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3"/>
  </bookViews>
  <sheets>
    <sheet name="경험치1" sheetId="18" r:id="rId1"/>
    <sheet name="tooltip" sheetId="17" r:id="rId2"/>
    <sheet name="gameinfo" sheetId="1" r:id="rId3"/>
    <sheet name="iteminfo" sheetId="4" r:id="rId4"/>
    <sheet name="lng_gameinfo" sheetId="14" r:id="rId5"/>
    <sheet name="lng_iteminfo" sheetId="16" r:id="rId6"/>
  </sheets>
  <calcPr calcId="162913"/>
</workbook>
</file>

<file path=xl/calcChain.xml><?xml version="1.0" encoding="utf-8"?>
<calcChain xmlns="http://schemas.openxmlformats.org/spreadsheetml/2006/main">
  <c r="P38" i="4" l="1"/>
  <c r="P39" i="4"/>
  <c r="P40" i="4"/>
  <c r="P41" i="4"/>
  <c r="P42" i="4"/>
  <c r="P43" i="4"/>
  <c r="P37" i="4"/>
  <c r="R38" i="4"/>
  <c r="R39" i="4"/>
  <c r="R40" i="4"/>
  <c r="R41" i="4"/>
  <c r="R42" i="4"/>
  <c r="R43" i="4"/>
  <c r="H652" i="18" l="1"/>
  <c r="E652" i="18" s="1"/>
  <c r="G652" i="18"/>
  <c r="D652" i="18" s="1"/>
  <c r="H651" i="18"/>
  <c r="E651" i="18" s="1"/>
  <c r="G651" i="18"/>
  <c r="D651" i="18" s="1"/>
  <c r="H650" i="18"/>
  <c r="E650" i="18" s="1"/>
  <c r="G650" i="18"/>
  <c r="D650" i="18" s="1"/>
  <c r="H649" i="18"/>
  <c r="E649" i="18" s="1"/>
  <c r="G649" i="18"/>
  <c r="D649" i="18" s="1"/>
  <c r="H648" i="18"/>
  <c r="E648" i="18" s="1"/>
  <c r="G648" i="18"/>
  <c r="D648" i="18"/>
  <c r="H647" i="18"/>
  <c r="E647" i="18" s="1"/>
  <c r="G647" i="18"/>
  <c r="D647" i="18" s="1"/>
  <c r="H646" i="18"/>
  <c r="E646" i="18" s="1"/>
  <c r="G646" i="18"/>
  <c r="D646" i="18" s="1"/>
  <c r="H645" i="18"/>
  <c r="E645" i="18" s="1"/>
  <c r="G645" i="18"/>
  <c r="D645" i="18" s="1"/>
  <c r="H644" i="18"/>
  <c r="E644" i="18" s="1"/>
  <c r="G644" i="18"/>
  <c r="D644" i="18" s="1"/>
  <c r="H643" i="18"/>
  <c r="E643" i="18" s="1"/>
  <c r="G643" i="18"/>
  <c r="D643" i="18" s="1"/>
  <c r="H642" i="18"/>
  <c r="E642" i="18" s="1"/>
  <c r="G642" i="18"/>
  <c r="D642" i="18" s="1"/>
  <c r="H641" i="18"/>
  <c r="E641" i="18" s="1"/>
  <c r="G641" i="18"/>
  <c r="D641" i="18" s="1"/>
  <c r="H640" i="18"/>
  <c r="E640" i="18" s="1"/>
  <c r="G640" i="18"/>
  <c r="D640" i="18" s="1"/>
  <c r="H639" i="18"/>
  <c r="E639" i="18" s="1"/>
  <c r="G639" i="18"/>
  <c r="D639" i="18" s="1"/>
  <c r="H638" i="18"/>
  <c r="E638" i="18" s="1"/>
  <c r="G638" i="18"/>
  <c r="D638" i="18"/>
  <c r="H637" i="18"/>
  <c r="E637" i="18" s="1"/>
  <c r="G637" i="18"/>
  <c r="D637" i="18" s="1"/>
  <c r="H636" i="18"/>
  <c r="E636" i="18" s="1"/>
  <c r="G636" i="18"/>
  <c r="D636" i="18" s="1"/>
  <c r="H635" i="18"/>
  <c r="E635" i="18" s="1"/>
  <c r="G635" i="18"/>
  <c r="D635" i="18" s="1"/>
  <c r="H634" i="18"/>
  <c r="E634" i="18" s="1"/>
  <c r="G634" i="18"/>
  <c r="D634" i="18" s="1"/>
  <c r="H633" i="18"/>
  <c r="E633" i="18" s="1"/>
  <c r="G633" i="18"/>
  <c r="D633" i="18" s="1"/>
  <c r="H632" i="18"/>
  <c r="E632" i="18" s="1"/>
  <c r="G632" i="18"/>
  <c r="D632" i="18" s="1"/>
  <c r="H631" i="18"/>
  <c r="E631" i="18" s="1"/>
  <c r="G631" i="18"/>
  <c r="D631" i="18" s="1"/>
  <c r="H630" i="18"/>
  <c r="E630" i="18" s="1"/>
  <c r="G630" i="18"/>
  <c r="D630" i="18" s="1"/>
  <c r="H629" i="18"/>
  <c r="E629" i="18" s="1"/>
  <c r="G629" i="18"/>
  <c r="D629" i="18" s="1"/>
  <c r="H628" i="18"/>
  <c r="E628" i="18" s="1"/>
  <c r="G628" i="18"/>
  <c r="D628" i="18" s="1"/>
  <c r="H627" i="18"/>
  <c r="E627" i="18" s="1"/>
  <c r="G627" i="18"/>
  <c r="D627" i="18" s="1"/>
  <c r="H626" i="18"/>
  <c r="E626" i="18" s="1"/>
  <c r="G626" i="18"/>
  <c r="D626" i="18" s="1"/>
  <c r="H625" i="18"/>
  <c r="E625" i="18" s="1"/>
  <c r="G625" i="18"/>
  <c r="D625" i="18" s="1"/>
  <c r="H624" i="18"/>
  <c r="E624" i="18" s="1"/>
  <c r="G624" i="18"/>
  <c r="D624" i="18" s="1"/>
  <c r="H623" i="18"/>
  <c r="E623" i="18" s="1"/>
  <c r="G623" i="18"/>
  <c r="D623" i="18" s="1"/>
  <c r="H622" i="18"/>
  <c r="E622" i="18" s="1"/>
  <c r="G622" i="18"/>
  <c r="D622" i="18"/>
  <c r="H621" i="18"/>
  <c r="E621" i="18" s="1"/>
  <c r="G621" i="18"/>
  <c r="D621" i="18" s="1"/>
  <c r="H620" i="18"/>
  <c r="E620" i="18" s="1"/>
  <c r="G620" i="18"/>
  <c r="D620" i="18" s="1"/>
  <c r="H619" i="18"/>
  <c r="E619" i="18" s="1"/>
  <c r="G619" i="18"/>
  <c r="D619" i="18" s="1"/>
  <c r="H618" i="18"/>
  <c r="E618" i="18" s="1"/>
  <c r="G618" i="18"/>
  <c r="D618" i="18" s="1"/>
  <c r="H617" i="18"/>
  <c r="E617" i="18" s="1"/>
  <c r="G617" i="18"/>
  <c r="D617" i="18" s="1"/>
  <c r="H616" i="18"/>
  <c r="E616" i="18" s="1"/>
  <c r="G616" i="18"/>
  <c r="D616" i="18" s="1"/>
  <c r="H615" i="18"/>
  <c r="E615" i="18" s="1"/>
  <c r="G615" i="18"/>
  <c r="D615" i="18" s="1"/>
  <c r="H614" i="18"/>
  <c r="E614" i="18" s="1"/>
  <c r="G614" i="18"/>
  <c r="D614" i="18" s="1"/>
  <c r="H613" i="18"/>
  <c r="E613" i="18" s="1"/>
  <c r="G613" i="18"/>
  <c r="D613" i="18" s="1"/>
  <c r="H612" i="18"/>
  <c r="E612" i="18" s="1"/>
  <c r="G612" i="18"/>
  <c r="D612" i="18" s="1"/>
  <c r="H611" i="18"/>
  <c r="E611" i="18" s="1"/>
  <c r="G611" i="18"/>
  <c r="D611" i="18" s="1"/>
  <c r="H610" i="18"/>
  <c r="E610" i="18" s="1"/>
  <c r="G610" i="18"/>
  <c r="D610" i="18" s="1"/>
  <c r="H609" i="18"/>
  <c r="E609" i="18" s="1"/>
  <c r="G609" i="18"/>
  <c r="D609" i="18" s="1"/>
  <c r="H608" i="18"/>
  <c r="E608" i="18" s="1"/>
  <c r="G608" i="18"/>
  <c r="D608" i="18" s="1"/>
  <c r="H607" i="18"/>
  <c r="E607" i="18" s="1"/>
  <c r="G607" i="18"/>
  <c r="D607" i="18" s="1"/>
  <c r="H606" i="18"/>
  <c r="E606" i="18" s="1"/>
  <c r="G606" i="18"/>
  <c r="D606" i="18" s="1"/>
  <c r="H605" i="18"/>
  <c r="E605" i="18" s="1"/>
  <c r="G605" i="18"/>
  <c r="D605" i="18" s="1"/>
  <c r="H604" i="18"/>
  <c r="E604" i="18" s="1"/>
  <c r="G604" i="18"/>
  <c r="D604" i="18" s="1"/>
  <c r="H603" i="18"/>
  <c r="E603" i="18" s="1"/>
  <c r="G603" i="18"/>
  <c r="D603" i="18" s="1"/>
  <c r="H602" i="18"/>
  <c r="E602" i="18" s="1"/>
  <c r="G602" i="18"/>
  <c r="D602" i="18" s="1"/>
  <c r="H601" i="18"/>
  <c r="E601" i="18" s="1"/>
  <c r="G601" i="18"/>
  <c r="D601" i="18" s="1"/>
  <c r="H600" i="18"/>
  <c r="E600" i="18" s="1"/>
  <c r="G600" i="18"/>
  <c r="D600" i="18" s="1"/>
  <c r="H599" i="18"/>
  <c r="E599" i="18" s="1"/>
  <c r="G599" i="18"/>
  <c r="D599" i="18" s="1"/>
  <c r="H598" i="18"/>
  <c r="E598" i="18" s="1"/>
  <c r="G598" i="18"/>
  <c r="D598" i="18" s="1"/>
  <c r="H597" i="18"/>
  <c r="E597" i="18" s="1"/>
  <c r="G597" i="18"/>
  <c r="D597" i="18" s="1"/>
  <c r="H596" i="18"/>
  <c r="E596" i="18" s="1"/>
  <c r="G596" i="18"/>
  <c r="D596" i="18" s="1"/>
  <c r="H595" i="18"/>
  <c r="E595" i="18" s="1"/>
  <c r="G595" i="18"/>
  <c r="D595" i="18" s="1"/>
  <c r="H594" i="18"/>
  <c r="E594" i="18" s="1"/>
  <c r="G594" i="18"/>
  <c r="D594" i="18" s="1"/>
  <c r="H593" i="18"/>
  <c r="E593" i="18" s="1"/>
  <c r="G593" i="18"/>
  <c r="D593" i="18" s="1"/>
  <c r="H592" i="18"/>
  <c r="E592" i="18" s="1"/>
  <c r="G592" i="18"/>
  <c r="D592" i="18" s="1"/>
  <c r="H591" i="18"/>
  <c r="E591" i="18" s="1"/>
  <c r="G591" i="18"/>
  <c r="D591" i="18" s="1"/>
  <c r="H590" i="18"/>
  <c r="E590" i="18" s="1"/>
  <c r="G590" i="18"/>
  <c r="D590" i="18" s="1"/>
  <c r="H589" i="18"/>
  <c r="E589" i="18" s="1"/>
  <c r="G589" i="18"/>
  <c r="D589" i="18" s="1"/>
  <c r="H588" i="18"/>
  <c r="E588" i="18" s="1"/>
  <c r="G588" i="18"/>
  <c r="D588" i="18"/>
  <c r="H587" i="18"/>
  <c r="E587" i="18" s="1"/>
  <c r="G587" i="18"/>
  <c r="D587" i="18" s="1"/>
  <c r="H586" i="18"/>
  <c r="E586" i="18" s="1"/>
  <c r="G586" i="18"/>
  <c r="D586" i="18" s="1"/>
  <c r="H585" i="18"/>
  <c r="E585" i="18" s="1"/>
  <c r="G585" i="18"/>
  <c r="D585" i="18" s="1"/>
  <c r="H584" i="18"/>
  <c r="E584" i="18" s="1"/>
  <c r="G584" i="18"/>
  <c r="D584" i="18" s="1"/>
  <c r="H583" i="18"/>
  <c r="E583" i="18" s="1"/>
  <c r="G583" i="18"/>
  <c r="D583" i="18" s="1"/>
  <c r="H582" i="18"/>
  <c r="E582" i="18" s="1"/>
  <c r="G582" i="18"/>
  <c r="D582" i="18" s="1"/>
  <c r="H581" i="18"/>
  <c r="E581" i="18" s="1"/>
  <c r="G581" i="18"/>
  <c r="D581" i="18" s="1"/>
  <c r="H580" i="18"/>
  <c r="E580" i="18" s="1"/>
  <c r="G580" i="18"/>
  <c r="D580" i="18"/>
  <c r="H579" i="18"/>
  <c r="E579" i="18" s="1"/>
  <c r="G579" i="18"/>
  <c r="D579" i="18" s="1"/>
  <c r="H578" i="18"/>
  <c r="E578" i="18" s="1"/>
  <c r="G578" i="18"/>
  <c r="D578" i="18" s="1"/>
  <c r="H577" i="18"/>
  <c r="E577" i="18" s="1"/>
  <c r="G577" i="18"/>
  <c r="D577" i="18" s="1"/>
  <c r="H576" i="18"/>
  <c r="E576" i="18" s="1"/>
  <c r="G576" i="18"/>
  <c r="D576" i="18" s="1"/>
  <c r="H575" i="18"/>
  <c r="E575" i="18" s="1"/>
  <c r="G575" i="18"/>
  <c r="D575" i="18" s="1"/>
  <c r="H574" i="18"/>
  <c r="E574" i="18" s="1"/>
  <c r="G574" i="18"/>
  <c r="D574" i="18" s="1"/>
  <c r="H573" i="18"/>
  <c r="E573" i="18" s="1"/>
  <c r="G573" i="18"/>
  <c r="D573" i="18" s="1"/>
  <c r="H572" i="18"/>
  <c r="E572" i="18" s="1"/>
  <c r="G572" i="18"/>
  <c r="D572" i="18" s="1"/>
  <c r="H571" i="18"/>
  <c r="E571" i="18" s="1"/>
  <c r="G571" i="18"/>
  <c r="D571" i="18" s="1"/>
  <c r="H570" i="18"/>
  <c r="E570" i="18" s="1"/>
  <c r="G570" i="18"/>
  <c r="D570" i="18" s="1"/>
  <c r="H569" i="18"/>
  <c r="E569" i="18" s="1"/>
  <c r="G569" i="18"/>
  <c r="D569" i="18" s="1"/>
  <c r="H568" i="18"/>
  <c r="E568" i="18" s="1"/>
  <c r="G568" i="18"/>
  <c r="D568" i="18"/>
  <c r="H567" i="18"/>
  <c r="E567" i="18" s="1"/>
  <c r="G567" i="18"/>
  <c r="D567" i="18" s="1"/>
  <c r="H566" i="18"/>
  <c r="E566" i="18" s="1"/>
  <c r="G566" i="18"/>
  <c r="D566" i="18" s="1"/>
  <c r="H565" i="18"/>
  <c r="E565" i="18" s="1"/>
  <c r="G565" i="18"/>
  <c r="D565" i="18" s="1"/>
  <c r="H564" i="18"/>
  <c r="E564" i="18" s="1"/>
  <c r="G564" i="18"/>
  <c r="D564" i="18" s="1"/>
  <c r="H563" i="18"/>
  <c r="E563" i="18" s="1"/>
  <c r="G563" i="18"/>
  <c r="D563" i="18" s="1"/>
  <c r="H562" i="18"/>
  <c r="E562" i="18" s="1"/>
  <c r="G562" i="18"/>
  <c r="D562" i="18" s="1"/>
  <c r="H561" i="18"/>
  <c r="E561" i="18" s="1"/>
  <c r="G561" i="18"/>
  <c r="D561" i="18" s="1"/>
  <c r="H560" i="18"/>
  <c r="E560" i="18" s="1"/>
  <c r="G560" i="18"/>
  <c r="D560" i="18" s="1"/>
  <c r="H559" i="18"/>
  <c r="E559" i="18" s="1"/>
  <c r="G559" i="18"/>
  <c r="D559" i="18" s="1"/>
  <c r="H558" i="18"/>
  <c r="E558" i="18" s="1"/>
  <c r="G558" i="18"/>
  <c r="D558" i="18" s="1"/>
  <c r="H557" i="18"/>
  <c r="E557" i="18" s="1"/>
  <c r="G557" i="18"/>
  <c r="D557" i="18" s="1"/>
  <c r="H556" i="18"/>
  <c r="E556" i="18" s="1"/>
  <c r="G556" i="18"/>
  <c r="D556" i="18" s="1"/>
  <c r="H555" i="18"/>
  <c r="E555" i="18" s="1"/>
  <c r="G555" i="18"/>
  <c r="D555" i="18" s="1"/>
  <c r="H554" i="18"/>
  <c r="E554" i="18" s="1"/>
  <c r="G554" i="18"/>
  <c r="D554" i="18"/>
  <c r="H553" i="18"/>
  <c r="E553" i="18" s="1"/>
  <c r="G553" i="18"/>
  <c r="D553" i="18" s="1"/>
  <c r="H552" i="18"/>
  <c r="E552" i="18" s="1"/>
  <c r="G552" i="18"/>
  <c r="D552" i="18" s="1"/>
  <c r="H551" i="18"/>
  <c r="E551" i="18" s="1"/>
  <c r="G551" i="18"/>
  <c r="D551" i="18" s="1"/>
  <c r="H550" i="18"/>
  <c r="E550" i="18" s="1"/>
  <c r="G550" i="18"/>
  <c r="D550" i="18" s="1"/>
  <c r="H549" i="18"/>
  <c r="E549" i="18" s="1"/>
  <c r="G549" i="18"/>
  <c r="D549" i="18" s="1"/>
  <c r="H548" i="18"/>
  <c r="E548" i="18" s="1"/>
  <c r="G548" i="18"/>
  <c r="D548" i="18" s="1"/>
  <c r="H547" i="18"/>
  <c r="E547" i="18" s="1"/>
  <c r="G547" i="18"/>
  <c r="D547" i="18" s="1"/>
  <c r="H546" i="18"/>
  <c r="E546" i="18" s="1"/>
  <c r="G546" i="18"/>
  <c r="D546" i="18" s="1"/>
  <c r="H545" i="18"/>
  <c r="E545" i="18" s="1"/>
  <c r="G545" i="18"/>
  <c r="D545" i="18" s="1"/>
  <c r="H544" i="18"/>
  <c r="E544" i="18" s="1"/>
  <c r="G544" i="18"/>
  <c r="D544" i="18" s="1"/>
  <c r="H543" i="18"/>
  <c r="E543" i="18" s="1"/>
  <c r="G543" i="18"/>
  <c r="D543" i="18" s="1"/>
  <c r="H542" i="18"/>
  <c r="E542" i="18" s="1"/>
  <c r="G542" i="18"/>
  <c r="D542" i="18" s="1"/>
  <c r="H541" i="18"/>
  <c r="E541" i="18" s="1"/>
  <c r="G541" i="18"/>
  <c r="D541" i="18" s="1"/>
  <c r="H540" i="18"/>
  <c r="E540" i="18" s="1"/>
  <c r="G540" i="18"/>
  <c r="D540" i="18" s="1"/>
  <c r="H539" i="18"/>
  <c r="E539" i="18" s="1"/>
  <c r="G539" i="18"/>
  <c r="D539" i="18" s="1"/>
  <c r="H538" i="18"/>
  <c r="E538" i="18" s="1"/>
  <c r="G538" i="18"/>
  <c r="D538" i="18" s="1"/>
  <c r="H537" i="18"/>
  <c r="E537" i="18" s="1"/>
  <c r="G537" i="18"/>
  <c r="D537" i="18" s="1"/>
  <c r="H536" i="18"/>
  <c r="E536" i="18" s="1"/>
  <c r="G536" i="18"/>
  <c r="D536" i="18" s="1"/>
  <c r="H535" i="18"/>
  <c r="E535" i="18" s="1"/>
  <c r="G535" i="18"/>
  <c r="D535" i="18" s="1"/>
  <c r="H534" i="18"/>
  <c r="E534" i="18" s="1"/>
  <c r="G534" i="18"/>
  <c r="D534" i="18" s="1"/>
  <c r="H533" i="18"/>
  <c r="E533" i="18" s="1"/>
  <c r="G533" i="18"/>
  <c r="D533" i="18" s="1"/>
  <c r="H532" i="18"/>
  <c r="E532" i="18" s="1"/>
  <c r="G532" i="18"/>
  <c r="D532" i="18" s="1"/>
  <c r="H531" i="18"/>
  <c r="E531" i="18" s="1"/>
  <c r="G531" i="18"/>
  <c r="D531" i="18" s="1"/>
  <c r="H530" i="18"/>
  <c r="E530" i="18" s="1"/>
  <c r="G530" i="18"/>
  <c r="D530" i="18"/>
  <c r="H529" i="18"/>
  <c r="E529" i="18" s="1"/>
  <c r="G529" i="18"/>
  <c r="D529" i="18" s="1"/>
  <c r="H528" i="18"/>
  <c r="E528" i="18" s="1"/>
  <c r="G528" i="18"/>
  <c r="D528" i="18" s="1"/>
  <c r="H527" i="18"/>
  <c r="E527" i="18" s="1"/>
  <c r="G527" i="18"/>
  <c r="D527" i="18" s="1"/>
  <c r="H526" i="18"/>
  <c r="E526" i="18" s="1"/>
  <c r="G526" i="18"/>
  <c r="D526" i="18" s="1"/>
  <c r="H525" i="18"/>
  <c r="E525" i="18" s="1"/>
  <c r="G525" i="18"/>
  <c r="D525" i="18" s="1"/>
  <c r="H524" i="18"/>
  <c r="E524" i="18" s="1"/>
  <c r="G524" i="18"/>
  <c r="D524" i="18"/>
  <c r="H523" i="18"/>
  <c r="E523" i="18" s="1"/>
  <c r="G523" i="18"/>
  <c r="D523" i="18" s="1"/>
  <c r="H522" i="18"/>
  <c r="E522" i="18" s="1"/>
  <c r="G522" i="18"/>
  <c r="D522" i="18" s="1"/>
  <c r="H521" i="18"/>
  <c r="E521" i="18" s="1"/>
  <c r="G521" i="18"/>
  <c r="D521" i="18" s="1"/>
  <c r="H520" i="18"/>
  <c r="E520" i="18" s="1"/>
  <c r="G520" i="18"/>
  <c r="D520" i="18" s="1"/>
  <c r="H519" i="18"/>
  <c r="E519" i="18" s="1"/>
  <c r="G519" i="18"/>
  <c r="D519" i="18" s="1"/>
  <c r="H518" i="18"/>
  <c r="E518" i="18" s="1"/>
  <c r="G518" i="18"/>
  <c r="D518" i="18"/>
  <c r="H517" i="18"/>
  <c r="E517" i="18" s="1"/>
  <c r="G517" i="18"/>
  <c r="D517" i="18" s="1"/>
  <c r="H516" i="18"/>
  <c r="E516" i="18" s="1"/>
  <c r="G516" i="18"/>
  <c r="D516" i="18" s="1"/>
  <c r="H515" i="18"/>
  <c r="E515" i="18" s="1"/>
  <c r="G515" i="18"/>
  <c r="D515" i="18" s="1"/>
  <c r="H514" i="18"/>
  <c r="E514" i="18" s="1"/>
  <c r="G514" i="18"/>
  <c r="D514" i="18" s="1"/>
  <c r="H513" i="18"/>
  <c r="E513" i="18" s="1"/>
  <c r="G513" i="18"/>
  <c r="D513" i="18" s="1"/>
  <c r="H512" i="18"/>
  <c r="E512" i="18" s="1"/>
  <c r="G512" i="18"/>
  <c r="D512" i="18" s="1"/>
  <c r="H511" i="18"/>
  <c r="E511" i="18" s="1"/>
  <c r="G511" i="18"/>
  <c r="D511" i="18" s="1"/>
  <c r="H510" i="18"/>
  <c r="E510" i="18" s="1"/>
  <c r="G510" i="18"/>
  <c r="D510" i="18" s="1"/>
  <c r="H509" i="18"/>
  <c r="E509" i="18" s="1"/>
  <c r="G509" i="18"/>
  <c r="D509" i="18" s="1"/>
  <c r="H508" i="18"/>
  <c r="E508" i="18" s="1"/>
  <c r="G508" i="18"/>
  <c r="D508" i="18" s="1"/>
  <c r="H507" i="18"/>
  <c r="E507" i="18" s="1"/>
  <c r="G507" i="18"/>
  <c r="D507" i="18" s="1"/>
  <c r="H506" i="18"/>
  <c r="E506" i="18" s="1"/>
  <c r="G506" i="18"/>
  <c r="D506" i="18" s="1"/>
  <c r="H505" i="18"/>
  <c r="E505" i="18" s="1"/>
  <c r="G505" i="18"/>
  <c r="D505" i="18" s="1"/>
  <c r="H504" i="18"/>
  <c r="E504" i="18" s="1"/>
  <c r="G504" i="18"/>
  <c r="D504" i="18"/>
  <c r="H503" i="18"/>
  <c r="E503" i="18" s="1"/>
  <c r="G503" i="18"/>
  <c r="D503" i="18" s="1"/>
  <c r="H502" i="18"/>
  <c r="E502" i="18" s="1"/>
  <c r="G502" i="18"/>
  <c r="D502" i="18" s="1"/>
  <c r="H501" i="18"/>
  <c r="E501" i="18" s="1"/>
  <c r="G501" i="18"/>
  <c r="D501" i="18" s="1"/>
  <c r="H500" i="18"/>
  <c r="E500" i="18" s="1"/>
  <c r="G500" i="18"/>
  <c r="D500" i="18" s="1"/>
  <c r="H499" i="18"/>
  <c r="E499" i="18" s="1"/>
  <c r="G499" i="18"/>
  <c r="D499" i="18" s="1"/>
  <c r="H498" i="18"/>
  <c r="E498" i="18" s="1"/>
  <c r="G498" i="18"/>
  <c r="D498" i="18" s="1"/>
  <c r="H497" i="18"/>
  <c r="E497" i="18" s="1"/>
  <c r="G497" i="18"/>
  <c r="D497" i="18" s="1"/>
  <c r="H496" i="18"/>
  <c r="E496" i="18" s="1"/>
  <c r="G496" i="18"/>
  <c r="D496" i="18" s="1"/>
  <c r="H495" i="18"/>
  <c r="E495" i="18" s="1"/>
  <c r="G495" i="18"/>
  <c r="D495" i="18" s="1"/>
  <c r="H494" i="18"/>
  <c r="E494" i="18" s="1"/>
  <c r="G494" i="18"/>
  <c r="D494" i="18" s="1"/>
  <c r="H493" i="18"/>
  <c r="E493" i="18" s="1"/>
  <c r="G493" i="18"/>
  <c r="D493" i="18" s="1"/>
  <c r="H492" i="18"/>
  <c r="E492" i="18" s="1"/>
  <c r="G492" i="18"/>
  <c r="D492" i="18" s="1"/>
  <c r="H491" i="18"/>
  <c r="E491" i="18" s="1"/>
  <c r="G491" i="18"/>
  <c r="D491" i="18" s="1"/>
  <c r="H490" i="18"/>
  <c r="E490" i="18" s="1"/>
  <c r="G490" i="18"/>
  <c r="D490" i="18" s="1"/>
  <c r="H489" i="18"/>
  <c r="E489" i="18" s="1"/>
  <c r="G489" i="18"/>
  <c r="D489" i="18" s="1"/>
  <c r="H488" i="18"/>
  <c r="E488" i="18" s="1"/>
  <c r="G488" i="18"/>
  <c r="D488" i="18"/>
  <c r="H487" i="18"/>
  <c r="E487" i="18" s="1"/>
  <c r="G487" i="18"/>
  <c r="D487" i="18" s="1"/>
  <c r="H486" i="18"/>
  <c r="E486" i="18" s="1"/>
  <c r="G486" i="18"/>
  <c r="D486" i="18" s="1"/>
  <c r="H485" i="18"/>
  <c r="E485" i="18" s="1"/>
  <c r="G485" i="18"/>
  <c r="D485" i="18" s="1"/>
  <c r="H484" i="18"/>
  <c r="E484" i="18" s="1"/>
  <c r="G484" i="18"/>
  <c r="D484" i="18" s="1"/>
  <c r="H483" i="18"/>
  <c r="E483" i="18" s="1"/>
  <c r="G483" i="18"/>
  <c r="D483" i="18" s="1"/>
  <c r="H482" i="18"/>
  <c r="E482" i="18" s="1"/>
  <c r="G482" i="18"/>
  <c r="D482" i="18" s="1"/>
  <c r="H481" i="18"/>
  <c r="E481" i="18" s="1"/>
  <c r="G481" i="18"/>
  <c r="D481" i="18" s="1"/>
  <c r="H480" i="18"/>
  <c r="E480" i="18" s="1"/>
  <c r="G480" i="18"/>
  <c r="D480" i="18" s="1"/>
  <c r="H479" i="18"/>
  <c r="E479" i="18" s="1"/>
  <c r="G479" i="18"/>
  <c r="D479" i="18" s="1"/>
  <c r="H478" i="18"/>
  <c r="E478" i="18" s="1"/>
  <c r="G478" i="18"/>
  <c r="D478" i="18" s="1"/>
  <c r="H477" i="18"/>
  <c r="E477" i="18" s="1"/>
  <c r="G477" i="18"/>
  <c r="D477" i="18" s="1"/>
  <c r="H476" i="18"/>
  <c r="E476" i="18" s="1"/>
  <c r="G476" i="18"/>
  <c r="D476" i="18" s="1"/>
  <c r="H475" i="18"/>
  <c r="E475" i="18" s="1"/>
  <c r="G475" i="18"/>
  <c r="D475" i="18" s="1"/>
  <c r="H474" i="18"/>
  <c r="E474" i="18" s="1"/>
  <c r="G474" i="18"/>
  <c r="D474" i="18" s="1"/>
  <c r="H473" i="18"/>
  <c r="E473" i="18" s="1"/>
  <c r="G473" i="18"/>
  <c r="D473" i="18" s="1"/>
  <c r="H472" i="18"/>
  <c r="E472" i="18" s="1"/>
  <c r="G472" i="18"/>
  <c r="D472" i="18"/>
  <c r="H471" i="18"/>
  <c r="E471" i="18" s="1"/>
  <c r="G471" i="18"/>
  <c r="D471" i="18" s="1"/>
  <c r="H470" i="18"/>
  <c r="E470" i="18" s="1"/>
  <c r="G470" i="18"/>
  <c r="D470" i="18" s="1"/>
  <c r="H469" i="18"/>
  <c r="E469" i="18" s="1"/>
  <c r="G469" i="18"/>
  <c r="D469" i="18" s="1"/>
  <c r="H468" i="18"/>
  <c r="E468" i="18" s="1"/>
  <c r="G468" i="18"/>
  <c r="D468" i="18" s="1"/>
  <c r="H467" i="18"/>
  <c r="E467" i="18" s="1"/>
  <c r="G467" i="18"/>
  <c r="D467" i="18" s="1"/>
  <c r="H466" i="18"/>
  <c r="E466" i="18" s="1"/>
  <c r="G466" i="18"/>
  <c r="D466" i="18" s="1"/>
  <c r="H465" i="18"/>
  <c r="E465" i="18" s="1"/>
  <c r="G465" i="18"/>
  <c r="D465" i="18" s="1"/>
  <c r="H464" i="18"/>
  <c r="E464" i="18" s="1"/>
  <c r="G464" i="18"/>
  <c r="D464" i="18" s="1"/>
  <c r="H463" i="18"/>
  <c r="E463" i="18" s="1"/>
  <c r="G463" i="18"/>
  <c r="D463" i="18" s="1"/>
  <c r="H462" i="18"/>
  <c r="E462" i="18" s="1"/>
  <c r="G462" i="18"/>
  <c r="D462" i="18" s="1"/>
  <c r="H461" i="18"/>
  <c r="E461" i="18" s="1"/>
  <c r="G461" i="18"/>
  <c r="D461" i="18" s="1"/>
  <c r="H460" i="18"/>
  <c r="E460" i="18" s="1"/>
  <c r="G460" i="18"/>
  <c r="D460" i="18"/>
  <c r="H459" i="18"/>
  <c r="E459" i="18" s="1"/>
  <c r="G459" i="18"/>
  <c r="D459" i="18" s="1"/>
  <c r="H458" i="18"/>
  <c r="E458" i="18" s="1"/>
  <c r="G458" i="18"/>
  <c r="D458" i="18" s="1"/>
  <c r="H457" i="18"/>
  <c r="E457" i="18" s="1"/>
  <c r="G457" i="18"/>
  <c r="D457" i="18" s="1"/>
  <c r="H456" i="18"/>
  <c r="E456" i="18" s="1"/>
  <c r="G456" i="18"/>
  <c r="D456" i="18"/>
  <c r="H455" i="18"/>
  <c r="E455" i="18" s="1"/>
  <c r="G455" i="18"/>
  <c r="D455" i="18" s="1"/>
  <c r="H454" i="18"/>
  <c r="E454" i="18" s="1"/>
  <c r="G454" i="18"/>
  <c r="D454" i="18" s="1"/>
  <c r="H453" i="18"/>
  <c r="E453" i="18" s="1"/>
  <c r="G453" i="18"/>
  <c r="D453" i="18" s="1"/>
  <c r="H452" i="18"/>
  <c r="E452" i="18" s="1"/>
  <c r="G452" i="18"/>
  <c r="D452" i="18" s="1"/>
  <c r="H451" i="18"/>
  <c r="E451" i="18" s="1"/>
  <c r="G451" i="18"/>
  <c r="D451" i="18" s="1"/>
  <c r="H450" i="18"/>
  <c r="E450" i="18" s="1"/>
  <c r="G450" i="18"/>
  <c r="D450" i="18" s="1"/>
  <c r="H449" i="18"/>
  <c r="E449" i="18" s="1"/>
  <c r="G449" i="18"/>
  <c r="D449" i="18" s="1"/>
  <c r="H448" i="18"/>
  <c r="E448" i="18" s="1"/>
  <c r="G448" i="18"/>
  <c r="D448" i="18" s="1"/>
  <c r="H447" i="18"/>
  <c r="E447" i="18" s="1"/>
  <c r="G447" i="18"/>
  <c r="D447" i="18" s="1"/>
  <c r="H446" i="18"/>
  <c r="E446" i="18" s="1"/>
  <c r="G446" i="18"/>
  <c r="D446" i="18" s="1"/>
  <c r="H445" i="18"/>
  <c r="E445" i="18" s="1"/>
  <c r="G445" i="18"/>
  <c r="D445" i="18" s="1"/>
  <c r="H444" i="18"/>
  <c r="E444" i="18" s="1"/>
  <c r="G444" i="18"/>
  <c r="D444" i="18" s="1"/>
  <c r="H443" i="18"/>
  <c r="E443" i="18" s="1"/>
  <c r="G443" i="18"/>
  <c r="D443" i="18" s="1"/>
  <c r="H442" i="18"/>
  <c r="E442" i="18" s="1"/>
  <c r="G442" i="18"/>
  <c r="D442" i="18" s="1"/>
  <c r="H441" i="18"/>
  <c r="E441" i="18" s="1"/>
  <c r="G441" i="18"/>
  <c r="D441" i="18" s="1"/>
  <c r="H440" i="18"/>
  <c r="E440" i="18" s="1"/>
  <c r="G440" i="18"/>
  <c r="D440" i="18" s="1"/>
  <c r="H439" i="18"/>
  <c r="E439" i="18" s="1"/>
  <c r="G439" i="18"/>
  <c r="D439" i="18" s="1"/>
  <c r="H438" i="18"/>
  <c r="E438" i="18" s="1"/>
  <c r="G438" i="18"/>
  <c r="D438" i="18" s="1"/>
  <c r="H437" i="18"/>
  <c r="E437" i="18" s="1"/>
  <c r="G437" i="18"/>
  <c r="D437" i="18" s="1"/>
  <c r="H436" i="18"/>
  <c r="E436" i="18" s="1"/>
  <c r="G436" i="18"/>
  <c r="D436" i="18" s="1"/>
  <c r="H435" i="18"/>
  <c r="E435" i="18" s="1"/>
  <c r="G435" i="18"/>
  <c r="D435" i="18" s="1"/>
  <c r="H434" i="18"/>
  <c r="E434" i="18" s="1"/>
  <c r="G434" i="18"/>
  <c r="D434" i="18" s="1"/>
  <c r="H433" i="18"/>
  <c r="E433" i="18" s="1"/>
  <c r="G433" i="18"/>
  <c r="D433" i="18" s="1"/>
  <c r="H432" i="18"/>
  <c r="E432" i="18" s="1"/>
  <c r="G432" i="18"/>
  <c r="D432" i="18" s="1"/>
  <c r="H431" i="18"/>
  <c r="E431" i="18" s="1"/>
  <c r="G431" i="18"/>
  <c r="D431" i="18" s="1"/>
  <c r="H430" i="18"/>
  <c r="E430" i="18" s="1"/>
  <c r="G430" i="18"/>
  <c r="D430" i="18" s="1"/>
  <c r="H429" i="18"/>
  <c r="E429" i="18" s="1"/>
  <c r="G429" i="18"/>
  <c r="D429" i="18" s="1"/>
  <c r="H428" i="18"/>
  <c r="E428" i="18" s="1"/>
  <c r="G428" i="18"/>
  <c r="D428" i="18" s="1"/>
  <c r="H427" i="18"/>
  <c r="E427" i="18" s="1"/>
  <c r="G427" i="18"/>
  <c r="D427" i="18" s="1"/>
  <c r="H426" i="18"/>
  <c r="E426" i="18" s="1"/>
  <c r="G426" i="18"/>
  <c r="D426" i="18" s="1"/>
  <c r="H425" i="18"/>
  <c r="E425" i="18" s="1"/>
  <c r="G425" i="18"/>
  <c r="D425" i="18" s="1"/>
  <c r="H424" i="18"/>
  <c r="E424" i="18" s="1"/>
  <c r="G424" i="18"/>
  <c r="D424" i="18" s="1"/>
  <c r="H423" i="18"/>
  <c r="E423" i="18" s="1"/>
  <c r="G423" i="18"/>
  <c r="D423" i="18" s="1"/>
  <c r="H422" i="18"/>
  <c r="E422" i="18" s="1"/>
  <c r="G422" i="18"/>
  <c r="D422" i="18" s="1"/>
  <c r="H421" i="18"/>
  <c r="E421" i="18" s="1"/>
  <c r="G421" i="18"/>
  <c r="D421" i="18" s="1"/>
  <c r="H420" i="18"/>
  <c r="E420" i="18" s="1"/>
  <c r="G420" i="18"/>
  <c r="D420" i="18" s="1"/>
  <c r="H419" i="18"/>
  <c r="E419" i="18" s="1"/>
  <c r="G419" i="18"/>
  <c r="D419" i="18" s="1"/>
  <c r="H418" i="18"/>
  <c r="E418" i="18" s="1"/>
  <c r="G418" i="18"/>
  <c r="D418" i="18" s="1"/>
  <c r="H417" i="18"/>
  <c r="E417" i="18" s="1"/>
  <c r="G417" i="18"/>
  <c r="D417" i="18" s="1"/>
  <c r="H416" i="18"/>
  <c r="E416" i="18" s="1"/>
  <c r="G416" i="18"/>
  <c r="D416" i="18" s="1"/>
  <c r="H415" i="18"/>
  <c r="E415" i="18" s="1"/>
  <c r="G415" i="18"/>
  <c r="D415" i="18" s="1"/>
  <c r="H414" i="18"/>
  <c r="E414" i="18" s="1"/>
  <c r="G414" i="18"/>
  <c r="D414" i="18" s="1"/>
  <c r="H413" i="18"/>
  <c r="E413" i="18" s="1"/>
  <c r="G413" i="18"/>
  <c r="D413" i="18" s="1"/>
  <c r="H412" i="18"/>
  <c r="E412" i="18" s="1"/>
  <c r="G412" i="18"/>
  <c r="D412" i="18" s="1"/>
  <c r="H411" i="18"/>
  <c r="E411" i="18" s="1"/>
  <c r="G411" i="18"/>
  <c r="D411" i="18" s="1"/>
  <c r="H410" i="18"/>
  <c r="E410" i="18" s="1"/>
  <c r="G410" i="18"/>
  <c r="D410" i="18" s="1"/>
  <c r="H409" i="18"/>
  <c r="E409" i="18" s="1"/>
  <c r="G409" i="18"/>
  <c r="D409" i="18" s="1"/>
  <c r="H408" i="18"/>
  <c r="E408" i="18" s="1"/>
  <c r="G408" i="18"/>
  <c r="D408" i="18" s="1"/>
  <c r="H407" i="18"/>
  <c r="E407" i="18" s="1"/>
  <c r="G407" i="18"/>
  <c r="D407" i="18" s="1"/>
  <c r="H406" i="18"/>
  <c r="E406" i="18" s="1"/>
  <c r="G406" i="18"/>
  <c r="D406" i="18" s="1"/>
  <c r="H405" i="18"/>
  <c r="E405" i="18" s="1"/>
  <c r="G405" i="18"/>
  <c r="D405" i="18" s="1"/>
  <c r="H404" i="18"/>
  <c r="E404" i="18" s="1"/>
  <c r="G404" i="18"/>
  <c r="D404" i="18" s="1"/>
  <c r="H403" i="18"/>
  <c r="E403" i="18" s="1"/>
  <c r="G403" i="18"/>
  <c r="D403" i="18" s="1"/>
  <c r="H402" i="18"/>
  <c r="E402" i="18" s="1"/>
  <c r="G402" i="18"/>
  <c r="D402" i="18" s="1"/>
  <c r="H401" i="18"/>
  <c r="E401" i="18" s="1"/>
  <c r="G401" i="18"/>
  <c r="D401" i="18" s="1"/>
  <c r="H400" i="18"/>
  <c r="E400" i="18" s="1"/>
  <c r="G400" i="18"/>
  <c r="D400" i="18" s="1"/>
  <c r="H399" i="18"/>
  <c r="E399" i="18" s="1"/>
  <c r="G399" i="18"/>
  <c r="D399" i="18"/>
  <c r="H398" i="18"/>
  <c r="E398" i="18" s="1"/>
  <c r="G398" i="18"/>
  <c r="D398" i="18" s="1"/>
  <c r="H397" i="18"/>
  <c r="E397" i="18" s="1"/>
  <c r="G397" i="18"/>
  <c r="D397" i="18" s="1"/>
  <c r="H396" i="18"/>
  <c r="E396" i="18" s="1"/>
  <c r="G396" i="18"/>
  <c r="D396" i="18" s="1"/>
  <c r="H395" i="18"/>
  <c r="E395" i="18" s="1"/>
  <c r="G395" i="18"/>
  <c r="D395" i="18" s="1"/>
  <c r="H394" i="18"/>
  <c r="E394" i="18" s="1"/>
  <c r="G394" i="18"/>
  <c r="D394" i="18" s="1"/>
  <c r="H393" i="18"/>
  <c r="E393" i="18" s="1"/>
  <c r="G393" i="18"/>
  <c r="D393" i="18" s="1"/>
  <c r="H392" i="18"/>
  <c r="E392" i="18" s="1"/>
  <c r="G392" i="18"/>
  <c r="D392" i="18" s="1"/>
  <c r="H391" i="18"/>
  <c r="E391" i="18" s="1"/>
  <c r="G391" i="18"/>
  <c r="D391" i="18" s="1"/>
  <c r="H390" i="18"/>
  <c r="E390" i="18" s="1"/>
  <c r="G390" i="18"/>
  <c r="D390" i="18" s="1"/>
  <c r="H389" i="18"/>
  <c r="E389" i="18" s="1"/>
  <c r="G389" i="18"/>
  <c r="D389" i="18" s="1"/>
  <c r="H388" i="18"/>
  <c r="E388" i="18" s="1"/>
  <c r="G388" i="18"/>
  <c r="D388" i="18" s="1"/>
  <c r="H387" i="18"/>
  <c r="E387" i="18" s="1"/>
  <c r="G387" i="18"/>
  <c r="D387" i="18" s="1"/>
  <c r="H386" i="18"/>
  <c r="E386" i="18" s="1"/>
  <c r="G386" i="18"/>
  <c r="D386" i="18" s="1"/>
  <c r="H385" i="18"/>
  <c r="E385" i="18" s="1"/>
  <c r="G385" i="18"/>
  <c r="D385" i="18" s="1"/>
  <c r="H384" i="18"/>
  <c r="E384" i="18" s="1"/>
  <c r="G384" i="18"/>
  <c r="D384" i="18" s="1"/>
  <c r="H383" i="18"/>
  <c r="E383" i="18" s="1"/>
  <c r="G383" i="18"/>
  <c r="D383" i="18" s="1"/>
  <c r="H382" i="18"/>
  <c r="E382" i="18" s="1"/>
  <c r="G382" i="18"/>
  <c r="D382" i="18" s="1"/>
  <c r="H381" i="18"/>
  <c r="E381" i="18" s="1"/>
  <c r="G381" i="18"/>
  <c r="D381" i="18" s="1"/>
  <c r="H380" i="18"/>
  <c r="E380" i="18" s="1"/>
  <c r="G380" i="18"/>
  <c r="D380" i="18" s="1"/>
  <c r="H379" i="18"/>
  <c r="E379" i="18" s="1"/>
  <c r="G379" i="18"/>
  <c r="D379" i="18" s="1"/>
  <c r="H378" i="18"/>
  <c r="E378" i="18" s="1"/>
  <c r="G378" i="18"/>
  <c r="D378" i="18" s="1"/>
  <c r="H377" i="18"/>
  <c r="E377" i="18" s="1"/>
  <c r="G377" i="18"/>
  <c r="D377" i="18" s="1"/>
  <c r="H376" i="18"/>
  <c r="E376" i="18" s="1"/>
  <c r="G376" i="18"/>
  <c r="D376" i="18" s="1"/>
  <c r="H375" i="18"/>
  <c r="E375" i="18" s="1"/>
  <c r="G375" i="18"/>
  <c r="D375" i="18" s="1"/>
  <c r="H374" i="18"/>
  <c r="E374" i="18" s="1"/>
  <c r="G374" i="18"/>
  <c r="D374" i="18" s="1"/>
  <c r="H373" i="18"/>
  <c r="E373" i="18" s="1"/>
  <c r="G373" i="18"/>
  <c r="D373" i="18" s="1"/>
  <c r="H372" i="18"/>
  <c r="E372" i="18" s="1"/>
  <c r="G372" i="18"/>
  <c r="D372" i="18" s="1"/>
  <c r="H371" i="18"/>
  <c r="E371" i="18" s="1"/>
  <c r="G371" i="18"/>
  <c r="D371" i="18" s="1"/>
  <c r="H370" i="18"/>
  <c r="E370" i="18" s="1"/>
  <c r="G370" i="18"/>
  <c r="D370" i="18" s="1"/>
  <c r="H369" i="18"/>
  <c r="E369" i="18" s="1"/>
  <c r="G369" i="18"/>
  <c r="D369" i="18" s="1"/>
  <c r="H368" i="18"/>
  <c r="E368" i="18" s="1"/>
  <c r="G368" i="18"/>
  <c r="D368" i="18" s="1"/>
  <c r="H367" i="18"/>
  <c r="E367" i="18" s="1"/>
  <c r="G367" i="18"/>
  <c r="D367" i="18" s="1"/>
  <c r="H366" i="18"/>
  <c r="E366" i="18" s="1"/>
  <c r="G366" i="18"/>
  <c r="D366" i="18" s="1"/>
  <c r="H365" i="18"/>
  <c r="E365" i="18" s="1"/>
  <c r="G365" i="18"/>
  <c r="D365" i="18" s="1"/>
  <c r="H364" i="18"/>
  <c r="E364" i="18" s="1"/>
  <c r="G364" i="18"/>
  <c r="D364" i="18" s="1"/>
  <c r="H363" i="18"/>
  <c r="E363" i="18" s="1"/>
  <c r="G363" i="18"/>
  <c r="D363" i="18" s="1"/>
  <c r="H362" i="18"/>
  <c r="E362" i="18" s="1"/>
  <c r="G362" i="18"/>
  <c r="D362" i="18" s="1"/>
  <c r="H361" i="18"/>
  <c r="E361" i="18" s="1"/>
  <c r="G361" i="18"/>
  <c r="D361" i="18" s="1"/>
  <c r="H360" i="18"/>
  <c r="E360" i="18" s="1"/>
  <c r="G360" i="18"/>
  <c r="D360" i="18" s="1"/>
  <c r="H359" i="18"/>
  <c r="E359" i="18" s="1"/>
  <c r="G359" i="18"/>
  <c r="D359" i="18" s="1"/>
  <c r="H358" i="18"/>
  <c r="E358" i="18" s="1"/>
  <c r="G358" i="18"/>
  <c r="D358" i="18" s="1"/>
  <c r="H357" i="18"/>
  <c r="E357" i="18" s="1"/>
  <c r="G357" i="18"/>
  <c r="D357" i="18" s="1"/>
  <c r="H356" i="18"/>
  <c r="E356" i="18" s="1"/>
  <c r="G356" i="18"/>
  <c r="D356" i="18" s="1"/>
  <c r="H355" i="18"/>
  <c r="E355" i="18" s="1"/>
  <c r="G355" i="18"/>
  <c r="D355" i="18" s="1"/>
  <c r="H354" i="18"/>
  <c r="E354" i="18" s="1"/>
  <c r="G354" i="18"/>
  <c r="D354" i="18" s="1"/>
  <c r="H353" i="18"/>
  <c r="E353" i="18" s="1"/>
  <c r="G353" i="18"/>
  <c r="D353" i="18" s="1"/>
  <c r="H352" i="18"/>
  <c r="E352" i="18" s="1"/>
  <c r="G352" i="18"/>
  <c r="D352" i="18" s="1"/>
  <c r="H351" i="18"/>
  <c r="E351" i="18" s="1"/>
  <c r="G351" i="18"/>
  <c r="D351" i="18" s="1"/>
  <c r="H350" i="18"/>
  <c r="E350" i="18" s="1"/>
  <c r="G350" i="18"/>
  <c r="D350" i="18" s="1"/>
  <c r="H349" i="18"/>
  <c r="E349" i="18" s="1"/>
  <c r="G349" i="18"/>
  <c r="D349" i="18" s="1"/>
  <c r="H348" i="18"/>
  <c r="E348" i="18" s="1"/>
  <c r="G348" i="18"/>
  <c r="D348" i="18" s="1"/>
  <c r="H347" i="18"/>
  <c r="E347" i="18" s="1"/>
  <c r="G347" i="18"/>
  <c r="D347" i="18" s="1"/>
  <c r="H346" i="18"/>
  <c r="E346" i="18" s="1"/>
  <c r="G346" i="18"/>
  <c r="D346" i="18" s="1"/>
  <c r="H345" i="18"/>
  <c r="E345" i="18" s="1"/>
  <c r="G345" i="18"/>
  <c r="D345" i="18" s="1"/>
  <c r="H344" i="18"/>
  <c r="E344" i="18" s="1"/>
  <c r="G344" i="18"/>
  <c r="D344" i="18" s="1"/>
  <c r="H343" i="18"/>
  <c r="E343" i="18" s="1"/>
  <c r="G343" i="18"/>
  <c r="D343" i="18" s="1"/>
  <c r="H342" i="18"/>
  <c r="E342" i="18" s="1"/>
  <c r="G342" i="18"/>
  <c r="D342" i="18" s="1"/>
  <c r="H341" i="18"/>
  <c r="E341" i="18" s="1"/>
  <c r="G341" i="18"/>
  <c r="D341" i="18" s="1"/>
  <c r="H340" i="18"/>
  <c r="E340" i="18" s="1"/>
  <c r="G340" i="18"/>
  <c r="D340" i="18" s="1"/>
  <c r="H339" i="18"/>
  <c r="E339" i="18" s="1"/>
  <c r="G339" i="18"/>
  <c r="D339" i="18" s="1"/>
  <c r="H338" i="18"/>
  <c r="E338" i="18" s="1"/>
  <c r="G338" i="18"/>
  <c r="D338" i="18" s="1"/>
  <c r="H337" i="18"/>
  <c r="E337" i="18" s="1"/>
  <c r="G337" i="18"/>
  <c r="D337" i="18"/>
  <c r="H336" i="18"/>
  <c r="E336" i="18" s="1"/>
  <c r="G336" i="18"/>
  <c r="D336" i="18" s="1"/>
  <c r="H335" i="18"/>
  <c r="E335" i="18" s="1"/>
  <c r="G335" i="18"/>
  <c r="D335" i="18" s="1"/>
  <c r="H334" i="18"/>
  <c r="E334" i="18" s="1"/>
  <c r="G334" i="18"/>
  <c r="D334" i="18" s="1"/>
  <c r="H333" i="18"/>
  <c r="E333" i="18" s="1"/>
  <c r="G333" i="18"/>
  <c r="D333" i="18" s="1"/>
  <c r="H332" i="18"/>
  <c r="E332" i="18" s="1"/>
  <c r="G332" i="18"/>
  <c r="D332" i="18" s="1"/>
  <c r="H331" i="18"/>
  <c r="E331" i="18" s="1"/>
  <c r="G331" i="18"/>
  <c r="D331" i="18" s="1"/>
  <c r="H330" i="18"/>
  <c r="E330" i="18" s="1"/>
  <c r="G330" i="18"/>
  <c r="D330" i="18" s="1"/>
  <c r="H329" i="18"/>
  <c r="E329" i="18" s="1"/>
  <c r="G329" i="18"/>
  <c r="D329" i="18" s="1"/>
  <c r="H328" i="18"/>
  <c r="E328" i="18" s="1"/>
  <c r="G328" i="18"/>
  <c r="D328" i="18" s="1"/>
  <c r="H327" i="18"/>
  <c r="E327" i="18" s="1"/>
  <c r="G327" i="18"/>
  <c r="D327" i="18" s="1"/>
  <c r="H326" i="18"/>
  <c r="E326" i="18" s="1"/>
  <c r="G326" i="18"/>
  <c r="D326" i="18" s="1"/>
  <c r="H325" i="18"/>
  <c r="E325" i="18" s="1"/>
  <c r="G325" i="18"/>
  <c r="D325" i="18"/>
  <c r="H324" i="18"/>
  <c r="E324" i="18" s="1"/>
  <c r="G324" i="18"/>
  <c r="D324" i="18" s="1"/>
  <c r="H323" i="18"/>
  <c r="E323" i="18" s="1"/>
  <c r="G323" i="18"/>
  <c r="D323" i="18" s="1"/>
  <c r="H322" i="18"/>
  <c r="E322" i="18" s="1"/>
  <c r="G322" i="18"/>
  <c r="D322" i="18" s="1"/>
  <c r="H321" i="18"/>
  <c r="E321" i="18" s="1"/>
  <c r="G321" i="18"/>
  <c r="D321" i="18" s="1"/>
  <c r="H320" i="18"/>
  <c r="E320" i="18" s="1"/>
  <c r="G320" i="18"/>
  <c r="D320" i="18" s="1"/>
  <c r="H319" i="18"/>
  <c r="E319" i="18" s="1"/>
  <c r="G319" i="18"/>
  <c r="D319" i="18" s="1"/>
  <c r="H318" i="18"/>
  <c r="E318" i="18" s="1"/>
  <c r="G318" i="18"/>
  <c r="D318" i="18" s="1"/>
  <c r="H317" i="18"/>
  <c r="E317" i="18" s="1"/>
  <c r="G317" i="18"/>
  <c r="D317" i="18" s="1"/>
  <c r="H316" i="18"/>
  <c r="E316" i="18" s="1"/>
  <c r="G316" i="18"/>
  <c r="D316" i="18" s="1"/>
  <c r="H315" i="18"/>
  <c r="E315" i="18" s="1"/>
  <c r="G315" i="18"/>
  <c r="D315" i="18" s="1"/>
  <c r="H314" i="18"/>
  <c r="E314" i="18" s="1"/>
  <c r="G314" i="18"/>
  <c r="D314" i="18" s="1"/>
  <c r="H313" i="18"/>
  <c r="E313" i="18" s="1"/>
  <c r="G313" i="18"/>
  <c r="D313" i="18" s="1"/>
  <c r="H312" i="18"/>
  <c r="E312" i="18" s="1"/>
  <c r="G312" i="18"/>
  <c r="D312" i="18" s="1"/>
  <c r="H311" i="18"/>
  <c r="E311" i="18" s="1"/>
  <c r="G311" i="18"/>
  <c r="D311" i="18" s="1"/>
  <c r="H310" i="18"/>
  <c r="E310" i="18" s="1"/>
  <c r="G310" i="18"/>
  <c r="D310" i="18" s="1"/>
  <c r="H309" i="18"/>
  <c r="E309" i="18" s="1"/>
  <c r="G309" i="18"/>
  <c r="D309" i="18"/>
  <c r="H308" i="18"/>
  <c r="E308" i="18" s="1"/>
  <c r="G308" i="18"/>
  <c r="D308" i="18" s="1"/>
  <c r="H307" i="18"/>
  <c r="E307" i="18" s="1"/>
  <c r="G307" i="18"/>
  <c r="D307" i="18" s="1"/>
  <c r="H306" i="18"/>
  <c r="E306" i="18" s="1"/>
  <c r="G306" i="18"/>
  <c r="D306" i="18" s="1"/>
  <c r="H305" i="18"/>
  <c r="E305" i="18" s="1"/>
  <c r="G305" i="18"/>
  <c r="D305" i="18" s="1"/>
  <c r="H304" i="18"/>
  <c r="E304" i="18" s="1"/>
  <c r="G304" i="18"/>
  <c r="D304" i="18" s="1"/>
  <c r="H303" i="18"/>
  <c r="E303" i="18" s="1"/>
  <c r="G303" i="18"/>
  <c r="D303" i="18" s="1"/>
  <c r="H302" i="18"/>
  <c r="E302" i="18" s="1"/>
  <c r="G302" i="18"/>
  <c r="D302" i="18" s="1"/>
  <c r="H301" i="18"/>
  <c r="E301" i="18" s="1"/>
  <c r="G301" i="18"/>
  <c r="D301" i="18" s="1"/>
  <c r="H300" i="18"/>
  <c r="E300" i="18" s="1"/>
  <c r="G300" i="18"/>
  <c r="D300" i="18" s="1"/>
  <c r="H299" i="18"/>
  <c r="E299" i="18" s="1"/>
  <c r="G299" i="18"/>
  <c r="D299" i="18" s="1"/>
  <c r="H298" i="18"/>
  <c r="E298" i="18" s="1"/>
  <c r="G298" i="18"/>
  <c r="D298" i="18" s="1"/>
  <c r="H297" i="18"/>
  <c r="E297" i="18" s="1"/>
  <c r="G297" i="18"/>
  <c r="D297" i="18"/>
  <c r="H296" i="18"/>
  <c r="E296" i="18" s="1"/>
  <c r="G296" i="18"/>
  <c r="D296" i="18" s="1"/>
  <c r="H295" i="18"/>
  <c r="E295" i="18" s="1"/>
  <c r="G295" i="18"/>
  <c r="D295" i="18" s="1"/>
  <c r="H294" i="18"/>
  <c r="E294" i="18" s="1"/>
  <c r="G294" i="18"/>
  <c r="D294" i="18" s="1"/>
  <c r="H293" i="18"/>
  <c r="E293" i="18" s="1"/>
  <c r="G293" i="18"/>
  <c r="D293" i="18" s="1"/>
  <c r="H292" i="18"/>
  <c r="E292" i="18" s="1"/>
  <c r="G292" i="18"/>
  <c r="D292" i="18" s="1"/>
  <c r="H291" i="18"/>
  <c r="E291" i="18" s="1"/>
  <c r="G291" i="18"/>
  <c r="D291" i="18" s="1"/>
  <c r="H290" i="18"/>
  <c r="E290" i="18" s="1"/>
  <c r="G290" i="18"/>
  <c r="D290" i="18" s="1"/>
  <c r="H289" i="18"/>
  <c r="E289" i="18" s="1"/>
  <c r="G289" i="18"/>
  <c r="D289" i="18"/>
  <c r="H288" i="18"/>
  <c r="E288" i="18" s="1"/>
  <c r="G288" i="18"/>
  <c r="D288" i="18" s="1"/>
  <c r="H287" i="18"/>
  <c r="E287" i="18" s="1"/>
  <c r="G287" i="18"/>
  <c r="D287" i="18" s="1"/>
  <c r="H286" i="18"/>
  <c r="E286" i="18" s="1"/>
  <c r="G286" i="18"/>
  <c r="D286" i="18" s="1"/>
  <c r="H285" i="18"/>
  <c r="E285" i="18" s="1"/>
  <c r="G285" i="18"/>
  <c r="D285" i="18"/>
  <c r="H284" i="18"/>
  <c r="E284" i="18" s="1"/>
  <c r="G284" i="18"/>
  <c r="D284" i="18" s="1"/>
  <c r="H283" i="18"/>
  <c r="E283" i="18" s="1"/>
  <c r="G283" i="18"/>
  <c r="D283" i="18" s="1"/>
  <c r="H282" i="18"/>
  <c r="E282" i="18" s="1"/>
  <c r="G282" i="18"/>
  <c r="D282" i="18" s="1"/>
  <c r="H281" i="18"/>
  <c r="E281" i="18" s="1"/>
  <c r="G281" i="18"/>
  <c r="D281" i="18" s="1"/>
  <c r="H280" i="18"/>
  <c r="E280" i="18" s="1"/>
  <c r="G280" i="18"/>
  <c r="D280" i="18" s="1"/>
  <c r="H279" i="18"/>
  <c r="E279" i="18" s="1"/>
  <c r="G279" i="18"/>
  <c r="D279" i="18" s="1"/>
  <c r="H278" i="18"/>
  <c r="E278" i="18" s="1"/>
  <c r="G278" i="18"/>
  <c r="D278" i="18" s="1"/>
  <c r="H277" i="18"/>
  <c r="E277" i="18" s="1"/>
  <c r="G277" i="18"/>
  <c r="D277" i="18"/>
  <c r="H276" i="18"/>
  <c r="E276" i="18" s="1"/>
  <c r="G276" i="18"/>
  <c r="D276" i="18" s="1"/>
  <c r="H275" i="18"/>
  <c r="E275" i="18" s="1"/>
  <c r="G275" i="18"/>
  <c r="D275" i="18" s="1"/>
  <c r="H274" i="18"/>
  <c r="E274" i="18" s="1"/>
  <c r="G274" i="18"/>
  <c r="D274" i="18" s="1"/>
  <c r="H273" i="18"/>
  <c r="E273" i="18" s="1"/>
  <c r="G273" i="18"/>
  <c r="D273" i="18"/>
  <c r="H272" i="18"/>
  <c r="E272" i="18" s="1"/>
  <c r="G272" i="18"/>
  <c r="D272" i="18" s="1"/>
  <c r="H271" i="18"/>
  <c r="E271" i="18" s="1"/>
  <c r="G271" i="18"/>
  <c r="D271" i="18" s="1"/>
  <c r="H270" i="18"/>
  <c r="E270" i="18" s="1"/>
  <c r="G270" i="18"/>
  <c r="D270" i="18" s="1"/>
  <c r="H269" i="18"/>
  <c r="E269" i="18" s="1"/>
  <c r="G269" i="18"/>
  <c r="D269" i="18" s="1"/>
  <c r="H268" i="18"/>
  <c r="E268" i="18" s="1"/>
  <c r="G268" i="18"/>
  <c r="D268" i="18" s="1"/>
  <c r="H267" i="18"/>
  <c r="E267" i="18" s="1"/>
  <c r="G267" i="18"/>
  <c r="D267" i="18" s="1"/>
  <c r="H266" i="18"/>
  <c r="E266" i="18" s="1"/>
  <c r="G266" i="18"/>
  <c r="D266" i="18" s="1"/>
  <c r="H265" i="18"/>
  <c r="E265" i="18" s="1"/>
  <c r="G265" i="18"/>
  <c r="D265" i="18" s="1"/>
  <c r="H264" i="18"/>
  <c r="E264" i="18" s="1"/>
  <c r="G264" i="18"/>
  <c r="D264" i="18" s="1"/>
  <c r="H263" i="18"/>
  <c r="E263" i="18" s="1"/>
  <c r="G263" i="18"/>
  <c r="D263" i="18"/>
  <c r="H262" i="18"/>
  <c r="E262" i="18" s="1"/>
  <c r="G262" i="18"/>
  <c r="D262" i="18" s="1"/>
  <c r="H261" i="18"/>
  <c r="E261" i="18" s="1"/>
  <c r="G261" i="18"/>
  <c r="D261" i="18" s="1"/>
  <c r="H260" i="18"/>
  <c r="E260" i="18" s="1"/>
  <c r="G260" i="18"/>
  <c r="D260" i="18" s="1"/>
  <c r="H259" i="18"/>
  <c r="E259" i="18" s="1"/>
  <c r="G259" i="18"/>
  <c r="D259" i="18" s="1"/>
  <c r="H258" i="18"/>
  <c r="E258" i="18" s="1"/>
  <c r="G258" i="18"/>
  <c r="D258" i="18" s="1"/>
  <c r="H257" i="18"/>
  <c r="E257" i="18" s="1"/>
  <c r="G257" i="18"/>
  <c r="D257" i="18"/>
  <c r="H256" i="18"/>
  <c r="E256" i="18" s="1"/>
  <c r="G256" i="18"/>
  <c r="D256" i="18" s="1"/>
  <c r="H255" i="18"/>
  <c r="E255" i="18" s="1"/>
  <c r="G255" i="18"/>
  <c r="D255" i="18"/>
  <c r="H254" i="18"/>
  <c r="E254" i="18" s="1"/>
  <c r="G254" i="18"/>
  <c r="D254" i="18" s="1"/>
  <c r="H253" i="18"/>
  <c r="E253" i="18" s="1"/>
  <c r="G253" i="18"/>
  <c r="D253" i="18" s="1"/>
  <c r="H252" i="18"/>
  <c r="E252" i="18" s="1"/>
  <c r="G252" i="18"/>
  <c r="D252" i="18" s="1"/>
  <c r="H251" i="18"/>
  <c r="E251" i="18" s="1"/>
  <c r="G251" i="18"/>
  <c r="D251" i="18" s="1"/>
  <c r="H250" i="18"/>
  <c r="E250" i="18" s="1"/>
  <c r="G250" i="18"/>
  <c r="D250" i="18" s="1"/>
  <c r="H249" i="18"/>
  <c r="E249" i="18" s="1"/>
  <c r="G249" i="18"/>
  <c r="D249" i="18" s="1"/>
  <c r="H248" i="18"/>
  <c r="E248" i="18" s="1"/>
  <c r="G248" i="18"/>
  <c r="D248" i="18" s="1"/>
  <c r="H247" i="18"/>
  <c r="E247" i="18" s="1"/>
  <c r="G247" i="18"/>
  <c r="D247" i="18" s="1"/>
  <c r="H246" i="18"/>
  <c r="E246" i="18" s="1"/>
  <c r="G246" i="18"/>
  <c r="D246" i="18" s="1"/>
  <c r="H245" i="18"/>
  <c r="E245" i="18" s="1"/>
  <c r="G245" i="18"/>
  <c r="D245" i="18" s="1"/>
  <c r="H244" i="18"/>
  <c r="E244" i="18" s="1"/>
  <c r="G244" i="18"/>
  <c r="D244" i="18" s="1"/>
  <c r="H243" i="18"/>
  <c r="E243" i="18" s="1"/>
  <c r="G243" i="18"/>
  <c r="D243" i="18" s="1"/>
  <c r="H242" i="18"/>
  <c r="E242" i="18" s="1"/>
  <c r="G242" i="18"/>
  <c r="D242" i="18" s="1"/>
  <c r="H241" i="18"/>
  <c r="E241" i="18" s="1"/>
  <c r="G241" i="18"/>
  <c r="D241" i="18"/>
  <c r="H240" i="18"/>
  <c r="E240" i="18" s="1"/>
  <c r="G240" i="18"/>
  <c r="D240" i="18" s="1"/>
  <c r="H239" i="18"/>
  <c r="E239" i="18" s="1"/>
  <c r="G239" i="18"/>
  <c r="D239" i="18" s="1"/>
  <c r="H238" i="18"/>
  <c r="E238" i="18" s="1"/>
  <c r="G238" i="18"/>
  <c r="D238" i="18" s="1"/>
  <c r="H237" i="18"/>
  <c r="E237" i="18" s="1"/>
  <c r="G237" i="18"/>
  <c r="D237" i="18" s="1"/>
  <c r="H236" i="18"/>
  <c r="E236" i="18" s="1"/>
  <c r="G236" i="18"/>
  <c r="D236" i="18" s="1"/>
  <c r="H235" i="18"/>
  <c r="E235" i="18" s="1"/>
  <c r="G235" i="18"/>
  <c r="D235" i="18" s="1"/>
  <c r="H234" i="18"/>
  <c r="E234" i="18" s="1"/>
  <c r="G234" i="18"/>
  <c r="D234" i="18" s="1"/>
  <c r="H233" i="18"/>
  <c r="E233" i="18" s="1"/>
  <c r="G233" i="18"/>
  <c r="D233" i="18" s="1"/>
  <c r="H232" i="18"/>
  <c r="E232" i="18" s="1"/>
  <c r="G232" i="18"/>
  <c r="D232" i="18" s="1"/>
  <c r="H231" i="18"/>
  <c r="E231" i="18" s="1"/>
  <c r="G231" i="18"/>
  <c r="D231" i="18"/>
  <c r="H230" i="18"/>
  <c r="E230" i="18" s="1"/>
  <c r="G230" i="18"/>
  <c r="D230" i="18" s="1"/>
  <c r="H229" i="18"/>
  <c r="E229" i="18" s="1"/>
  <c r="G229" i="18"/>
  <c r="D229" i="18" s="1"/>
  <c r="H228" i="18"/>
  <c r="E228" i="18" s="1"/>
  <c r="G228" i="18"/>
  <c r="D228" i="18" s="1"/>
  <c r="H227" i="18"/>
  <c r="E227" i="18" s="1"/>
  <c r="G227" i="18"/>
  <c r="D227" i="18" s="1"/>
  <c r="H226" i="18"/>
  <c r="E226" i="18" s="1"/>
  <c r="G226" i="18"/>
  <c r="D226" i="18" s="1"/>
  <c r="H225" i="18"/>
  <c r="E225" i="18" s="1"/>
  <c r="G225" i="18"/>
  <c r="D225" i="18" s="1"/>
  <c r="H224" i="18"/>
  <c r="E224" i="18" s="1"/>
  <c r="G224" i="18"/>
  <c r="D224" i="18" s="1"/>
  <c r="H223" i="18"/>
  <c r="E223" i="18" s="1"/>
  <c r="G223" i="18"/>
  <c r="D223" i="18" s="1"/>
  <c r="H222" i="18"/>
  <c r="E222" i="18" s="1"/>
  <c r="G222" i="18"/>
  <c r="D222" i="18" s="1"/>
  <c r="H221" i="18"/>
  <c r="E221" i="18" s="1"/>
  <c r="G221" i="18"/>
  <c r="D221" i="18" s="1"/>
  <c r="H220" i="18"/>
  <c r="E220" i="18" s="1"/>
  <c r="G220" i="18"/>
  <c r="D220" i="18" s="1"/>
  <c r="H219" i="18"/>
  <c r="E219" i="18" s="1"/>
  <c r="G219" i="18"/>
  <c r="D219" i="18" s="1"/>
  <c r="H218" i="18"/>
  <c r="E218" i="18" s="1"/>
  <c r="G218" i="18"/>
  <c r="D218" i="18" s="1"/>
  <c r="H217" i="18"/>
  <c r="E217" i="18" s="1"/>
  <c r="G217" i="18"/>
  <c r="D217" i="18" s="1"/>
  <c r="H216" i="18"/>
  <c r="E216" i="18" s="1"/>
  <c r="G216" i="18"/>
  <c r="D216" i="18" s="1"/>
  <c r="H215" i="18"/>
  <c r="E215" i="18" s="1"/>
  <c r="G215" i="18"/>
  <c r="D215" i="18" s="1"/>
  <c r="H214" i="18"/>
  <c r="E214" i="18" s="1"/>
  <c r="G214" i="18"/>
  <c r="D214" i="18" s="1"/>
  <c r="H213" i="18"/>
  <c r="E213" i="18" s="1"/>
  <c r="G213" i="18"/>
  <c r="D213" i="18" s="1"/>
  <c r="H212" i="18"/>
  <c r="E212" i="18" s="1"/>
  <c r="G212" i="18"/>
  <c r="D212" i="18" s="1"/>
  <c r="H211" i="18"/>
  <c r="E211" i="18" s="1"/>
  <c r="G211" i="18"/>
  <c r="D211" i="18" s="1"/>
  <c r="H210" i="18"/>
  <c r="E210" i="18" s="1"/>
  <c r="G210" i="18"/>
  <c r="D210" i="18" s="1"/>
  <c r="H209" i="18"/>
  <c r="E209" i="18" s="1"/>
  <c r="G209" i="18"/>
  <c r="D209" i="18"/>
  <c r="H208" i="18"/>
  <c r="E208" i="18" s="1"/>
  <c r="G208" i="18"/>
  <c r="D208" i="18" s="1"/>
  <c r="H207" i="18"/>
  <c r="E207" i="18" s="1"/>
  <c r="G207" i="18"/>
  <c r="D207" i="18"/>
  <c r="H206" i="18"/>
  <c r="E206" i="18" s="1"/>
  <c r="G206" i="18"/>
  <c r="D206" i="18" s="1"/>
  <c r="H205" i="18"/>
  <c r="E205" i="18" s="1"/>
  <c r="G205" i="18"/>
  <c r="D205" i="18" s="1"/>
  <c r="H204" i="18"/>
  <c r="E204" i="18" s="1"/>
  <c r="G204" i="18"/>
  <c r="D204" i="18" s="1"/>
  <c r="H203" i="18"/>
  <c r="E203" i="18" s="1"/>
  <c r="G203" i="18"/>
  <c r="D203" i="18" s="1"/>
  <c r="H202" i="18"/>
  <c r="E202" i="18" s="1"/>
  <c r="G202" i="18"/>
  <c r="D202" i="18" s="1"/>
  <c r="H201" i="18"/>
  <c r="E201" i="18" s="1"/>
  <c r="G201" i="18"/>
  <c r="D201" i="18" s="1"/>
  <c r="H200" i="18"/>
  <c r="E200" i="18" s="1"/>
  <c r="G200" i="18"/>
  <c r="D200" i="18" s="1"/>
  <c r="H199" i="18"/>
  <c r="E199" i="18" s="1"/>
  <c r="G199" i="18"/>
  <c r="D199" i="18" s="1"/>
  <c r="H198" i="18"/>
  <c r="E198" i="18" s="1"/>
  <c r="G198" i="18"/>
  <c r="D198" i="18" s="1"/>
  <c r="H197" i="18"/>
  <c r="E197" i="18" s="1"/>
  <c r="G197" i="18"/>
  <c r="D197" i="18" s="1"/>
  <c r="H196" i="18"/>
  <c r="E196" i="18" s="1"/>
  <c r="G196" i="18"/>
  <c r="D196" i="18" s="1"/>
  <c r="H195" i="18"/>
  <c r="E195" i="18" s="1"/>
  <c r="G195" i="18"/>
  <c r="D195" i="18" s="1"/>
  <c r="H194" i="18"/>
  <c r="E194" i="18" s="1"/>
  <c r="G194" i="18"/>
  <c r="D194" i="18" s="1"/>
  <c r="H193" i="18"/>
  <c r="E193" i="18" s="1"/>
  <c r="G193" i="18"/>
  <c r="D193" i="18" s="1"/>
  <c r="H192" i="18"/>
  <c r="E192" i="18" s="1"/>
  <c r="G192" i="18"/>
  <c r="D192" i="18" s="1"/>
  <c r="H191" i="18"/>
  <c r="E191" i="18" s="1"/>
  <c r="G191" i="18"/>
  <c r="D191" i="18" s="1"/>
  <c r="H190" i="18"/>
  <c r="E190" i="18" s="1"/>
  <c r="G190" i="18"/>
  <c r="D190" i="18" s="1"/>
  <c r="H189" i="18"/>
  <c r="E189" i="18" s="1"/>
  <c r="G189" i="18"/>
  <c r="D189" i="18" s="1"/>
  <c r="H188" i="18"/>
  <c r="E188" i="18" s="1"/>
  <c r="G188" i="18"/>
  <c r="D188" i="18" s="1"/>
  <c r="H187" i="18"/>
  <c r="E187" i="18" s="1"/>
  <c r="G187" i="18"/>
  <c r="D187" i="18" s="1"/>
  <c r="H186" i="18"/>
  <c r="E186" i="18" s="1"/>
  <c r="G186" i="18"/>
  <c r="D186" i="18" s="1"/>
  <c r="H185" i="18"/>
  <c r="E185" i="18" s="1"/>
  <c r="G185" i="18"/>
  <c r="D185" i="18" s="1"/>
  <c r="H184" i="18"/>
  <c r="E184" i="18" s="1"/>
  <c r="G184" i="18"/>
  <c r="D184" i="18" s="1"/>
  <c r="H183" i="18"/>
  <c r="E183" i="18" s="1"/>
  <c r="G183" i="18"/>
  <c r="D183" i="18" s="1"/>
  <c r="H182" i="18"/>
  <c r="E182" i="18" s="1"/>
  <c r="G182" i="18"/>
  <c r="D182" i="18" s="1"/>
  <c r="H181" i="18"/>
  <c r="E181" i="18" s="1"/>
  <c r="G181" i="18"/>
  <c r="D181" i="18" s="1"/>
  <c r="H180" i="18"/>
  <c r="E180" i="18" s="1"/>
  <c r="G180" i="18"/>
  <c r="D180" i="18" s="1"/>
  <c r="H179" i="18"/>
  <c r="E179" i="18" s="1"/>
  <c r="G179" i="18"/>
  <c r="D179" i="18" s="1"/>
  <c r="H178" i="18"/>
  <c r="E178" i="18" s="1"/>
  <c r="G178" i="18"/>
  <c r="D178" i="18" s="1"/>
  <c r="H177" i="18"/>
  <c r="E177" i="18" s="1"/>
  <c r="G177" i="18"/>
  <c r="D177" i="18" s="1"/>
  <c r="H176" i="18"/>
  <c r="E176" i="18" s="1"/>
  <c r="G176" i="18"/>
  <c r="D176" i="18" s="1"/>
  <c r="H175" i="18"/>
  <c r="E175" i="18" s="1"/>
  <c r="G175" i="18"/>
  <c r="D175" i="18" s="1"/>
  <c r="H174" i="18"/>
  <c r="E174" i="18" s="1"/>
  <c r="G174" i="18"/>
  <c r="D174" i="18" s="1"/>
  <c r="H173" i="18"/>
  <c r="E173" i="18" s="1"/>
  <c r="G173" i="18"/>
  <c r="D173" i="18" s="1"/>
  <c r="H172" i="18"/>
  <c r="E172" i="18" s="1"/>
  <c r="G172" i="18"/>
  <c r="D172" i="18" s="1"/>
  <c r="H171" i="18"/>
  <c r="E171" i="18" s="1"/>
  <c r="G171" i="18"/>
  <c r="D171" i="18" s="1"/>
  <c r="H170" i="18"/>
  <c r="E170" i="18" s="1"/>
  <c r="G170" i="18"/>
  <c r="D170" i="18" s="1"/>
  <c r="H169" i="18"/>
  <c r="E169" i="18" s="1"/>
  <c r="G169" i="18"/>
  <c r="D169" i="18" s="1"/>
  <c r="H168" i="18"/>
  <c r="E168" i="18" s="1"/>
  <c r="G168" i="18"/>
  <c r="D168" i="18" s="1"/>
  <c r="H167" i="18"/>
  <c r="E167" i="18" s="1"/>
  <c r="G167" i="18"/>
  <c r="D167" i="18" s="1"/>
  <c r="H166" i="18"/>
  <c r="E166" i="18" s="1"/>
  <c r="G166" i="18"/>
  <c r="D166" i="18" s="1"/>
  <c r="H165" i="18"/>
  <c r="E165" i="18" s="1"/>
  <c r="G165" i="18"/>
  <c r="D165" i="18" s="1"/>
  <c r="H164" i="18"/>
  <c r="E164" i="18" s="1"/>
  <c r="G164" i="18"/>
  <c r="D164" i="18" s="1"/>
  <c r="H163" i="18"/>
  <c r="E163" i="18" s="1"/>
  <c r="G163" i="18"/>
  <c r="D163" i="18" s="1"/>
  <c r="H162" i="18"/>
  <c r="E162" i="18" s="1"/>
  <c r="G162" i="18"/>
  <c r="D162" i="18" s="1"/>
  <c r="H161" i="18"/>
  <c r="E161" i="18" s="1"/>
  <c r="G161" i="18"/>
  <c r="D161" i="18" s="1"/>
  <c r="H160" i="18"/>
  <c r="E160" i="18" s="1"/>
  <c r="G160" i="18"/>
  <c r="D160" i="18" s="1"/>
  <c r="H159" i="18"/>
  <c r="E159" i="18" s="1"/>
  <c r="G159" i="18"/>
  <c r="D159" i="18" s="1"/>
  <c r="H158" i="18"/>
  <c r="E158" i="18" s="1"/>
  <c r="G158" i="18"/>
  <c r="D158" i="18" s="1"/>
  <c r="H157" i="18"/>
  <c r="E157" i="18" s="1"/>
  <c r="G157" i="18"/>
  <c r="D157" i="18" s="1"/>
  <c r="H156" i="18"/>
  <c r="E156" i="18" s="1"/>
  <c r="G156" i="18"/>
  <c r="D156" i="18" s="1"/>
  <c r="H155" i="18"/>
  <c r="E155" i="18" s="1"/>
  <c r="G155" i="18"/>
  <c r="D155" i="18" s="1"/>
  <c r="H154" i="18"/>
  <c r="E154" i="18" s="1"/>
  <c r="G154" i="18"/>
  <c r="D154" i="18" s="1"/>
  <c r="H153" i="18"/>
  <c r="E153" i="18" s="1"/>
  <c r="G153" i="18"/>
  <c r="D153" i="18" s="1"/>
  <c r="H152" i="18"/>
  <c r="E152" i="18" s="1"/>
  <c r="G152" i="18"/>
  <c r="D152" i="18"/>
  <c r="H151" i="18"/>
  <c r="E151" i="18" s="1"/>
  <c r="G151" i="18"/>
  <c r="D151" i="18" s="1"/>
  <c r="H150" i="18"/>
  <c r="E150" i="18" s="1"/>
  <c r="G150" i="18"/>
  <c r="D150" i="18" s="1"/>
  <c r="H149" i="18"/>
  <c r="E149" i="18" s="1"/>
  <c r="G149" i="18"/>
  <c r="D149" i="18" s="1"/>
  <c r="H148" i="18"/>
  <c r="E148" i="18" s="1"/>
  <c r="G148" i="18"/>
  <c r="D148" i="18" s="1"/>
  <c r="H147" i="18"/>
  <c r="E147" i="18" s="1"/>
  <c r="G147" i="18"/>
  <c r="D147" i="18" s="1"/>
  <c r="H146" i="18"/>
  <c r="E146" i="18" s="1"/>
  <c r="G146" i="18"/>
  <c r="D146" i="18" s="1"/>
  <c r="H145" i="18"/>
  <c r="E145" i="18" s="1"/>
  <c r="G145" i="18"/>
  <c r="D145" i="18" s="1"/>
  <c r="H144" i="18"/>
  <c r="E144" i="18" s="1"/>
  <c r="G144" i="18"/>
  <c r="D144" i="18" s="1"/>
  <c r="H143" i="18"/>
  <c r="E143" i="18" s="1"/>
  <c r="G143" i="18"/>
  <c r="D143" i="18" s="1"/>
  <c r="H142" i="18"/>
  <c r="E142" i="18" s="1"/>
  <c r="G142" i="18"/>
  <c r="D142" i="18" s="1"/>
  <c r="H141" i="18"/>
  <c r="E141" i="18" s="1"/>
  <c r="G141" i="18"/>
  <c r="D141" i="18" s="1"/>
  <c r="H140" i="18"/>
  <c r="E140" i="18" s="1"/>
  <c r="G140" i="18"/>
  <c r="D140" i="18" s="1"/>
  <c r="H139" i="18"/>
  <c r="E139" i="18" s="1"/>
  <c r="G139" i="18"/>
  <c r="D139" i="18" s="1"/>
  <c r="H138" i="18"/>
  <c r="E138" i="18" s="1"/>
  <c r="G138" i="18"/>
  <c r="D138" i="18" s="1"/>
  <c r="H137" i="18"/>
  <c r="E137" i="18" s="1"/>
  <c r="G137" i="18"/>
  <c r="D137" i="18" s="1"/>
  <c r="H136" i="18"/>
  <c r="E136" i="18" s="1"/>
  <c r="G136" i="18"/>
  <c r="D136" i="18" s="1"/>
  <c r="H135" i="18"/>
  <c r="E135" i="18" s="1"/>
  <c r="G135" i="18"/>
  <c r="D135" i="18" s="1"/>
  <c r="H134" i="18"/>
  <c r="E134" i="18" s="1"/>
  <c r="G134" i="18"/>
  <c r="D134" i="18"/>
  <c r="H133" i="18"/>
  <c r="E133" i="18" s="1"/>
  <c r="G133" i="18"/>
  <c r="D133" i="18" s="1"/>
  <c r="H132" i="18"/>
  <c r="E132" i="18" s="1"/>
  <c r="G132" i="18"/>
  <c r="D132" i="18" s="1"/>
  <c r="H131" i="18"/>
  <c r="E131" i="18" s="1"/>
  <c r="G131" i="18"/>
  <c r="D131" i="18" s="1"/>
  <c r="H130" i="18"/>
  <c r="E130" i="18" s="1"/>
  <c r="G130" i="18"/>
  <c r="D130" i="18" s="1"/>
  <c r="H129" i="18"/>
  <c r="E129" i="18" s="1"/>
  <c r="G129" i="18"/>
  <c r="D129" i="18" s="1"/>
  <c r="H128" i="18"/>
  <c r="E128" i="18" s="1"/>
  <c r="G128" i="18"/>
  <c r="D128" i="18" s="1"/>
  <c r="H127" i="18"/>
  <c r="E127" i="18" s="1"/>
  <c r="G127" i="18"/>
  <c r="D127" i="18"/>
  <c r="H126" i="18"/>
  <c r="E126" i="18" s="1"/>
  <c r="G126" i="18"/>
  <c r="D126" i="18" s="1"/>
  <c r="H125" i="18"/>
  <c r="E125" i="18" s="1"/>
  <c r="G125" i="18"/>
  <c r="D125" i="18" s="1"/>
  <c r="H124" i="18"/>
  <c r="E124" i="18" s="1"/>
  <c r="G124" i="18"/>
  <c r="D124" i="18" s="1"/>
  <c r="H123" i="18"/>
  <c r="E123" i="18" s="1"/>
  <c r="G123" i="18"/>
  <c r="D123" i="18" s="1"/>
  <c r="H122" i="18"/>
  <c r="E122" i="18" s="1"/>
  <c r="G122" i="18"/>
  <c r="D122" i="18" s="1"/>
  <c r="H121" i="18"/>
  <c r="E121" i="18" s="1"/>
  <c r="G121" i="18"/>
  <c r="D121" i="18"/>
  <c r="H120" i="18"/>
  <c r="E120" i="18" s="1"/>
  <c r="G120" i="18"/>
  <c r="D120" i="18" s="1"/>
  <c r="H119" i="18"/>
  <c r="E119" i="18" s="1"/>
  <c r="G119" i="18"/>
  <c r="D119" i="18" s="1"/>
  <c r="H118" i="18"/>
  <c r="E118" i="18" s="1"/>
  <c r="G118" i="18"/>
  <c r="D118" i="18" s="1"/>
  <c r="H117" i="18"/>
  <c r="E117" i="18" s="1"/>
  <c r="G117" i="18"/>
  <c r="D117" i="18" s="1"/>
  <c r="H116" i="18"/>
  <c r="E116" i="18" s="1"/>
  <c r="G116" i="18"/>
  <c r="D116" i="18" s="1"/>
  <c r="H115" i="18"/>
  <c r="E115" i="18" s="1"/>
  <c r="G115" i="18"/>
  <c r="D115" i="18" s="1"/>
  <c r="H114" i="18"/>
  <c r="E114" i="18" s="1"/>
  <c r="G114" i="18"/>
  <c r="D114" i="18" s="1"/>
  <c r="H113" i="18"/>
  <c r="E113" i="18" s="1"/>
  <c r="G113" i="18"/>
  <c r="D113" i="18" s="1"/>
  <c r="H112" i="18"/>
  <c r="E112" i="18" s="1"/>
  <c r="G112" i="18"/>
  <c r="D112" i="18" s="1"/>
  <c r="H111" i="18"/>
  <c r="E111" i="18" s="1"/>
  <c r="G111" i="18"/>
  <c r="D111" i="18" s="1"/>
  <c r="H110" i="18"/>
  <c r="E110" i="18" s="1"/>
  <c r="G110" i="18"/>
  <c r="D110" i="18" s="1"/>
  <c r="H109" i="18"/>
  <c r="E109" i="18" s="1"/>
  <c r="G109" i="18"/>
  <c r="D109" i="18" s="1"/>
  <c r="H108" i="18"/>
  <c r="E108" i="18" s="1"/>
  <c r="G108" i="18"/>
  <c r="D108" i="18" s="1"/>
  <c r="H107" i="18"/>
  <c r="E107" i="18" s="1"/>
  <c r="G107" i="18"/>
  <c r="D107" i="18" s="1"/>
  <c r="H106" i="18"/>
  <c r="E106" i="18" s="1"/>
  <c r="G106" i="18"/>
  <c r="D106" i="18" s="1"/>
  <c r="H105" i="18"/>
  <c r="E105" i="18" s="1"/>
  <c r="G105" i="18"/>
  <c r="D105" i="18" s="1"/>
  <c r="H104" i="18"/>
  <c r="E104" i="18" s="1"/>
  <c r="G104" i="18"/>
  <c r="D104" i="18" s="1"/>
  <c r="H103" i="18"/>
  <c r="E103" i="18" s="1"/>
  <c r="G103" i="18"/>
  <c r="D103" i="18" s="1"/>
  <c r="H102" i="18"/>
  <c r="E102" i="18" s="1"/>
  <c r="G102" i="18"/>
  <c r="D102" i="18" s="1"/>
  <c r="H101" i="18"/>
  <c r="E101" i="18" s="1"/>
  <c r="G101" i="18"/>
  <c r="D101" i="18" s="1"/>
  <c r="H100" i="18"/>
  <c r="E100" i="18" s="1"/>
  <c r="G100" i="18"/>
  <c r="D100" i="18" s="1"/>
  <c r="H99" i="18"/>
  <c r="E99" i="18" s="1"/>
  <c r="G99" i="18"/>
  <c r="D99" i="18" s="1"/>
  <c r="H98" i="18"/>
  <c r="E98" i="18" s="1"/>
  <c r="G98" i="18"/>
  <c r="D98" i="18" s="1"/>
  <c r="H97" i="18"/>
  <c r="E97" i="18" s="1"/>
  <c r="G97" i="18"/>
  <c r="D97" i="18" s="1"/>
  <c r="H96" i="18"/>
  <c r="E96" i="18" s="1"/>
  <c r="G96" i="18"/>
  <c r="D96" i="18" s="1"/>
  <c r="H95" i="18"/>
  <c r="E95" i="18" s="1"/>
  <c r="G95" i="18"/>
  <c r="D95" i="18" s="1"/>
  <c r="H94" i="18"/>
  <c r="E94" i="18" s="1"/>
  <c r="G94" i="18"/>
  <c r="D94" i="18" s="1"/>
  <c r="H93" i="18"/>
  <c r="E93" i="18" s="1"/>
  <c r="G93" i="18"/>
  <c r="D93" i="18" s="1"/>
  <c r="H92" i="18"/>
  <c r="E92" i="18" s="1"/>
  <c r="G92" i="18"/>
  <c r="D92" i="18" s="1"/>
  <c r="H91" i="18"/>
  <c r="E91" i="18" s="1"/>
  <c r="G91" i="18"/>
  <c r="D91" i="18" s="1"/>
  <c r="H90" i="18"/>
  <c r="E90" i="18" s="1"/>
  <c r="G90" i="18"/>
  <c r="D90" i="18" s="1"/>
  <c r="H89" i="18"/>
  <c r="E89" i="18" s="1"/>
  <c r="G89" i="18"/>
  <c r="D89" i="18" s="1"/>
  <c r="H88" i="18"/>
  <c r="E88" i="18" s="1"/>
  <c r="G88" i="18"/>
  <c r="D88" i="18" s="1"/>
  <c r="H87" i="18"/>
  <c r="E87" i="18" s="1"/>
  <c r="G87" i="18"/>
  <c r="D87" i="18" s="1"/>
  <c r="H86" i="18"/>
  <c r="E86" i="18" s="1"/>
  <c r="G86" i="18"/>
  <c r="D86" i="18" s="1"/>
  <c r="H85" i="18"/>
  <c r="E85" i="18" s="1"/>
  <c r="G85" i="18"/>
  <c r="D85" i="18" s="1"/>
  <c r="H84" i="18"/>
  <c r="E84" i="18" s="1"/>
  <c r="G84" i="18"/>
  <c r="D84" i="18" s="1"/>
  <c r="H83" i="18"/>
  <c r="E83" i="18" s="1"/>
  <c r="G83" i="18"/>
  <c r="D83" i="18" s="1"/>
  <c r="H82" i="18"/>
  <c r="E82" i="18" s="1"/>
  <c r="G82" i="18"/>
  <c r="D82" i="18" s="1"/>
  <c r="H81" i="18"/>
  <c r="E81" i="18" s="1"/>
  <c r="G81" i="18"/>
  <c r="D81" i="18" s="1"/>
  <c r="H80" i="18"/>
  <c r="E80" i="18" s="1"/>
  <c r="G80" i="18"/>
  <c r="D80" i="18" s="1"/>
  <c r="H79" i="18"/>
  <c r="E79" i="18" s="1"/>
  <c r="G79" i="18"/>
  <c r="D79" i="18" s="1"/>
  <c r="H78" i="18"/>
  <c r="E78" i="18" s="1"/>
  <c r="G78" i="18"/>
  <c r="D78" i="18" s="1"/>
  <c r="H77" i="18"/>
  <c r="E77" i="18" s="1"/>
  <c r="G77" i="18"/>
  <c r="D77" i="18" s="1"/>
  <c r="H76" i="18"/>
  <c r="E76" i="18" s="1"/>
  <c r="G76" i="18"/>
  <c r="D76" i="18" s="1"/>
  <c r="H75" i="18"/>
  <c r="E75" i="18" s="1"/>
  <c r="G75" i="18"/>
  <c r="D75" i="18"/>
  <c r="H74" i="18"/>
  <c r="E74" i="18" s="1"/>
  <c r="G74" i="18"/>
  <c r="D74" i="18" s="1"/>
  <c r="H73" i="18"/>
  <c r="E73" i="18" s="1"/>
  <c r="G73" i="18"/>
  <c r="D73" i="18" s="1"/>
  <c r="H72" i="18"/>
  <c r="E72" i="18" s="1"/>
  <c r="G72" i="18"/>
  <c r="D72" i="18" s="1"/>
  <c r="H71" i="18"/>
  <c r="E71" i="18" s="1"/>
  <c r="G71" i="18"/>
  <c r="D71" i="18" s="1"/>
  <c r="H70" i="18"/>
  <c r="E70" i="18" s="1"/>
  <c r="G70" i="18"/>
  <c r="D70" i="18" s="1"/>
  <c r="H69" i="18"/>
  <c r="E69" i="18" s="1"/>
  <c r="G69" i="18"/>
  <c r="D69" i="18" s="1"/>
  <c r="H68" i="18"/>
  <c r="E68" i="18" s="1"/>
  <c r="G68" i="18"/>
  <c r="D68" i="18" s="1"/>
  <c r="H67" i="18"/>
  <c r="E67" i="18" s="1"/>
  <c r="G67" i="18"/>
  <c r="D67" i="18" s="1"/>
  <c r="H66" i="18"/>
  <c r="E66" i="18" s="1"/>
  <c r="G66" i="18"/>
  <c r="D66" i="18" s="1"/>
  <c r="H65" i="18"/>
  <c r="E65" i="18" s="1"/>
  <c r="G65" i="18"/>
  <c r="D65" i="18" s="1"/>
  <c r="H64" i="18"/>
  <c r="E64" i="18" s="1"/>
  <c r="G64" i="18"/>
  <c r="D64" i="18" s="1"/>
  <c r="H63" i="18"/>
  <c r="E63" i="18" s="1"/>
  <c r="G63" i="18"/>
  <c r="D63" i="18" s="1"/>
  <c r="H62" i="18"/>
  <c r="E62" i="18" s="1"/>
  <c r="G62" i="18"/>
  <c r="D62" i="18" s="1"/>
  <c r="H61" i="18"/>
  <c r="E61" i="18" s="1"/>
  <c r="G61" i="18"/>
  <c r="D61" i="18" s="1"/>
  <c r="H60" i="18"/>
  <c r="E60" i="18" s="1"/>
  <c r="G60" i="18"/>
  <c r="D60" i="18" s="1"/>
  <c r="H59" i="18"/>
  <c r="E59" i="18" s="1"/>
  <c r="G59" i="18"/>
  <c r="D59" i="18" s="1"/>
  <c r="H58" i="18"/>
  <c r="E58" i="18" s="1"/>
  <c r="G58" i="18"/>
  <c r="D58" i="18" s="1"/>
  <c r="H57" i="18"/>
  <c r="E57" i="18" s="1"/>
  <c r="G57" i="18"/>
  <c r="D57" i="18" s="1"/>
  <c r="H56" i="18"/>
  <c r="E56" i="18" s="1"/>
  <c r="G56" i="18"/>
  <c r="D56" i="18" s="1"/>
  <c r="H55" i="18"/>
  <c r="E55" i="18" s="1"/>
  <c r="G55" i="18"/>
  <c r="D55" i="18" s="1"/>
  <c r="H54" i="18"/>
  <c r="E54" i="18" s="1"/>
  <c r="G54" i="18"/>
  <c r="D54" i="18" s="1"/>
  <c r="H53" i="18"/>
  <c r="E53" i="18" s="1"/>
  <c r="G53" i="18"/>
  <c r="D53" i="18" s="1"/>
  <c r="H52" i="18"/>
  <c r="E52" i="18" s="1"/>
  <c r="G52" i="18"/>
  <c r="D52" i="18" s="1"/>
  <c r="H51" i="18"/>
  <c r="E51" i="18" s="1"/>
  <c r="G51" i="18"/>
  <c r="D51" i="18"/>
  <c r="H50" i="18"/>
  <c r="E50" i="18" s="1"/>
  <c r="G50" i="18"/>
  <c r="D50" i="18" s="1"/>
  <c r="H49" i="18"/>
  <c r="E49" i="18" s="1"/>
  <c r="G49" i="18"/>
  <c r="D49" i="18" s="1"/>
  <c r="H48" i="18"/>
  <c r="E48" i="18" s="1"/>
  <c r="G48" i="18"/>
  <c r="D48" i="18" s="1"/>
  <c r="H47" i="18"/>
  <c r="E47" i="18" s="1"/>
  <c r="G47" i="18"/>
  <c r="D47" i="18" s="1"/>
  <c r="H46" i="18"/>
  <c r="E46" i="18" s="1"/>
  <c r="G46" i="18"/>
  <c r="D46" i="18" s="1"/>
  <c r="H45" i="18"/>
  <c r="E45" i="18" s="1"/>
  <c r="G45" i="18"/>
  <c r="D45" i="18" s="1"/>
  <c r="H44" i="18"/>
  <c r="E44" i="18" s="1"/>
  <c r="G44" i="18"/>
  <c r="D44" i="18" s="1"/>
  <c r="H43" i="18"/>
  <c r="E43" i="18" s="1"/>
  <c r="G43" i="18"/>
  <c r="D43" i="18" s="1"/>
  <c r="H42" i="18"/>
  <c r="E42" i="18" s="1"/>
  <c r="G42" i="18"/>
  <c r="D42" i="18" s="1"/>
  <c r="H41" i="18"/>
  <c r="E41" i="18" s="1"/>
  <c r="G41" i="18"/>
  <c r="D41" i="18" s="1"/>
  <c r="H40" i="18"/>
  <c r="E40" i="18" s="1"/>
  <c r="G40" i="18"/>
  <c r="D40" i="18" s="1"/>
  <c r="H39" i="18"/>
  <c r="E39" i="18" s="1"/>
  <c r="G39" i="18"/>
  <c r="D39" i="18" s="1"/>
  <c r="H38" i="18"/>
  <c r="E38" i="18" s="1"/>
  <c r="G38" i="18"/>
  <c r="D38" i="18" s="1"/>
  <c r="H37" i="18"/>
  <c r="E37" i="18" s="1"/>
  <c r="G37" i="18"/>
  <c r="D37" i="18" s="1"/>
  <c r="H36" i="18"/>
  <c r="E36" i="18" s="1"/>
  <c r="G36" i="18"/>
  <c r="D36" i="18" s="1"/>
  <c r="H35" i="18"/>
  <c r="E35" i="18" s="1"/>
  <c r="G35" i="18"/>
  <c r="D35" i="18" s="1"/>
  <c r="H34" i="18"/>
  <c r="E34" i="18" s="1"/>
  <c r="G34" i="18"/>
  <c r="D34" i="18" s="1"/>
  <c r="H33" i="18"/>
  <c r="E33" i="18" s="1"/>
  <c r="G33" i="18"/>
  <c r="D33" i="18" s="1"/>
  <c r="H32" i="18"/>
  <c r="E32" i="18" s="1"/>
  <c r="G32" i="18"/>
  <c r="D32" i="18" s="1"/>
  <c r="H31" i="18"/>
  <c r="E31" i="18" s="1"/>
  <c r="G31" i="18"/>
  <c r="D31" i="18" s="1"/>
  <c r="H30" i="18"/>
  <c r="E30" i="18" s="1"/>
  <c r="G30" i="18"/>
  <c r="D30" i="18" s="1"/>
  <c r="H29" i="18"/>
  <c r="E29" i="18" s="1"/>
  <c r="G29" i="18"/>
  <c r="D29" i="18" s="1"/>
  <c r="H28" i="18"/>
  <c r="E28" i="18" s="1"/>
  <c r="G28" i="18"/>
  <c r="D28" i="18" s="1"/>
  <c r="H27" i="18"/>
  <c r="E27" i="18" s="1"/>
  <c r="G27" i="18"/>
  <c r="D27" i="18"/>
  <c r="H26" i="18"/>
  <c r="E26" i="18" s="1"/>
  <c r="G26" i="18"/>
  <c r="D26" i="18" s="1"/>
  <c r="H25" i="18"/>
  <c r="E25" i="18" s="1"/>
  <c r="G25" i="18"/>
  <c r="D25" i="18" s="1"/>
  <c r="H24" i="18"/>
  <c r="E24" i="18" s="1"/>
  <c r="G24" i="18"/>
  <c r="D24" i="18" s="1"/>
  <c r="H23" i="18"/>
  <c r="E23" i="18" s="1"/>
  <c r="G23" i="18"/>
  <c r="D23" i="18" s="1"/>
  <c r="H22" i="18"/>
  <c r="E22" i="18" s="1"/>
  <c r="G22" i="18"/>
  <c r="D22" i="18" s="1"/>
  <c r="H21" i="18"/>
  <c r="E21" i="18" s="1"/>
  <c r="G21" i="18"/>
  <c r="D21" i="18" s="1"/>
  <c r="H20" i="18"/>
  <c r="E20" i="18" s="1"/>
  <c r="G20" i="18"/>
  <c r="D20" i="18" s="1"/>
  <c r="H19" i="18"/>
  <c r="E19" i="18" s="1"/>
  <c r="G19" i="18"/>
  <c r="D19" i="18" s="1"/>
  <c r="H18" i="18"/>
  <c r="E18" i="18" s="1"/>
  <c r="G18" i="18"/>
  <c r="D18" i="18" s="1"/>
  <c r="H17" i="18"/>
  <c r="E17" i="18" s="1"/>
  <c r="G17" i="18"/>
  <c r="D17" i="18"/>
  <c r="H16" i="18"/>
  <c r="E16" i="18" s="1"/>
  <c r="G16" i="18"/>
  <c r="D16" i="18" s="1"/>
  <c r="H15" i="18"/>
  <c r="E15" i="18" s="1"/>
  <c r="G15" i="18"/>
  <c r="D15" i="18" s="1"/>
  <c r="H14" i="18"/>
  <c r="E14" i="18" s="1"/>
  <c r="G14" i="18"/>
  <c r="D14" i="18" s="1"/>
  <c r="H13" i="18"/>
  <c r="E13" i="18" s="1"/>
  <c r="G13" i="18"/>
  <c r="D13" i="18" s="1"/>
  <c r="H12" i="18"/>
  <c r="E12" i="18" s="1"/>
  <c r="G12" i="18"/>
  <c r="D12" i="18" s="1"/>
  <c r="H11" i="18"/>
  <c r="E11" i="18" s="1"/>
  <c r="G11" i="18"/>
  <c r="D11" i="18" s="1"/>
  <c r="H10" i="18"/>
  <c r="E10" i="18" s="1"/>
  <c r="G10" i="18"/>
  <c r="D10" i="18" s="1"/>
  <c r="H9" i="18"/>
  <c r="E9" i="18" s="1"/>
  <c r="G9" i="18"/>
  <c r="D9" i="18" s="1"/>
  <c r="M8" i="18"/>
  <c r="H8" i="18"/>
  <c r="E8" i="18" s="1"/>
  <c r="G8" i="18"/>
  <c r="D8" i="18"/>
  <c r="H7" i="18"/>
  <c r="E7" i="18" s="1"/>
  <c r="G7" i="18"/>
  <c r="D7" i="18" s="1"/>
  <c r="H6" i="18"/>
  <c r="E6" i="18" s="1"/>
  <c r="G6" i="18"/>
  <c r="D6" i="18" s="1"/>
  <c r="H5" i="18"/>
  <c r="E5" i="18" s="1"/>
  <c r="G5" i="18"/>
  <c r="D5" i="18" s="1"/>
  <c r="H4" i="18"/>
  <c r="E4" i="18" s="1"/>
  <c r="G4" i="18"/>
  <c r="D4" i="18" s="1"/>
  <c r="H3" i="18"/>
  <c r="E3" i="18" s="1"/>
  <c r="G3" i="18"/>
  <c r="D3" i="18" l="1"/>
  <c r="C3" i="18" s="1"/>
  <c r="C4" i="18" s="1"/>
  <c r="C5" i="18" l="1"/>
  <c r="C6" i="18" l="1"/>
  <c r="C7" i="18" l="1"/>
  <c r="C8" i="18" l="1"/>
  <c r="C9" i="18" l="1"/>
  <c r="C10" i="18" l="1"/>
  <c r="C11" i="18" l="1"/>
  <c r="C12" i="18" l="1"/>
  <c r="C13" i="18" l="1"/>
  <c r="C14" i="18" l="1"/>
  <c r="C15" i="18" l="1"/>
  <c r="C16" i="18" l="1"/>
  <c r="C17" i="18" l="1"/>
  <c r="C18" i="18" l="1"/>
  <c r="C19" i="18" l="1"/>
  <c r="C20" i="18" l="1"/>
  <c r="C21" i="18" l="1"/>
  <c r="C22" i="18" l="1"/>
  <c r="C23" i="18" l="1"/>
  <c r="C24" i="18" l="1"/>
  <c r="C25" i="18" l="1"/>
  <c r="C26" i="18" l="1"/>
  <c r="C27" i="18" l="1"/>
  <c r="C28" i="18" l="1"/>
  <c r="C29" i="18" l="1"/>
  <c r="C30" i="18" l="1"/>
  <c r="C31" i="18" l="1"/>
  <c r="C32" i="18" l="1"/>
  <c r="C33" i="18" l="1"/>
  <c r="C34" i="18" l="1"/>
  <c r="C35" i="18" l="1"/>
  <c r="C36" i="18" l="1"/>
  <c r="C37" i="18" l="1"/>
  <c r="C38" i="18" l="1"/>
  <c r="C39" i="18" l="1"/>
  <c r="C40" i="18" l="1"/>
  <c r="C41" i="18" l="1"/>
  <c r="C42" i="18" l="1"/>
  <c r="C43" i="18" l="1"/>
  <c r="C44" i="18" l="1"/>
  <c r="C45" i="18" l="1"/>
  <c r="C46" i="18" l="1"/>
  <c r="C47" i="18" l="1"/>
  <c r="C48" i="18" l="1"/>
  <c r="C49" i="18" l="1"/>
  <c r="C50" i="18" l="1"/>
  <c r="C51" i="18" l="1"/>
  <c r="C52" i="18" l="1"/>
  <c r="C53" i="18" l="1"/>
  <c r="C54" i="18" l="1"/>
  <c r="C55" i="18" l="1"/>
  <c r="C56" i="18" l="1"/>
  <c r="C57" i="18" l="1"/>
  <c r="C58" i="18" l="1"/>
  <c r="C59" i="18" l="1"/>
  <c r="C60" i="18" l="1"/>
  <c r="C61" i="18" l="1"/>
  <c r="C62" i="18" l="1"/>
  <c r="C63" i="18" l="1"/>
  <c r="C64" i="18" l="1"/>
  <c r="C65" i="18" l="1"/>
  <c r="C66" i="18" l="1"/>
  <c r="C67" i="18" l="1"/>
  <c r="C68" i="18" l="1"/>
  <c r="C69" i="18" l="1"/>
  <c r="C70" i="18" l="1"/>
  <c r="C71" i="18" l="1"/>
  <c r="C72" i="18" l="1"/>
  <c r="C73" i="18" l="1"/>
  <c r="C74" i="18" l="1"/>
  <c r="C75" i="18" l="1"/>
  <c r="C76" i="18" l="1"/>
  <c r="C77" i="18" l="1"/>
  <c r="C78" i="18" l="1"/>
  <c r="C79" i="18" l="1"/>
  <c r="C80" i="18" l="1"/>
  <c r="C81" i="18" l="1"/>
  <c r="C82" i="18" l="1"/>
  <c r="C83" i="18" l="1"/>
  <c r="C84" i="18" l="1"/>
  <c r="C85" i="18" l="1"/>
  <c r="C86" i="18" l="1"/>
  <c r="C87" i="18" l="1"/>
  <c r="C88" i="18" l="1"/>
  <c r="C89" i="18" l="1"/>
  <c r="C90" i="18" l="1"/>
  <c r="C91" i="18" l="1"/>
  <c r="C92" i="18" l="1"/>
  <c r="C93" i="18" l="1"/>
  <c r="C94" i="18" l="1"/>
  <c r="C95" i="18" l="1"/>
  <c r="C96" i="18" l="1"/>
  <c r="C97" i="18" l="1"/>
  <c r="C98" i="18" l="1"/>
  <c r="C99" i="18" l="1"/>
  <c r="C100" i="18" l="1"/>
  <c r="C101" i="18" l="1"/>
  <c r="C102" i="18" l="1"/>
  <c r="C103" i="18" l="1"/>
  <c r="C104" i="18" l="1"/>
  <c r="C105" i="18" l="1"/>
  <c r="C106" i="18" l="1"/>
  <c r="C107" i="18" l="1"/>
  <c r="C108" i="18" l="1"/>
  <c r="C109" i="18" l="1"/>
  <c r="C110" i="18" l="1"/>
  <c r="C111" i="18" l="1"/>
  <c r="C112" i="18" l="1"/>
  <c r="C113" i="18" l="1"/>
  <c r="C114" i="18" l="1"/>
  <c r="C115" i="18" l="1"/>
  <c r="C116" i="18" l="1"/>
  <c r="C117" i="18" l="1"/>
  <c r="C118" i="18" l="1"/>
  <c r="C119" i="18" l="1"/>
  <c r="C120" i="18" l="1"/>
  <c r="C121" i="18" l="1"/>
  <c r="C122" i="18" l="1"/>
  <c r="C123" i="18" l="1"/>
  <c r="C124" i="18" l="1"/>
  <c r="C125" i="18" l="1"/>
  <c r="C126" i="18" l="1"/>
  <c r="C127" i="18" l="1"/>
  <c r="C128" i="18" l="1"/>
  <c r="C129" i="18" l="1"/>
  <c r="C130" i="18" l="1"/>
  <c r="C131" i="18" l="1"/>
  <c r="C132" i="18" l="1"/>
  <c r="C133" i="18" l="1"/>
  <c r="C134" i="18" l="1"/>
  <c r="C135" i="18" l="1"/>
  <c r="C136" i="18" l="1"/>
  <c r="C137" i="18" l="1"/>
  <c r="C138" i="18" l="1"/>
  <c r="C139" i="18" l="1"/>
  <c r="C140" i="18" l="1"/>
  <c r="C141" i="18" l="1"/>
  <c r="C142" i="18" l="1"/>
  <c r="C143" i="18" l="1"/>
  <c r="C144" i="18" l="1"/>
  <c r="C145" i="18" l="1"/>
  <c r="C146" i="18" l="1"/>
  <c r="C147" i="18" l="1"/>
  <c r="C148" i="18" l="1"/>
  <c r="C149" i="18" l="1"/>
  <c r="C150" i="18" l="1"/>
  <c r="C151" i="18" l="1"/>
  <c r="C152" i="18" l="1"/>
  <c r="C153" i="18" l="1"/>
  <c r="C154" i="18" l="1"/>
  <c r="C155" i="18" l="1"/>
  <c r="C156" i="18" l="1"/>
  <c r="C157" i="18" l="1"/>
  <c r="C158" i="18" l="1"/>
  <c r="C159" i="18" l="1"/>
  <c r="C160" i="18" l="1"/>
  <c r="C161" i="18" l="1"/>
  <c r="C162" i="18" l="1"/>
  <c r="C163" i="18" l="1"/>
  <c r="C164" i="18" l="1"/>
  <c r="C165" i="18" l="1"/>
  <c r="C166" i="18" l="1"/>
  <c r="C167" i="18" l="1"/>
  <c r="C168" i="18" l="1"/>
  <c r="C169" i="18" l="1"/>
  <c r="C170" i="18" l="1"/>
  <c r="C171" i="18" l="1"/>
  <c r="C172" i="18" l="1"/>
  <c r="C173" i="18" l="1"/>
  <c r="C174" i="18" l="1"/>
  <c r="C175" i="18" l="1"/>
  <c r="C176" i="18" l="1"/>
  <c r="C177" i="18" l="1"/>
  <c r="C178" i="18" l="1"/>
  <c r="C179" i="18" l="1"/>
  <c r="C180" i="18" l="1"/>
  <c r="C181" i="18" l="1"/>
  <c r="C182" i="18" l="1"/>
  <c r="C183" i="18" l="1"/>
  <c r="C184" i="18" l="1"/>
  <c r="C185" i="18" l="1"/>
  <c r="C186" i="18" l="1"/>
  <c r="C187" i="18" l="1"/>
  <c r="C188" i="18" l="1"/>
  <c r="C189" i="18" l="1"/>
  <c r="C190" i="18" l="1"/>
  <c r="C191" i="18" l="1"/>
  <c r="C192" i="18" l="1"/>
  <c r="C193" i="18" l="1"/>
  <c r="C194" i="18" l="1"/>
  <c r="C195" i="18" l="1"/>
  <c r="C196" i="18" l="1"/>
  <c r="C197" i="18" l="1"/>
  <c r="C198" i="18" l="1"/>
  <c r="C199" i="18" l="1"/>
  <c r="C200" i="18" l="1"/>
  <c r="C201" i="18" l="1"/>
  <c r="C202" i="18" l="1"/>
  <c r="C203" i="18" l="1"/>
  <c r="C204" i="18" l="1"/>
  <c r="C205" i="18" l="1"/>
  <c r="C206" i="18" l="1"/>
  <c r="C207" i="18" l="1"/>
  <c r="C208" i="18" l="1"/>
  <c r="C209" i="18" l="1"/>
  <c r="C210" i="18" l="1"/>
  <c r="C211" i="18" l="1"/>
  <c r="C212" i="18" l="1"/>
  <c r="C213" i="18" l="1"/>
  <c r="C214" i="18" l="1"/>
  <c r="C215" i="18" l="1"/>
  <c r="C216" i="18" l="1"/>
  <c r="C217" i="18" l="1"/>
  <c r="C218" i="18" l="1"/>
  <c r="C219" i="18" l="1"/>
  <c r="C220" i="18" l="1"/>
  <c r="C221" i="18" l="1"/>
  <c r="C222" i="18" l="1"/>
  <c r="C223" i="18" l="1"/>
  <c r="C224" i="18" l="1"/>
  <c r="C225" i="18" l="1"/>
  <c r="C226" i="18" l="1"/>
  <c r="C227" i="18" l="1"/>
  <c r="C228" i="18" l="1"/>
  <c r="C229" i="18" l="1"/>
  <c r="C230" i="18" l="1"/>
  <c r="C231" i="18" l="1"/>
  <c r="C232" i="18" l="1"/>
  <c r="C233" i="18" l="1"/>
  <c r="C234" i="18" l="1"/>
  <c r="C235" i="18" l="1"/>
  <c r="C236" i="18" l="1"/>
  <c r="C237" i="18" l="1"/>
  <c r="C238" i="18" l="1"/>
  <c r="C239" i="18" l="1"/>
  <c r="C240" i="18" l="1"/>
  <c r="C241" i="18" l="1"/>
  <c r="C242" i="18" l="1"/>
  <c r="C243" i="18" l="1"/>
  <c r="C244" i="18" l="1"/>
  <c r="C245" i="18" l="1"/>
  <c r="C246" i="18" l="1"/>
  <c r="C247" i="18" l="1"/>
  <c r="C248" i="18" l="1"/>
  <c r="C249" i="18" l="1"/>
  <c r="C250" i="18" l="1"/>
  <c r="C251" i="18" l="1"/>
  <c r="C252" i="18" l="1"/>
  <c r="C253" i="18" l="1"/>
  <c r="C254" i="18" l="1"/>
  <c r="C255" i="18" l="1"/>
  <c r="C256" i="18" l="1"/>
  <c r="C257" i="18" l="1"/>
  <c r="C258" i="18" l="1"/>
  <c r="C259" i="18" l="1"/>
  <c r="C260" i="18" l="1"/>
  <c r="C261" i="18" l="1"/>
  <c r="C262" i="18" l="1"/>
  <c r="C263" i="18" l="1"/>
  <c r="C264" i="18" l="1"/>
  <c r="C265" i="18" l="1"/>
  <c r="C266" i="18" l="1"/>
  <c r="C267" i="18" l="1"/>
  <c r="C268" i="18" l="1"/>
  <c r="C269" i="18" l="1"/>
  <c r="C270" i="18" l="1"/>
  <c r="C271" i="18" l="1"/>
  <c r="C272" i="18" l="1"/>
  <c r="C273" i="18" l="1"/>
  <c r="C274" i="18" l="1"/>
  <c r="C275" i="18" l="1"/>
  <c r="C276" i="18" l="1"/>
  <c r="C277" i="18" l="1"/>
  <c r="C278" i="18" l="1"/>
  <c r="C279" i="18" l="1"/>
  <c r="C280" i="18" l="1"/>
  <c r="C281" i="18" l="1"/>
  <c r="C282" i="18" l="1"/>
  <c r="C283" i="18" l="1"/>
  <c r="C284" i="18" l="1"/>
  <c r="C285" i="18" l="1"/>
  <c r="C286" i="18" l="1"/>
  <c r="C287" i="18" l="1"/>
  <c r="C288" i="18" l="1"/>
  <c r="C289" i="18" l="1"/>
  <c r="C290" i="18" l="1"/>
  <c r="C291" i="18" l="1"/>
  <c r="C292" i="18" l="1"/>
  <c r="C293" i="18" l="1"/>
  <c r="C294" i="18" l="1"/>
  <c r="C295" i="18" l="1"/>
  <c r="C296" i="18" l="1"/>
  <c r="C297" i="18" l="1"/>
  <c r="C298" i="18" l="1"/>
  <c r="C299" i="18" l="1"/>
  <c r="C300" i="18" l="1"/>
  <c r="C301" i="18" l="1"/>
  <c r="C302" i="18" l="1"/>
  <c r="C303" i="18" l="1"/>
  <c r="C304" i="18" l="1"/>
  <c r="C305" i="18" l="1"/>
  <c r="C306" i="18" l="1"/>
  <c r="C307" i="18" l="1"/>
  <c r="C308" i="18" l="1"/>
  <c r="C309" i="18" l="1"/>
  <c r="C310" i="18" l="1"/>
  <c r="C311" i="18" l="1"/>
  <c r="C312" i="18" l="1"/>
  <c r="C313" i="18" l="1"/>
  <c r="C314" i="18" l="1"/>
  <c r="C315" i="18" l="1"/>
  <c r="C316" i="18" l="1"/>
  <c r="C317" i="18" l="1"/>
  <c r="C318" i="18" l="1"/>
  <c r="C319" i="18" l="1"/>
  <c r="C320" i="18" l="1"/>
  <c r="C321" i="18" l="1"/>
  <c r="C322" i="18" l="1"/>
  <c r="C323" i="18" l="1"/>
  <c r="C324" i="18" l="1"/>
  <c r="C325" i="18" l="1"/>
  <c r="C326" i="18" l="1"/>
  <c r="C327" i="18" l="1"/>
  <c r="C328" i="18" l="1"/>
  <c r="C329" i="18" l="1"/>
  <c r="C330" i="18" l="1"/>
  <c r="C331" i="18" l="1"/>
  <c r="C332" i="18" l="1"/>
  <c r="C333" i="18" l="1"/>
  <c r="C334" i="18" l="1"/>
  <c r="C335" i="18" l="1"/>
  <c r="C336" i="18" l="1"/>
  <c r="C337" i="18" l="1"/>
  <c r="C338" i="18" l="1"/>
  <c r="C339" i="18" l="1"/>
  <c r="C340" i="18" l="1"/>
  <c r="C341" i="18" l="1"/>
  <c r="C342" i="18" l="1"/>
  <c r="C343" i="18" l="1"/>
  <c r="C344" i="18" l="1"/>
  <c r="C345" i="18" l="1"/>
  <c r="C346" i="18" l="1"/>
  <c r="C347" i="18" l="1"/>
  <c r="C348" i="18" l="1"/>
  <c r="C349" i="18" l="1"/>
  <c r="C350" i="18" l="1"/>
  <c r="C351" i="18" l="1"/>
  <c r="C352" i="18" l="1"/>
  <c r="C353" i="18" l="1"/>
  <c r="C354" i="18" l="1"/>
  <c r="C355" i="18" l="1"/>
  <c r="C356" i="18" l="1"/>
  <c r="C357" i="18" l="1"/>
  <c r="C358" i="18" l="1"/>
  <c r="C359" i="18" l="1"/>
  <c r="C360" i="18" l="1"/>
  <c r="C361" i="18" l="1"/>
  <c r="C362" i="18" l="1"/>
  <c r="C363" i="18" l="1"/>
  <c r="C364" i="18" l="1"/>
  <c r="C365" i="18" l="1"/>
  <c r="C366" i="18" l="1"/>
  <c r="C367" i="18" l="1"/>
  <c r="C368" i="18" l="1"/>
  <c r="C369" i="18" l="1"/>
  <c r="C370" i="18" l="1"/>
  <c r="C371" i="18" l="1"/>
  <c r="C372" i="18" l="1"/>
  <c r="C373" i="18" l="1"/>
  <c r="C374" i="18" l="1"/>
  <c r="C375" i="18" l="1"/>
  <c r="C376" i="18" l="1"/>
  <c r="C377" i="18" l="1"/>
  <c r="C378" i="18" l="1"/>
  <c r="C379" i="18" l="1"/>
  <c r="C380" i="18" l="1"/>
  <c r="C381" i="18" l="1"/>
  <c r="C382" i="18" l="1"/>
  <c r="C383" i="18" l="1"/>
  <c r="C384" i="18" l="1"/>
  <c r="C385" i="18" l="1"/>
  <c r="C386" i="18" l="1"/>
  <c r="C387" i="18" l="1"/>
  <c r="C388" i="18" l="1"/>
  <c r="C389" i="18" l="1"/>
  <c r="C390" i="18" l="1"/>
  <c r="C391" i="18" l="1"/>
  <c r="C392" i="18" l="1"/>
  <c r="C393" i="18" l="1"/>
  <c r="C394" i="18" l="1"/>
  <c r="C395" i="18" l="1"/>
  <c r="C396" i="18" l="1"/>
  <c r="C397" i="18" l="1"/>
  <c r="C398" i="18" l="1"/>
  <c r="C399" i="18" l="1"/>
  <c r="C400" i="18" l="1"/>
  <c r="C401" i="18" l="1"/>
  <c r="C402" i="18" l="1"/>
  <c r="C403" i="18" l="1"/>
  <c r="C404" i="18" l="1"/>
  <c r="C405" i="18" l="1"/>
  <c r="C406" i="18" l="1"/>
  <c r="C407" i="18" l="1"/>
  <c r="C408" i="18" l="1"/>
  <c r="C409" i="18" l="1"/>
  <c r="C410" i="18" l="1"/>
  <c r="C411" i="18" l="1"/>
  <c r="C412" i="18" l="1"/>
  <c r="C413" i="18" l="1"/>
  <c r="C414" i="18" l="1"/>
  <c r="C415" i="18" l="1"/>
  <c r="C416" i="18" l="1"/>
  <c r="C417" i="18" l="1"/>
  <c r="C418" i="18" l="1"/>
  <c r="C419" i="18" l="1"/>
  <c r="C420" i="18" l="1"/>
  <c r="C421" i="18" l="1"/>
  <c r="C422" i="18" l="1"/>
  <c r="C423" i="18" l="1"/>
  <c r="C424" i="18" l="1"/>
  <c r="C425" i="18" l="1"/>
  <c r="C426" i="18" l="1"/>
  <c r="C427" i="18" l="1"/>
  <c r="C428" i="18" l="1"/>
  <c r="C429" i="18" l="1"/>
  <c r="C430" i="18" l="1"/>
  <c r="C431" i="18" l="1"/>
  <c r="C432" i="18" l="1"/>
  <c r="C433" i="18" l="1"/>
  <c r="C434" i="18" l="1"/>
  <c r="C435" i="18" l="1"/>
  <c r="C436" i="18" l="1"/>
  <c r="C437" i="18" l="1"/>
  <c r="C438" i="18" l="1"/>
  <c r="C439" i="18" l="1"/>
  <c r="C440" i="18" l="1"/>
  <c r="C441" i="18" l="1"/>
  <c r="C442" i="18" l="1"/>
  <c r="C443" i="18" l="1"/>
  <c r="C444" i="18" l="1"/>
  <c r="C445" i="18" l="1"/>
  <c r="C446" i="18" l="1"/>
  <c r="C447" i="18" l="1"/>
  <c r="C448" i="18" l="1"/>
  <c r="C449" i="18" l="1"/>
  <c r="C450" i="18" l="1"/>
  <c r="C451" i="18" l="1"/>
  <c r="C452" i="18" l="1"/>
  <c r="C453" i="18" l="1"/>
  <c r="C454" i="18" l="1"/>
  <c r="C455" i="18" l="1"/>
  <c r="C456" i="18" l="1"/>
  <c r="C457" i="18" l="1"/>
  <c r="C458" i="18" l="1"/>
  <c r="C459" i="18" l="1"/>
  <c r="C460" i="18" l="1"/>
  <c r="C461" i="18" l="1"/>
  <c r="C462" i="18" l="1"/>
  <c r="C463" i="18" l="1"/>
  <c r="C464" i="18" l="1"/>
  <c r="C465" i="18" l="1"/>
  <c r="C466" i="18" l="1"/>
  <c r="C467" i="18" l="1"/>
  <c r="C468" i="18" l="1"/>
  <c r="C469" i="18" l="1"/>
  <c r="C470" i="18" l="1"/>
  <c r="C471" i="18" l="1"/>
  <c r="C472" i="18" l="1"/>
  <c r="C473" i="18" l="1"/>
  <c r="C474" i="18" l="1"/>
  <c r="C475" i="18" l="1"/>
  <c r="C476" i="18" l="1"/>
  <c r="C477" i="18" l="1"/>
  <c r="C478" i="18" l="1"/>
  <c r="C479" i="18" l="1"/>
  <c r="C480" i="18" l="1"/>
  <c r="C481" i="18" l="1"/>
  <c r="C482" i="18" l="1"/>
  <c r="C483" i="18" l="1"/>
  <c r="C484" i="18" l="1"/>
  <c r="C485" i="18" l="1"/>
  <c r="C486" i="18" l="1"/>
  <c r="C487" i="18" l="1"/>
  <c r="C488" i="18" l="1"/>
  <c r="C489" i="18" l="1"/>
  <c r="C490" i="18" l="1"/>
  <c r="C491" i="18" l="1"/>
  <c r="C492" i="18" l="1"/>
  <c r="C493" i="18" l="1"/>
  <c r="C494" i="18" l="1"/>
  <c r="C495" i="18" l="1"/>
  <c r="C496" i="18" l="1"/>
  <c r="C497" i="18" l="1"/>
  <c r="C498" i="18" l="1"/>
  <c r="C499" i="18" l="1"/>
  <c r="C500" i="18" l="1"/>
  <c r="C501" i="18" l="1"/>
  <c r="C502" i="18" l="1"/>
  <c r="C503" i="18" l="1"/>
  <c r="C504" i="18" l="1"/>
  <c r="C505" i="18" l="1"/>
  <c r="C506" i="18" l="1"/>
  <c r="C507" i="18" l="1"/>
  <c r="C508" i="18" l="1"/>
  <c r="C509" i="18" l="1"/>
  <c r="C510" i="18" l="1"/>
  <c r="C511" i="18" l="1"/>
  <c r="C512" i="18" l="1"/>
  <c r="C513" i="18" l="1"/>
  <c r="C514" i="18" l="1"/>
  <c r="C515" i="18" l="1"/>
  <c r="C516" i="18" l="1"/>
  <c r="C517" i="18" l="1"/>
  <c r="C518" i="18" l="1"/>
  <c r="C519" i="18" l="1"/>
  <c r="C520" i="18" l="1"/>
  <c r="C521" i="18" l="1"/>
  <c r="C522" i="18" l="1"/>
  <c r="C523" i="18" l="1"/>
  <c r="C524" i="18" l="1"/>
  <c r="C525" i="18" l="1"/>
  <c r="C526" i="18" l="1"/>
  <c r="C527" i="18" l="1"/>
  <c r="C528" i="18" l="1"/>
  <c r="C529" i="18" l="1"/>
  <c r="C530" i="18" l="1"/>
  <c r="C531" i="18" l="1"/>
  <c r="C532" i="18" l="1"/>
  <c r="C533" i="18" l="1"/>
  <c r="C534" i="18" l="1"/>
  <c r="C535" i="18" l="1"/>
  <c r="C536" i="18" l="1"/>
  <c r="C537" i="18" l="1"/>
  <c r="C538" i="18" l="1"/>
  <c r="C539" i="18" l="1"/>
  <c r="C540" i="18" l="1"/>
  <c r="C541" i="18" l="1"/>
  <c r="C542" i="18" l="1"/>
  <c r="C543" i="18" l="1"/>
  <c r="C544" i="18" l="1"/>
  <c r="C545" i="18" l="1"/>
  <c r="C546" i="18" l="1"/>
  <c r="C547" i="18" l="1"/>
  <c r="C548" i="18" l="1"/>
  <c r="C549" i="18" l="1"/>
  <c r="C550" i="18" l="1"/>
  <c r="C551" i="18" l="1"/>
  <c r="C552" i="18" l="1"/>
  <c r="C553" i="18" l="1"/>
  <c r="C554" i="18" l="1"/>
  <c r="C555" i="18" l="1"/>
  <c r="C556" i="18" l="1"/>
  <c r="C557" i="18" l="1"/>
  <c r="C558" i="18" l="1"/>
  <c r="C559" i="18" l="1"/>
  <c r="C560" i="18" l="1"/>
  <c r="C561" i="18" l="1"/>
  <c r="C562" i="18" l="1"/>
  <c r="C563" i="18" l="1"/>
  <c r="C564" i="18" l="1"/>
  <c r="C565" i="18" l="1"/>
  <c r="C566" i="18" l="1"/>
  <c r="C567" i="18" l="1"/>
  <c r="C568" i="18" l="1"/>
  <c r="C569" i="18" l="1"/>
  <c r="C570" i="18" l="1"/>
  <c r="C571" i="18" l="1"/>
  <c r="C572" i="18" l="1"/>
  <c r="C573" i="18" l="1"/>
  <c r="C574" i="18" l="1"/>
  <c r="C575" i="18" l="1"/>
  <c r="C576" i="18" l="1"/>
  <c r="C577" i="18" l="1"/>
  <c r="C578" i="18" l="1"/>
  <c r="C579" i="18" l="1"/>
  <c r="C580" i="18" l="1"/>
  <c r="C581" i="18" l="1"/>
  <c r="C582" i="18" l="1"/>
  <c r="C583" i="18" l="1"/>
  <c r="C584" i="18" l="1"/>
  <c r="C585" i="18" l="1"/>
  <c r="C586" i="18" l="1"/>
  <c r="C587" i="18" l="1"/>
  <c r="C588" i="18" l="1"/>
  <c r="C589" i="18" l="1"/>
  <c r="C590" i="18" l="1"/>
  <c r="C591" i="18" l="1"/>
  <c r="C592" i="18" l="1"/>
  <c r="C593" i="18" l="1"/>
  <c r="C594" i="18" l="1"/>
  <c r="C595" i="18" l="1"/>
  <c r="C596" i="18" l="1"/>
  <c r="C597" i="18" l="1"/>
  <c r="C598" i="18" l="1"/>
  <c r="C599" i="18" l="1"/>
  <c r="C600" i="18" l="1"/>
  <c r="C601" i="18" l="1"/>
  <c r="C602" i="18" l="1"/>
  <c r="C603" i="18" l="1"/>
  <c r="C604" i="18" l="1"/>
  <c r="C605" i="18" l="1"/>
  <c r="C606" i="18" l="1"/>
  <c r="C607" i="18" l="1"/>
  <c r="C608" i="18" l="1"/>
  <c r="C609" i="18" l="1"/>
  <c r="C610" i="18" l="1"/>
  <c r="C611" i="18" l="1"/>
  <c r="C612" i="18" l="1"/>
  <c r="C613" i="18" l="1"/>
  <c r="C614" i="18" l="1"/>
  <c r="C615" i="18" l="1"/>
  <c r="C616" i="18" l="1"/>
  <c r="C617" i="18" l="1"/>
  <c r="C618" i="18" l="1"/>
  <c r="C619" i="18" l="1"/>
  <c r="C620" i="18" l="1"/>
  <c r="C621" i="18" l="1"/>
  <c r="C622" i="18" l="1"/>
  <c r="C623" i="18" l="1"/>
  <c r="C624" i="18" l="1"/>
  <c r="C625" i="18" l="1"/>
  <c r="C626" i="18" l="1"/>
  <c r="C627" i="18" l="1"/>
  <c r="C628" i="18" l="1"/>
  <c r="C629" i="18" l="1"/>
  <c r="C630" i="18" l="1"/>
  <c r="C631" i="18" l="1"/>
  <c r="C632" i="18" l="1"/>
  <c r="C633" i="18" l="1"/>
  <c r="C634" i="18" l="1"/>
  <c r="C635" i="18" l="1"/>
  <c r="C636" i="18" l="1"/>
  <c r="C637" i="18" l="1"/>
  <c r="C638" i="18" l="1"/>
  <c r="C639" i="18" l="1"/>
  <c r="C640" i="18" l="1"/>
  <c r="C641" i="18" l="1"/>
  <c r="C642" i="18" l="1"/>
  <c r="C643" i="18" l="1"/>
  <c r="C644" i="18" l="1"/>
  <c r="C645" i="18" l="1"/>
  <c r="C646" i="18" l="1"/>
  <c r="C647" i="18" l="1"/>
  <c r="C648" i="18" l="1"/>
  <c r="C649" i="18" l="1"/>
  <c r="C650" i="18" l="1"/>
  <c r="C651" i="18" l="1"/>
  <c r="O577" i="4" l="1"/>
  <c r="O578" i="4" s="1"/>
  <c r="O579" i="4" s="1"/>
  <c r="O580" i="4" s="1"/>
  <c r="R577" i="4"/>
  <c r="R578" i="4"/>
  <c r="R579" i="4"/>
  <c r="R580" i="4"/>
  <c r="AB666" i="4" l="1"/>
  <c r="O758" i="16"/>
  <c r="AB652" i="4" s="1"/>
  <c r="O759" i="16"/>
  <c r="AB653" i="4" s="1"/>
  <c r="O760" i="16"/>
  <c r="AB654" i="4" s="1"/>
  <c r="O761" i="16"/>
  <c r="AB655" i="4" s="1"/>
  <c r="O762" i="16"/>
  <c r="AB656" i="4" s="1"/>
  <c r="O763" i="16"/>
  <c r="AB657" i="4" s="1"/>
  <c r="O764" i="16"/>
  <c r="AB658" i="4" s="1"/>
  <c r="O765" i="16"/>
  <c r="AB659" i="4" s="1"/>
  <c r="O766" i="16"/>
  <c r="AB660" i="4" s="1"/>
  <c r="O767" i="16"/>
  <c r="AB661" i="4" s="1"/>
  <c r="O768" i="16"/>
  <c r="AB662" i="4" s="1"/>
  <c r="O769" i="16"/>
  <c r="AB663" i="4" s="1"/>
  <c r="O770" i="16"/>
  <c r="AB664" i="4" s="1"/>
  <c r="O771" i="16"/>
  <c r="AB665" i="4" s="1"/>
  <c r="O772" i="16"/>
  <c r="O773" i="16"/>
  <c r="AB667" i="4" s="1"/>
  <c r="O774" i="16"/>
  <c r="AB668" i="4" s="1"/>
  <c r="O775" i="16"/>
  <c r="AB669" i="4" s="1"/>
  <c r="O776" i="16"/>
  <c r="AB670" i="4" s="1"/>
  <c r="O777" i="16"/>
  <c r="AB671" i="4" s="1"/>
  <c r="O778" i="16"/>
  <c r="AB672" i="4" s="1"/>
  <c r="O779" i="16"/>
  <c r="AB673" i="4" s="1"/>
  <c r="O780" i="16"/>
  <c r="AB674" i="4" s="1"/>
  <c r="O781" i="16"/>
  <c r="AB675" i="4" s="1"/>
  <c r="O782" i="16"/>
  <c r="AB676" i="4" s="1"/>
  <c r="O783" i="16"/>
  <c r="AB677" i="4" s="1"/>
  <c r="O784" i="16"/>
  <c r="AB678" i="4" s="1"/>
  <c r="O785" i="16"/>
  <c r="AB679" i="4" s="1"/>
  <c r="R1193" i="4"/>
  <c r="R1192" i="4"/>
  <c r="R1191" i="4"/>
  <c r="S641" i="4" l="1"/>
  <c r="T641" i="4" s="1"/>
  <c r="S642" i="4" l="1"/>
  <c r="S643" i="4" l="1"/>
  <c r="T642" i="4"/>
  <c r="T643" i="4" l="1"/>
  <c r="S644" i="4"/>
  <c r="S645" i="4" l="1"/>
  <c r="T644" i="4"/>
  <c r="T645" i="4" l="1"/>
  <c r="S646" i="4"/>
  <c r="S647" i="4" l="1"/>
  <c r="T646" i="4"/>
  <c r="T647" i="4" l="1"/>
  <c r="S648" i="4"/>
  <c r="S649" i="4" l="1"/>
  <c r="T649" i="4" s="1"/>
  <c r="T648" i="4"/>
  <c r="T1209" i="4" l="1"/>
  <c r="T1210" i="4" s="1"/>
  <c r="T1211" i="4" s="1"/>
  <c r="T1203" i="4"/>
  <c r="T1204" i="4" s="1"/>
  <c r="T1205" i="4" s="1"/>
  <c r="T1197" i="4"/>
  <c r="T1198" i="4" s="1"/>
  <c r="T1199" i="4" s="1"/>
  <c r="R1211" i="4"/>
  <c r="R1210" i="4"/>
  <c r="R1209" i="4"/>
  <c r="R1208" i="4"/>
  <c r="U1207" i="4"/>
  <c r="U1208" i="4" s="1"/>
  <c r="U1209" i="4" s="1"/>
  <c r="U1210" i="4" s="1"/>
  <c r="U1211" i="4" s="1"/>
  <c r="R1207" i="4"/>
  <c r="R1206" i="4"/>
  <c r="R1205" i="4"/>
  <c r="R1204" i="4"/>
  <c r="R1203" i="4"/>
  <c r="R1202" i="4"/>
  <c r="R1201" i="4"/>
  <c r="U1200" i="4"/>
  <c r="U1201" i="4" s="1"/>
  <c r="U1202" i="4" s="1"/>
  <c r="U1203" i="4" s="1"/>
  <c r="U1204" i="4" s="1"/>
  <c r="U1205" i="4" s="1"/>
  <c r="R1200" i="4"/>
  <c r="R1199" i="4"/>
  <c r="R1198" i="4"/>
  <c r="R1197" i="4"/>
  <c r="R1196" i="4"/>
  <c r="U1195" i="4"/>
  <c r="U1196" i="4" s="1"/>
  <c r="U1197" i="4" s="1"/>
  <c r="U1198" i="4" s="1"/>
  <c r="U1199" i="4" s="1"/>
  <c r="R1195" i="4"/>
  <c r="R1194" i="4"/>
  <c r="O5" i="16" l="1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30" i="16"/>
  <c r="O27" i="16"/>
  <c r="O31" i="16"/>
  <c r="O32" i="16"/>
  <c r="O28" i="16"/>
  <c r="O29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60" i="16"/>
  <c r="O57" i="16"/>
  <c r="O61" i="16"/>
  <c r="O62" i="16"/>
  <c r="O58" i="16"/>
  <c r="O59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9" i="16"/>
  <c r="O87" i="16"/>
  <c r="O88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8" i="16"/>
  <c r="O116" i="16"/>
  <c r="O117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7" i="16"/>
  <c r="O145" i="16"/>
  <c r="O146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6" i="16"/>
  <c r="O174" i="16"/>
  <c r="O175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4" i="16"/>
  <c r="O4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O429" i="14"/>
  <c r="O430" i="14"/>
  <c r="O431" i="14"/>
  <c r="O432" i="14"/>
  <c r="O433" i="14"/>
  <c r="O434" i="14"/>
  <c r="O435" i="14"/>
  <c r="O436" i="14"/>
  <c r="O437" i="14"/>
  <c r="O438" i="14"/>
  <c r="O439" i="14"/>
  <c r="O440" i="14"/>
  <c r="O441" i="14"/>
  <c r="O442" i="14"/>
  <c r="O443" i="14"/>
  <c r="O444" i="14"/>
  <c r="O445" i="14"/>
  <c r="O446" i="14"/>
  <c r="O447" i="14"/>
  <c r="O448" i="14"/>
  <c r="O449" i="14"/>
  <c r="O450" i="14"/>
  <c r="O451" i="14"/>
  <c r="O452" i="14"/>
  <c r="O453" i="14"/>
  <c r="O454" i="14"/>
  <c r="O455" i="14"/>
  <c r="O456" i="14"/>
  <c r="O457" i="14"/>
  <c r="O458" i="14"/>
  <c r="O459" i="14"/>
  <c r="O460" i="14"/>
  <c r="O461" i="14"/>
  <c r="O462" i="14"/>
  <c r="O463" i="14"/>
  <c r="O464" i="14"/>
  <c r="O465" i="14"/>
  <c r="O466" i="14"/>
  <c r="O467" i="14"/>
  <c r="O468" i="14"/>
  <c r="O469" i="14"/>
  <c r="O470" i="14"/>
  <c r="O471" i="14"/>
  <c r="O472" i="14"/>
  <c r="O473" i="14"/>
  <c r="O474" i="14"/>
  <c r="O475" i="14"/>
  <c r="O476" i="14"/>
  <c r="O477" i="14"/>
  <c r="O478" i="14"/>
  <c r="O479" i="14"/>
  <c r="O480" i="14"/>
  <c r="O481" i="14"/>
  <c r="O482" i="14"/>
  <c r="O483" i="14"/>
  <c r="O484" i="14"/>
  <c r="O485" i="14"/>
  <c r="O486" i="14"/>
  <c r="O487" i="14"/>
  <c r="O488" i="14"/>
  <c r="O489" i="14"/>
  <c r="O490" i="14"/>
  <c r="O491" i="14"/>
  <c r="O492" i="14"/>
  <c r="O493" i="14"/>
  <c r="O494" i="14"/>
  <c r="O495" i="14"/>
  <c r="O496" i="14"/>
  <c r="O497" i="14"/>
  <c r="O498" i="14"/>
  <c r="O499" i="14"/>
  <c r="O500" i="14"/>
  <c r="O501" i="14"/>
  <c r="O502" i="14"/>
  <c r="O503" i="14"/>
  <c r="O504" i="14"/>
  <c r="O505" i="14"/>
  <c r="O506" i="14"/>
  <c r="O507" i="14"/>
  <c r="O508" i="14"/>
  <c r="O509" i="14"/>
  <c r="O510" i="14"/>
  <c r="O511" i="14"/>
  <c r="O512" i="14"/>
  <c r="O513" i="14"/>
  <c r="O514" i="14"/>
  <c r="O515" i="14"/>
  <c r="O516" i="14"/>
  <c r="O517" i="14"/>
  <c r="O518" i="14"/>
  <c r="O519" i="14"/>
  <c r="O520" i="14"/>
  <c r="O521" i="14"/>
  <c r="O522" i="14"/>
  <c r="O523" i="14"/>
  <c r="O524" i="14"/>
  <c r="O525" i="14"/>
  <c r="O526" i="14"/>
  <c r="O527" i="14"/>
  <c r="O528" i="14"/>
  <c r="O529" i="14"/>
  <c r="O530" i="14"/>
  <c r="O531" i="14"/>
  <c r="O532" i="14"/>
  <c r="O533" i="14"/>
  <c r="O534" i="14"/>
  <c r="O535" i="14"/>
  <c r="O536" i="14"/>
  <c r="O537" i="14"/>
  <c r="O538" i="14"/>
  <c r="O539" i="14"/>
  <c r="O540" i="14"/>
  <c r="O541" i="14"/>
  <c r="O542" i="14"/>
  <c r="O543" i="14"/>
  <c r="O544" i="14"/>
  <c r="O545" i="14"/>
  <c r="O546" i="14"/>
  <c r="O547" i="14"/>
  <c r="O548" i="14"/>
  <c r="O549" i="14"/>
  <c r="O550" i="14"/>
  <c r="O551" i="14"/>
  <c r="O552" i="14"/>
  <c r="O553" i="14"/>
  <c r="O554" i="14"/>
  <c r="O555" i="14"/>
  <c r="O556" i="14"/>
  <c r="O557" i="14"/>
  <c r="O558" i="14"/>
  <c r="O559" i="14"/>
  <c r="O560" i="14"/>
  <c r="O561" i="14"/>
  <c r="O562" i="14"/>
  <c r="O563" i="14"/>
  <c r="O564" i="14"/>
  <c r="O565" i="14"/>
  <c r="O566" i="14"/>
  <c r="O567" i="14"/>
  <c r="O568" i="14"/>
  <c r="O569" i="14"/>
  <c r="O570" i="14"/>
  <c r="O571" i="14"/>
  <c r="O572" i="14"/>
  <c r="O573" i="14"/>
  <c r="O574" i="14"/>
  <c r="O575" i="14"/>
  <c r="O576" i="14"/>
  <c r="O577" i="14"/>
  <c r="O578" i="14"/>
  <c r="O579" i="14"/>
  <c r="O580" i="14"/>
  <c r="O581" i="14"/>
  <c r="O582" i="14"/>
  <c r="O583" i="14"/>
  <c r="O584" i="14"/>
  <c r="O585" i="14"/>
  <c r="O586" i="14"/>
  <c r="O587" i="14"/>
  <c r="O588" i="14"/>
  <c r="O589" i="14"/>
  <c r="O590" i="14"/>
  <c r="O591" i="14"/>
  <c r="O592" i="14"/>
  <c r="O593" i="14"/>
  <c r="O594" i="14"/>
  <c r="O595" i="14"/>
  <c r="O596" i="14"/>
  <c r="O597" i="14"/>
  <c r="O598" i="14"/>
  <c r="O599" i="14"/>
  <c r="O600" i="14"/>
  <c r="O601" i="14"/>
  <c r="O602" i="14"/>
  <c r="O603" i="14"/>
  <c r="O604" i="14"/>
  <c r="O605" i="14"/>
  <c r="O606" i="14"/>
  <c r="O607" i="14"/>
  <c r="O608" i="14"/>
  <c r="O609" i="14"/>
  <c r="O610" i="14"/>
  <c r="O611" i="14"/>
  <c r="O612" i="14"/>
  <c r="O613" i="14"/>
  <c r="O614" i="14"/>
  <c r="O615" i="14"/>
  <c r="O616" i="14"/>
  <c r="O617" i="14"/>
  <c r="O618" i="14"/>
  <c r="O619" i="14"/>
  <c r="O620" i="14"/>
  <c r="O621" i="14"/>
  <c r="O622" i="14"/>
  <c r="O623" i="14"/>
  <c r="O624" i="14"/>
  <c r="O625" i="14"/>
  <c r="O626" i="14"/>
  <c r="O627" i="14"/>
  <c r="O628" i="14"/>
  <c r="O629" i="14"/>
  <c r="O630" i="14"/>
  <c r="O631" i="14"/>
  <c r="O632" i="14"/>
  <c r="O633" i="14"/>
  <c r="O634" i="14"/>
  <c r="O635" i="14"/>
  <c r="O636" i="14"/>
  <c r="O637" i="14"/>
  <c r="O638" i="14"/>
  <c r="O639" i="14"/>
  <c r="O640" i="14"/>
  <c r="O641" i="14"/>
  <c r="O642" i="14"/>
  <c r="O643" i="14"/>
  <c r="O644" i="14"/>
  <c r="O645" i="14"/>
  <c r="O646" i="14"/>
  <c r="O647" i="14"/>
  <c r="O648" i="14"/>
  <c r="O649" i="14"/>
  <c r="O650" i="14"/>
  <c r="O651" i="14"/>
  <c r="O652" i="14"/>
  <c r="O653" i="14"/>
  <c r="O654" i="14"/>
  <c r="O655" i="14"/>
  <c r="O656" i="14"/>
  <c r="O657" i="14"/>
  <c r="O658" i="14"/>
  <c r="O659" i="14"/>
  <c r="O660" i="14"/>
  <c r="O661" i="14"/>
  <c r="O662" i="14"/>
  <c r="O663" i="14"/>
  <c r="O664" i="14"/>
  <c r="O665" i="14"/>
  <c r="O666" i="14"/>
  <c r="O667" i="14"/>
  <c r="O668" i="14"/>
  <c r="O669" i="14"/>
  <c r="O670" i="14"/>
  <c r="O671" i="14"/>
  <c r="O672" i="14"/>
  <c r="O673" i="14"/>
  <c r="O674" i="14"/>
  <c r="O675" i="14"/>
  <c r="O676" i="14"/>
  <c r="O677" i="14"/>
  <c r="O678" i="14"/>
  <c r="O679" i="14"/>
  <c r="O680" i="14"/>
  <c r="O681" i="14"/>
  <c r="O682" i="14"/>
  <c r="O683" i="14"/>
  <c r="O684" i="14"/>
  <c r="O685" i="14"/>
  <c r="O686" i="14"/>
  <c r="O687" i="14"/>
  <c r="O688" i="14"/>
  <c r="O689" i="14"/>
  <c r="O690" i="14"/>
  <c r="O691" i="14"/>
  <c r="O692" i="14"/>
  <c r="O693" i="14"/>
  <c r="O694" i="14"/>
  <c r="O695" i="14"/>
  <c r="O696" i="14"/>
  <c r="O697" i="14"/>
  <c r="O698" i="14"/>
  <c r="O699" i="14"/>
  <c r="O700" i="14"/>
  <c r="O701" i="14"/>
  <c r="O702" i="14"/>
  <c r="O703" i="14"/>
  <c r="O704" i="14"/>
  <c r="O705" i="14"/>
  <c r="O706" i="14"/>
  <c r="O707" i="14"/>
  <c r="O708" i="14"/>
  <c r="O709" i="14"/>
  <c r="O710" i="14"/>
  <c r="O711" i="14"/>
  <c r="O712" i="14"/>
  <c r="O713" i="14"/>
  <c r="O714" i="14"/>
  <c r="O715" i="14"/>
  <c r="O716" i="14"/>
  <c r="O717" i="14"/>
  <c r="O718" i="14"/>
  <c r="O719" i="14"/>
  <c r="O720" i="14"/>
  <c r="O721" i="14"/>
  <c r="O722" i="14"/>
  <c r="O723" i="14"/>
  <c r="O724" i="14"/>
  <c r="O725" i="14"/>
  <c r="O726" i="14"/>
  <c r="O727" i="14"/>
  <c r="O728" i="14"/>
  <c r="O729" i="14"/>
  <c r="O730" i="14"/>
  <c r="O731" i="14"/>
  <c r="O732" i="14"/>
  <c r="O733" i="14"/>
  <c r="O734" i="14"/>
  <c r="O735" i="14"/>
  <c r="O736" i="14"/>
  <c r="O737" i="14"/>
  <c r="O738" i="14"/>
  <c r="O739" i="14"/>
  <c r="O740" i="14"/>
  <c r="O741" i="14"/>
  <c r="O742" i="14"/>
  <c r="O743" i="14"/>
  <c r="O744" i="14"/>
  <c r="O745" i="14"/>
  <c r="O746" i="14"/>
  <c r="O747" i="14"/>
  <c r="O748" i="14"/>
  <c r="O749" i="14"/>
  <c r="O750" i="14"/>
  <c r="O751" i="14"/>
  <c r="O752" i="14"/>
  <c r="O753" i="14"/>
  <c r="O754" i="14"/>
  <c r="O755" i="14"/>
  <c r="O756" i="14"/>
  <c r="O757" i="14"/>
  <c r="O758" i="14"/>
  <c r="O759" i="14"/>
  <c r="O760" i="14"/>
  <c r="O761" i="14"/>
  <c r="O762" i="14"/>
  <c r="O763" i="14"/>
  <c r="O764" i="14"/>
  <c r="O765" i="14"/>
  <c r="O766" i="14"/>
  <c r="O767" i="14"/>
  <c r="O768" i="14"/>
  <c r="O769" i="14"/>
  <c r="O770" i="14"/>
  <c r="O771" i="14"/>
  <c r="O772" i="14"/>
  <c r="O773" i="14"/>
  <c r="O774" i="14"/>
  <c r="O775" i="14"/>
  <c r="O776" i="14"/>
  <c r="O777" i="14"/>
  <c r="O778" i="14"/>
  <c r="O779" i="14"/>
  <c r="O780" i="14"/>
  <c r="O781" i="14"/>
  <c r="O782" i="14"/>
  <c r="O783" i="14"/>
  <c r="O784" i="14"/>
  <c r="O785" i="14"/>
  <c r="O786" i="14"/>
  <c r="O787" i="14"/>
  <c r="O788" i="14"/>
  <c r="O789" i="14"/>
  <c r="O790" i="14"/>
  <c r="O791" i="14"/>
  <c r="O792" i="14"/>
  <c r="O793" i="14"/>
  <c r="O794" i="14"/>
  <c r="O795" i="14"/>
  <c r="O796" i="14"/>
  <c r="O797" i="14"/>
  <c r="O798" i="14"/>
  <c r="O799" i="14"/>
  <c r="O800" i="14"/>
  <c r="O801" i="14"/>
  <c r="O802" i="14"/>
  <c r="O803" i="14"/>
  <c r="O804" i="14"/>
  <c r="O805" i="14"/>
  <c r="O806" i="14"/>
  <c r="O807" i="14"/>
  <c r="O808" i="14"/>
  <c r="O809" i="14"/>
  <c r="O810" i="14"/>
  <c r="O811" i="14"/>
  <c r="O812" i="14"/>
  <c r="O813" i="14"/>
  <c r="O814" i="14"/>
  <c r="O815" i="14"/>
  <c r="O816" i="14"/>
  <c r="O817" i="14"/>
  <c r="O818" i="14"/>
  <c r="O819" i="14"/>
  <c r="O820" i="14"/>
  <c r="O821" i="14"/>
  <c r="O822" i="14"/>
  <c r="O823" i="14"/>
  <c r="O824" i="14"/>
  <c r="O825" i="14"/>
  <c r="O826" i="14"/>
  <c r="O827" i="14"/>
  <c r="O828" i="14"/>
  <c r="O829" i="14"/>
  <c r="O830" i="14"/>
  <c r="O831" i="14"/>
  <c r="O832" i="14"/>
  <c r="O833" i="14"/>
  <c r="O834" i="14"/>
  <c r="O835" i="14"/>
  <c r="O836" i="14"/>
  <c r="O837" i="14"/>
  <c r="O838" i="14"/>
  <c r="O839" i="14"/>
  <c r="O840" i="14"/>
  <c r="O841" i="14"/>
  <c r="O842" i="14"/>
  <c r="O843" i="14"/>
  <c r="O844" i="14"/>
  <c r="O845" i="14"/>
  <c r="O846" i="14"/>
  <c r="O847" i="14"/>
  <c r="O848" i="14"/>
  <c r="O849" i="14"/>
  <c r="O850" i="14"/>
  <c r="O851" i="14"/>
  <c r="O852" i="14"/>
  <c r="O853" i="14"/>
  <c r="O854" i="14"/>
  <c r="O855" i="14"/>
  <c r="O856" i="14"/>
  <c r="O857" i="14"/>
  <c r="O858" i="14"/>
  <c r="O859" i="14"/>
  <c r="O860" i="14"/>
  <c r="O861" i="14"/>
  <c r="O862" i="14"/>
  <c r="O863" i="14"/>
  <c r="O864" i="14"/>
  <c r="O865" i="14"/>
  <c r="O866" i="14"/>
  <c r="O867" i="14"/>
  <c r="O868" i="14"/>
  <c r="O869" i="14"/>
  <c r="O870" i="14"/>
  <c r="O871" i="14"/>
  <c r="O872" i="14"/>
  <c r="O873" i="14"/>
  <c r="O874" i="14"/>
  <c r="O875" i="14"/>
  <c r="O876" i="14"/>
  <c r="O877" i="14"/>
  <c r="O878" i="14"/>
  <c r="O879" i="14"/>
  <c r="O880" i="14"/>
  <c r="O881" i="14"/>
  <c r="O882" i="14"/>
  <c r="O883" i="14"/>
  <c r="O884" i="14"/>
  <c r="O885" i="14"/>
  <c r="O886" i="14"/>
  <c r="O887" i="14"/>
  <c r="O888" i="14"/>
  <c r="O889" i="14"/>
  <c r="O890" i="14"/>
  <c r="O891" i="14"/>
  <c r="O892" i="14"/>
  <c r="O893" i="14"/>
  <c r="O894" i="14"/>
  <c r="O895" i="14"/>
  <c r="O896" i="14"/>
  <c r="O897" i="14"/>
  <c r="O898" i="14"/>
  <c r="O899" i="14"/>
  <c r="O900" i="14"/>
  <c r="O901" i="14"/>
  <c r="O902" i="14"/>
  <c r="O903" i="14"/>
  <c r="O904" i="14"/>
  <c r="O905" i="14"/>
  <c r="O906" i="14"/>
  <c r="O907" i="14"/>
  <c r="O908" i="14"/>
  <c r="O909" i="14"/>
  <c r="O910" i="14"/>
  <c r="O911" i="14"/>
  <c r="O912" i="14"/>
  <c r="O913" i="14"/>
  <c r="O914" i="14"/>
  <c r="O915" i="14"/>
  <c r="O916" i="14"/>
  <c r="O917" i="14"/>
  <c r="O918" i="14"/>
  <c r="O919" i="14"/>
  <c r="O920" i="14"/>
  <c r="O921" i="14"/>
  <c r="O922" i="14"/>
  <c r="O923" i="14"/>
  <c r="O924" i="14"/>
  <c r="O925" i="14"/>
  <c r="O926" i="14"/>
  <c r="O927" i="14"/>
  <c r="O928" i="14"/>
  <c r="O929" i="14"/>
  <c r="O930" i="14"/>
  <c r="O931" i="14"/>
  <c r="O19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F364" i="4" l="1"/>
  <c r="F363" i="4"/>
  <c r="F362" i="4"/>
  <c r="F361" i="4"/>
  <c r="F360" i="4"/>
  <c r="F359" i="4"/>
  <c r="F358" i="4"/>
  <c r="F357" i="4"/>
  <c r="F356" i="4"/>
  <c r="F355" i="4"/>
  <c r="F354" i="4"/>
  <c r="F353" i="4"/>
  <c r="R1134" i="4"/>
  <c r="R1133" i="4"/>
  <c r="R1132" i="4"/>
  <c r="R1131" i="4"/>
  <c r="R1130" i="4"/>
  <c r="R1129" i="4"/>
  <c r="R1128" i="4"/>
  <c r="R1127" i="4"/>
  <c r="R1126" i="4"/>
  <c r="R1125" i="4"/>
  <c r="R1124" i="4"/>
  <c r="R1123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704" i="4"/>
  <c r="F703" i="4"/>
  <c r="F702" i="4"/>
  <c r="F701" i="4"/>
  <c r="F70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490" i="4"/>
  <c r="F433" i="4"/>
  <c r="F388" i="4"/>
  <c r="F377" i="4"/>
  <c r="F376" i="4"/>
  <c r="F375" i="4"/>
  <c r="F374" i="4"/>
  <c r="F373" i="4"/>
  <c r="F372" i="4"/>
  <c r="F371" i="4"/>
  <c r="F370" i="4"/>
  <c r="F369" i="4"/>
  <c r="F368" i="4"/>
  <c r="F367" i="4"/>
  <c r="R335" i="4"/>
  <c r="R334" i="4"/>
  <c r="R333" i="4"/>
  <c r="R332" i="4"/>
  <c r="R331" i="4"/>
  <c r="R330" i="4"/>
  <c r="R329" i="4"/>
  <c r="R328" i="4"/>
  <c r="R327" i="4"/>
  <c r="R326" i="4"/>
  <c r="R325" i="4"/>
  <c r="R324" i="4"/>
  <c r="R323" i="4"/>
  <c r="R322" i="4"/>
  <c r="R321" i="4"/>
  <c r="R320" i="4"/>
  <c r="R319" i="4"/>
  <c r="R318" i="4"/>
  <c r="R317" i="4"/>
  <c r="R316" i="4"/>
  <c r="R315" i="4"/>
  <c r="R314" i="4"/>
  <c r="R313" i="4"/>
  <c r="R312" i="4"/>
  <c r="R311" i="4"/>
  <c r="R310" i="4"/>
  <c r="R309" i="4"/>
  <c r="R308" i="4"/>
  <c r="R307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R185" i="4"/>
  <c r="F192" i="4"/>
  <c r="F191" i="4"/>
  <c r="F190" i="4"/>
  <c r="F189" i="4"/>
  <c r="F188" i="4"/>
  <c r="F187" i="4"/>
  <c r="F186" i="4"/>
  <c r="F185" i="4"/>
  <c r="R176" i="4"/>
  <c r="F183" i="4"/>
  <c r="F182" i="4"/>
  <c r="F181" i="4"/>
  <c r="F180" i="4"/>
  <c r="F179" i="4"/>
  <c r="F178" i="4"/>
  <c r="F177" i="4"/>
  <c r="F176" i="4"/>
  <c r="R164" i="4"/>
  <c r="F174" i="4"/>
  <c r="F173" i="4"/>
  <c r="F172" i="4"/>
  <c r="F171" i="4"/>
  <c r="F170" i="4"/>
  <c r="F169" i="4"/>
  <c r="F168" i="4"/>
  <c r="F167" i="4"/>
  <c r="F166" i="4"/>
  <c r="F165" i="4"/>
  <c r="F164" i="4"/>
  <c r="R153" i="4"/>
  <c r="F162" i="4"/>
  <c r="F161" i="4"/>
  <c r="F160" i="4"/>
  <c r="F159" i="4"/>
  <c r="F158" i="4"/>
  <c r="F157" i="4"/>
  <c r="F156" i="4"/>
  <c r="F155" i="4"/>
  <c r="F154" i="4"/>
  <c r="F153" i="4"/>
  <c r="R142" i="4"/>
  <c r="F151" i="4"/>
  <c r="F150" i="4"/>
  <c r="F149" i="4"/>
  <c r="F148" i="4"/>
  <c r="F147" i="4"/>
  <c r="F146" i="4"/>
  <c r="F145" i="4"/>
  <c r="F144" i="4"/>
  <c r="F143" i="4"/>
  <c r="F142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R121" i="4"/>
  <c r="R120" i="4"/>
  <c r="R119" i="4"/>
  <c r="R118" i="4"/>
  <c r="R117" i="4"/>
  <c r="R116" i="4"/>
  <c r="R115" i="4"/>
  <c r="R114" i="4"/>
  <c r="R113" i="4"/>
  <c r="R112" i="4"/>
  <c r="R111" i="4"/>
  <c r="R110" i="4"/>
  <c r="R109" i="4"/>
  <c r="R108" i="4"/>
  <c r="R107" i="4"/>
  <c r="R106" i="4"/>
  <c r="R105" i="4"/>
  <c r="R104" i="4"/>
  <c r="R103" i="4"/>
  <c r="R102" i="4"/>
  <c r="R101" i="4"/>
  <c r="R100" i="4"/>
  <c r="R99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R29" i="4"/>
  <c r="R28" i="4"/>
  <c r="R27" i="4"/>
  <c r="R26" i="4"/>
  <c r="R25" i="4"/>
  <c r="R24" i="4"/>
  <c r="F29" i="4"/>
  <c r="F28" i="4"/>
  <c r="F27" i="4"/>
  <c r="F26" i="4"/>
  <c r="F25" i="4"/>
  <c r="F24" i="4"/>
  <c r="R22" i="4"/>
  <c r="R21" i="4"/>
  <c r="R20" i="4"/>
  <c r="R19" i="4"/>
  <c r="R18" i="4"/>
  <c r="R17" i="4"/>
  <c r="F22" i="4"/>
  <c r="F21" i="4"/>
  <c r="F20" i="4"/>
  <c r="F19" i="4"/>
  <c r="F18" i="4"/>
  <c r="F17" i="4"/>
  <c r="C34" i="1"/>
  <c r="C33" i="1"/>
  <c r="C32" i="1"/>
  <c r="C31" i="1"/>
  <c r="C30" i="1"/>
  <c r="I25" i="1"/>
  <c r="H27" i="1"/>
  <c r="H26" i="1"/>
  <c r="H25" i="1"/>
  <c r="G27" i="1"/>
  <c r="G26" i="1"/>
  <c r="G25" i="1"/>
  <c r="F27" i="1"/>
  <c r="F26" i="1"/>
  <c r="F25" i="1"/>
  <c r="D27" i="1"/>
  <c r="D26" i="1"/>
  <c r="D25" i="1"/>
  <c r="C27" i="1"/>
  <c r="C26" i="1"/>
  <c r="C25" i="1"/>
  <c r="D22" i="1"/>
  <c r="D21" i="1"/>
  <c r="D20" i="1"/>
  <c r="F395" i="4" l="1"/>
  <c r="F426" i="4"/>
  <c r="F470" i="4"/>
  <c r="F466" i="4"/>
  <c r="F462" i="4"/>
  <c r="F458" i="4"/>
  <c r="F454" i="4"/>
  <c r="F450" i="4"/>
  <c r="F446" i="4"/>
  <c r="F442" i="4"/>
  <c r="F469" i="4"/>
  <c r="F465" i="4"/>
  <c r="F461" i="4"/>
  <c r="F457" i="4"/>
  <c r="F453" i="4"/>
  <c r="F449" i="4"/>
  <c r="F445" i="4"/>
  <c r="F468" i="4"/>
  <c r="F460" i="4"/>
  <c r="F467" i="4"/>
  <c r="F459" i="4"/>
  <c r="F463" i="4"/>
  <c r="F455" i="4"/>
  <c r="F447" i="4"/>
  <c r="F452" i="4"/>
  <c r="F443" i="4"/>
  <c r="F451" i="4"/>
  <c r="F464" i="4"/>
  <c r="F448" i="4"/>
  <c r="F418" i="4"/>
  <c r="F456" i="4"/>
  <c r="F405" i="4"/>
  <c r="F401" i="4"/>
  <c r="F397" i="4"/>
  <c r="F393" i="4"/>
  <c r="F389" i="4"/>
  <c r="F385" i="4"/>
  <c r="F381" i="4"/>
  <c r="F407" i="4"/>
  <c r="F402" i="4"/>
  <c r="F396" i="4"/>
  <c r="F391" i="4"/>
  <c r="F386" i="4"/>
  <c r="F380" i="4"/>
  <c r="F408" i="4"/>
  <c r="F400" i="4"/>
  <c r="F394" i="4"/>
  <c r="F387" i="4"/>
  <c r="F406" i="4"/>
  <c r="F399" i="4"/>
  <c r="F392" i="4"/>
  <c r="F384" i="4"/>
  <c r="F404" i="4"/>
  <c r="F398" i="4"/>
  <c r="F390" i="4"/>
  <c r="F383" i="4"/>
  <c r="F531" i="4"/>
  <c r="F530" i="4"/>
  <c r="F526" i="4"/>
  <c r="F522" i="4"/>
  <c r="F518" i="4"/>
  <c r="F514" i="4"/>
  <c r="F510" i="4"/>
  <c r="F506" i="4"/>
  <c r="F529" i="4"/>
  <c r="F525" i="4"/>
  <c r="F521" i="4"/>
  <c r="F517" i="4"/>
  <c r="F513" i="4"/>
  <c r="F509" i="4"/>
  <c r="F505" i="4"/>
  <c r="F528" i="4"/>
  <c r="F520" i="4"/>
  <c r="F512" i="4"/>
  <c r="F504" i="4"/>
  <c r="F527" i="4"/>
  <c r="F519" i="4"/>
  <c r="F511" i="4"/>
  <c r="F532" i="4"/>
  <c r="F523" i="4"/>
  <c r="F515" i="4"/>
  <c r="F507" i="4"/>
  <c r="F516" i="4"/>
  <c r="F508" i="4"/>
  <c r="F403" i="4"/>
  <c r="F524" i="4"/>
  <c r="F500" i="4"/>
  <c r="F496" i="4"/>
  <c r="F492" i="4"/>
  <c r="F488" i="4"/>
  <c r="F484" i="4"/>
  <c r="F480" i="4"/>
  <c r="F476" i="4"/>
  <c r="F499" i="4"/>
  <c r="F495" i="4"/>
  <c r="F491" i="4"/>
  <c r="F487" i="4"/>
  <c r="F483" i="4"/>
  <c r="F479" i="4"/>
  <c r="F475" i="4"/>
  <c r="F494" i="4"/>
  <c r="F486" i="4"/>
  <c r="F478" i="4"/>
  <c r="F501" i="4"/>
  <c r="F493" i="4"/>
  <c r="F485" i="4"/>
  <c r="F477" i="4"/>
  <c r="F497" i="4"/>
  <c r="F489" i="4"/>
  <c r="F481" i="4"/>
  <c r="F473" i="4"/>
  <c r="F482" i="4"/>
  <c r="F474" i="4"/>
  <c r="F498" i="4"/>
  <c r="F436" i="4"/>
  <c r="F439" i="4"/>
  <c r="F435" i="4"/>
  <c r="F431" i="4"/>
  <c r="F427" i="4"/>
  <c r="F423" i="4"/>
  <c r="F419" i="4"/>
  <c r="F415" i="4"/>
  <c r="F411" i="4"/>
  <c r="F437" i="4"/>
  <c r="F430" i="4"/>
  <c r="F425" i="4"/>
  <c r="F420" i="4"/>
  <c r="F414" i="4"/>
  <c r="F432" i="4"/>
  <c r="F424" i="4"/>
  <c r="F417" i="4"/>
  <c r="F438" i="4"/>
  <c r="F429" i="4"/>
  <c r="F422" i="4"/>
  <c r="F416" i="4"/>
  <c r="F434" i="4"/>
  <c r="F428" i="4"/>
  <c r="F421" i="4"/>
  <c r="F413" i="4"/>
  <c r="F561" i="4"/>
  <c r="F557" i="4"/>
  <c r="F553" i="4"/>
  <c r="F549" i="4"/>
  <c r="F545" i="4"/>
  <c r="F541" i="4"/>
  <c r="F537" i="4"/>
  <c r="F560" i="4"/>
  <c r="F556" i="4"/>
  <c r="F552" i="4"/>
  <c r="F548" i="4"/>
  <c r="F544" i="4"/>
  <c r="F540" i="4"/>
  <c r="F536" i="4"/>
  <c r="F563" i="4"/>
  <c r="F559" i="4"/>
  <c r="F555" i="4"/>
  <c r="F551" i="4"/>
  <c r="F547" i="4"/>
  <c r="F543" i="4"/>
  <c r="F539" i="4"/>
  <c r="F535" i="4"/>
  <c r="F562" i="4"/>
  <c r="F546" i="4"/>
  <c r="F558" i="4"/>
  <c r="F542" i="4"/>
  <c r="F550" i="4"/>
  <c r="F554" i="4"/>
  <c r="F538" i="4"/>
  <c r="F382" i="4"/>
  <c r="F412" i="4"/>
  <c r="F444" i="4"/>
  <c r="R700" i="4" l="1"/>
  <c r="R701" i="4"/>
  <c r="R702" i="4"/>
  <c r="R703" i="4"/>
  <c r="R704" i="4"/>
  <c r="R165" i="4"/>
  <c r="R166" i="4"/>
  <c r="R167" i="4"/>
  <c r="R168" i="4"/>
  <c r="R169" i="4"/>
  <c r="R170" i="4"/>
  <c r="R171" i="4"/>
  <c r="R172" i="4"/>
  <c r="R173" i="4"/>
  <c r="R174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381" i="4"/>
  <c r="R412" i="4"/>
  <c r="R443" i="4"/>
  <c r="R485" i="4"/>
  <c r="R511" i="4"/>
  <c r="R543" i="4"/>
  <c r="R563" i="4" l="1"/>
  <c r="R385" i="4"/>
  <c r="R380" i="4"/>
  <c r="R519" i="4"/>
  <c r="R401" i="4"/>
  <c r="R393" i="4"/>
  <c r="R547" i="4"/>
  <c r="R408" i="4"/>
  <c r="R400" i="4"/>
  <c r="R392" i="4"/>
  <c r="R384" i="4"/>
  <c r="R501" i="4"/>
  <c r="R531" i="4"/>
  <c r="R515" i="4"/>
  <c r="R559" i="4"/>
  <c r="R475" i="4"/>
  <c r="R479" i="4"/>
  <c r="R483" i="4"/>
  <c r="R487" i="4"/>
  <c r="R491" i="4"/>
  <c r="R495" i="4"/>
  <c r="R499" i="4"/>
  <c r="R476" i="4"/>
  <c r="R480" i="4"/>
  <c r="R484" i="4"/>
  <c r="R488" i="4"/>
  <c r="R492" i="4"/>
  <c r="R496" i="4"/>
  <c r="R500" i="4"/>
  <c r="R474" i="4"/>
  <c r="R478" i="4"/>
  <c r="R482" i="4"/>
  <c r="R486" i="4"/>
  <c r="R490" i="4"/>
  <c r="R494" i="4"/>
  <c r="R498" i="4"/>
  <c r="R473" i="4"/>
  <c r="R489" i="4"/>
  <c r="R537" i="4"/>
  <c r="R541" i="4"/>
  <c r="R545" i="4"/>
  <c r="R549" i="4"/>
  <c r="R553" i="4"/>
  <c r="R557" i="4"/>
  <c r="R561" i="4"/>
  <c r="R538" i="4"/>
  <c r="R542" i="4"/>
  <c r="R546" i="4"/>
  <c r="R550" i="4"/>
  <c r="R554" i="4"/>
  <c r="R558" i="4"/>
  <c r="R562" i="4"/>
  <c r="R536" i="4"/>
  <c r="R540" i="4"/>
  <c r="R544" i="4"/>
  <c r="R548" i="4"/>
  <c r="R552" i="4"/>
  <c r="R556" i="4"/>
  <c r="R560" i="4"/>
  <c r="R535" i="4"/>
  <c r="R405" i="4"/>
  <c r="R397" i="4"/>
  <c r="R389" i="4"/>
  <c r="R497" i="4"/>
  <c r="R481" i="4"/>
  <c r="R527" i="4"/>
  <c r="R555" i="4"/>
  <c r="R539" i="4"/>
  <c r="R505" i="4"/>
  <c r="R509" i="4"/>
  <c r="R513" i="4"/>
  <c r="R517" i="4"/>
  <c r="R521" i="4"/>
  <c r="R525" i="4"/>
  <c r="R529" i="4"/>
  <c r="R504" i="4"/>
  <c r="R506" i="4"/>
  <c r="R510" i="4"/>
  <c r="R514" i="4"/>
  <c r="R518" i="4"/>
  <c r="R522" i="4"/>
  <c r="R526" i="4"/>
  <c r="R530" i="4"/>
  <c r="R508" i="4"/>
  <c r="R512" i="4"/>
  <c r="R516" i="4"/>
  <c r="R520" i="4"/>
  <c r="R524" i="4"/>
  <c r="R528" i="4"/>
  <c r="R532" i="4"/>
  <c r="R383" i="4"/>
  <c r="R387" i="4"/>
  <c r="R391" i="4"/>
  <c r="R395" i="4"/>
  <c r="R399" i="4"/>
  <c r="R403" i="4"/>
  <c r="R407" i="4"/>
  <c r="R382" i="4"/>
  <c r="R386" i="4"/>
  <c r="R390" i="4"/>
  <c r="R394" i="4"/>
  <c r="R398" i="4"/>
  <c r="R402" i="4"/>
  <c r="R406" i="4"/>
  <c r="R404" i="4"/>
  <c r="R396" i="4"/>
  <c r="R388" i="4"/>
  <c r="R493" i="4"/>
  <c r="R477" i="4"/>
  <c r="R523" i="4"/>
  <c r="R507" i="4"/>
  <c r="R551" i="4"/>
  <c r="R464" i="4"/>
  <c r="R460" i="4"/>
  <c r="R456" i="4"/>
  <c r="R468" i="4"/>
  <c r="R444" i="4"/>
  <c r="R470" i="4"/>
  <c r="R466" i="4"/>
  <c r="R462" i="4"/>
  <c r="R458" i="4"/>
  <c r="R454" i="4"/>
  <c r="R450" i="4"/>
  <c r="R446" i="4"/>
  <c r="R452" i="4"/>
  <c r="R448" i="4"/>
  <c r="R469" i="4"/>
  <c r="R465" i="4"/>
  <c r="R461" i="4"/>
  <c r="R457" i="4"/>
  <c r="R453" i="4"/>
  <c r="R449" i="4"/>
  <c r="R445" i="4"/>
  <c r="R442" i="4"/>
  <c r="R467" i="4"/>
  <c r="R463" i="4"/>
  <c r="R459" i="4"/>
  <c r="R455" i="4"/>
  <c r="R451" i="4"/>
  <c r="R447" i="4"/>
  <c r="R439" i="4"/>
  <c r="R435" i="4"/>
  <c r="R431" i="4"/>
  <c r="R427" i="4"/>
  <c r="R423" i="4"/>
  <c r="R419" i="4"/>
  <c r="R415" i="4"/>
  <c r="R438" i="4"/>
  <c r="R434" i="4"/>
  <c r="R430" i="4"/>
  <c r="R426" i="4"/>
  <c r="R422" i="4"/>
  <c r="R418" i="4"/>
  <c r="R414" i="4"/>
  <c r="R437" i="4"/>
  <c r="R433" i="4"/>
  <c r="R429" i="4"/>
  <c r="R425" i="4"/>
  <c r="R421" i="4"/>
  <c r="R417" i="4"/>
  <c r="R413" i="4"/>
  <c r="R411" i="4"/>
  <c r="R436" i="4"/>
  <c r="R432" i="4"/>
  <c r="R428" i="4"/>
  <c r="R424" i="4"/>
  <c r="R420" i="4"/>
  <c r="R416" i="4"/>
  <c r="Q628" i="4" l="1"/>
  <c r="Q629" i="4"/>
  <c r="Q630" i="4"/>
  <c r="Q631" i="4"/>
  <c r="Q632" i="4"/>
  <c r="Q633" i="4"/>
  <c r="Q634" i="4"/>
  <c r="Q635" i="4"/>
  <c r="Q636" i="4"/>
  <c r="Q637" i="4"/>
  <c r="Q638" i="4"/>
  <c r="Q639" i="4"/>
  <c r="Q640" i="4"/>
  <c r="Q627" i="4"/>
  <c r="S288" i="4" l="1"/>
  <c r="O288" i="4"/>
  <c r="R288" i="4"/>
  <c r="S287" i="4"/>
  <c r="O287" i="4"/>
  <c r="R287" i="4"/>
  <c r="S286" i="4"/>
  <c r="O286" i="4"/>
  <c r="R286" i="4"/>
  <c r="S285" i="4"/>
  <c r="O285" i="4"/>
  <c r="R285" i="4"/>
  <c r="S284" i="4"/>
  <c r="O284" i="4"/>
  <c r="R284" i="4"/>
  <c r="S283" i="4"/>
  <c r="O283" i="4"/>
  <c r="R283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67" i="4"/>
  <c r="U374" i="4"/>
  <c r="N140" i="4"/>
  <c r="N139" i="4"/>
  <c r="N138" i="4"/>
  <c r="N137" i="4"/>
  <c r="N136" i="4"/>
  <c r="R61" i="4"/>
  <c r="R60" i="4"/>
  <c r="R59" i="4"/>
  <c r="R58" i="4"/>
  <c r="R57" i="4"/>
  <c r="R697" i="4" l="1"/>
  <c r="R339" i="4" l="1"/>
  <c r="R694" i="4"/>
  <c r="R1182" i="4" l="1"/>
  <c r="R1183" i="4"/>
  <c r="R1184" i="4"/>
  <c r="R1185" i="4"/>
  <c r="R1186" i="4"/>
  <c r="R1187" i="4"/>
  <c r="R1188" i="4"/>
  <c r="R1189" i="4"/>
  <c r="R1190" i="4"/>
  <c r="R649" i="4" l="1"/>
  <c r="R648" i="4"/>
  <c r="R647" i="4"/>
  <c r="R646" i="4"/>
  <c r="R645" i="4"/>
  <c r="R644" i="4"/>
  <c r="R643" i="4"/>
  <c r="R642" i="4"/>
  <c r="R641" i="4"/>
  <c r="R640" i="4"/>
  <c r="R639" i="4"/>
  <c r="R638" i="4"/>
  <c r="R637" i="4"/>
  <c r="R636" i="4"/>
  <c r="R635" i="4"/>
  <c r="R634" i="4"/>
  <c r="R633" i="4"/>
  <c r="R632" i="4"/>
  <c r="R631" i="4"/>
  <c r="R630" i="4"/>
  <c r="R629" i="4"/>
  <c r="R628" i="4"/>
  <c r="R627" i="4"/>
  <c r="AA1017" i="4" l="1"/>
  <c r="AA1016" i="4"/>
  <c r="AA1015" i="4"/>
  <c r="AA1014" i="4"/>
  <c r="AA1013" i="4"/>
  <c r="AA1012" i="4"/>
  <c r="AA1011" i="4"/>
  <c r="AA1010" i="4"/>
  <c r="AA1009" i="4"/>
  <c r="AA1008" i="4"/>
  <c r="AA1007" i="4"/>
  <c r="AA1006" i="4"/>
  <c r="AA1005" i="4"/>
  <c r="AA1004" i="4"/>
  <c r="AA1003" i="4"/>
  <c r="AA1002" i="4"/>
  <c r="AA1001" i="4"/>
  <c r="AA1000" i="4"/>
  <c r="AA999" i="4"/>
  <c r="AA998" i="4"/>
  <c r="AA997" i="4"/>
  <c r="AA996" i="4"/>
  <c r="AA995" i="4"/>
  <c r="AA994" i="4"/>
  <c r="AA993" i="4"/>
  <c r="AA992" i="4"/>
  <c r="AA991" i="4"/>
  <c r="AA990" i="4"/>
  <c r="AA989" i="4"/>
  <c r="AA988" i="4"/>
  <c r="AA987" i="4"/>
  <c r="AA986" i="4"/>
  <c r="AA985" i="4"/>
  <c r="AA1087" i="4" l="1"/>
  <c r="AA1086" i="4"/>
  <c r="AA1085" i="4"/>
  <c r="AA1084" i="4"/>
  <c r="AA1083" i="4"/>
  <c r="AA1082" i="4"/>
  <c r="AA1081" i="4"/>
  <c r="AA1080" i="4"/>
  <c r="AA1079" i="4"/>
  <c r="AA1078" i="4"/>
  <c r="AA1077" i="4"/>
  <c r="AA1076" i="4"/>
  <c r="AA1075" i="4"/>
  <c r="AA1074" i="4"/>
  <c r="AA1073" i="4"/>
  <c r="AA1072" i="4"/>
  <c r="AA1071" i="4"/>
  <c r="AA1070" i="4"/>
  <c r="AA1069" i="4"/>
  <c r="AA1068" i="4"/>
  <c r="AA1067" i="4"/>
  <c r="AA1066" i="4"/>
  <c r="AA1065" i="4"/>
  <c r="AA1064" i="4"/>
  <c r="AA1063" i="4"/>
  <c r="AA1062" i="4"/>
  <c r="AA1061" i="4"/>
  <c r="AA1060" i="4"/>
  <c r="AA1059" i="4"/>
  <c r="AA1058" i="4"/>
  <c r="AA1057" i="4"/>
  <c r="AA1056" i="4"/>
  <c r="AA1055" i="4"/>
  <c r="AA1054" i="4"/>
  <c r="AA1053" i="4"/>
  <c r="AA1052" i="4"/>
  <c r="AA1051" i="4"/>
  <c r="AA1050" i="4"/>
  <c r="AA1049" i="4"/>
  <c r="AA1048" i="4"/>
  <c r="AA1047" i="4"/>
  <c r="AA1046" i="4"/>
  <c r="AA1045" i="4"/>
  <c r="AA1044" i="4"/>
  <c r="AA1043" i="4"/>
  <c r="AA1042" i="4"/>
  <c r="AA1041" i="4"/>
  <c r="AA1040" i="4"/>
  <c r="AA1039" i="4"/>
  <c r="AA1038" i="4"/>
  <c r="AA1037" i="4"/>
  <c r="AA1036" i="4"/>
  <c r="AA1035" i="4"/>
  <c r="AA1034" i="4"/>
  <c r="AA1033" i="4"/>
  <c r="AA1032" i="4"/>
  <c r="AA1031" i="4"/>
  <c r="AA1030" i="4"/>
  <c r="AA1029" i="4"/>
  <c r="AA1028" i="4"/>
  <c r="AA1027" i="4"/>
  <c r="AA1026" i="4"/>
  <c r="AA1025" i="4"/>
  <c r="AA1024" i="4"/>
  <c r="AA1023" i="4"/>
  <c r="AA1022" i="4"/>
  <c r="AA1021" i="4"/>
  <c r="AA1020" i="4"/>
  <c r="AA1019" i="4"/>
  <c r="AA1018" i="4"/>
  <c r="AA980" i="4"/>
  <c r="AA982" i="4"/>
  <c r="AA983" i="4"/>
  <c r="AA984" i="4"/>
  <c r="AA981" i="4"/>
  <c r="AA979" i="4"/>
  <c r="AC1168" i="4" l="1"/>
  <c r="AD1168" i="4" s="1"/>
  <c r="AC1169" i="4"/>
  <c r="AD1169" i="4" s="1"/>
  <c r="AC1170" i="4"/>
  <c r="AD1170" i="4" s="1"/>
  <c r="AC1171" i="4"/>
  <c r="AD1171" i="4" s="1"/>
  <c r="AC1172" i="4"/>
  <c r="AD1172" i="4" s="1"/>
  <c r="AC1173" i="4"/>
  <c r="AD1173" i="4" s="1"/>
  <c r="AC1174" i="4"/>
  <c r="AD1174" i="4" s="1"/>
  <c r="AC1175" i="4"/>
  <c r="AD1175" i="4" s="1"/>
  <c r="AC1176" i="4"/>
  <c r="AD1176" i="4" s="1"/>
  <c r="AC1177" i="4"/>
  <c r="AD1177" i="4" s="1"/>
  <c r="AC1178" i="4"/>
  <c r="AD1178" i="4" s="1"/>
  <c r="AC1179" i="4"/>
  <c r="AD1179" i="4" s="1"/>
  <c r="AC1180" i="4"/>
  <c r="AD1180" i="4" s="1"/>
  <c r="AC1181" i="4"/>
  <c r="AD1181" i="4" s="1"/>
  <c r="AC1153" i="4"/>
  <c r="AD1153" i="4" s="1"/>
  <c r="AC1154" i="4"/>
  <c r="AD1154" i="4" s="1"/>
  <c r="AC1155" i="4"/>
  <c r="AD1155" i="4" s="1"/>
  <c r="AC1156" i="4"/>
  <c r="AD1156" i="4" s="1"/>
  <c r="AC1157" i="4"/>
  <c r="AD1157" i="4" s="1"/>
  <c r="AC1158" i="4"/>
  <c r="AD1158" i="4" s="1"/>
  <c r="AC1159" i="4"/>
  <c r="AD1159" i="4" s="1"/>
  <c r="AC1160" i="4"/>
  <c r="AD1160" i="4" s="1"/>
  <c r="AC1161" i="4"/>
  <c r="AD1161" i="4" s="1"/>
  <c r="AC1162" i="4"/>
  <c r="AD1162" i="4" s="1"/>
  <c r="AC1163" i="4"/>
  <c r="AD1163" i="4" s="1"/>
  <c r="AC1164" i="4"/>
  <c r="AD1164" i="4" s="1"/>
  <c r="AC1165" i="4"/>
  <c r="AD1165" i="4" s="1"/>
  <c r="AC1166" i="4"/>
  <c r="AD1166" i="4" s="1"/>
  <c r="AC1138" i="4"/>
  <c r="AD1138" i="4" s="1"/>
  <c r="AC1139" i="4"/>
  <c r="AD1139" i="4" s="1"/>
  <c r="AC1140" i="4"/>
  <c r="AD1140" i="4" s="1"/>
  <c r="AC1141" i="4"/>
  <c r="AD1141" i="4" s="1"/>
  <c r="AC1142" i="4"/>
  <c r="AD1142" i="4" s="1"/>
  <c r="AC1143" i="4"/>
  <c r="AD1143" i="4" s="1"/>
  <c r="AC1144" i="4"/>
  <c r="AD1144" i="4" s="1"/>
  <c r="AC1145" i="4"/>
  <c r="AD1145" i="4" s="1"/>
  <c r="AC1146" i="4"/>
  <c r="AD1146" i="4" s="1"/>
  <c r="AC1147" i="4"/>
  <c r="AD1147" i="4" s="1"/>
  <c r="AC1148" i="4"/>
  <c r="AD1148" i="4" s="1"/>
  <c r="AC1149" i="4"/>
  <c r="AD1149" i="4" s="1"/>
  <c r="AC1150" i="4"/>
  <c r="AD1150" i="4" s="1"/>
  <c r="AC1151" i="4"/>
  <c r="AD1151" i="4" s="1"/>
  <c r="B1158" i="4"/>
  <c r="E1158" i="4"/>
  <c r="F1158" i="4"/>
  <c r="R1158" i="4" s="1"/>
  <c r="I1158" i="4"/>
  <c r="K1158" i="4"/>
  <c r="B1159" i="4"/>
  <c r="E1159" i="4"/>
  <c r="F1159" i="4"/>
  <c r="R1159" i="4" s="1"/>
  <c r="I1159" i="4"/>
  <c r="K1159" i="4"/>
  <c r="B1160" i="4"/>
  <c r="E1160" i="4"/>
  <c r="F1160" i="4"/>
  <c r="R1160" i="4" s="1"/>
  <c r="I1160" i="4"/>
  <c r="K1160" i="4"/>
  <c r="B1161" i="4"/>
  <c r="E1161" i="4"/>
  <c r="F1161" i="4"/>
  <c r="R1161" i="4" s="1"/>
  <c r="I1161" i="4"/>
  <c r="K1161" i="4"/>
  <c r="B1162" i="4"/>
  <c r="E1162" i="4"/>
  <c r="F1162" i="4"/>
  <c r="R1162" i="4" s="1"/>
  <c r="I1162" i="4"/>
  <c r="K1162" i="4"/>
  <c r="B1163" i="4"/>
  <c r="E1163" i="4"/>
  <c r="F1163" i="4"/>
  <c r="R1163" i="4" s="1"/>
  <c r="I1163" i="4"/>
  <c r="K1163" i="4"/>
  <c r="B1164" i="4"/>
  <c r="E1164" i="4"/>
  <c r="F1164" i="4"/>
  <c r="R1164" i="4" s="1"/>
  <c r="I1164" i="4"/>
  <c r="K1164" i="4"/>
  <c r="B1165" i="4"/>
  <c r="E1165" i="4"/>
  <c r="F1165" i="4"/>
  <c r="R1165" i="4" s="1"/>
  <c r="I1165" i="4"/>
  <c r="K1165" i="4"/>
  <c r="B1166" i="4"/>
  <c r="E1166" i="4"/>
  <c r="F1166" i="4"/>
  <c r="R1166" i="4" s="1"/>
  <c r="I1166" i="4"/>
  <c r="K1166" i="4"/>
  <c r="B1167" i="4"/>
  <c r="E1167" i="4"/>
  <c r="F1167" i="4"/>
  <c r="R1167" i="4" s="1"/>
  <c r="I1167" i="4"/>
  <c r="K1167" i="4"/>
  <c r="B1168" i="4"/>
  <c r="E1168" i="4"/>
  <c r="F1168" i="4"/>
  <c r="R1168" i="4" s="1"/>
  <c r="I1168" i="4"/>
  <c r="K1168" i="4"/>
  <c r="B1169" i="4"/>
  <c r="E1169" i="4"/>
  <c r="F1169" i="4"/>
  <c r="R1169" i="4" s="1"/>
  <c r="I1169" i="4"/>
  <c r="K1169" i="4"/>
  <c r="B1170" i="4"/>
  <c r="E1170" i="4"/>
  <c r="F1170" i="4"/>
  <c r="R1170" i="4" s="1"/>
  <c r="I1170" i="4"/>
  <c r="K1170" i="4"/>
  <c r="B1171" i="4"/>
  <c r="E1171" i="4"/>
  <c r="F1171" i="4"/>
  <c r="R1171" i="4" s="1"/>
  <c r="I1171" i="4"/>
  <c r="K1171" i="4"/>
  <c r="B1172" i="4"/>
  <c r="E1172" i="4"/>
  <c r="F1172" i="4"/>
  <c r="R1172" i="4" s="1"/>
  <c r="I1172" i="4"/>
  <c r="K1172" i="4"/>
  <c r="B1173" i="4"/>
  <c r="E1173" i="4"/>
  <c r="F1173" i="4"/>
  <c r="R1173" i="4" s="1"/>
  <c r="I1173" i="4"/>
  <c r="K1173" i="4"/>
  <c r="B1174" i="4"/>
  <c r="E1174" i="4"/>
  <c r="F1174" i="4"/>
  <c r="R1174" i="4" s="1"/>
  <c r="I1174" i="4"/>
  <c r="K1174" i="4"/>
  <c r="B1175" i="4"/>
  <c r="E1175" i="4"/>
  <c r="F1175" i="4"/>
  <c r="R1175" i="4" s="1"/>
  <c r="I1175" i="4"/>
  <c r="K1175" i="4"/>
  <c r="B1176" i="4"/>
  <c r="E1176" i="4"/>
  <c r="F1176" i="4"/>
  <c r="R1176" i="4" s="1"/>
  <c r="I1176" i="4"/>
  <c r="K1176" i="4"/>
  <c r="B1177" i="4"/>
  <c r="E1177" i="4"/>
  <c r="F1177" i="4"/>
  <c r="R1177" i="4" s="1"/>
  <c r="I1177" i="4"/>
  <c r="K1177" i="4"/>
  <c r="B1178" i="4"/>
  <c r="E1178" i="4"/>
  <c r="F1178" i="4"/>
  <c r="R1178" i="4" s="1"/>
  <c r="I1178" i="4"/>
  <c r="K1178" i="4"/>
  <c r="B1179" i="4"/>
  <c r="E1179" i="4"/>
  <c r="F1179" i="4"/>
  <c r="R1179" i="4" s="1"/>
  <c r="I1179" i="4"/>
  <c r="K1179" i="4"/>
  <c r="B1180" i="4"/>
  <c r="E1180" i="4"/>
  <c r="F1180" i="4"/>
  <c r="R1180" i="4" s="1"/>
  <c r="I1180" i="4"/>
  <c r="K1180" i="4"/>
  <c r="B1181" i="4"/>
  <c r="E1181" i="4"/>
  <c r="F1181" i="4"/>
  <c r="R1181" i="4" s="1"/>
  <c r="I1181" i="4"/>
  <c r="K1181" i="4"/>
  <c r="B1138" i="4"/>
  <c r="E1138" i="4"/>
  <c r="F1138" i="4"/>
  <c r="R1138" i="4" s="1"/>
  <c r="I1138" i="4"/>
  <c r="K1138" i="4"/>
  <c r="B1139" i="4"/>
  <c r="E1139" i="4"/>
  <c r="F1139" i="4"/>
  <c r="R1139" i="4" s="1"/>
  <c r="I1139" i="4"/>
  <c r="K1139" i="4"/>
  <c r="B1140" i="4"/>
  <c r="E1140" i="4"/>
  <c r="F1140" i="4"/>
  <c r="R1140" i="4" s="1"/>
  <c r="I1140" i="4"/>
  <c r="K1140" i="4"/>
  <c r="B1141" i="4"/>
  <c r="E1141" i="4"/>
  <c r="F1141" i="4"/>
  <c r="R1141" i="4" s="1"/>
  <c r="I1141" i="4"/>
  <c r="K1141" i="4"/>
  <c r="B1142" i="4"/>
  <c r="E1142" i="4"/>
  <c r="F1142" i="4"/>
  <c r="R1142" i="4" s="1"/>
  <c r="I1142" i="4"/>
  <c r="K1142" i="4"/>
  <c r="B1143" i="4"/>
  <c r="E1143" i="4"/>
  <c r="F1143" i="4"/>
  <c r="R1143" i="4" s="1"/>
  <c r="I1143" i="4"/>
  <c r="K1143" i="4"/>
  <c r="B1144" i="4"/>
  <c r="E1144" i="4"/>
  <c r="F1144" i="4"/>
  <c r="R1144" i="4" s="1"/>
  <c r="I1144" i="4"/>
  <c r="K1144" i="4"/>
  <c r="B1145" i="4"/>
  <c r="E1145" i="4"/>
  <c r="F1145" i="4"/>
  <c r="R1145" i="4" s="1"/>
  <c r="I1145" i="4"/>
  <c r="K1145" i="4"/>
  <c r="B1146" i="4"/>
  <c r="E1146" i="4"/>
  <c r="F1146" i="4"/>
  <c r="R1146" i="4" s="1"/>
  <c r="I1146" i="4"/>
  <c r="K1146" i="4"/>
  <c r="B1147" i="4"/>
  <c r="E1147" i="4"/>
  <c r="F1147" i="4"/>
  <c r="R1147" i="4" s="1"/>
  <c r="I1147" i="4"/>
  <c r="K1147" i="4"/>
  <c r="B1148" i="4"/>
  <c r="E1148" i="4"/>
  <c r="F1148" i="4"/>
  <c r="R1148" i="4" s="1"/>
  <c r="I1148" i="4"/>
  <c r="K1148" i="4"/>
  <c r="B1149" i="4"/>
  <c r="E1149" i="4"/>
  <c r="F1149" i="4"/>
  <c r="R1149" i="4" s="1"/>
  <c r="I1149" i="4"/>
  <c r="K1149" i="4"/>
  <c r="B1150" i="4"/>
  <c r="E1150" i="4"/>
  <c r="F1150" i="4"/>
  <c r="R1150" i="4" s="1"/>
  <c r="I1150" i="4"/>
  <c r="K1150" i="4"/>
  <c r="B1151" i="4"/>
  <c r="E1151" i="4"/>
  <c r="F1151" i="4"/>
  <c r="R1151" i="4" s="1"/>
  <c r="I1151" i="4"/>
  <c r="K1151" i="4"/>
  <c r="B1152" i="4"/>
  <c r="E1152" i="4"/>
  <c r="F1152" i="4"/>
  <c r="R1152" i="4" s="1"/>
  <c r="I1152" i="4"/>
  <c r="K1152" i="4"/>
  <c r="B1153" i="4"/>
  <c r="E1153" i="4"/>
  <c r="F1153" i="4"/>
  <c r="R1153" i="4" s="1"/>
  <c r="I1153" i="4"/>
  <c r="K1153" i="4"/>
  <c r="B1154" i="4"/>
  <c r="E1154" i="4"/>
  <c r="F1154" i="4"/>
  <c r="R1154" i="4" s="1"/>
  <c r="I1154" i="4"/>
  <c r="K1154" i="4"/>
  <c r="B1155" i="4"/>
  <c r="E1155" i="4"/>
  <c r="F1155" i="4"/>
  <c r="R1155" i="4" s="1"/>
  <c r="I1155" i="4"/>
  <c r="K1155" i="4"/>
  <c r="B1156" i="4"/>
  <c r="E1156" i="4"/>
  <c r="F1156" i="4"/>
  <c r="R1156" i="4" s="1"/>
  <c r="I1156" i="4"/>
  <c r="K1156" i="4"/>
  <c r="B1157" i="4"/>
  <c r="E1157" i="4"/>
  <c r="F1157" i="4"/>
  <c r="R1157" i="4" s="1"/>
  <c r="I1157" i="4"/>
  <c r="K1157" i="4"/>
  <c r="B1137" i="4"/>
  <c r="E1137" i="4"/>
  <c r="K1137" i="4"/>
  <c r="I1137" i="4"/>
  <c r="F1137" i="4"/>
  <c r="R1137" i="4" s="1"/>
  <c r="R91" i="4"/>
  <c r="R90" i="4"/>
  <c r="R89" i="4"/>
  <c r="R88" i="4"/>
  <c r="R87" i="4"/>
  <c r="R86" i="4"/>
  <c r="R94" i="4"/>
  <c r="R93" i="4"/>
  <c r="R92" i="4"/>
  <c r="R96" i="4"/>
  <c r="R95" i="4"/>
  <c r="R597" i="4"/>
  <c r="R600" i="4"/>
  <c r="T305" i="4" l="1"/>
  <c r="S305" i="4"/>
  <c r="R305" i="4"/>
  <c r="T304" i="4"/>
  <c r="S304" i="4"/>
  <c r="R304" i="4"/>
  <c r="T303" i="4"/>
  <c r="S303" i="4"/>
  <c r="R303" i="4"/>
  <c r="T302" i="4"/>
  <c r="S302" i="4"/>
  <c r="R302" i="4"/>
  <c r="T301" i="4"/>
  <c r="S301" i="4"/>
  <c r="R301" i="4"/>
  <c r="T300" i="4"/>
  <c r="S300" i="4"/>
  <c r="R300" i="4"/>
  <c r="T299" i="4"/>
  <c r="S299" i="4"/>
  <c r="R299" i="4"/>
  <c r="T298" i="4"/>
  <c r="S298" i="4"/>
  <c r="R298" i="4"/>
  <c r="R149" i="4" l="1"/>
  <c r="S330" i="4"/>
  <c r="S331" i="4"/>
  <c r="S332" i="4"/>
  <c r="S333" i="4"/>
  <c r="S334" i="4"/>
  <c r="S335" i="4"/>
  <c r="T327" i="4"/>
  <c r="T328" i="4"/>
  <c r="T329" i="4"/>
  <c r="T330" i="4"/>
  <c r="T331" i="4"/>
  <c r="T332" i="4"/>
  <c r="T333" i="4"/>
  <c r="T334" i="4"/>
  <c r="T335" i="4"/>
  <c r="AH25" i="4"/>
  <c r="AH26" i="4"/>
  <c r="AH27" i="4"/>
  <c r="AH28" i="4"/>
  <c r="AH29" i="4"/>
  <c r="AH24" i="4"/>
  <c r="O187" i="4" l="1"/>
  <c r="O188" i="4"/>
  <c r="O189" i="4"/>
  <c r="O190" i="4"/>
  <c r="O191" i="4"/>
  <c r="O192" i="4"/>
  <c r="O186" i="4"/>
  <c r="O185" i="4"/>
  <c r="O177" i="4"/>
  <c r="O178" i="4"/>
  <c r="O179" i="4"/>
  <c r="O180" i="4"/>
  <c r="O181" i="4"/>
  <c r="O182" i="4"/>
  <c r="O183" i="4"/>
  <c r="O176" i="4"/>
  <c r="R186" i="4"/>
  <c r="R187" i="4"/>
  <c r="R188" i="4"/>
  <c r="R189" i="4"/>
  <c r="R191" i="4"/>
  <c r="R192" i="4"/>
  <c r="R177" i="4"/>
  <c r="R178" i="4"/>
  <c r="R179" i="4"/>
  <c r="R180" i="4"/>
  <c r="R181" i="4"/>
  <c r="R182" i="4"/>
  <c r="R183" i="4"/>
  <c r="R190" i="4"/>
  <c r="Q265" i="4"/>
  <c r="Q264" i="4"/>
  <c r="Q263" i="4"/>
  <c r="Q262" i="4"/>
  <c r="Q261" i="4"/>
  <c r="Q260" i="4"/>
  <c r="Q259" i="4"/>
  <c r="Q258" i="4"/>
  <c r="Q257" i="4"/>
  <c r="Q256" i="4"/>
  <c r="Q255" i="4"/>
  <c r="Q254" i="4"/>
  <c r="Q253" i="4"/>
  <c r="Q252" i="4"/>
  <c r="Q251" i="4"/>
  <c r="Q250" i="4"/>
  <c r="Q249" i="4"/>
  <c r="Q248" i="4"/>
  <c r="Q247" i="4"/>
  <c r="Q246" i="4"/>
  <c r="Q245" i="4"/>
  <c r="Q244" i="4"/>
  <c r="Q243" i="4"/>
  <c r="Q242" i="4"/>
  <c r="Q241" i="4"/>
  <c r="Q240" i="4"/>
  <c r="Q239" i="4"/>
  <c r="Q238" i="4"/>
  <c r="Q237" i="4"/>
  <c r="Q236" i="4"/>
  <c r="Q235" i="4"/>
  <c r="Q234" i="4"/>
  <c r="Q233" i="4"/>
  <c r="Q232" i="4"/>
  <c r="Q231" i="4"/>
  <c r="Q230" i="4"/>
  <c r="Q229" i="4"/>
  <c r="Q228" i="4"/>
  <c r="Q227" i="4"/>
  <c r="Q226" i="4"/>
  <c r="Q225" i="4"/>
  <c r="Q224" i="4"/>
  <c r="Q223" i="4"/>
  <c r="Q222" i="4"/>
  <c r="Q221" i="4"/>
  <c r="Q220" i="4"/>
  <c r="Q219" i="4"/>
  <c r="Q218" i="4"/>
  <c r="Q217" i="4"/>
  <c r="Q216" i="4"/>
  <c r="Q215" i="4"/>
  <c r="Q214" i="4"/>
  <c r="Q213" i="4"/>
  <c r="Q212" i="4"/>
  <c r="Q211" i="4"/>
  <c r="Q210" i="4"/>
  <c r="Q209" i="4"/>
  <c r="Q208" i="4"/>
  <c r="Q207" i="4"/>
  <c r="Q206" i="4"/>
  <c r="Q205" i="4"/>
  <c r="Q204" i="4"/>
  <c r="Q203" i="4"/>
  <c r="Q202" i="4"/>
  <c r="Q201" i="4"/>
  <c r="Q200" i="4"/>
  <c r="Q199" i="4"/>
  <c r="Q198" i="4"/>
  <c r="Q197" i="4"/>
  <c r="Q196" i="4"/>
  <c r="Q195" i="4"/>
  <c r="Q194" i="4"/>
  <c r="O171" i="4" l="1"/>
  <c r="O169" i="4"/>
  <c r="T307" i="4"/>
  <c r="T308" i="4"/>
  <c r="T309" i="4"/>
  <c r="T310" i="4"/>
  <c r="T311" i="4"/>
  <c r="T326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12" i="4"/>
  <c r="T292" i="4"/>
  <c r="T291" i="4"/>
  <c r="T293" i="4"/>
  <c r="T294" i="4"/>
  <c r="T295" i="4"/>
  <c r="T296" i="4"/>
  <c r="T297" i="4"/>
  <c r="T290" i="4"/>
  <c r="R620" i="4"/>
  <c r="R621" i="4"/>
  <c r="R622" i="4"/>
  <c r="R623" i="4"/>
  <c r="R624" i="4"/>
  <c r="R625" i="4"/>
  <c r="R626" i="4"/>
  <c r="R598" i="4"/>
  <c r="R599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O151" i="4" l="1"/>
  <c r="O150" i="4"/>
  <c r="O149" i="4"/>
  <c r="O148" i="4"/>
  <c r="O147" i="4"/>
  <c r="R82" i="4"/>
  <c r="R83" i="4"/>
  <c r="R84" i="4"/>
  <c r="R85" i="4"/>
  <c r="R97" i="4"/>
  <c r="R81" i="4"/>
  <c r="R342" i="4" l="1"/>
  <c r="R343" i="4"/>
  <c r="R344" i="4"/>
  <c r="S318" i="4"/>
  <c r="S319" i="4"/>
  <c r="S320" i="4"/>
  <c r="S326" i="4" l="1"/>
  <c r="S327" i="4"/>
  <c r="S328" i="4"/>
  <c r="S329" i="4"/>
  <c r="S315" i="4"/>
  <c r="S311" i="4"/>
  <c r="O165" i="4"/>
  <c r="O166" i="4"/>
  <c r="O167" i="4"/>
  <c r="O168" i="4"/>
  <c r="O170" i="4"/>
  <c r="O172" i="4"/>
  <c r="O173" i="4"/>
  <c r="O174" i="4"/>
  <c r="O164" i="4"/>
  <c r="R291" i="4"/>
  <c r="R292" i="4"/>
  <c r="R293" i="4"/>
  <c r="R294" i="4"/>
  <c r="R295" i="4"/>
  <c r="R146" i="4"/>
  <c r="R147" i="4"/>
  <c r="R148" i="4"/>
  <c r="R150" i="4"/>
  <c r="O143" i="4"/>
  <c r="O144" i="4"/>
  <c r="O145" i="4"/>
  <c r="O146" i="4"/>
  <c r="O142" i="4"/>
  <c r="R144" i="4" l="1"/>
  <c r="R143" i="4"/>
  <c r="R145" i="4"/>
  <c r="R691" i="4"/>
  <c r="R690" i="4"/>
  <c r="R689" i="4"/>
  <c r="R688" i="4"/>
  <c r="R685" i="4"/>
  <c r="R684" i="4"/>
  <c r="R683" i="4"/>
  <c r="R682" i="4"/>
  <c r="S295" i="4" l="1"/>
  <c r="S316" i="4"/>
  <c r="S324" i="4"/>
  <c r="S308" i="4"/>
  <c r="S309" i="4"/>
  <c r="S310" i="4"/>
  <c r="S312" i="4"/>
  <c r="S313" i="4"/>
  <c r="S314" i="4"/>
  <c r="S317" i="4"/>
  <c r="S321" i="4"/>
  <c r="S322" i="4"/>
  <c r="S323" i="4"/>
  <c r="S325" i="4"/>
  <c r="S307" i="4"/>
  <c r="S294" i="4"/>
  <c r="S292" i="4"/>
  <c r="S293" i="4"/>
  <c r="S290" i="4"/>
  <c r="S291" i="4"/>
  <c r="R290" i="4" l="1"/>
  <c r="R583" i="4"/>
  <c r="R566" i="4"/>
  <c r="R594" i="4"/>
  <c r="R593" i="4"/>
  <c r="R585" i="4"/>
  <c r="R586" i="4"/>
  <c r="R587" i="4"/>
  <c r="R588" i="4"/>
  <c r="R589" i="4"/>
  <c r="R590" i="4"/>
  <c r="R591" i="4"/>
  <c r="R592" i="4"/>
  <c r="R568" i="4"/>
  <c r="R569" i="4"/>
  <c r="R570" i="4"/>
  <c r="R571" i="4"/>
  <c r="R572" i="4"/>
  <c r="R573" i="4"/>
  <c r="R574" i="4"/>
  <c r="R575" i="4"/>
  <c r="R576" i="4"/>
  <c r="R338" i="4"/>
  <c r="R584" i="4"/>
  <c r="R567" i="4"/>
  <c r="R337" i="4"/>
  <c r="R37" i="4"/>
  <c r="R151" i="4"/>
  <c r="R162" i="4" l="1"/>
  <c r="R156" i="4"/>
  <c r="R158" i="4"/>
  <c r="R159" i="4"/>
  <c r="R157" i="4"/>
  <c r="R160" i="4"/>
  <c r="R154" i="4"/>
  <c r="R155" i="4"/>
  <c r="R161" i="4"/>
</calcChain>
</file>

<file path=xl/comments1.xml><?xml version="1.0" encoding="utf-8"?>
<comments xmlns="http://schemas.openxmlformats.org/spreadsheetml/2006/main">
  <authors>
    <author>Windows 사용자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0       ~ 4000 : lv1
4001 ~ 8200 : lv2
...</t>
        </r>
      </text>
    </comment>
  </commentList>
</comments>
</file>

<file path=xl/comments2.xml><?xml version="1.0" encoding="utf-8"?>
<comments xmlns="http://schemas.openxmlformats.org/spreadsheetml/2006/main">
  <authors>
    <author>star</author>
    <author>Windows 사용자</author>
    <author>USER</author>
    <author>만든 이</author>
    <author>Registered User</author>
  </authors>
  <commentList>
    <comment ref="AA16" authorId="0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T30" authorId="1" shapeId="0">
      <text>
        <r>
          <rPr>
            <b/>
            <sz val="8"/>
            <color indexed="81"/>
            <rFont val="돋움"/>
            <family val="3"/>
            <charset val="129"/>
          </rPr>
          <t>각조각에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있는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각각의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랜덤하게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범위내에서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나온다</t>
        </r>
        <r>
          <rPr>
            <b/>
            <sz val="8"/>
            <color indexed="81"/>
            <rFont val="Tahoma"/>
            <family val="2"/>
          </rPr>
          <t xml:space="preserve">.
</t>
        </r>
        <r>
          <rPr>
            <b/>
            <sz val="8"/>
            <color indexed="81"/>
            <rFont val="돋움"/>
            <family val="3"/>
            <charset val="129"/>
          </rPr>
          <t>나무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조각의상</t>
        </r>
        <r>
          <rPr>
            <b/>
            <sz val="8"/>
            <color indexed="81"/>
            <rFont val="Tahoma"/>
            <family val="2"/>
          </rPr>
          <t xml:space="preserve"> 52</t>
        </r>
        <r>
          <rPr>
            <b/>
            <sz val="8"/>
            <color indexed="81"/>
            <rFont val="돋움"/>
            <family val="3"/>
            <charset val="129"/>
          </rPr>
          <t>종</t>
        </r>
        <r>
          <rPr>
            <b/>
            <sz val="8"/>
            <color indexed="81"/>
            <rFont val="Tahoma"/>
            <family val="2"/>
          </rPr>
          <t xml:space="preserve"> +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 =&gt; </t>
        </r>
        <r>
          <rPr>
            <b/>
            <sz val="8"/>
            <color indexed="81"/>
            <rFont val="돋움"/>
            <family val="3"/>
            <charset val="129"/>
          </rPr>
          <t>랜덤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 xml:space="preserve">하나
</t>
        </r>
        <r>
          <rPr>
            <b/>
            <sz val="8"/>
            <color indexed="81"/>
            <rFont val="Tahoma"/>
            <family val="2"/>
          </rPr>
          <t>(</t>
        </r>
        <r>
          <rPr>
            <b/>
            <sz val="8"/>
            <color indexed="81"/>
            <rFont val="돋움"/>
            <family val="3"/>
            <charset val="129"/>
          </rPr>
          <t>각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파트의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분류가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확률이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다르다</t>
        </r>
        <r>
          <rPr>
            <b/>
            <sz val="8"/>
            <color indexed="81"/>
            <rFont val="Tahoma"/>
            <family val="2"/>
          </rPr>
          <t xml:space="preserve">)
A(2.435%), D(0.395%),… </t>
        </r>
        <r>
          <rPr>
            <b/>
            <sz val="8"/>
            <color indexed="81"/>
            <rFont val="돋움"/>
            <family val="3"/>
            <charset val="129"/>
          </rPr>
          <t>응원의</t>
        </r>
        <r>
          <rPr>
            <b/>
            <sz val="8"/>
            <color indexed="81"/>
            <rFont val="Tahoma"/>
            <family val="2"/>
          </rPr>
          <t xml:space="preserve"> </t>
        </r>
        <r>
          <rPr>
            <b/>
            <sz val="8"/>
            <color indexed="81"/>
            <rFont val="돋움"/>
            <family val="3"/>
            <charset val="129"/>
          </rPr>
          <t>소리</t>
        </r>
        <r>
          <rPr>
            <b/>
            <sz val="8"/>
            <color indexed="81"/>
            <rFont val="Tahoma"/>
            <family val="2"/>
          </rPr>
          <t xml:space="preserve"> (0.29%)</t>
        </r>
      </text>
    </comment>
    <comment ref="C37" authorId="1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B48" authorId="2" shapeId="0">
      <text>
        <r>
          <rPr>
            <b/>
            <sz val="9"/>
            <color indexed="81"/>
            <rFont val="Tahoma"/>
            <family val="2"/>
          </rPr>
          <t>703 ~ 710 -&gt; 702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66" authorId="2" shapeId="0">
      <text>
        <r>
          <rPr>
            <b/>
            <sz val="9"/>
            <color indexed="81"/>
            <rFont val="Tahoma"/>
            <family val="2"/>
          </rPr>
          <t>803 ~ 810 -&gt; 802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98" authorId="3" shapeId="0">
      <text>
        <r>
          <rPr>
            <b/>
            <sz val="9"/>
            <color indexed="81"/>
            <rFont val="돋움"/>
            <family val="3"/>
            <charset val="129"/>
          </rPr>
          <t>단위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>(ms)</t>
        </r>
      </text>
    </comment>
    <comment ref="B102" authorId="2" shapeId="0">
      <text>
        <r>
          <rPr>
            <b/>
            <sz val="9"/>
            <color indexed="81"/>
            <rFont val="Tahoma"/>
            <family val="2"/>
          </rPr>
          <t>1003~1007 -&gt; 1002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S122" authorId="3" shapeId="0">
      <text>
        <r>
          <rPr>
            <b/>
            <sz val="9"/>
            <color indexed="81"/>
            <rFont val="돋움"/>
            <family val="3"/>
            <charset val="129"/>
          </rPr>
          <t>가축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우유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생산속도에서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뺀다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B127" authorId="2" shapeId="0">
      <text>
        <r>
          <rPr>
            <b/>
            <sz val="9"/>
            <color indexed="81"/>
            <rFont val="Tahoma"/>
            <family val="2"/>
          </rPr>
          <t>1104 ~ 1111 -&gt; 1103 
(</t>
        </r>
        <r>
          <rPr>
            <b/>
            <sz val="9"/>
            <color indexed="81"/>
            <rFont val="돋움"/>
            <family val="3"/>
            <charset val="129"/>
          </rPr>
          <t>구매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선물받기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Z193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AA193" authorId="2" shapeId="0">
      <text>
        <r>
          <rPr>
            <b/>
            <sz val="9"/>
            <color indexed="81"/>
            <rFont val="돋움"/>
            <family val="3"/>
            <charset val="129"/>
          </rPr>
          <t>입력시 자동으로 적용됨</t>
        </r>
      </text>
    </comment>
    <comment ref="S289" authorId="0" shapeId="0">
      <text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수치는</t>
        </r>
        <r>
          <rPr>
            <b/>
            <sz val="9"/>
            <color indexed="81"/>
            <rFont val="Tahoma"/>
            <family val="2"/>
          </rPr>
          <t xml:space="preserve"> 
buyamount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따라감니다</t>
        </r>
      </text>
    </comment>
    <comment ref="AA519" authorId="0" shapeId="0">
      <text>
        <r>
          <rPr>
            <b/>
            <sz val="9"/>
            <color indexed="81"/>
            <rFont val="돋움"/>
            <family val="3"/>
            <charset val="129"/>
          </rPr>
          <t>만분율</t>
        </r>
      </text>
    </comment>
    <comment ref="Z596" authorId="4" shapeId="0">
      <text>
        <r>
          <rPr>
            <b/>
            <sz val="9"/>
            <color indexed="81"/>
            <rFont val="Tahoma"/>
            <family val="2"/>
          </rPr>
          <t xml:space="preserve">100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
</t>
        </r>
        <r>
          <rPr>
            <b/>
            <sz val="9"/>
            <color indexed="81"/>
            <rFont val="Tahoma"/>
            <family val="2"/>
          </rPr>
          <t xml:space="preserve">101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102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횟수
</t>
        </r>
        <r>
          <rPr>
            <b/>
            <sz val="9"/>
            <color indexed="81"/>
            <rFont val="Tahoma"/>
            <family val="2"/>
          </rPr>
          <t xml:space="preserve">103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104 :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교배
</t>
        </r>
        <r>
          <rPr>
            <b/>
            <sz val="9"/>
            <color indexed="81"/>
            <rFont val="Tahoma"/>
            <family val="2"/>
          </rPr>
          <t xml:space="preserve">200~ :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누적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획득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횟수</t>
        </r>
      </text>
    </comment>
    <comment ref="AC627" authorId="4" shapeId="0">
      <text>
        <r>
          <rPr>
            <b/>
            <sz val="9"/>
            <color indexed="81"/>
            <rFont val="Tahoma"/>
            <family val="2"/>
          </rPr>
          <t xml:space="preserve">1201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1604 </t>
        </r>
        <r>
          <rPr>
            <b/>
            <sz val="9"/>
            <color indexed="81"/>
            <rFont val="돋움"/>
            <family val="3"/>
            <charset val="129"/>
          </rPr>
          <t>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5009 </t>
        </r>
        <r>
          <rPr>
            <b/>
            <sz val="9"/>
            <color indexed="81"/>
            <rFont val="돋움"/>
            <family val="3"/>
            <charset val="129"/>
          </rPr>
          <t>수정</t>
        </r>
        <r>
          <rPr>
            <b/>
            <sz val="9"/>
            <color indexed="81"/>
            <rFont val="Tahoma"/>
            <family val="2"/>
          </rPr>
          <t xml:space="preserve"> 10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1204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2300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2301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  <r>
          <rPr>
            <b/>
            <sz val="9"/>
            <color indexed="81"/>
            <rFont val="Tahoma"/>
            <family val="2"/>
          </rPr>
          <t xml:space="preserve">1206 </t>
        </r>
        <r>
          <rPr>
            <b/>
            <sz val="9"/>
            <color indexed="81"/>
            <rFont val="돋움"/>
            <family val="3"/>
            <charset val="129"/>
          </rPr>
          <t>부활석</t>
        </r>
        <r>
          <rPr>
            <b/>
            <sz val="9"/>
            <color indexed="81"/>
            <rFont val="Tahoma"/>
            <family val="2"/>
          </rPr>
          <t xml:space="preserve"> 20</t>
        </r>
        <r>
          <rPr>
            <b/>
            <sz val="9"/>
            <color indexed="81"/>
            <rFont val="돋움"/>
            <family val="3"/>
            <charset val="129"/>
          </rPr>
          <t xml:space="preserve">개
</t>
        </r>
        <r>
          <rPr>
            <b/>
            <sz val="9"/>
            <color indexed="81"/>
            <rFont val="Tahoma"/>
            <family val="2"/>
          </rPr>
          <t xml:space="preserve">5010 20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5011 30 </t>
        </r>
        <r>
          <rPr>
            <b/>
            <sz val="9"/>
            <color indexed="81"/>
            <rFont val="돋움"/>
            <family val="3"/>
            <charset val="129"/>
          </rPr>
          <t xml:space="preserve">수정
</t>
        </r>
        <r>
          <rPr>
            <b/>
            <sz val="9"/>
            <color indexed="81"/>
            <rFont val="Tahoma"/>
            <family val="2"/>
          </rPr>
          <t xml:space="preserve">2302 </t>
        </r>
        <r>
          <rPr>
            <b/>
            <sz val="9"/>
            <color indexed="81"/>
            <rFont val="돋움"/>
            <family val="3"/>
            <charset val="129"/>
          </rPr>
          <t>프리미엄</t>
        </r>
        <r>
          <rPr>
            <b/>
            <sz val="9"/>
            <color indexed="81"/>
            <rFont val="Tahoma"/>
            <family val="2"/>
          </rPr>
          <t xml:space="preserve"> 5</t>
        </r>
        <r>
          <rPr>
            <b/>
            <sz val="9"/>
            <color indexed="81"/>
            <rFont val="돋움"/>
            <family val="3"/>
            <charset val="129"/>
          </rPr>
          <t xml:space="preserve">장
</t>
        </r>
      </text>
    </comment>
    <comment ref="A681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50004 ~ 59999</t>
        </r>
      </text>
    </comment>
    <comment ref="A687" authorId="2" shapeId="0">
      <text>
        <r>
          <rPr>
            <b/>
            <sz val="9"/>
            <color indexed="81"/>
            <rFont val="돋움"/>
            <family val="3"/>
            <charset val="129"/>
          </rPr>
          <t>- 관리자가 웹에서 입력함
- 코드는 1만개사용불가
   60000 ~ 69999</t>
        </r>
      </text>
    </comment>
    <comment ref="A696" authorId="2" shapeId="0">
      <text>
        <r>
          <rPr>
            <b/>
            <sz val="9"/>
            <color indexed="81"/>
            <rFont val="돋움"/>
            <family val="3"/>
            <charset val="129"/>
          </rPr>
          <t>정보수집용 데이타</t>
        </r>
      </text>
    </comment>
    <comment ref="A706" authorId="2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없으면 입력안하면됩니다.
</t>
        </r>
      </text>
    </comment>
    <comment ref="U706" authorId="2" shapeId="0">
      <text>
        <r>
          <rPr>
            <b/>
            <sz val="9"/>
            <color indexed="81"/>
            <rFont val="돋움"/>
            <family val="3"/>
            <charset val="129"/>
          </rPr>
          <t>누적늑대잡이</t>
        </r>
        <r>
          <rPr>
            <b/>
            <sz val="9"/>
            <color indexed="81"/>
            <rFont val="Tahoma"/>
            <family val="2"/>
          </rPr>
          <t xml:space="preserve">(1)
</t>
        </r>
        <r>
          <rPr>
            <b/>
            <sz val="9"/>
            <color indexed="81"/>
            <rFont val="돋움"/>
            <family val="3"/>
            <charset val="129"/>
          </rPr>
          <t>누적판매금액</t>
        </r>
        <r>
          <rPr>
            <b/>
            <sz val="9"/>
            <color indexed="81"/>
            <rFont val="Tahoma"/>
            <family val="2"/>
          </rPr>
          <t xml:space="preserve">(11)
</t>
        </r>
        <r>
          <rPr>
            <b/>
            <sz val="9"/>
            <color indexed="81"/>
            <rFont val="돋움"/>
            <family val="3"/>
            <charset val="129"/>
          </rPr>
          <t>누적하트획득</t>
        </r>
        <r>
          <rPr>
            <b/>
            <sz val="9"/>
            <color indexed="81"/>
            <rFont val="Tahoma"/>
            <family val="2"/>
          </rPr>
          <t xml:space="preserve">(12)
</t>
        </r>
        <r>
          <rPr>
            <b/>
            <sz val="9"/>
            <color indexed="81"/>
            <rFont val="돋움"/>
            <family val="3"/>
            <charset val="129"/>
          </rPr>
          <t>누적건초획득</t>
        </r>
        <r>
          <rPr>
            <b/>
            <sz val="9"/>
            <color indexed="81"/>
            <rFont val="Tahoma"/>
            <family val="2"/>
          </rPr>
          <t xml:space="preserve">(13)
</t>
        </r>
        <r>
          <rPr>
            <b/>
            <sz val="9"/>
            <color indexed="81"/>
            <rFont val="돋움"/>
            <family val="3"/>
            <charset val="129"/>
          </rPr>
          <t>최고거래성공횟수</t>
        </r>
        <r>
          <rPr>
            <b/>
            <sz val="9"/>
            <color indexed="81"/>
            <rFont val="Tahoma"/>
            <family val="2"/>
          </rPr>
          <t xml:space="preserve">(14)
</t>
        </r>
        <r>
          <rPr>
            <b/>
            <sz val="9"/>
            <color indexed="81"/>
            <rFont val="돋움"/>
            <family val="3"/>
            <charset val="129"/>
          </rPr>
          <t>최고신선도</t>
        </r>
        <r>
          <rPr>
            <b/>
            <sz val="9"/>
            <color indexed="81"/>
            <rFont val="Tahoma"/>
            <family val="2"/>
          </rPr>
          <t xml:space="preserve">(15)
</t>
        </r>
        <r>
          <rPr>
            <b/>
            <sz val="9"/>
            <color indexed="81"/>
            <rFont val="돋움"/>
            <family val="3"/>
            <charset val="129"/>
          </rPr>
          <t>최고배럴</t>
        </r>
        <r>
          <rPr>
            <b/>
            <sz val="9"/>
            <color indexed="81"/>
            <rFont val="Tahoma"/>
            <family val="2"/>
          </rPr>
          <t xml:space="preserve">(16)
</t>
        </r>
        <r>
          <rPr>
            <b/>
            <sz val="9"/>
            <color indexed="81"/>
            <rFont val="돋움"/>
            <family val="3"/>
            <charset val="129"/>
          </rPr>
          <t>최고판매금액</t>
        </r>
        <r>
          <rPr>
            <b/>
            <sz val="9"/>
            <color indexed="81"/>
            <rFont val="Tahoma"/>
            <family val="2"/>
          </rPr>
          <t xml:space="preserve">(17)
</t>
        </r>
        <r>
          <rPr>
            <b/>
            <sz val="9"/>
            <color indexed="81"/>
            <rFont val="돋움"/>
            <family val="3"/>
            <charset val="129"/>
          </rPr>
          <t>누적배럴</t>
        </r>
        <r>
          <rPr>
            <b/>
            <sz val="9"/>
            <color indexed="81"/>
            <rFont val="Tahoma"/>
            <family val="2"/>
          </rPr>
          <t xml:space="preserve">(18)
</t>
        </r>
        <r>
          <rPr>
            <b/>
            <sz val="9"/>
            <color indexed="81"/>
            <rFont val="돋움"/>
            <family val="3"/>
            <charset val="129"/>
          </rPr>
          <t>누적일반교배</t>
        </r>
        <r>
          <rPr>
            <b/>
            <sz val="9"/>
            <color indexed="81"/>
            <rFont val="Tahoma"/>
            <family val="2"/>
          </rPr>
          <t xml:space="preserve">(21)
</t>
        </r>
        <r>
          <rPr>
            <b/>
            <sz val="9"/>
            <color indexed="81"/>
            <rFont val="돋움"/>
            <family val="3"/>
            <charset val="129"/>
          </rPr>
          <t>누적프리미엄교배</t>
        </r>
        <r>
          <rPr>
            <b/>
            <sz val="9"/>
            <color indexed="81"/>
            <rFont val="Tahoma"/>
            <family val="2"/>
          </rPr>
          <t xml:space="preserve">(22)
</t>
        </r>
        <r>
          <rPr>
            <b/>
            <sz val="9"/>
            <color indexed="81"/>
            <rFont val="돋움"/>
            <family val="3"/>
            <charset val="129"/>
          </rPr>
          <t>필드동물수량</t>
        </r>
        <r>
          <rPr>
            <b/>
            <sz val="9"/>
            <color indexed="81"/>
            <rFont val="Tahoma"/>
            <family val="2"/>
          </rPr>
          <t xml:space="preserve">(30)
</t>
        </r>
        <r>
          <rPr>
            <b/>
            <sz val="9"/>
            <color indexed="81"/>
            <rFont val="돋움"/>
            <family val="3"/>
            <charset val="129"/>
          </rPr>
          <t>명성레벨</t>
        </r>
        <r>
          <rPr>
            <b/>
            <sz val="9"/>
            <color indexed="81"/>
            <rFont val="Tahoma"/>
            <family val="2"/>
          </rPr>
          <t xml:space="preserve">(31)
</t>
        </r>
        <r>
          <rPr>
            <b/>
            <sz val="9"/>
            <color indexed="81"/>
            <rFont val="돋움"/>
            <family val="3"/>
            <charset val="129"/>
          </rPr>
          <t>친구추가</t>
        </r>
        <r>
          <rPr>
            <b/>
            <sz val="9"/>
            <color indexed="81"/>
            <rFont val="Tahoma"/>
            <family val="2"/>
          </rPr>
          <t xml:space="preserve">(32)
</t>
        </r>
        <r>
          <rPr>
            <b/>
            <sz val="9"/>
            <color indexed="81"/>
            <rFont val="돋움"/>
            <family val="3"/>
            <charset val="129"/>
          </rPr>
          <t>친구하트선물</t>
        </r>
        <r>
          <rPr>
            <b/>
            <sz val="9"/>
            <color indexed="81"/>
            <rFont val="Tahoma"/>
            <family val="2"/>
          </rPr>
          <t xml:space="preserve">(33)
</t>
        </r>
        <r>
          <rPr>
            <b/>
            <sz val="9"/>
            <color indexed="81"/>
            <rFont val="돋움"/>
            <family val="3"/>
            <charset val="129"/>
          </rPr>
          <t>경작지확장</t>
        </r>
        <r>
          <rPr>
            <b/>
            <sz val="9"/>
            <color indexed="81"/>
            <rFont val="Tahoma"/>
            <family val="2"/>
          </rPr>
          <t xml:space="preserve">(40)
</t>
        </r>
        <r>
          <rPr>
            <b/>
            <sz val="9"/>
            <color indexed="81"/>
            <rFont val="돋움"/>
            <family val="3"/>
            <charset val="129"/>
          </rPr>
          <t>동물인벤확장</t>
        </r>
        <r>
          <rPr>
            <b/>
            <sz val="9"/>
            <color indexed="81"/>
            <rFont val="Tahoma"/>
            <family val="2"/>
          </rPr>
          <t xml:space="preserve">(41)
</t>
        </r>
        <r>
          <rPr>
            <b/>
            <sz val="9"/>
            <color indexed="81"/>
            <rFont val="돋움"/>
            <family val="3"/>
            <charset val="129"/>
          </rPr>
          <t>소비인벤확장</t>
        </r>
        <r>
          <rPr>
            <b/>
            <sz val="9"/>
            <color indexed="81"/>
            <rFont val="Tahoma"/>
            <family val="2"/>
          </rPr>
          <t xml:space="preserve">(42)
</t>
        </r>
        <r>
          <rPr>
            <b/>
            <sz val="9"/>
            <color indexed="81"/>
            <rFont val="돋움"/>
            <family val="3"/>
            <charset val="129"/>
          </rPr>
          <t>악세인벤확장</t>
        </r>
        <r>
          <rPr>
            <b/>
            <sz val="9"/>
            <color indexed="81"/>
            <rFont val="Tahoma"/>
            <family val="2"/>
          </rPr>
          <t xml:space="preserve">(43)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(50)
</t>
        </r>
        <r>
          <rPr>
            <b/>
            <sz val="9"/>
            <color indexed="81"/>
            <rFont val="돋움"/>
            <family val="3"/>
            <charset val="129"/>
          </rPr>
          <t>탱크</t>
        </r>
        <r>
          <rPr>
            <b/>
            <sz val="9"/>
            <color indexed="81"/>
            <rFont val="Tahoma"/>
            <family val="2"/>
          </rPr>
          <t xml:space="preserve">(51)
</t>
        </r>
        <r>
          <rPr>
            <b/>
            <sz val="9"/>
            <color indexed="81"/>
            <rFont val="돋움"/>
            <family val="3"/>
            <charset val="129"/>
          </rPr>
          <t>양동이</t>
        </r>
        <r>
          <rPr>
            <b/>
            <sz val="9"/>
            <color indexed="81"/>
            <rFont val="Tahoma"/>
            <family val="2"/>
          </rPr>
          <t xml:space="preserve">(52)
</t>
        </r>
        <r>
          <rPr>
            <b/>
            <sz val="9"/>
            <color indexed="81"/>
            <rFont val="돋움"/>
            <family val="3"/>
            <charset val="129"/>
          </rPr>
          <t>착유기</t>
        </r>
        <r>
          <rPr>
            <b/>
            <sz val="9"/>
            <color indexed="81"/>
            <rFont val="Tahoma"/>
            <family val="2"/>
          </rPr>
          <t xml:space="preserve">(53)
</t>
        </r>
        <r>
          <rPr>
            <b/>
            <sz val="9"/>
            <color indexed="81"/>
            <rFont val="돋움"/>
            <family val="3"/>
            <charset val="129"/>
          </rPr>
          <t>주입기</t>
        </r>
        <r>
          <rPr>
            <b/>
            <sz val="9"/>
            <color indexed="81"/>
            <rFont val="Tahoma"/>
            <family val="2"/>
          </rPr>
          <t xml:space="preserve">(54)
</t>
        </r>
        <r>
          <rPr>
            <b/>
            <sz val="9"/>
            <color indexed="81"/>
            <rFont val="돋움"/>
            <family val="3"/>
            <charset val="129"/>
          </rPr>
          <t>정화시설</t>
        </r>
        <r>
          <rPr>
            <b/>
            <sz val="9"/>
            <color indexed="81"/>
            <rFont val="Tahoma"/>
            <family val="2"/>
          </rPr>
          <t xml:space="preserve">(55)
</t>
        </r>
        <r>
          <rPr>
            <b/>
            <sz val="9"/>
            <color indexed="81"/>
            <rFont val="돋움"/>
            <family val="3"/>
            <charset val="129"/>
          </rPr>
          <t>저온보관</t>
        </r>
        <r>
          <rPr>
            <b/>
            <sz val="9"/>
            <color indexed="81"/>
            <rFont val="Tahoma"/>
            <family val="2"/>
          </rPr>
          <t xml:space="preserve">(56)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촉진제</t>
        </r>
        <r>
          <rPr>
            <b/>
            <sz val="9"/>
            <color indexed="81"/>
            <rFont val="Tahoma"/>
            <family val="2"/>
          </rPr>
          <t xml:space="preserve">(61)
</t>
        </r>
        <r>
          <rPr>
            <b/>
            <sz val="9"/>
            <color indexed="81"/>
            <rFont val="돋움"/>
            <family val="3"/>
            <charset val="129"/>
          </rPr>
          <t>소모템일반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치료제</t>
        </r>
        <r>
          <rPr>
            <b/>
            <sz val="9"/>
            <color indexed="81"/>
            <rFont val="Tahoma"/>
            <family val="2"/>
          </rPr>
          <t xml:space="preserve">(62)
</t>
        </r>
        <r>
          <rPr>
            <b/>
            <sz val="9"/>
            <color indexed="81"/>
            <rFont val="돋움"/>
            <family val="3"/>
            <charset val="129"/>
          </rPr>
          <t>소모템농부</t>
        </r>
        <r>
          <rPr>
            <b/>
            <sz val="9"/>
            <color indexed="81"/>
            <rFont val="Tahoma"/>
            <family val="2"/>
          </rPr>
          <t xml:space="preserve">(63)
</t>
        </r>
        <r>
          <rPr>
            <b/>
            <sz val="9"/>
            <color indexed="81"/>
            <rFont val="돋움"/>
            <family val="3"/>
            <charset val="129"/>
          </rPr>
          <t>소모템늑대용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공포탄</t>
        </r>
        <r>
          <rPr>
            <b/>
            <sz val="9"/>
            <color indexed="81"/>
            <rFont val="Tahoma"/>
            <family val="2"/>
          </rPr>
          <t xml:space="preserve">(64)
</t>
        </r>
        <r>
          <rPr>
            <b/>
            <sz val="9"/>
            <color indexed="81"/>
            <rFont val="돋움"/>
            <family val="3"/>
            <charset val="129"/>
          </rPr>
          <t>소모템긴급지원</t>
        </r>
        <r>
          <rPr>
            <b/>
            <sz val="9"/>
            <color indexed="81"/>
            <rFont val="Tahoma"/>
            <family val="2"/>
          </rPr>
          <t xml:space="preserve">(65)
</t>
        </r>
        <r>
          <rPr>
            <b/>
            <sz val="9"/>
            <color indexed="81"/>
            <rFont val="돋움"/>
            <family val="3"/>
            <charset val="129"/>
          </rPr>
          <t>필드동물배치</t>
        </r>
        <r>
          <rPr>
            <b/>
            <sz val="9"/>
            <color indexed="81"/>
            <rFont val="Tahoma"/>
            <family val="2"/>
          </rPr>
          <t>(70)</t>
        </r>
      </text>
    </comment>
    <comment ref="T1122" authorId="0" shapeId="0">
      <text>
        <r>
          <rPr>
            <b/>
            <sz val="9"/>
            <color indexed="81"/>
            <rFont val="Tahoma"/>
            <family val="2"/>
          </rPr>
          <t xml:space="preserve">star:
A </t>
        </r>
        <r>
          <rPr>
            <b/>
            <sz val="9"/>
            <color indexed="81"/>
            <rFont val="돋움"/>
            <family val="3"/>
            <charset val="129"/>
          </rPr>
          <t xml:space="preserve">등급
</t>
        </r>
        <r>
          <rPr>
            <sz val="9"/>
            <color indexed="81"/>
            <rFont val="Tahoma"/>
            <family val="2"/>
          </rPr>
          <t xml:space="preserve">
100 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리터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
101 </t>
        </r>
        <r>
          <rPr>
            <sz val="9"/>
            <color indexed="81"/>
            <rFont val="돋움"/>
            <family val="3"/>
            <charset val="129"/>
          </rPr>
          <t>신선도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102 </t>
        </r>
        <r>
          <rPr>
            <sz val="9"/>
            <color indexed="81"/>
            <rFont val="돋움"/>
            <family val="3"/>
            <charset val="129"/>
          </rPr>
          <t>양동이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103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104 </t>
        </r>
        <r>
          <rPr>
            <sz val="9"/>
            <color indexed="81"/>
            <rFont val="돋움"/>
            <family val="3"/>
            <charset val="129"/>
          </rPr>
          <t>일꾼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펫</t>
        </r>
        <r>
          <rPr>
            <sz val="9"/>
            <color indexed="81"/>
            <rFont val="Tahoma"/>
            <family val="2"/>
          </rPr>
          <t xml:space="preserve"> 2
105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106 </t>
        </r>
        <r>
          <rPr>
            <sz val="9"/>
            <color indexed="81"/>
            <rFont val="돋움"/>
            <family val="3"/>
            <charset val="129"/>
          </rPr>
          <t>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  <r>
          <rPr>
            <sz val="9"/>
            <color indexed="81"/>
            <rFont val="Tahoma"/>
            <family val="2"/>
          </rPr>
          <t xml:space="preserve">107 </t>
        </r>
        <r>
          <rPr>
            <sz val="9"/>
            <color indexed="81"/>
            <rFont val="돋움"/>
            <family val="3"/>
            <charset val="129"/>
          </rPr>
          <t>산양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펫
</t>
        </r>
      </text>
    </comment>
    <comment ref="Y1122" authorId="0" shapeId="0">
      <text>
        <r>
          <rPr>
            <b/>
            <sz val="9"/>
            <color indexed="81"/>
            <rFont val="돋움"/>
            <family val="3"/>
            <charset val="129"/>
          </rPr>
          <t>업그레이드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비용
기본비</t>
        </r>
        <r>
          <rPr>
            <b/>
            <sz val="9"/>
            <color indexed="81"/>
            <rFont val="Tahoma"/>
            <family val="2"/>
          </rPr>
          <t xml:space="preserve">(upgradebase) + </t>
        </r>
        <r>
          <rPr>
            <b/>
            <sz val="9"/>
            <color indexed="81"/>
            <rFont val="돋움"/>
            <family val="3"/>
            <charset val="129"/>
          </rPr>
          <t>단계</t>
        </r>
        <r>
          <rPr>
            <b/>
            <sz val="9"/>
            <color indexed="81"/>
            <rFont val="Tahoma"/>
            <family val="2"/>
          </rPr>
          <t xml:space="preserve"> * </t>
        </r>
        <r>
          <rPr>
            <b/>
            <sz val="9"/>
            <color indexed="81"/>
            <rFont val="돋움"/>
            <family val="3"/>
            <charset val="129"/>
          </rPr>
          <t>비용</t>
        </r>
        <r>
          <rPr>
            <b/>
            <sz val="9"/>
            <color indexed="81"/>
            <rFont val="Tahoma"/>
            <family val="2"/>
          </rPr>
          <t>(upgradestep)
1</t>
        </r>
        <r>
          <rPr>
            <b/>
            <sz val="9"/>
            <color indexed="81"/>
            <rFont val="돋움"/>
            <family val="3"/>
            <charset val="129"/>
          </rPr>
          <t>번</t>
        </r>
        <r>
          <rPr>
            <b/>
            <sz val="9"/>
            <color indexed="81"/>
            <rFont val="Tahoma"/>
            <family val="2"/>
          </rPr>
          <t xml:space="preserve"> 2000, 2500, 3000, 3500</t>
        </r>
      </text>
    </comment>
  </commentList>
</comments>
</file>

<file path=xl/sharedStrings.xml><?xml version="1.0" encoding="utf-8"?>
<sst xmlns="http://schemas.openxmlformats.org/spreadsheetml/2006/main" count="12707" uniqueCount="4557">
  <si>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</si>
  <si>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</si>
  <si>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</si>
  <si>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</si>
  <si>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</si>
  <si>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</si>
  <si>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</si>
  <si>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초과 달성 신선도 (%)</t>
  </si>
  <si>
    <t>첫 달 요구 배럴</t>
  </si>
  <si>
    <t>label(dealinfo)</t>
  </si>
  <si>
    <t>fameofdealok</t>
  </si>
  <si>
    <t>fameofbarrelfail</t>
  </si>
  <si>
    <t>fameoffreshfail</t>
  </si>
  <si>
    <t>presentablecount</t>
  </si>
  <si>
    <t>overdealbarrel</t>
  </si>
  <si>
    <t>overdealfresh</t>
  </si>
  <si>
    <t>firstwantbarrel</t>
  </si>
  <si>
    <t>색상 정보</t>
  </si>
  <si>
    <t>label(color)</t>
  </si>
  <si>
    <t>colorcode</t>
  </si>
  <si>
    <t>r</t>
  </si>
  <si>
    <t>g</t>
  </si>
  <si>
    <t>b</t>
  </si>
  <si>
    <t>소 d등급 sa 1</t>
  </si>
  <si>
    <t>소 d등급 sa 2</t>
  </si>
  <si>
    <t>소 c등급 sc 1</t>
  </si>
  <si>
    <t>소 c등급 sc 2</t>
  </si>
  <si>
    <t>소 b등급 sb 1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</si>
  <si>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</si>
  <si>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</si>
  <si>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</si>
  <si>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</si>
  <si>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</si>
  <si>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</si>
  <si>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</si>
  <si>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</si>
  <si>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</si>
  <si>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</si>
  <si>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</si>
  <si>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</si>
  <si>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</si>
  <si>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</si>
  <si>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</si>
  <si>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</si>
  <si>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</si>
  <si>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animal_00</t>
  </si>
  <si>
    <t>cow_b_01</t>
  </si>
  <si>
    <t>cow_b_02</t>
  </si>
  <si>
    <t>cow_b_03</t>
  </si>
  <si>
    <t>cow_b_04</t>
  </si>
  <si>
    <t>cow_b_05</t>
  </si>
  <si>
    <t>cow_b_06</t>
  </si>
  <si>
    <t>cow_b_07</t>
  </si>
  <si>
    <t>cow_b_08</t>
  </si>
  <si>
    <t>cow_b_09</t>
  </si>
  <si>
    <t>cow_b_10</t>
  </si>
  <si>
    <t>cow_b_11</t>
  </si>
  <si>
    <t>cow_b_12</t>
  </si>
  <si>
    <t>cow_b_13</t>
  </si>
  <si>
    <t>cow_bg_01</t>
  </si>
  <si>
    <t>cow_bg_02</t>
  </si>
  <si>
    <t>cow_bg_03</t>
  </si>
  <si>
    <t>cow_bg_04</t>
  </si>
  <si>
    <t>cow_bg_05</t>
  </si>
  <si>
    <t>cow_bg_06</t>
  </si>
  <si>
    <t>cow_bg_07</t>
  </si>
  <si>
    <t>cow_bg_08</t>
  </si>
  <si>
    <t>cow_bg_09</t>
  </si>
  <si>
    <t>cow_bg_10</t>
  </si>
  <si>
    <t>cow_bg_11</t>
  </si>
  <si>
    <t>cow_bg_12</t>
  </si>
  <si>
    <t>cow_bg_13</t>
  </si>
  <si>
    <t>작물 정보</t>
  </si>
  <si>
    <t>label(cropframe)</t>
  </si>
  <si>
    <t>code</t>
  </si>
  <si>
    <t>name</t>
  </si>
  <si>
    <t>rot</t>
  </si>
  <si>
    <t>seed</t>
  </si>
  <si>
    <t>badplants_01</t>
  </si>
  <si>
    <t>옥수수</t>
  </si>
  <si>
    <t>corn_03</t>
  </si>
  <si>
    <t>corn_02</t>
  </si>
  <si>
    <t>corn_01</t>
  </si>
  <si>
    <t>grade</t>
  </si>
  <si>
    <t>wantfame</t>
  </si>
  <si>
    <t>cashcomplete</t>
  </si>
  <si>
    <t>upgradetime</t>
  </si>
  <si>
    <t>feedmax</t>
  </si>
  <si>
    <t>heartmax</t>
  </si>
  <si>
    <t>maxbarrel</t>
  </si>
  <si>
    <t>plusfresh</t>
  </si>
  <si>
    <t>기본 늑대</t>
  </si>
  <si>
    <t>튼튼한 늑대</t>
  </si>
  <si>
    <t>용맹한 늑대</t>
  </si>
  <si>
    <t>도둑 늑대</t>
  </si>
  <si>
    <t>마라톤 늑대</t>
  </si>
  <si>
    <t>category</t>
  </si>
  <si>
    <t>expanse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</si>
  <si>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</si>
  <si>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</si>
  <si>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</si>
  <si>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</si>
  <si>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</si>
  <si>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</si>
  <si>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</si>
  <si>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</si>
  <si>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</si>
  <si>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</si>
  <si>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</si>
  <si>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</si>
  <si>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</si>
  <si>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단계</t>
    <phoneticPr fontId="1" type="noConversion"/>
  </si>
  <si>
    <t>액세서리 슬롯</t>
    <phoneticPr fontId="1" type="noConversion"/>
  </si>
  <si>
    <t>사용 기간 제한(월)</t>
    <phoneticPr fontId="1" type="noConversion"/>
  </si>
  <si>
    <t>생산 속도(단계)</t>
    <phoneticPr fontId="1" type="noConversion"/>
  </si>
  <si>
    <t>신선도</t>
    <phoneticPr fontId="1" type="noConversion"/>
  </si>
  <si>
    <t>질병 저항</t>
    <phoneticPr fontId="1" type="noConversion"/>
  </si>
  <si>
    <t>먹이 소모량</t>
    <phoneticPr fontId="1" type="noConversion"/>
  </si>
  <si>
    <t>아이템 설명</t>
    <phoneticPr fontId="1" type="noConversion"/>
  </si>
  <si>
    <t>아이템 생산 확률(%)</t>
    <phoneticPr fontId="1" type="noConversion"/>
  </si>
  <si>
    <t>피버 생산 확률(%)</t>
    <phoneticPr fontId="1" type="noConversion"/>
  </si>
  <si>
    <t>몸체</t>
    <phoneticPr fontId="1" type="noConversion"/>
  </si>
  <si>
    <t>무늬</t>
    <phoneticPr fontId="1" type="noConversion"/>
  </si>
  <si>
    <t>무늬색상</t>
    <phoneticPr fontId="1" type="noConversion"/>
  </si>
  <si>
    <t>회북요구량</t>
    <phoneticPr fontId="1" type="noConversion"/>
  </si>
  <si>
    <t>subcategory</t>
    <phoneticPr fontId="1" type="noConversion"/>
  </si>
  <si>
    <t>없음(0)</t>
  </si>
  <si>
    <t>저급(0)</t>
  </si>
  <si>
    <t>dis</t>
  </si>
  <si>
    <t>cow_bh_02</t>
  </si>
  <si>
    <t>cow_bh_03</t>
  </si>
  <si>
    <t>cow_bh_04</t>
  </si>
  <si>
    <t>cow_bh_05</t>
  </si>
  <si>
    <t>cow_bh_06</t>
  </si>
  <si>
    <t>cow_bh_07</t>
  </si>
  <si>
    <t>cow_bh_08</t>
  </si>
  <si>
    <t>cow_bh_09</t>
  </si>
  <si>
    <t>cow_bh_10</t>
  </si>
  <si>
    <t>cow_bh_11</t>
  </si>
  <si>
    <t>cow_bh_12</t>
  </si>
  <si>
    <t>cow_bh_13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</si>
  <si>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</si>
  <si>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</si>
  <si>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</si>
  <si>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</si>
  <si>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</si>
  <si>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</si>
  <si>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</si>
  <si>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cow_bi_07</t>
  </si>
  <si>
    <t>cow_bi_08</t>
  </si>
  <si>
    <t>cow_bi_09</t>
  </si>
  <si>
    <t>cow_bi_10</t>
  </si>
  <si>
    <t>cow_bi_11</t>
  </si>
  <si>
    <t>cow_bi_12</t>
  </si>
  <si>
    <t>cow_bi_13</t>
  </si>
  <si>
    <t>cow_bj_02</t>
  </si>
  <si>
    <t>cow_bj_03</t>
  </si>
  <si>
    <t>cow_bj_04</t>
  </si>
  <si>
    <t>cow_bj_05</t>
  </si>
  <si>
    <t>cow_bj_06</t>
  </si>
  <si>
    <t>cow_bj_07</t>
  </si>
  <si>
    <t>cow_bj_08</t>
  </si>
  <si>
    <t>cow_bj_09</t>
  </si>
  <si>
    <t>cow_bj_10</t>
  </si>
  <si>
    <t>cow_bj_11</t>
  </si>
  <si>
    <t>cow_bj_12</t>
  </si>
  <si>
    <t>cow_bj_13</t>
  </si>
  <si>
    <t>syscode</t>
  </si>
  <si>
    <t>itemcode</t>
  </si>
  <si>
    <t>desc</t>
  </si>
  <si>
    <t>친구 초대 보상 건초 20개</t>
  </si>
  <si>
    <t>친구 초대 보상 캐시 15</t>
  </si>
  <si>
    <t>로그인 보상 10 건초</t>
  </si>
  <si>
    <t>로그인 보상 5 캐시</t>
  </si>
  <si>
    <t>코인선물(51)</t>
  </si>
  <si>
    <t>코인(51)</t>
  </si>
  <si>
    <t>판매</t>
    <phoneticPr fontId="1" type="noConversion"/>
  </si>
  <si>
    <t>소모품(3)</t>
  </si>
  <si>
    <t>일반(1)</t>
  </si>
  <si>
    <t>// 경작지확장</t>
  </si>
  <si>
    <t>subcategory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</si>
  <si>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</si>
  <si>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</si>
  <si>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</si>
  <si>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</si>
  <si>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</si>
  <si>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</si>
  <si>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</si>
  <si>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</si>
  <si>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</si>
  <si>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</si>
  <si>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</si>
  <si>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</si>
  <si>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경작지확장(68)</t>
  </si>
  <si>
    <t>// 도감정보</t>
  </si>
  <si>
    <t>리워드코드</t>
  </si>
  <si>
    <t>가축코드1</t>
  </si>
  <si>
    <t>가축코드2</t>
  </si>
  <si>
    <t>가축코드3</t>
  </si>
  <si>
    <t>가축코드4</t>
  </si>
  <si>
    <t>가축코드5</t>
  </si>
  <si>
    <t>보상아이템코드</t>
  </si>
  <si>
    <t>보상 수치</t>
  </si>
  <si>
    <t>rewardcode</t>
  </si>
  <si>
    <t>animal0</t>
  </si>
  <si>
    <t>animal1</t>
  </si>
  <si>
    <t>animal2</t>
  </si>
  <si>
    <t>animal3</t>
  </si>
  <si>
    <t>animal4</t>
  </si>
  <si>
    <t>animal5</t>
  </si>
  <si>
    <t>rewarditemcode</t>
  </si>
  <si>
    <t>rewardvalue</t>
  </si>
  <si>
    <t>도감(818)</t>
  </si>
  <si>
    <t>도감1</t>
  </si>
  <si>
    <t>도감2</t>
  </si>
  <si>
    <t>도감3</t>
  </si>
  <si>
    <t>도감4</t>
  </si>
  <si>
    <t>도감6</t>
  </si>
  <si>
    <t>도감7</t>
  </si>
  <si>
    <t>도감8</t>
  </si>
  <si>
    <t>도감9</t>
  </si>
  <si>
    <t>도감10</t>
  </si>
  <si>
    <t>도감11</t>
  </si>
  <si>
    <t>도감12</t>
  </si>
  <si>
    <t>도감13</t>
  </si>
  <si>
    <t>도감14</t>
  </si>
  <si>
    <t>도감15</t>
  </si>
  <si>
    <t>도감16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</si>
  <si>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</si>
  <si>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</si>
  <si>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</si>
  <si>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</si>
  <si>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</si>
  <si>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가축(1)</t>
  </si>
  <si>
    <t>목장(1)</t>
  </si>
  <si>
    <t>모두(2)</t>
  </si>
  <si>
    <t>D(1)</t>
  </si>
  <si>
    <t>C(2)</t>
  </si>
  <si>
    <t>고급(2)</t>
  </si>
  <si>
    <t>희귀(3)</t>
  </si>
  <si>
    <t>전설(4)</t>
  </si>
  <si>
    <t>최고의 성능에 생산량이 조금 상승</t>
  </si>
  <si>
    <t>양(2)</t>
  </si>
  <si>
    <t>총알(8)</t>
  </si>
  <si>
    <t>일꾼(11)</t>
  </si>
  <si>
    <t>일꾼창(7)</t>
  </si>
  <si>
    <t>촉진제(12)</t>
  </si>
  <si>
    <t>촉진제창(8)</t>
  </si>
  <si>
    <t>업글(60)</t>
  </si>
  <si>
    <t>집(60)</t>
  </si>
  <si>
    <t>탱크(61)</t>
  </si>
  <si>
    <t>양동이(64)</t>
  </si>
  <si>
    <t>주입기(66)</t>
  </si>
  <si>
    <t>착유기(65)</t>
  </si>
  <si>
    <t>milkTank01</t>
  </si>
  <si>
    <t>milkTank02</t>
  </si>
  <si>
    <t>milkTank03</t>
  </si>
  <si>
    <t>milkTank04</t>
  </si>
  <si>
    <t>milkTank05</t>
  </si>
  <si>
    <t>milkTank06</t>
  </si>
  <si>
    <t>transfer_02</t>
  </si>
  <si>
    <t>transfer_03</t>
  </si>
  <si>
    <t>transfer_04</t>
  </si>
  <si>
    <t>transfer_05</t>
  </si>
  <si>
    <t>transfer_06</t>
  </si>
  <si>
    <t>transfer_07</t>
  </si>
  <si>
    <t>bucket_02</t>
  </si>
  <si>
    <t>bucket_03</t>
  </si>
  <si>
    <t>bucket_04</t>
  </si>
  <si>
    <t>bucket_05</t>
  </si>
  <si>
    <t>bucket_06</t>
  </si>
  <si>
    <t>bucket_07</t>
  </si>
  <si>
    <t>freshcool_01</t>
  </si>
  <si>
    <t>freshcool_02</t>
  </si>
  <si>
    <t>freshcool_03</t>
  </si>
  <si>
    <t>freshcool_04</t>
  </si>
  <si>
    <t>freshcool_05</t>
  </si>
  <si>
    <t>freshcool_06</t>
  </si>
  <si>
    <t>freshcool_07</t>
  </si>
  <si>
    <t>교배 확률</t>
  </si>
  <si>
    <t>breed_grade</t>
  </si>
  <si>
    <t>브론즈하급(0)</t>
  </si>
  <si>
    <t>브론즈상급_실버하급(2)</t>
  </si>
  <si>
    <t>실버하급(3)</t>
  </si>
  <si>
    <t>label(animal)</t>
  </si>
  <si>
    <t>description</t>
  </si>
  <si>
    <t>animalgrade</t>
  </si>
  <si>
    <t>accessorykind</t>
  </si>
  <si>
    <t>milkspeed</t>
  </si>
  <si>
    <t>milkfresh</t>
  </si>
  <si>
    <t>res_disease</t>
  </si>
  <si>
    <t>consume</t>
  </si>
  <si>
    <t>coin_creation</t>
  </si>
  <si>
    <t>fever_creation</t>
  </si>
  <si>
    <t>bodycode</t>
  </si>
  <si>
    <t>spotcode</t>
  </si>
  <si>
    <t>healpoint</t>
  </si>
  <si>
    <t>치료제(9)</t>
  </si>
  <si>
    <t>치료제창(6)</t>
  </si>
  <si>
    <t>milkTank00</t>
  </si>
  <si>
    <t>하트(40)</t>
  </si>
  <si>
    <t>transfer_01</t>
  </si>
  <si>
    <t>bucket_01</t>
  </si>
  <si>
    <t>코인(0)</t>
  </si>
  <si>
    <t>하트(2)</t>
  </si>
  <si>
    <t>건초(3)</t>
  </si>
  <si>
    <t>null</t>
  </si>
  <si>
    <t>itemcode</t>
    <phoneticPr fontId="1" type="noConversion"/>
  </si>
  <si>
    <t>category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</si>
  <si>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</si>
  <si>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</si>
  <si>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</si>
  <si>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</si>
  <si>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</si>
  <si>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</si>
  <si>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</si>
  <si>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</si>
  <si>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</si>
  <si>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</si>
  <si>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</si>
  <si>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animalgrade</t>
    <phoneticPr fontId="1" type="noConversion"/>
  </si>
  <si>
    <t>accessorykind</t>
    <phoneticPr fontId="1" type="noConversion"/>
  </si>
  <si>
    <t>milkspeed</t>
    <phoneticPr fontId="1" type="noConversion"/>
  </si>
  <si>
    <t>milkfresh</t>
    <phoneticPr fontId="1" type="noConversion"/>
  </si>
  <si>
    <t>res_disease</t>
    <phoneticPr fontId="1" type="noConversion"/>
  </si>
  <si>
    <t>consume</t>
    <phoneticPr fontId="1" type="noConversion"/>
  </si>
  <si>
    <t>coin_creation</t>
    <phoneticPr fontId="1" type="noConversion"/>
  </si>
  <si>
    <t>fever_creation</t>
    <phoneticPr fontId="1" type="noConversion"/>
  </si>
  <si>
    <t>bodycode</t>
    <phoneticPr fontId="1" type="noConversion"/>
  </si>
  <si>
    <t>spotcode</t>
    <phoneticPr fontId="1" type="noConversion"/>
  </si>
  <si>
    <t>colorcode</t>
    <phoneticPr fontId="1" type="noConversion"/>
  </si>
  <si>
    <t>healpoint</t>
    <phoneticPr fontId="1" type="noConversion"/>
  </si>
  <si>
    <t>sellcost</t>
    <phoneticPr fontId="1" type="noConversion"/>
  </si>
  <si>
    <t>먹이통 최대</t>
    <phoneticPr fontId="1" type="noConversion"/>
  </si>
  <si>
    <t>consumeinit</t>
    <phoneticPr fontId="1" type="noConversion"/>
  </si>
  <si>
    <t>fameofdealok1</t>
  </si>
  <si>
    <t>fameofdealok2</t>
  </si>
  <si>
    <t>필수(50000 ~ 59999(관리자가 입력:테이블사용불가)</t>
    <phoneticPr fontId="1" type="noConversion"/>
  </si>
  <si>
    <t>교배뽑기샘플2</t>
  </si>
  <si>
    <t>교배뽑기샘플3</t>
  </si>
  <si>
    <t>교배뽑기샘플4</t>
  </si>
  <si>
    <t>병아리 모자</t>
  </si>
  <si>
    <t>중절모</t>
  </si>
  <si>
    <t>털 모자</t>
  </si>
  <si>
    <t>카우보이 모자</t>
  </si>
  <si>
    <t>마녀 모자</t>
  </si>
  <si>
    <t>반창고</t>
  </si>
  <si>
    <t>아프로 가발</t>
  </si>
  <si>
    <t>작은 꽃 모자</t>
  </si>
  <si>
    <t>삐에로 모자</t>
  </si>
  <si>
    <t>유치원 모자</t>
  </si>
  <si>
    <t>90001</t>
  </si>
  <si>
    <t>90005</t>
  </si>
  <si>
    <t>90004</t>
  </si>
  <si>
    <t>90002</t>
  </si>
  <si>
    <t>90003</t>
  </si>
  <si>
    <t>ment</t>
  </si>
  <si>
    <t>stargrade</t>
    <phoneticPr fontId="1" type="noConversion"/>
  </si>
  <si>
    <t>coin02</t>
  </si>
  <si>
    <t>coin03</t>
  </si>
  <si>
    <t>coin04</t>
  </si>
  <si>
    <t>coin05</t>
  </si>
  <si>
    <t>crystal02</t>
  </si>
  <si>
    <t>crystal03</t>
  </si>
  <si>
    <t>crystal04</t>
  </si>
  <si>
    <t>crystal05</t>
  </si>
  <si>
    <t>heart02</t>
  </si>
  <si>
    <t>heart03</t>
  </si>
  <si>
    <t>heart04</t>
  </si>
  <si>
    <t>heart05</t>
  </si>
  <si>
    <t>label(feed)</t>
  </si>
  <si>
    <t>stargrade</t>
  </si>
  <si>
    <t>경쟁모드샘플1</t>
  </si>
  <si>
    <t>경쟁모드샘플2</t>
  </si>
  <si>
    <t>경쟁모드샘플3</t>
  </si>
  <si>
    <t>경쟁모드샘플4</t>
  </si>
  <si>
    <t>경쟁모드샘플5</t>
  </si>
  <si>
    <t>필드동물수량(30)</t>
  </si>
  <si>
    <t>누적늑대잡이(1)</t>
  </si>
  <si>
    <t>누적판매금액(11)</t>
  </si>
  <si>
    <t>누적하트획득(12)</t>
  </si>
  <si>
    <t>누적건초획득(13)</t>
  </si>
  <si>
    <t>최고배럴(16)</t>
  </si>
  <si>
    <t>최고판매금액(17)</t>
  </si>
  <si>
    <t>누적배럴(18)</t>
  </si>
  <si>
    <t>누적일반교배(21)</t>
  </si>
  <si>
    <t>명성레벨(31)</t>
  </si>
  <si>
    <t>친구추가(32)</t>
  </si>
  <si>
    <t>경작지확장(40)</t>
  </si>
  <si>
    <t>동물인벤확장(41)</t>
  </si>
  <si>
    <t>집(50)</t>
  </si>
  <si>
    <t>양동이(52)</t>
  </si>
  <si>
    <t>착유기(53)</t>
  </si>
  <si>
    <t>주입기(54)</t>
  </si>
  <si>
    <t>소모템농부(63)</t>
  </si>
  <si>
    <t>소모템긴급지원(65)</t>
  </si>
  <si>
    <t>튜토보상 코인(51)</t>
  </si>
  <si>
    <t>탱크(51)</t>
  </si>
  <si>
    <t>전국목장(69)</t>
  </si>
  <si>
    <t>ibull002</t>
  </si>
  <si>
    <t>ibull003</t>
  </si>
  <si>
    <t>ivacc002</t>
  </si>
  <si>
    <t>ivacc003</t>
  </si>
  <si>
    <t>ialba002</t>
  </si>
  <si>
    <t>ialba003</t>
  </si>
  <si>
    <t>iboos002</t>
  </si>
  <si>
    <t>iboos003</t>
  </si>
  <si>
    <t>icoin001</t>
  </si>
  <si>
    <t>imtan001</t>
  </si>
  <si>
    <t>imtan002</t>
  </si>
  <si>
    <t>imtan003</t>
  </si>
  <si>
    <t>imtan004</t>
  </si>
  <si>
    <t>imtan005</t>
  </si>
  <si>
    <t>imtan006</t>
  </si>
  <si>
    <t>imtan007</t>
  </si>
  <si>
    <t>ifres001</t>
  </si>
  <si>
    <t>ifres002</t>
  </si>
  <si>
    <t>ifres003</t>
  </si>
  <si>
    <t>ifres004</t>
  </si>
  <si>
    <t>ifres005</t>
  </si>
  <si>
    <t>ifres006</t>
  </si>
  <si>
    <t>ifres007</t>
  </si>
  <si>
    <t>ipure001</t>
  </si>
  <si>
    <t>ipure002</t>
  </si>
  <si>
    <t>ipure003</t>
  </si>
  <si>
    <t>ipure004</t>
  </si>
  <si>
    <t>ipure005</t>
  </si>
  <si>
    <t>ipure006</t>
  </si>
  <si>
    <t>ipure007</t>
  </si>
  <si>
    <t>ibott001</t>
  </si>
  <si>
    <t>ibott002</t>
  </si>
  <si>
    <t>ibott003</t>
  </si>
  <si>
    <t>ibott004</t>
  </si>
  <si>
    <t>ibott005</t>
  </si>
  <si>
    <t>ibott006</t>
  </si>
  <si>
    <t>ibott007</t>
  </si>
  <si>
    <t>ipump001</t>
  </si>
  <si>
    <t>ipump002</t>
  </si>
  <si>
    <t>ipump003</t>
  </si>
  <si>
    <t>ipump004</t>
  </si>
  <si>
    <t>ipump005</t>
  </si>
  <si>
    <t>ipump006</t>
  </si>
  <si>
    <t>ipump007</t>
  </si>
  <si>
    <t>itran001</t>
  </si>
  <si>
    <t>itran002</t>
  </si>
  <si>
    <t>itran003</t>
  </si>
  <si>
    <t>itran004</t>
  </si>
  <si>
    <t>itran005</t>
  </si>
  <si>
    <t>itran006</t>
  </si>
  <si>
    <t>itran007</t>
  </si>
  <si>
    <t>// 경쟁 퀘스트 목표</t>
  </si>
  <si>
    <t>label(rivalquest)</t>
  </si>
  <si>
    <t>questcode</t>
  </si>
  <si>
    <t>//경쟁모드</t>
  </si>
  <si>
    <t>서버루틴</t>
  </si>
  <si>
    <t>클라이언트체킹</t>
  </si>
  <si>
    <t>label(competition)</t>
  </si>
  <si>
    <t>rewardkind</t>
  </si>
  <si>
    <t>checkpart1</t>
  </si>
  <si>
    <t>checkcnt1</t>
  </si>
  <si>
    <t>checkpart2</t>
  </si>
  <si>
    <t>checkcnt2</t>
  </si>
  <si>
    <t>talkcode</t>
  </si>
  <si>
    <t>checknext</t>
  </si>
  <si>
    <t>initpart1</t>
  </si>
  <si>
    <t>initpart2</t>
  </si>
  <si>
    <t>checkpre</t>
  </si>
  <si>
    <t>경쟁모드(901)</t>
  </si>
  <si>
    <t>경쟁모드샘플0</t>
  </si>
  <si>
    <t>건초(13)</t>
  </si>
  <si>
    <t>늑대(1)</t>
  </si>
  <si>
    <t>우정포인트(4)</t>
  </si>
  <si>
    <t>아이템코드(5)</t>
  </si>
  <si>
    <t>기본 소 모음</t>
  </si>
  <si>
    <t>검은 소 모음</t>
  </si>
  <si>
    <t>꽃무늬 소 모음</t>
  </si>
  <si>
    <t>스페셜 젖소 모음</t>
  </si>
  <si>
    <t>유니크 젖소 모음</t>
  </si>
  <si>
    <t>기본 양 모음</t>
  </si>
  <si>
    <t>검은 양 모음</t>
  </si>
  <si>
    <t>체크 무늬 양 모음</t>
  </si>
  <si>
    <t>스페셜 양 모음</t>
  </si>
  <si>
    <t>유니크 양 모음</t>
  </si>
  <si>
    <t>기본 산양 모음</t>
  </si>
  <si>
    <t>검은 산양 모음</t>
  </si>
  <si>
    <t>러블리 산양 모음</t>
  </si>
  <si>
    <t>스페셜 산양 모음</t>
  </si>
  <si>
    <t>유니크 산양 모음</t>
  </si>
  <si>
    <t>도감용 하트 500</t>
  </si>
  <si>
    <t>도감용 하트 900</t>
  </si>
  <si>
    <t>설마 업그레이드를 어떻게 했는지 벌써 까먹으신건 아니겠죠?</t>
  </si>
  <si>
    <t>그럴려면 돈 아껴서 우유를 짤 생각 하지 말고 아이템을 투자해 우유를 많이 짤 생각을 하시기 바랍니다.</t>
  </si>
  <si>
    <t>알고 있나 모르겠지만 이 지역 목장에는 상인 조합에서 일정 금액을 받고 우유를 짜주는 긴급 서비스를 제공하고 있습니다.</t>
  </si>
  <si>
    <t>명성도가 좀 오르니 뭔가 달라진게 느껴지십니까?</t>
  </si>
  <si>
    <t>목장을 좀 더 청결하게 관리한다면 질병에 덜 걸리겠죠. 당장 시작하시기 바랍니다.</t>
  </si>
  <si>
    <t>그나저나 꽤나 시간이 흘렀는데 언제까지 이런 젖소들로 목장을 유지할 겁니까?</t>
  </si>
  <si>
    <t xml:space="preserve">가축관리라는 것은 가축을 잘 보관하고 활용하는 것도 해당됩니다. </t>
  </si>
  <si>
    <t>작긴 하지만 이미 최고의 목장자리에서 잠깐의 휴식을 취하는 것도 나쁘지 않지요.</t>
  </si>
  <si>
    <t>언젠가 짜요 목장도 이렇게 쉬고 싶은 날이 있을테니 열심히 하시기 바랍니다.</t>
  </si>
  <si>
    <t>양동이를 향상시키게 되면 우유 탱크에 자주 왔다 갔다 할 일이 줄어듭니다.</t>
  </si>
  <si>
    <t>들고 다니는 양이 많아지니 더 많은 우유를 짤 수 있다는 건 상식이죠.</t>
  </si>
  <si>
    <t>들리는 말에 의하면 경작지에서 꾸준하게 하트 작물을 심어 교배로 희귀한 가축을 얻은 목장이 있다고 합니다.</t>
  </si>
  <si>
    <t>이번에 저희 목장에서 부설로 운영하는 경작지에서 하트 생산이 초과달성을 이루어 더 많은 우수 품종 연구가 가능해졌습니다.</t>
  </si>
  <si>
    <t>짜요 목장에서는 우유 탱크를 꾸준히 향상시키고 있습니까?</t>
  </si>
  <si>
    <t>꾸준하게 우유탱크를 향상시켜야 우유를 더 많이 팔아서 많은 돈을 모을 수 있으니까요.</t>
  </si>
  <si>
    <t>저희가 쉬고 있는 틈을 타서라도 연속거래 수상의 기회를 노려보시기 바랍니다.</t>
  </si>
  <si>
    <t>목장을 이끌어나가면 항상 더 큰 목표를 향해서 나아가야 하죠.</t>
  </si>
  <si>
    <t>짜요 목장도 꾸준히 진행을 하다 보면 좋은 결과를 볼 수 있을겁니다.</t>
  </si>
  <si>
    <t>알고 있겠지만 상인마다 모두 제시하는 거래 조건과 제시하는 금액이 다릅니다.</t>
  </si>
  <si>
    <t>이런 특징을 잘 활용하는 것이 바로 높은 매출을 기록하는 지름길이라고 할 수 있습니다.</t>
  </si>
  <si>
    <t>짜요 목장도 더 높은 매출을 기록하기 위해 노력해보시기 바랍니다.</t>
  </si>
  <si>
    <t>상인에게 많은 우유를 파는 것은 아무리 강조해도 지나치지 않습니다.</t>
  </si>
  <si>
    <t>많은 우유를 생산해 판매하는 것은 목장주의 기본 덕목이라고 할 수 있죠.</t>
  </si>
  <si>
    <t>현재 짜요 목장의 수준이라면 새로운 가축을 얻어야 할 때가 아닌가 싶군요.</t>
  </si>
  <si>
    <t>좀 더 새로운 단계에 도전해 보는게 어떨까요?</t>
  </si>
  <si>
    <t>첫 걸음</t>
  </si>
  <si>
    <t>건초 수확 1</t>
  </si>
  <si>
    <t>시설 향상하기 1</t>
  </si>
  <si>
    <t>시설 향상하기 2</t>
  </si>
  <si>
    <t>아이템의 사용법</t>
  </si>
  <si>
    <t>늑대 사냥</t>
  </si>
  <si>
    <t>텃밭 가꾸기</t>
  </si>
  <si>
    <t>건초 수확 3</t>
  </si>
  <si>
    <t>새집으로 이사</t>
  </si>
  <si>
    <t>유명 목장의 첫 걸음</t>
  </si>
  <si>
    <t xml:space="preserve">시설 향상하기 3 </t>
  </si>
  <si>
    <t>시설 향상하기 4</t>
  </si>
  <si>
    <t>목장 사업 1</t>
  </si>
  <si>
    <t>친구 사귀기</t>
  </si>
  <si>
    <t>품종 개량 1</t>
  </si>
  <si>
    <t>축사 넓히기</t>
  </si>
  <si>
    <t>근성의 우유거래 1</t>
  </si>
  <si>
    <t>꾸준한 우유 생산 1</t>
  </si>
  <si>
    <t>목장 사업 2</t>
  </si>
  <si>
    <t>시설 향상하기 5</t>
  </si>
  <si>
    <t>하트 수집 1</t>
  </si>
  <si>
    <t>이달의 목장 1</t>
  </si>
  <si>
    <t>최고 영업 사원 1</t>
  </si>
  <si>
    <t>근성의 우유거래 2</t>
  </si>
  <si>
    <t>꾸준한 우유 생산 2</t>
  </si>
  <si>
    <t>목장 사업 3</t>
  </si>
  <si>
    <t>이달의 목장 2</t>
  </si>
  <si>
    <t>최고 영업 사원 2</t>
  </si>
  <si>
    <t>근성의 우유거래 3</t>
  </si>
  <si>
    <t>꾸준한 우유 생산 3</t>
  </si>
  <si>
    <t>목장 사업 4</t>
  </si>
  <si>
    <t>하트 수집 2</t>
  </si>
  <si>
    <t>이달의 목장 3</t>
  </si>
  <si>
    <t>최고 영업 사원 3</t>
  </si>
  <si>
    <t>근성의 우유거래 4</t>
  </si>
  <si>
    <t>꾸준한 우유 생산 4</t>
  </si>
  <si>
    <t>목장 사업 5</t>
  </si>
  <si>
    <t>이달의 목장 4</t>
  </si>
  <si>
    <t>최고 영업 사원 4</t>
  </si>
  <si>
    <t>우리 Smart and Genius 목장에서는 최고급 인력이 방대한 경작지에서 유기농으로 재배한 고급 사료를 생산하고 있습니다.</t>
  </si>
  <si>
    <t>짜요 목장도 언젠가는 이런 Smart and Genius목장의 위대한 면을 본받아서 좋은 목장으로 발전할 날이 올 겁니다.</t>
  </si>
  <si>
    <t>우리 Smart and Genius 목장에서는 최근 각광받는 산양젖을 생산하고 있으니 짜요목장도 뭐 언젠가 그렇게 되길 빌겠습니다.</t>
  </si>
  <si>
    <t>우리 Smart and Genius 목장같은 거대 목장은 항상 목표된 매출을 달성하기 위해 노력 중이죠.</t>
  </si>
  <si>
    <t>낙농협회에서 이번달 최우수 실적 목장으로 Smart and Genius목장을 지정했다고 합니다.</t>
  </si>
  <si>
    <t>우리 Smart and Genius목장의 지방 부설 목장에서 새로운 판매 수량 신기록을 세웠다고 합니다.</t>
  </si>
  <si>
    <t>안타까운 소식이지만 Smart and Genius 목장에서 연속적으로 기록해나가던 전국 최우수 연속 거래 실적이 이번달로 종료되었습니다.</t>
  </si>
  <si>
    <t>그 동안 노력해준 Smart and Genius 목장의 직원들을 모두 하와이로 휴가 보냈으니 어쩔수 없는 일이죠.</t>
  </si>
  <si>
    <t>지난달 이야기지만` Smart and Genius 목장에서는 목표 매출 달성 기념으로 직원들에게 큰 보너스가 지급되었습니다.</t>
  </si>
  <si>
    <t>이전에도 말했지만` 목장은 꾸준히 교배를 진행해 새로운 가축을 얻는데 투자를 아끼지 말아야 합니다.</t>
  </si>
  <si>
    <t>좀 더 높은 수준의 우유를 얻기 위해서는` 이전에 말한 것과 마찬가지로 새로운 가축을 얻는 것이 가장 좋은 방법입니다.</t>
  </si>
  <si>
    <t>음..신선도하고 수량이 부족하면 단가만큼 다 드릴수 없어요.</t>
  </si>
  <si>
    <t>허허..우유의 신선도와 수량이 부족하면 나라도 거래금액을 모두 줄 수 없어.</t>
  </si>
  <si>
    <t>경쟁모드2</t>
  </si>
  <si>
    <t>경쟁모드3</t>
  </si>
  <si>
    <t>경쟁모드4</t>
  </si>
  <si>
    <t>경쟁모드5</t>
  </si>
  <si>
    <t>경쟁모드6</t>
  </si>
  <si>
    <t>경쟁모드7</t>
  </si>
  <si>
    <t>경쟁모드8</t>
  </si>
  <si>
    <t>경쟁모드9</t>
  </si>
  <si>
    <t>경쟁모드10</t>
  </si>
  <si>
    <t>경쟁모드11</t>
  </si>
  <si>
    <t>경쟁모드12</t>
  </si>
  <si>
    <t>경쟁모드13</t>
  </si>
  <si>
    <t>경쟁모드14</t>
  </si>
  <si>
    <t>경쟁모드15</t>
  </si>
  <si>
    <t>경쟁모드16</t>
  </si>
  <si>
    <t>경쟁모드17</t>
  </si>
  <si>
    <t>경쟁모드18</t>
  </si>
  <si>
    <t>경쟁모드20</t>
  </si>
  <si>
    <t>경쟁모드21</t>
  </si>
  <si>
    <t>경쟁모드22</t>
  </si>
  <si>
    <t>경쟁모드23</t>
  </si>
  <si>
    <t>경쟁모드24</t>
  </si>
  <si>
    <t>경쟁모드25</t>
  </si>
  <si>
    <t>경쟁모드26</t>
  </si>
  <si>
    <t>경쟁모드27</t>
  </si>
  <si>
    <t>경쟁모드28</t>
  </si>
  <si>
    <t>경쟁모드29</t>
  </si>
  <si>
    <t>경쟁모드30</t>
  </si>
  <si>
    <t>경쟁모드31</t>
  </si>
  <si>
    <t>경쟁모드32</t>
  </si>
  <si>
    <t>경쟁모드33</t>
  </si>
  <si>
    <t>경쟁모드34</t>
  </si>
  <si>
    <t>경쟁모드35</t>
  </si>
  <si>
    <t>경쟁모드36</t>
  </si>
  <si>
    <t>경쟁모드37</t>
  </si>
  <si>
    <t>경쟁모드38</t>
  </si>
  <si>
    <t>경쟁모드39</t>
  </si>
  <si>
    <t>경쟁모드40</t>
  </si>
  <si>
    <t>경쟁모드41</t>
  </si>
  <si>
    <t>경쟁모드42</t>
  </si>
  <si>
    <t>경쟁모드43</t>
  </si>
  <si>
    <t>경쟁모드44</t>
  </si>
  <si>
    <t>경쟁모드45</t>
  </si>
  <si>
    <t>경쟁모드46</t>
  </si>
  <si>
    <t>경쟁모드47</t>
  </si>
  <si>
    <t>경쟁모드48</t>
  </si>
  <si>
    <t>경쟁모드49</t>
  </si>
  <si>
    <t>경쟁모드50</t>
  </si>
  <si>
    <t>품질향상(62)</t>
  </si>
  <si>
    <t>//품질향상 시설 신선도 추가 ( 거래시 + a )</t>
  </si>
  <si>
    <t>연속성공횟수(14)</t>
  </si>
  <si>
    <t>-244;28</t>
  </si>
  <si>
    <t>-182;71</t>
  </si>
  <si>
    <t>-165;4</t>
  </si>
  <si>
    <t>-127;125</t>
  </si>
  <si>
    <t>-63;162</t>
  </si>
  <si>
    <t>-3;115</t>
  </si>
  <si>
    <t>57;20</t>
  </si>
  <si>
    <t>12;-27</t>
  </si>
  <si>
    <t>-112;63</t>
  </si>
  <si>
    <t>-47;65</t>
  </si>
  <si>
    <t>-41;15</t>
  </si>
  <si>
    <t>-235;-36</t>
  </si>
  <si>
    <t>-173;-53</t>
  </si>
  <si>
    <t>-226;-119</t>
  </si>
  <si>
    <t>-98;-36</t>
  </si>
  <si>
    <t>-44;-77</t>
  </si>
  <si>
    <t>-99;-110</t>
  </si>
  <si>
    <t>100;135</t>
  </si>
  <si>
    <t>152;99</t>
  </si>
  <si>
    <t>119;57</t>
  </si>
  <si>
    <t>229;107</t>
  </si>
  <si>
    <t>288;81</t>
  </si>
  <si>
    <t>257;37</t>
  </si>
  <si>
    <t>169;18</t>
  </si>
  <si>
    <t>219;-10</t>
  </si>
  <si>
    <t>128;-24</t>
  </si>
  <si>
    <t>188;-68</t>
  </si>
  <si>
    <t>-11;-156</t>
  </si>
  <si>
    <t>49;-132</t>
  </si>
  <si>
    <t>77;-175</t>
  </si>
  <si>
    <t>consumeinit</t>
  </si>
  <si>
    <t>piyo_cap</t>
  </si>
  <si>
    <t>fedora_cap</t>
  </si>
  <si>
    <t>pirate_cap</t>
  </si>
  <si>
    <t>wwing_cap</t>
  </si>
  <si>
    <t>bwing_cap</t>
  </si>
  <si>
    <t>marine_cap</t>
  </si>
  <si>
    <t>woolen_cap</t>
  </si>
  <si>
    <t>flower_cap</t>
  </si>
  <si>
    <t>goggles_cap</t>
  </si>
  <si>
    <t>cowboy_cap</t>
  </si>
  <si>
    <t>peid_cap</t>
  </si>
  <si>
    <t>witch_cap</t>
  </si>
  <si>
    <t>crown_cap</t>
  </si>
  <si>
    <t>band_cap</t>
  </si>
  <si>
    <t>afro_cap</t>
  </si>
  <si>
    <t>sflower_cap</t>
  </si>
  <si>
    <t>pierrot_cap</t>
  </si>
  <si>
    <t>rabbit_cap</t>
  </si>
  <si>
    <t>kid01_cap</t>
  </si>
  <si>
    <t>piyo2_cap</t>
  </si>
  <si>
    <t>fedora2_cap</t>
  </si>
  <si>
    <t>pirate2_cap</t>
  </si>
  <si>
    <t>wwing2_cap</t>
  </si>
  <si>
    <t>bwing2_cap</t>
  </si>
  <si>
    <t>marine2_cap</t>
  </si>
  <si>
    <t>woolen2_cap</t>
  </si>
  <si>
    <t>flower2_cap</t>
  </si>
  <si>
    <t>goggles2_cap</t>
  </si>
  <si>
    <t>cowboy2_cap</t>
  </si>
  <si>
    <t>peid2_cap</t>
  </si>
  <si>
    <t>witch2_cap</t>
  </si>
  <si>
    <t>crown2_cap</t>
  </si>
  <si>
    <t>band2_cap</t>
  </si>
  <si>
    <t>afro2_cap</t>
  </si>
  <si>
    <t>sflower2_cap</t>
  </si>
  <si>
    <t>pierrot2_cap</t>
  </si>
  <si>
    <t>fork_back</t>
  </si>
  <si>
    <t>ufo_back</t>
  </si>
  <si>
    <t>kid02_side</t>
  </si>
  <si>
    <t>mark_side</t>
  </si>
  <si>
    <t>postman_side</t>
  </si>
  <si>
    <t>ribbon_side</t>
  </si>
  <si>
    <t>whitewing_side</t>
  </si>
  <si>
    <t>angel_side</t>
  </si>
  <si>
    <t>devil_side</t>
  </si>
  <si>
    <t>sprit_side</t>
  </si>
  <si>
    <t>fork0d_back</t>
  </si>
  <si>
    <t>ufo0d_back</t>
  </si>
  <si>
    <t>kid020c_side</t>
  </si>
  <si>
    <t>mark0c_side</t>
  </si>
  <si>
    <t>postman0c_side</t>
  </si>
  <si>
    <t>ribbon0c_side</t>
  </si>
  <si>
    <t>whitewing0c_side</t>
  </si>
  <si>
    <t>angel0c_side</t>
  </si>
  <si>
    <t>devil0b_side</t>
  </si>
  <si>
    <t>sprit0b_side</t>
  </si>
  <si>
    <t>fork0b_back</t>
  </si>
  <si>
    <t>ufo0b_back</t>
  </si>
  <si>
    <t>kid020b_side</t>
  </si>
  <si>
    <t>mark0b_side</t>
  </si>
  <si>
    <t>postman0a_side</t>
  </si>
  <si>
    <t>ribbon0a_side</t>
  </si>
  <si>
    <t>whitewing0a_side</t>
  </si>
  <si>
    <t>angel0a_side</t>
  </si>
  <si>
    <t>devil0a_side</t>
  </si>
  <si>
    <t>sprit0a_side</t>
  </si>
  <si>
    <t>fork0s_back</t>
  </si>
  <si>
    <t>ufo0s_back</t>
  </si>
  <si>
    <t>kid020s_side</t>
  </si>
  <si>
    <t>mark0s_side</t>
  </si>
  <si>
    <t>postman0s_side</t>
  </si>
  <si>
    <t>ribbon0s_side</t>
  </si>
  <si>
    <t>수정(1)</t>
  </si>
  <si>
    <t>수정상인</t>
  </si>
  <si>
    <t>에피소드1</t>
  </si>
  <si>
    <t>에피소드2</t>
  </si>
  <si>
    <t>에피소드3</t>
  </si>
  <si>
    <t>에피소드4</t>
  </si>
  <si>
    <t>에피소드5</t>
  </si>
  <si>
    <t>에피소드6</t>
  </si>
  <si>
    <t>에피소드7</t>
  </si>
  <si>
    <t>에피소드8</t>
  </si>
  <si>
    <t>에피소드9</t>
  </si>
  <si>
    <t>에피소드10</t>
  </si>
  <si>
    <t>에피소드11</t>
  </si>
  <si>
    <t>에피소드12</t>
  </si>
  <si>
    <t>에피소드13</t>
  </si>
  <si>
    <t>에피소드14</t>
  </si>
  <si>
    <t>에피소드15</t>
  </si>
  <si>
    <t>에피소드16</t>
  </si>
  <si>
    <t>에피소드17</t>
  </si>
  <si>
    <t>에피소드18</t>
  </si>
  <si>
    <t>에피소드19</t>
  </si>
  <si>
    <t>에피소드20</t>
  </si>
  <si>
    <t>에피소드21</t>
  </si>
  <si>
    <t>에피소드22</t>
  </si>
  <si>
    <t>에피소드23</t>
  </si>
  <si>
    <t>에피소드24</t>
  </si>
  <si>
    <t>에피소드25</t>
  </si>
  <si>
    <t>에피소드26</t>
  </si>
  <si>
    <t>에피소드27</t>
  </si>
  <si>
    <t>에피소드28</t>
  </si>
  <si>
    <t>에피소드29</t>
  </si>
  <si>
    <t>rewardex2</t>
  </si>
  <si>
    <t>rewardex3</t>
  </si>
  <si>
    <t>rewardex4</t>
  </si>
  <si>
    <t>revivaltime</t>
    <phoneticPr fontId="1" type="noConversion"/>
  </si>
  <si>
    <t>부활타임(1h)</t>
    <phoneticPr fontId="1" type="noConversion"/>
  </si>
  <si>
    <t>talk3</t>
  </si>
  <si>
    <t>talk4</t>
  </si>
  <si>
    <t>talk5</t>
  </si>
  <si>
    <t>talk6</t>
  </si>
  <si>
    <t>talk7</t>
  </si>
  <si>
    <t>talk8</t>
  </si>
  <si>
    <t>경쟁모드19</t>
  </si>
  <si>
    <t>talk2</t>
  </si>
  <si>
    <t>경쟁모드1</t>
  </si>
  <si>
    <t>누적프리미엄교배(22)</t>
  </si>
  <si>
    <t>정화시설(55)</t>
  </si>
  <si>
    <t>descript</t>
  </si>
  <si>
    <t>cow_bh_01</t>
  </si>
  <si>
    <t>cow_bi_01</t>
  </si>
  <si>
    <t>cow_bj_01</t>
  </si>
  <si>
    <t>cabbage_03</t>
  </si>
  <si>
    <t>cabbage_02</t>
  </si>
  <si>
    <t>oats_03</t>
  </si>
  <si>
    <t>oats_02</t>
  </si>
  <si>
    <t>// 경쟁 목장 대사</t>
  </si>
  <si>
    <t>보상 등장 멘트</t>
  </si>
  <si>
    <t>label(rival)</t>
  </si>
  <si>
    <t>title</t>
  </si>
  <si>
    <t>complete</t>
  </si>
  <si>
    <t>talkcnt</t>
  </si>
  <si>
    <t>talk1</t>
  </si>
  <si>
    <t>label(endtalk)</t>
  </si>
  <si>
    <t>label(endass)</t>
  </si>
  <si>
    <t>pet01</t>
  </si>
  <si>
    <t>pet02</t>
  </si>
  <si>
    <t>pet03</t>
  </si>
  <si>
    <t>pet04</t>
  </si>
  <si>
    <t>pet05</t>
  </si>
  <si>
    <t>pet06</t>
  </si>
  <si>
    <t>pet07</t>
  </si>
  <si>
    <t>튜토리얼(55)</t>
  </si>
  <si>
    <t>//필드오픈</t>
  </si>
  <si>
    <t>필드: 0 ~ 8</t>
  </si>
  <si>
    <t>label(fieldinfo)</t>
  </si>
  <si>
    <t>fieldnum</t>
  </si>
  <si>
    <t>필드오픈(56)</t>
  </si>
  <si>
    <t>필드5</t>
  </si>
  <si>
    <t>필드6</t>
  </si>
  <si>
    <t>필드7</t>
  </si>
  <si>
    <t>필드8</t>
  </si>
  <si>
    <t>펫(1000)</t>
  </si>
  <si>
    <t>C(4)</t>
  </si>
  <si>
    <t>pet16</t>
  </si>
  <si>
    <t>pet00</t>
  </si>
  <si>
    <t>부활석 소모</t>
  </si>
  <si>
    <t>reviveconsume</t>
  </si>
  <si>
    <t>reviveconsume</t>
    <phoneticPr fontId="1" type="noConversion"/>
  </si>
  <si>
    <t>에피소드(910)</t>
  </si>
  <si>
    <t>에피소드0</t>
  </si>
  <si>
    <t>iboos001</t>
  </si>
  <si>
    <t>iboos004</t>
  </si>
  <si>
    <t>iboos005</t>
  </si>
  <si>
    <t>unlock</t>
  </si>
  <si>
    <t>pet_basic</t>
  </si>
  <si>
    <t>pet_milkup</t>
  </si>
  <si>
    <t>pet_star</t>
  </si>
  <si>
    <t>pet_bucket</t>
  </si>
  <si>
    <t>pet_alba01</t>
  </si>
  <si>
    <t>pet_alba02</t>
  </si>
  <si>
    <t>pet_cow</t>
  </si>
  <si>
    <t>pet_goat</t>
  </si>
  <si>
    <t>pet_sheep</t>
  </si>
  <si>
    <t>pet_coin</t>
  </si>
  <si>
    <t>pet_fever</t>
  </si>
  <si>
    <t>경쟁모드51</t>
  </si>
  <si>
    <t>경쟁모드52</t>
  </si>
  <si>
    <t>경쟁모드53</t>
  </si>
  <si>
    <t>경쟁모드54</t>
  </si>
  <si>
    <t>경쟁모드55</t>
  </si>
  <si>
    <t>경쟁모드56</t>
  </si>
  <si>
    <t>경쟁모드57</t>
  </si>
  <si>
    <t>경쟁모드58</t>
  </si>
  <si>
    <t>경쟁모드59</t>
  </si>
  <si>
    <t>경쟁모드60</t>
  </si>
  <si>
    <t>경쟁모드61</t>
  </si>
  <si>
    <t>경쟁모드62</t>
  </si>
  <si>
    <t>경쟁모드63</t>
  </si>
  <si>
    <t>경쟁모드64</t>
  </si>
  <si>
    <t>경쟁모드65</t>
  </si>
  <si>
    <t>경쟁모드66</t>
  </si>
  <si>
    <t>경쟁모드67</t>
  </si>
  <si>
    <t>경쟁모드68</t>
  </si>
  <si>
    <t>경쟁모드69</t>
  </si>
  <si>
    <t>경쟁모드70</t>
  </si>
  <si>
    <t>경쟁모드71</t>
  </si>
  <si>
    <t>경쟁모드72</t>
  </si>
  <si>
    <t>경쟁모드73</t>
  </si>
  <si>
    <t>경쟁모드74</t>
  </si>
  <si>
    <t>경쟁모드75</t>
  </si>
  <si>
    <t>경쟁모드76</t>
  </si>
  <si>
    <t>경쟁모드77</t>
  </si>
  <si>
    <t>경쟁모드78</t>
  </si>
  <si>
    <t>경쟁모드79</t>
  </si>
  <si>
    <t>경쟁모드80</t>
  </si>
  <si>
    <t>경쟁모드81</t>
  </si>
  <si>
    <t>경쟁모드82</t>
  </si>
  <si>
    <t>경쟁모드83</t>
  </si>
  <si>
    <t>경쟁모드84</t>
  </si>
  <si>
    <t>경쟁모드85</t>
  </si>
  <si>
    <t>경쟁모드86</t>
  </si>
  <si>
    <t>경쟁모드87</t>
  </si>
  <si>
    <t>경쟁모드88</t>
  </si>
  <si>
    <t>경쟁모드89</t>
  </si>
  <si>
    <t>경쟁모드90</t>
  </si>
  <si>
    <t>경쟁모드91</t>
  </si>
  <si>
    <t>경쟁모드92</t>
  </si>
  <si>
    <t>경쟁모드93</t>
  </si>
  <si>
    <t>경쟁모드94</t>
  </si>
  <si>
    <t>경쟁모드95</t>
  </si>
  <si>
    <t>경쟁모드96</t>
  </si>
  <si>
    <t>경쟁모드97</t>
  </si>
  <si>
    <t>경쟁모드98</t>
  </si>
  <si>
    <t>경쟁모드99</t>
  </si>
  <si>
    <t>경쟁모드100</t>
  </si>
  <si>
    <t>경쟁모드101</t>
  </si>
  <si>
    <t>경쟁모드102</t>
  </si>
  <si>
    <t>경쟁모드103</t>
  </si>
  <si>
    <t>경쟁모드104</t>
  </si>
  <si>
    <t>경쟁모드105</t>
  </si>
  <si>
    <t>경쟁모드106</t>
  </si>
  <si>
    <t>경쟁모드107</t>
  </si>
  <si>
    <t>경쟁모드108</t>
  </si>
  <si>
    <t>경쟁모드109</t>
  </si>
  <si>
    <t>경쟁모드110</t>
  </si>
  <si>
    <t>경쟁모드111</t>
  </si>
  <si>
    <t>경쟁모드112</t>
  </si>
  <si>
    <t>경쟁모드113</t>
  </si>
  <si>
    <t>경쟁모드114</t>
  </si>
  <si>
    <t>경쟁모드115</t>
  </si>
  <si>
    <t>경쟁모드116</t>
  </si>
  <si>
    <t>경쟁모드117</t>
  </si>
  <si>
    <t>경쟁모드118</t>
  </si>
  <si>
    <t>경쟁모드119</t>
  </si>
  <si>
    <t>경쟁모드120</t>
  </si>
  <si>
    <t>경쟁모드121</t>
  </si>
  <si>
    <t>경쟁모드122</t>
  </si>
  <si>
    <t>경쟁모드123</t>
  </si>
  <si>
    <t>경쟁모드124</t>
  </si>
  <si>
    <t>경쟁모드125</t>
  </si>
  <si>
    <t>경쟁모드126</t>
  </si>
  <si>
    <t>경쟁모드127</t>
  </si>
  <si>
    <t>경쟁모드128</t>
  </si>
  <si>
    <t>경쟁모드129</t>
  </si>
  <si>
    <t>경쟁모드130</t>
  </si>
  <si>
    <t>경쟁모드131</t>
  </si>
  <si>
    <t>경쟁모드132</t>
  </si>
  <si>
    <t>경쟁모드133</t>
  </si>
  <si>
    <t>경쟁모드134</t>
  </si>
  <si>
    <t>경쟁모드135</t>
  </si>
  <si>
    <t>경쟁모드136</t>
  </si>
  <si>
    <t>경쟁모드137</t>
  </si>
  <si>
    <t>경쟁모드138</t>
  </si>
  <si>
    <t>경쟁모드139</t>
  </si>
  <si>
    <t>경쟁모드140</t>
  </si>
  <si>
    <t>경쟁모드141</t>
  </si>
  <si>
    <t>경쟁모드142</t>
  </si>
  <si>
    <t>경쟁모드143</t>
  </si>
  <si>
    <t>경쟁모드144</t>
  </si>
  <si>
    <t>경쟁모드145</t>
  </si>
  <si>
    <t>경쟁모드146</t>
  </si>
  <si>
    <t>경쟁모드147</t>
  </si>
  <si>
    <t>경쟁모드148</t>
  </si>
  <si>
    <t>경쟁모드149</t>
  </si>
  <si>
    <t>경쟁모드150</t>
  </si>
  <si>
    <t>경쟁모드151</t>
  </si>
  <si>
    <t>경쟁모드152</t>
  </si>
  <si>
    <t>경쟁모드153</t>
  </si>
  <si>
    <t>경쟁모드154</t>
  </si>
  <si>
    <t>경쟁모드155</t>
  </si>
  <si>
    <t>경쟁모드156</t>
  </si>
  <si>
    <t>경쟁모드157</t>
  </si>
  <si>
    <t>경쟁모드158</t>
  </si>
  <si>
    <t>경쟁모드159</t>
  </si>
  <si>
    <t>경쟁모드160</t>
  </si>
  <si>
    <t>경쟁모드161</t>
  </si>
  <si>
    <t>경쟁모드162</t>
  </si>
  <si>
    <t>경쟁모드163</t>
  </si>
  <si>
    <t>경쟁모드164</t>
  </si>
  <si>
    <t>경쟁모드165</t>
  </si>
  <si>
    <t>경쟁모드166</t>
  </si>
  <si>
    <t>경쟁모드167</t>
  </si>
  <si>
    <t>경쟁모드168</t>
  </si>
  <si>
    <t>경쟁모드169</t>
  </si>
  <si>
    <t>경쟁모드170</t>
  </si>
  <si>
    <t>경쟁모드171</t>
  </si>
  <si>
    <t>경쟁모드172</t>
  </si>
  <si>
    <t>경쟁모드173</t>
  </si>
  <si>
    <t>경쟁모드174</t>
  </si>
  <si>
    <t>경쟁모드175</t>
  </si>
  <si>
    <t>경쟁모드176</t>
  </si>
  <si>
    <t>경쟁모드177</t>
  </si>
  <si>
    <t>경쟁모드178</t>
  </si>
  <si>
    <t>경쟁모드179</t>
  </si>
  <si>
    <t>경쟁모드180</t>
  </si>
  <si>
    <t>경쟁모드181</t>
  </si>
  <si>
    <t>경쟁모드182</t>
  </si>
  <si>
    <t>경쟁모드183</t>
  </si>
  <si>
    <t>경쟁모드184</t>
  </si>
  <si>
    <t>경쟁모드185</t>
  </si>
  <si>
    <t>경쟁모드186</t>
  </si>
  <si>
    <t>경쟁모드187</t>
  </si>
  <si>
    <t>경쟁모드188</t>
  </si>
  <si>
    <t>경쟁모드189</t>
  </si>
  <si>
    <t>경쟁모드190</t>
  </si>
  <si>
    <t>경쟁모드191</t>
  </si>
  <si>
    <t>경쟁모드192</t>
  </si>
  <si>
    <t>경쟁모드193</t>
  </si>
  <si>
    <t>경쟁모드194</t>
  </si>
  <si>
    <t>경쟁모드195</t>
  </si>
  <si>
    <t>경쟁모드196</t>
  </si>
  <si>
    <t>경쟁모드197</t>
  </si>
  <si>
    <t>경쟁모드198</t>
  </si>
  <si>
    <t>경쟁모드199</t>
  </si>
  <si>
    <t>경쟁모드200</t>
  </si>
  <si>
    <t>경쟁모드201</t>
  </si>
  <si>
    <t>경쟁모드202</t>
  </si>
  <si>
    <t>경쟁모드203</t>
  </si>
  <si>
    <t>경쟁모드204</t>
  </si>
  <si>
    <t>경쟁모드205</t>
  </si>
  <si>
    <t>경쟁모드206</t>
  </si>
  <si>
    <t>경쟁모드207</t>
  </si>
  <si>
    <t>경쟁모드208</t>
  </si>
  <si>
    <t>경쟁모드209</t>
  </si>
  <si>
    <t>경쟁모드210</t>
  </si>
  <si>
    <t>경쟁모드211</t>
  </si>
  <si>
    <t>경쟁모드212</t>
  </si>
  <si>
    <t>경쟁모드213</t>
  </si>
  <si>
    <t>경쟁모드214</t>
  </si>
  <si>
    <t>경쟁모드215</t>
  </si>
  <si>
    <t>경쟁모드216</t>
  </si>
  <si>
    <t>경쟁모드217</t>
  </si>
  <si>
    <t>경쟁모드218</t>
  </si>
  <si>
    <t>경쟁모드219</t>
  </si>
  <si>
    <t>경쟁모드220</t>
  </si>
  <si>
    <t>경쟁모드221</t>
  </si>
  <si>
    <t>경쟁모드222</t>
  </si>
  <si>
    <t>필드동물배치(70)</t>
  </si>
  <si>
    <t>경쟁모드223</t>
  </si>
  <si>
    <t>경쟁모드224</t>
  </si>
  <si>
    <t>경쟁모드225</t>
  </si>
  <si>
    <t>경쟁모드226</t>
  </si>
  <si>
    <t>경쟁모드227</t>
  </si>
  <si>
    <t>경쟁모드228</t>
  </si>
  <si>
    <t>경쟁모드229</t>
  </si>
  <si>
    <t>경쟁모드230</t>
  </si>
  <si>
    <t>경쟁모드231</t>
  </si>
  <si>
    <t>경쟁모드232</t>
  </si>
  <si>
    <t>경쟁모드233</t>
  </si>
  <si>
    <t>경쟁모드234</t>
  </si>
  <si>
    <t>경쟁모드235</t>
  </si>
  <si>
    <t>경쟁모드236</t>
  </si>
  <si>
    <t>경쟁모드237</t>
  </si>
  <si>
    <t>경쟁모드238</t>
  </si>
  <si>
    <t>경쟁모드239</t>
  </si>
  <si>
    <t>경쟁모드240</t>
  </si>
  <si>
    <t>경쟁모드241</t>
  </si>
  <si>
    <t>경쟁모드242</t>
  </si>
  <si>
    <t>경쟁모드243</t>
  </si>
  <si>
    <t>경쟁모드244</t>
  </si>
  <si>
    <t>경쟁모드245</t>
  </si>
  <si>
    <t>경쟁모드246</t>
  </si>
  <si>
    <t>경쟁모드247</t>
  </si>
  <si>
    <t>경쟁모드248</t>
  </si>
  <si>
    <t>경쟁모드249</t>
  </si>
  <si>
    <t>경쟁모드250</t>
  </si>
  <si>
    <t>경쟁모드251</t>
  </si>
  <si>
    <t>경쟁모드252</t>
  </si>
  <si>
    <t>경쟁모드253</t>
  </si>
  <si>
    <t>경쟁모드254</t>
  </si>
  <si>
    <t>경쟁모드255</t>
  </si>
  <si>
    <t>경쟁모드256</t>
  </si>
  <si>
    <t>경쟁모드257</t>
  </si>
  <si>
    <t>경쟁모드258</t>
  </si>
  <si>
    <t>경쟁모드259</t>
  </si>
  <si>
    <t>경쟁모드260</t>
  </si>
  <si>
    <t>경쟁모드261</t>
  </si>
  <si>
    <t>경쟁모드262</t>
  </si>
  <si>
    <t>경쟁모드263</t>
  </si>
  <si>
    <t>경쟁모드264</t>
  </si>
  <si>
    <t>경쟁모드265</t>
  </si>
  <si>
    <t>경쟁모드266</t>
  </si>
  <si>
    <t>경쟁모드267</t>
  </si>
  <si>
    <t>악세사리뽑기</t>
  </si>
  <si>
    <t>label(newtutoimage)</t>
  </si>
  <si>
    <t>special_ability</t>
    <phoneticPr fontId="1" type="noConversion"/>
  </si>
  <si>
    <t>ability_val_1</t>
    <phoneticPr fontId="1" type="noConversion"/>
  </si>
  <si>
    <t>도감5</t>
  </si>
  <si>
    <t>어떻게 보관되었는지도 불분명한 공포탄. 이거 쏴지긴 하나?</t>
  </si>
  <si>
    <t>공포탄이 아닌 실탄으로 단방에 모든 늑대를 퇴치할 수 있다.</t>
  </si>
  <si>
    <t>특수탄 패키지 (5개)</t>
  </si>
  <si>
    <t>특수탄 패키지 (10개)</t>
  </si>
  <si>
    <t>특수탄 패키지 (15개)</t>
  </si>
  <si>
    <t>특수탄 패키지 (20개)</t>
  </si>
  <si>
    <t>특수탄 패키지 (25개)</t>
  </si>
  <si>
    <t>특수탄 패키지 (50개)</t>
  </si>
  <si>
    <t>특수탄 패키지 (70개)</t>
  </si>
  <si>
    <t>특수탄 패키지 (99개)</t>
  </si>
  <si>
    <t>특수탄</t>
  </si>
  <si>
    <t>source2</t>
  </si>
  <si>
    <t>source3</t>
  </si>
  <si>
    <t>source4</t>
  </si>
  <si>
    <t>경쟁모드269</t>
  </si>
  <si>
    <t>경쟁모드270</t>
  </si>
  <si>
    <t>경쟁모드271</t>
  </si>
  <si>
    <t>경쟁모드272</t>
  </si>
  <si>
    <t>경쟁모드273</t>
  </si>
  <si>
    <t>경쟁모드275</t>
  </si>
  <si>
    <t>경쟁모드276</t>
  </si>
  <si>
    <t>경쟁모드277</t>
  </si>
  <si>
    <t>경쟁모드278</t>
  </si>
  <si>
    <t>경쟁모드279</t>
  </si>
  <si>
    <t>경쟁모드280</t>
  </si>
  <si>
    <t>경쟁모드282</t>
  </si>
  <si>
    <t>경쟁모드283</t>
  </si>
  <si>
    <t>경쟁모드284</t>
  </si>
  <si>
    <t>경쟁모드285</t>
  </si>
  <si>
    <t>경쟁모드286</t>
  </si>
  <si>
    <t>경쟁모드287</t>
  </si>
  <si>
    <t>경쟁모드289</t>
  </si>
  <si>
    <t>경쟁모드290</t>
  </si>
  <si>
    <t>경쟁모드291</t>
  </si>
  <si>
    <t>경쟁모드292</t>
  </si>
  <si>
    <t>경쟁모드293</t>
  </si>
  <si>
    <t>경쟁모드294</t>
  </si>
  <si>
    <t>경쟁모드296</t>
  </si>
  <si>
    <t>경쟁모드297</t>
  </si>
  <si>
    <t>경쟁모드298</t>
  </si>
  <si>
    <t>경쟁모드299</t>
  </si>
  <si>
    <t>경쟁모드300</t>
  </si>
  <si>
    <t>경쟁모드301</t>
  </si>
  <si>
    <t>경쟁모드303</t>
  </si>
  <si>
    <t>경쟁모드304</t>
  </si>
  <si>
    <t>경쟁모드305</t>
  </si>
  <si>
    <t>경쟁모드306</t>
  </si>
  <si>
    <t>경쟁모드307</t>
  </si>
  <si>
    <t>경쟁모드308</t>
  </si>
  <si>
    <t>경쟁모드310</t>
  </si>
  <si>
    <t>경쟁모드311</t>
  </si>
  <si>
    <t>경쟁모드312</t>
  </si>
  <si>
    <t>경쟁모드313</t>
  </si>
  <si>
    <t>경쟁모드314</t>
  </si>
  <si>
    <t>경쟁모드315</t>
  </si>
  <si>
    <t>경쟁모드316</t>
  </si>
  <si>
    <t>경쟁모드317</t>
  </si>
  <si>
    <t>경쟁모드318</t>
  </si>
  <si>
    <t>경쟁모드319</t>
  </si>
  <si>
    <t>경쟁모드320</t>
  </si>
  <si>
    <t>경쟁모드321</t>
  </si>
  <si>
    <t>경쟁모드322</t>
  </si>
  <si>
    <t>경쟁모드323</t>
  </si>
  <si>
    <t>경쟁모드324</t>
  </si>
  <si>
    <t>경쟁모드325</t>
  </si>
  <si>
    <t>경쟁모드326</t>
  </si>
  <si>
    <t>경쟁모드327</t>
  </si>
  <si>
    <t>경쟁모드328</t>
  </si>
  <si>
    <t>경쟁모드329</t>
  </si>
  <si>
    <t>경쟁모드330</t>
  </si>
  <si>
    <t>경쟁모드331</t>
  </si>
  <si>
    <t>경쟁모드332</t>
  </si>
  <si>
    <t>경쟁모드333</t>
  </si>
  <si>
    <t>경쟁모드334</t>
  </si>
  <si>
    <t>경쟁모드335</t>
  </si>
  <si>
    <t>경쟁모드336</t>
  </si>
  <si>
    <t>경쟁모드337</t>
  </si>
  <si>
    <t>경쟁모드338</t>
  </si>
  <si>
    <t>경쟁모드339</t>
  </si>
  <si>
    <t>경쟁모드340</t>
  </si>
  <si>
    <t>경쟁모드341</t>
  </si>
  <si>
    <t>경쟁모드342</t>
  </si>
  <si>
    <t>경쟁모드343</t>
  </si>
  <si>
    <t>경쟁모드344</t>
  </si>
  <si>
    <t>경쟁모드345</t>
  </si>
  <si>
    <t>경쟁모드346</t>
  </si>
  <si>
    <t>경쟁모드347</t>
  </si>
  <si>
    <t>경쟁모드348</t>
  </si>
  <si>
    <t>경쟁모드349</t>
  </si>
  <si>
    <t>경쟁모드350</t>
  </si>
  <si>
    <t>경쟁모드351</t>
  </si>
  <si>
    <t>경쟁모드352</t>
  </si>
  <si>
    <t>경쟁모드353</t>
  </si>
  <si>
    <t>경쟁모드354</t>
  </si>
  <si>
    <t>경쟁모드355</t>
  </si>
  <si>
    <t>경쟁모드356</t>
  </si>
  <si>
    <t>경쟁모드357</t>
  </si>
  <si>
    <t>경쟁모드358</t>
  </si>
  <si>
    <t>경쟁모드359</t>
  </si>
  <si>
    <t>경쟁모드360</t>
  </si>
  <si>
    <t>경쟁모드361</t>
  </si>
  <si>
    <t>경쟁모드362</t>
  </si>
  <si>
    <t>경쟁모드363</t>
  </si>
  <si>
    <t>경쟁모드364</t>
  </si>
  <si>
    <t>경쟁모드365</t>
  </si>
  <si>
    <t>경쟁모드366</t>
  </si>
  <si>
    <t>경쟁모드367</t>
  </si>
  <si>
    <t>경쟁모드368</t>
  </si>
  <si>
    <t>경쟁모드369</t>
  </si>
  <si>
    <t>경쟁모드370</t>
  </si>
  <si>
    <t>경쟁모드371</t>
  </si>
  <si>
    <t>경쟁모드372</t>
  </si>
  <si>
    <t>경쟁모드373</t>
  </si>
  <si>
    <t>경쟁모드374</t>
  </si>
  <si>
    <t>경쟁모드375</t>
  </si>
  <si>
    <t>경쟁모드376</t>
  </si>
  <si>
    <t>경쟁모드377</t>
  </si>
  <si>
    <t>경쟁모드378</t>
  </si>
  <si>
    <t>경쟁모드379</t>
  </si>
  <si>
    <t>경쟁모드380</t>
  </si>
  <si>
    <t>경쟁모드381</t>
  </si>
  <si>
    <t>revivaltime</t>
    <phoneticPr fontId="1" type="noConversion"/>
  </si>
  <si>
    <t>special_ability</t>
    <phoneticPr fontId="1" type="noConversion"/>
  </si>
  <si>
    <t>ability_val_1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</si>
  <si>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</si>
  <si>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</si>
  <si>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</si>
  <si>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</si>
  <si>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</si>
  <si>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</si>
  <si>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</si>
  <si>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</si>
  <si>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</si>
  <si>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</si>
  <si>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</si>
  <si>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</si>
  <si>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</si>
  <si>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</si>
  <si>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</si>
  <si>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</si>
  <si>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</si>
  <si>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dmg</t>
    <phoneticPr fontId="1" type="noConversion"/>
  </si>
  <si>
    <t>ibull001</t>
    <phoneticPr fontId="1" type="noConversion"/>
  </si>
  <si>
    <t>ibull004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</si>
  <si>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</si>
  <si>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</si>
  <si>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</si>
  <si>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</si>
  <si>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</si>
  <si>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</si>
  <si>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</si>
  <si>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</si>
  <si>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</si>
  <si>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</si>
  <si>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</si>
  <si>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</si>
  <si>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</si>
  <si>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</si>
  <si>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</si>
  <si>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</si>
  <si>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</si>
  <si>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healpoint</t>
    <phoneticPr fontId="1" type="noConversion"/>
  </si>
  <si>
    <t>massive_heal</t>
    <phoneticPr fontId="1" type="noConversion"/>
  </si>
  <si>
    <t>ivacc001</t>
    <phoneticPr fontId="1" type="noConversion"/>
  </si>
  <si>
    <t>ivacc004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</si>
  <si>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</si>
  <si>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</si>
  <si>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</si>
  <si>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</si>
  <si>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</si>
  <si>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</si>
  <si>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</si>
  <si>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</si>
  <si>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</si>
  <si>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</si>
  <si>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</si>
  <si>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</si>
  <si>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</si>
  <si>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</si>
  <si>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건초(44)</t>
    <phoneticPr fontId="1" type="noConversion"/>
  </si>
  <si>
    <t>ifeed001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</si>
  <si>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</si>
  <si>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</si>
  <si>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</si>
  <si>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</si>
  <si>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workspeed</t>
    <phoneticPr fontId="1" type="noConversion"/>
  </si>
  <si>
    <t>freshbonus</t>
    <phoneticPr fontId="1" type="noConversion"/>
  </si>
  <si>
    <t>sprite</t>
    <phoneticPr fontId="1" type="noConversion"/>
  </si>
  <si>
    <t>ialba001</t>
    <phoneticPr fontId="1" type="noConversion"/>
  </si>
  <si>
    <t>blue</t>
    <phoneticPr fontId="1" type="noConversion"/>
  </si>
  <si>
    <t>red</t>
    <phoneticPr fontId="1" type="noConversion"/>
  </si>
  <si>
    <t>white</t>
    <phoneticPr fontId="1" type="noConversion"/>
  </si>
  <si>
    <t>ialba004</t>
    <phoneticPr fontId="1" type="noConversion"/>
  </si>
  <si>
    <t>고급(2)</t>
    <phoneticPr fontId="1" type="noConversion"/>
  </si>
  <si>
    <t>accelerated</t>
    <phoneticPr fontId="1" type="noConversion"/>
  </si>
  <si>
    <t>boosttime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</si>
  <si>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</si>
  <si>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</si>
  <si>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</si>
  <si>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희귀(3)</t>
    <phoneticPr fontId="1" type="noConversion"/>
  </si>
  <si>
    <t>irevi001</t>
    <phoneticPr fontId="1" type="noConversion"/>
  </si>
  <si>
    <t>소모품(3)</t>
    <phoneticPr fontId="1" type="noConversion"/>
  </si>
  <si>
    <t>부활석(13)</t>
    <phoneticPr fontId="1" type="noConversion"/>
  </si>
  <si>
    <t>없음(0)</t>
    <phoneticPr fontId="1" type="noConversion"/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</si>
  <si>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</si>
  <si>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</si>
  <si>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</si>
  <si>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</si>
  <si>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</si>
  <si>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</si>
  <si>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</si>
  <si>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</si>
  <si>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</si>
  <si>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</si>
  <si>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</si>
  <si>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</si>
  <si>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</si>
  <si>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</si>
  <si>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</si>
  <si>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</si>
  <si>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</si>
  <si>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</si>
  <si>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긴급요청(41)</t>
    <phoneticPr fontId="1" type="noConversion"/>
  </si>
  <si>
    <t>저급(0)</t>
    <phoneticPr fontId="1" type="noConversion"/>
  </si>
  <si>
    <t>isost001</t>
    <phoneticPr fontId="1" type="noConversion"/>
  </si>
  <si>
    <t>일반교배뽑기티켓(22)</t>
    <phoneticPr fontId="1" type="noConversion"/>
  </si>
  <si>
    <t>icrot001</t>
    <phoneticPr fontId="1" type="noConversion"/>
  </si>
  <si>
    <t>프리미엄교배뽑기티켓(23)</t>
    <phoneticPr fontId="1" type="noConversion"/>
  </si>
  <si>
    <t>icrot002</t>
    <phoneticPr fontId="1" type="noConversion"/>
  </si>
  <si>
    <t>label(a_accessory)</t>
    <phoneticPr fontId="1" type="noConversion"/>
  </si>
  <si>
    <t>effect_code</t>
    <phoneticPr fontId="1" type="noConversion"/>
  </si>
  <si>
    <t>effect_value</t>
    <phoneticPr fontId="1" type="noConversion"/>
  </si>
  <si>
    <t>prefab</t>
    <phoneticPr fontId="1" type="noConversion"/>
  </si>
  <si>
    <t>effect_code2</t>
    <phoneticPr fontId="1" type="noConversion"/>
  </si>
  <si>
    <t>effect_value2</t>
    <phoneticPr fontId="1" type="noConversion"/>
  </si>
  <si>
    <t>accpersent</t>
    <phoneticPr fontId="1" type="noConversion"/>
  </si>
  <si>
    <t>accsum</t>
    <phoneticPr fontId="1" type="noConversion"/>
  </si>
  <si>
    <t>accsum2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</si>
  <si>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</si>
  <si>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</si>
  <si>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</si>
  <si>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ahpiy001</t>
    <phoneticPr fontId="1" type="noConversion"/>
  </si>
  <si>
    <t>저급(0)</t>
    <phoneticPr fontId="1" type="noConversion"/>
  </si>
  <si>
    <t>ahfed001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</si>
  <si>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</si>
  <si>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</si>
  <si>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</si>
  <si>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일반(1)</t>
    <phoneticPr fontId="1" type="noConversion"/>
  </si>
  <si>
    <t>ahpir001</t>
    <phoneticPr fontId="1" type="noConversion"/>
  </si>
  <si>
    <t>ahwwi001</t>
    <phoneticPr fontId="1" type="noConversion"/>
  </si>
  <si>
    <t>고급(2)</t>
    <phoneticPr fontId="1" type="noConversion"/>
  </si>
  <si>
    <t>ahbwi001</t>
    <phoneticPr fontId="1" type="noConversion"/>
  </si>
  <si>
    <t>ahmar001</t>
    <phoneticPr fontId="1" type="noConversion"/>
  </si>
  <si>
    <t>희귀(3)</t>
    <phoneticPr fontId="1" type="noConversion"/>
  </si>
  <si>
    <t>ahwoo001</t>
    <phoneticPr fontId="1" type="noConversion"/>
  </si>
  <si>
    <t>ahbfl001</t>
    <phoneticPr fontId="1" type="noConversion"/>
  </si>
  <si>
    <t>전설(4)</t>
    <phoneticPr fontId="1" type="noConversion"/>
  </si>
  <si>
    <t>ahgog001</t>
    <phoneticPr fontId="1" type="noConversion"/>
  </si>
  <si>
    <t>ahcow001</t>
    <phoneticPr fontId="1" type="noConversion"/>
  </si>
  <si>
    <t>ahcap001</t>
    <phoneticPr fontId="1" type="noConversion"/>
  </si>
  <si>
    <t>ahwit001</t>
    <phoneticPr fontId="1" type="noConversion"/>
  </si>
  <si>
    <t>ahcro001</t>
    <phoneticPr fontId="1" type="noConversion"/>
  </si>
  <si>
    <t>일반(1)</t>
    <phoneticPr fontId="1" type="noConversion"/>
  </si>
  <si>
    <t>ahban001</t>
    <phoneticPr fontId="1" type="noConversion"/>
  </si>
  <si>
    <t>액세서리(4)</t>
    <phoneticPr fontId="1" type="noConversion"/>
  </si>
  <si>
    <t>가축 악세사리(15)</t>
    <phoneticPr fontId="1" type="noConversion"/>
  </si>
  <si>
    <t>머리(10)</t>
    <phoneticPr fontId="1" type="noConversion"/>
  </si>
  <si>
    <t>고급(2)</t>
    <phoneticPr fontId="1" type="noConversion"/>
  </si>
  <si>
    <t>ahafr001</t>
    <phoneticPr fontId="1" type="noConversion"/>
  </si>
  <si>
    <t>ahsfl001</t>
    <phoneticPr fontId="1" type="noConversion"/>
  </si>
  <si>
    <t>희귀(3)</t>
    <phoneticPr fontId="1" type="noConversion"/>
  </si>
  <si>
    <t>ahpie001</t>
    <phoneticPr fontId="1" type="noConversion"/>
  </si>
  <si>
    <t>ahrab001</t>
    <phoneticPr fontId="1" type="noConversion"/>
  </si>
  <si>
    <t>전설(4)</t>
    <phoneticPr fontId="1" type="noConversion"/>
  </si>
  <si>
    <t>ahkid001</t>
    <phoneticPr fontId="1" type="noConversion"/>
  </si>
  <si>
    <t>저급(0)</t>
    <phoneticPr fontId="1" type="noConversion"/>
  </si>
  <si>
    <t>ahpiy002</t>
    <phoneticPr fontId="1" type="noConversion"/>
  </si>
  <si>
    <t>ahfed002</t>
    <phoneticPr fontId="1" type="noConversion"/>
  </si>
  <si>
    <t>ahpir002</t>
    <phoneticPr fontId="1" type="noConversion"/>
  </si>
  <si>
    <t>ahwwi002</t>
    <phoneticPr fontId="1" type="noConversion"/>
  </si>
  <si>
    <t>ahbwi002</t>
    <phoneticPr fontId="1" type="noConversion"/>
  </si>
  <si>
    <t>ahmar002</t>
    <phoneticPr fontId="1" type="noConversion"/>
  </si>
  <si>
    <t>ahwoo002</t>
    <phoneticPr fontId="1" type="noConversion"/>
  </si>
  <si>
    <t>ahbfl002</t>
    <phoneticPr fontId="1" type="noConversion"/>
  </si>
  <si>
    <t>ahgog002</t>
    <phoneticPr fontId="1" type="noConversion"/>
  </si>
  <si>
    <t>ahcow002</t>
    <phoneticPr fontId="1" type="noConversion"/>
  </si>
  <si>
    <t>ahcap002</t>
    <phoneticPr fontId="1" type="noConversion"/>
  </si>
  <si>
    <t>ahwit002</t>
    <phoneticPr fontId="1" type="noConversion"/>
  </si>
  <si>
    <t>ahcro002</t>
    <phoneticPr fontId="1" type="noConversion"/>
  </si>
  <si>
    <t>ahban002</t>
    <phoneticPr fontId="1" type="noConversion"/>
  </si>
  <si>
    <t>ahafr002</t>
    <phoneticPr fontId="1" type="noConversion"/>
  </si>
  <si>
    <t>ahsfl002</t>
    <phoneticPr fontId="1" type="noConversion"/>
  </si>
  <si>
    <t>ahpie002</t>
    <phoneticPr fontId="1" type="noConversion"/>
  </si>
  <si>
    <t>등(11)</t>
    <phoneticPr fontId="1" type="noConversion"/>
  </si>
  <si>
    <t>abfor001</t>
    <phoneticPr fontId="1" type="noConversion"/>
  </si>
  <si>
    <t>abufo001</t>
    <phoneticPr fontId="1" type="noConversion"/>
  </si>
  <si>
    <t>옆구리(12)</t>
    <phoneticPr fontId="1" type="noConversion"/>
  </si>
  <si>
    <t>abkid001</t>
    <phoneticPr fontId="1" type="noConversion"/>
  </si>
  <si>
    <t>abmar001</t>
    <phoneticPr fontId="1" type="noConversion"/>
  </si>
  <si>
    <t>abpos001</t>
    <phoneticPr fontId="1" type="noConversion"/>
  </si>
  <si>
    <t>abrib001</t>
    <phoneticPr fontId="1" type="noConversion"/>
  </si>
  <si>
    <t>abwwi001</t>
    <phoneticPr fontId="1" type="noConversion"/>
  </si>
  <si>
    <t>abang001</t>
    <phoneticPr fontId="1" type="noConversion"/>
  </si>
  <si>
    <t>abdev001</t>
    <phoneticPr fontId="1" type="noConversion"/>
  </si>
  <si>
    <t>abspi001</t>
    <phoneticPr fontId="1" type="noConversion"/>
  </si>
  <si>
    <t>abfor002</t>
    <phoneticPr fontId="1" type="noConversion"/>
  </si>
  <si>
    <t>abufo002</t>
    <phoneticPr fontId="1" type="noConversion"/>
  </si>
  <si>
    <t>abkid002</t>
    <phoneticPr fontId="1" type="noConversion"/>
  </si>
  <si>
    <t>abmar002</t>
    <phoneticPr fontId="1" type="noConversion"/>
  </si>
  <si>
    <t>abpos002</t>
    <phoneticPr fontId="1" type="noConversion"/>
  </si>
  <si>
    <t>abrib002</t>
    <phoneticPr fontId="1" type="noConversion"/>
  </si>
  <si>
    <t>abwwi002</t>
    <phoneticPr fontId="1" type="noConversion"/>
  </si>
  <si>
    <t>abang002</t>
    <phoneticPr fontId="1" type="noConversion"/>
  </si>
  <si>
    <t>abdev002</t>
    <phoneticPr fontId="1" type="noConversion"/>
  </si>
  <si>
    <t>abspi002</t>
    <phoneticPr fontId="1" type="noConversion"/>
  </si>
  <si>
    <t>abfor003</t>
    <phoneticPr fontId="1" type="noConversion"/>
  </si>
  <si>
    <t>abufo003</t>
    <phoneticPr fontId="1" type="noConversion"/>
  </si>
  <si>
    <t>abkid003</t>
    <phoneticPr fontId="1" type="noConversion"/>
  </si>
  <si>
    <t>abmar003</t>
    <phoneticPr fontId="1" type="noConversion"/>
  </si>
  <si>
    <t>abpos003</t>
    <phoneticPr fontId="1" type="noConversion"/>
  </si>
  <si>
    <t>abrib003</t>
    <phoneticPr fontId="1" type="noConversion"/>
  </si>
  <si>
    <t>abwwi003</t>
    <phoneticPr fontId="1" type="noConversion"/>
  </si>
  <si>
    <t>abang003</t>
    <phoneticPr fontId="1" type="noConversion"/>
  </si>
  <si>
    <t>abdev003</t>
    <phoneticPr fontId="1" type="noConversion"/>
  </si>
  <si>
    <t>abspi003</t>
    <phoneticPr fontId="1" type="noConversion"/>
  </si>
  <si>
    <t>abfor004</t>
    <phoneticPr fontId="1" type="noConversion"/>
  </si>
  <si>
    <t>abufo004</t>
    <phoneticPr fontId="1" type="noConversion"/>
  </si>
  <si>
    <t>abkid004</t>
    <phoneticPr fontId="1" type="noConversion"/>
  </si>
  <si>
    <t>abmar004</t>
    <phoneticPr fontId="1" type="noConversion"/>
  </si>
  <si>
    <t>abpos004</t>
    <phoneticPr fontId="1" type="noConversion"/>
  </si>
  <si>
    <t>abrib004</t>
    <phoneticPr fontId="1" type="noConversion"/>
  </si>
  <si>
    <t>label(heart)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</si>
  <si>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</si>
  <si>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</si>
  <si>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</si>
  <si>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</si>
  <si>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</si>
  <si>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</si>
  <si>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</si>
  <si>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</si>
  <si>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</si>
  <si>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</si>
  <si>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</si>
  <si>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</si>
  <si>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</si>
  <si>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</si>
  <si>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</si>
  <si>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</si>
  <si>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</si>
  <si>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plusheart</t>
    <phoneticPr fontId="1" type="noConversion"/>
  </si>
  <si>
    <t>plusbonus</t>
    <phoneticPr fontId="1" type="noConversion"/>
  </si>
  <si>
    <t>event</t>
    <phoneticPr fontId="1" type="noConversion"/>
  </si>
  <si>
    <t>하트(40)</t>
    <phoneticPr fontId="1" type="noConversion"/>
  </si>
  <si>
    <t>없음(0)</t>
    <phoneticPr fontId="1" type="noConversion"/>
  </si>
  <si>
    <t>heart01</t>
    <phoneticPr fontId="1" type="noConversion"/>
  </si>
  <si>
    <t>label(cashcoin)</t>
    <phoneticPr fontId="1" type="noConversion"/>
  </si>
  <si>
    <t>crystal01</t>
    <phoneticPr fontId="1" type="noConversion"/>
  </si>
  <si>
    <t>label(coincoin)</t>
    <phoneticPr fontId="1" type="noConversion"/>
  </si>
  <si>
    <t>addcoin</t>
    <phoneticPr fontId="1" type="noConversion"/>
  </si>
  <si>
    <t>코인선물(51)</t>
    <phoneticPr fontId="1" type="noConversion"/>
  </si>
  <si>
    <t>코인(51)</t>
    <phoneticPr fontId="1" type="noConversion"/>
  </si>
  <si>
    <t>icoin001</t>
    <phoneticPr fontId="1" type="noConversion"/>
  </si>
  <si>
    <t>coin01</t>
    <phoneticPr fontId="1" type="noConversion"/>
  </si>
  <si>
    <t>coin05</t>
    <phoneticPr fontId="1" type="noConversion"/>
  </si>
  <si>
    <t>튜토보상 코인(51)</t>
    <phoneticPr fontId="1" type="noConversion"/>
  </si>
  <si>
    <t>label(contest)</t>
    <phoneticPr fontId="1" type="noConversion"/>
  </si>
  <si>
    <t>대회(53)</t>
    <phoneticPr fontId="1" type="noConversion"/>
  </si>
  <si>
    <t>대회티켓B</t>
    <phoneticPr fontId="1" type="noConversion"/>
  </si>
  <si>
    <t>대회티켓A</t>
    <phoneticPr fontId="1" type="noConversion"/>
  </si>
  <si>
    <t>대회티켓S</t>
    <phoneticPr fontId="1" type="noConversion"/>
  </si>
  <si>
    <t>//연속거래</t>
    <phoneticPr fontId="1" type="noConversion"/>
  </si>
  <si>
    <t>label(contrade)</t>
    <phoneticPr fontId="1" type="noConversion"/>
  </si>
  <si>
    <t>mintrade</t>
    <phoneticPr fontId="1" type="noConversion"/>
  </si>
  <si>
    <t>maxtrade</t>
    <phoneticPr fontId="1" type="noConversion"/>
  </si>
  <si>
    <t>rangemin</t>
    <phoneticPr fontId="1" type="noConversion"/>
  </si>
  <si>
    <t>rangemax</t>
    <phoneticPr fontId="1" type="noConversion"/>
  </si>
  <si>
    <t>연속거래(54)</t>
    <phoneticPr fontId="1" type="noConversion"/>
  </si>
  <si>
    <t>연속거래30 60미만</t>
    <phoneticPr fontId="1" type="noConversion"/>
  </si>
  <si>
    <t>연속거래60 120미만</t>
    <phoneticPr fontId="1" type="noConversion"/>
  </si>
  <si>
    <t>연속거래 120이상</t>
    <phoneticPr fontId="1" type="noConversion"/>
  </si>
  <si>
    <t>//튜토리얼</t>
    <phoneticPr fontId="1" type="noConversion"/>
  </si>
  <si>
    <t>label(tutorial)</t>
    <phoneticPr fontId="1" type="noConversion"/>
  </si>
  <si>
    <t>//주택정보</t>
    <phoneticPr fontId="1" type="noConversion"/>
  </si>
  <si>
    <t>label(houseinfo)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</si>
  <si>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</si>
  <si>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</si>
  <si>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</si>
  <si>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</si>
  <si>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</si>
  <si>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</si>
  <si>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</si>
  <si>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</si>
  <si>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</si>
  <si>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</si>
  <si>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</si>
  <si>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</si>
  <si>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</si>
  <si>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</si>
  <si>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</si>
  <si>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</si>
  <si>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</si>
  <si>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</si>
  <si>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playcoin</t>
    <phoneticPr fontId="1" type="noConversion"/>
  </si>
  <si>
    <t>upgrade_type</t>
    <phoneticPr fontId="1" type="noConversion"/>
  </si>
  <si>
    <t>초가집 설명</t>
    <phoneticPr fontId="1" type="noConversion"/>
  </si>
  <si>
    <t>고급 초가집  설명</t>
    <phoneticPr fontId="1" type="noConversion"/>
  </si>
  <si>
    <t>갈색 오두막 설명</t>
    <phoneticPr fontId="1" type="noConversion"/>
  </si>
  <si>
    <t>목재 주택 설명</t>
    <phoneticPr fontId="1" type="noConversion"/>
  </si>
  <si>
    <t>빨간 지붕 주택 설명</t>
    <phoneticPr fontId="1" type="noConversion"/>
  </si>
  <si>
    <t>빨간 고급 빌라 설명</t>
    <phoneticPr fontId="1" type="noConversion"/>
  </si>
  <si>
    <t>빨간색 초호화 저택 설명</t>
    <phoneticPr fontId="1" type="noConversion"/>
  </si>
  <si>
    <t>//우유탱크</t>
    <phoneticPr fontId="1" type="noConversion"/>
  </si>
  <si>
    <t>label(milktank)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</si>
  <si>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</si>
  <si>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</si>
  <si>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</si>
  <si>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</si>
  <si>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</si>
  <si>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</si>
  <si>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</si>
  <si>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</si>
  <si>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</si>
  <si>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</si>
  <si>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</si>
  <si>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</si>
  <si>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</si>
  <si>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</si>
  <si>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</si>
  <si>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</si>
  <si>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</si>
  <si>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</si>
  <si>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</si>
  <si>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imtan002</t>
    <phoneticPr fontId="1" type="noConversion"/>
  </si>
  <si>
    <t>imtan003</t>
    <phoneticPr fontId="1" type="noConversion"/>
  </si>
  <si>
    <t>imtan004</t>
    <phoneticPr fontId="1" type="noConversion"/>
  </si>
  <si>
    <t>imtan005</t>
    <phoneticPr fontId="1" type="noConversion"/>
  </si>
  <si>
    <t>imtan006</t>
    <phoneticPr fontId="1" type="noConversion"/>
  </si>
  <si>
    <t>imtan007</t>
    <phoneticPr fontId="1" type="noConversion"/>
  </si>
  <si>
    <t>label(freshcool)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</si>
  <si>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</si>
  <si>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</si>
  <si>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</si>
  <si>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</si>
  <si>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</si>
  <si>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</si>
  <si>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</si>
  <si>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</si>
  <si>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</si>
  <si>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</si>
  <si>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</si>
  <si>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</si>
  <si>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</si>
  <si>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</si>
  <si>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</si>
  <si>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</si>
  <si>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</si>
  <si>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sprite</t>
    <phoneticPr fontId="1" type="noConversion"/>
  </si>
  <si>
    <t>upgrade_type</t>
    <phoneticPr fontId="1" type="noConversion"/>
  </si>
  <si>
    <t>//정화 시설 &gt; 질병 예방 확률 %</t>
    <phoneticPr fontId="1" type="noConversion"/>
  </si>
  <si>
    <t>label(pure)</t>
    <phoneticPr fontId="1" type="noConversion"/>
  </si>
  <si>
    <t>sprite</t>
    <phoneticPr fontId="1" type="noConversion"/>
  </si>
  <si>
    <t>upgrade_type</t>
    <phoneticPr fontId="1" type="noConversion"/>
  </si>
  <si>
    <t>축사환경개선(63)</t>
    <phoneticPr fontId="1" type="noConversion"/>
  </si>
  <si>
    <t>floor_00</t>
    <phoneticPr fontId="1" type="noConversion"/>
  </si>
  <si>
    <t>floor_01</t>
    <phoneticPr fontId="1" type="noConversion"/>
  </si>
  <si>
    <t>ipure002</t>
    <phoneticPr fontId="1" type="noConversion"/>
  </si>
  <si>
    <t>floor_02</t>
    <phoneticPr fontId="1" type="noConversion"/>
  </si>
  <si>
    <t>floor_03</t>
    <phoneticPr fontId="1" type="noConversion"/>
  </si>
  <si>
    <t>ipure003</t>
    <phoneticPr fontId="1" type="noConversion"/>
  </si>
  <si>
    <t>floor_04</t>
    <phoneticPr fontId="1" type="noConversion"/>
  </si>
  <si>
    <t>floor_05</t>
    <phoneticPr fontId="1" type="noConversion"/>
  </si>
  <si>
    <t>floor_06</t>
    <phoneticPr fontId="1" type="noConversion"/>
  </si>
  <si>
    <t>floor_07</t>
    <phoneticPr fontId="1" type="noConversion"/>
  </si>
  <si>
    <t>//양동이 업그레이드 &gt; 양동이 수량</t>
    <phoneticPr fontId="1" type="noConversion"/>
  </si>
  <si>
    <t>label(basketinfo)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</si>
  <si>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</si>
  <si>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</si>
  <si>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</si>
  <si>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</si>
  <si>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</si>
  <si>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</si>
  <si>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</si>
  <si>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</si>
  <si>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</si>
  <si>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</si>
  <si>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</si>
  <si>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</si>
  <si>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</si>
  <si>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</si>
  <si>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</si>
  <si>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</si>
  <si>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step</t>
    <phoneticPr fontId="1" type="noConversion"/>
  </si>
  <si>
    <t>bucketsize</t>
    <phoneticPr fontId="1" type="noConversion"/>
  </si>
  <si>
    <t>//착유기 업그레이드 &gt; 수량</t>
    <phoneticPr fontId="1" type="noConversion"/>
  </si>
  <si>
    <t>label(pumpInfo)</t>
    <phoneticPr fontId="1" type="noConversion"/>
  </si>
  <si>
    <t>accuirespd</t>
    <phoneticPr fontId="1" type="noConversion"/>
  </si>
  <si>
    <t>addmilkchance</t>
    <phoneticPr fontId="1" type="noConversion"/>
  </si>
  <si>
    <t>//주입기 업그레이드 &gt; 전송량</t>
    <phoneticPr fontId="1" type="noConversion"/>
  </si>
  <si>
    <t>label(transferinfo)</t>
    <phoneticPr fontId="1" type="noConversion"/>
  </si>
  <si>
    <t>transfer_amount</t>
    <phoneticPr fontId="1" type="noConversion"/>
  </si>
  <si>
    <t>// 슬롯확장 정보</t>
    <phoneticPr fontId="1" type="noConversion"/>
  </si>
  <si>
    <t>label(slotexpanse)</t>
    <phoneticPr fontId="1" type="noConversion"/>
  </si>
  <si>
    <t>gamecost</t>
    <phoneticPr fontId="1" type="noConversion"/>
  </si>
  <si>
    <t>slotgrade</t>
    <phoneticPr fontId="1" type="noConversion"/>
  </si>
  <si>
    <t>인벤확장(67)</t>
    <phoneticPr fontId="1" type="noConversion"/>
  </si>
  <si>
    <t>인벤확장0단계</t>
    <phoneticPr fontId="1" type="noConversion"/>
  </si>
  <si>
    <t>인벤확장1단계</t>
    <phoneticPr fontId="1" type="noConversion"/>
  </si>
  <si>
    <t>인벤확장2단계</t>
    <phoneticPr fontId="1" type="noConversion"/>
  </si>
  <si>
    <t>인벤확장3단계</t>
    <phoneticPr fontId="1" type="noConversion"/>
  </si>
  <si>
    <t>인벤확장4단계</t>
    <phoneticPr fontId="1" type="noConversion"/>
  </si>
  <si>
    <t>인벤확장5단계</t>
    <phoneticPr fontId="1" type="noConversion"/>
  </si>
  <si>
    <t>인벤확장6단계</t>
    <phoneticPr fontId="1" type="noConversion"/>
  </si>
  <si>
    <t>인벤확장7단계</t>
    <phoneticPr fontId="1" type="noConversion"/>
  </si>
  <si>
    <t>인벤확장8단계</t>
    <phoneticPr fontId="1" type="noConversion"/>
  </si>
  <si>
    <t>인벤확장9단계</t>
    <phoneticPr fontId="1" type="noConversion"/>
  </si>
  <si>
    <t>인벤확장10단계</t>
    <phoneticPr fontId="1" type="noConversion"/>
  </si>
  <si>
    <t>label(farmexpanse)</t>
    <phoneticPr fontId="1" type="noConversion"/>
  </si>
  <si>
    <t>경작지확장0단계</t>
    <phoneticPr fontId="1" type="noConversion"/>
  </si>
  <si>
    <t>경작지확장1단계</t>
    <phoneticPr fontId="1" type="noConversion"/>
  </si>
  <si>
    <t>경작지확장2단계</t>
    <phoneticPr fontId="1" type="noConversion"/>
  </si>
  <si>
    <t>경작지확장3단계</t>
    <phoneticPr fontId="1" type="noConversion"/>
  </si>
  <si>
    <t>경작지확장4단계</t>
    <phoneticPr fontId="1" type="noConversion"/>
  </si>
  <si>
    <t>경작지확장5단계</t>
    <phoneticPr fontId="1" type="noConversion"/>
  </si>
  <si>
    <t>경작지확장6단계</t>
    <phoneticPr fontId="1" type="noConversion"/>
  </si>
  <si>
    <t>경작지확장7단계</t>
    <phoneticPr fontId="1" type="noConversion"/>
  </si>
  <si>
    <t>경작지확장8단계</t>
    <phoneticPr fontId="1" type="noConversion"/>
  </si>
  <si>
    <t>경작지확장9단계</t>
    <phoneticPr fontId="1" type="noConversion"/>
  </si>
  <si>
    <t>경작지확장10단계</t>
    <phoneticPr fontId="1" type="noConversion"/>
  </si>
  <si>
    <t>경작지확장11단계</t>
    <phoneticPr fontId="1" type="noConversion"/>
  </si>
  <si>
    <t>//전국목장</t>
    <phoneticPr fontId="1" type="noConversion"/>
  </si>
  <si>
    <t>실제시간당수확코인</t>
    <phoneticPr fontId="1" type="noConversion"/>
  </si>
  <si>
    <t>맥스코인</t>
    <phoneticPr fontId="1" type="noConversion"/>
  </si>
  <si>
    <t>가격상승년(1월)</t>
    <phoneticPr fontId="1" type="noConversion"/>
  </si>
  <si>
    <t>상승퍼센트(100%)</t>
    <phoneticPr fontId="1" type="noConversion"/>
  </si>
  <si>
    <t>오픈 조건 (동물)</t>
    <phoneticPr fontId="1" type="noConversion"/>
  </si>
  <si>
    <t>오픈 조건 ( 목장)</t>
    <phoneticPr fontId="1" type="noConversion"/>
  </si>
  <si>
    <t>label(farmworld)</t>
    <phoneticPr fontId="1" type="noConversion"/>
  </si>
  <si>
    <t>hourcoin</t>
    <phoneticPr fontId="1" type="noConversion"/>
  </si>
  <si>
    <t>maxcoin</t>
    <phoneticPr fontId="1" type="noConversion"/>
  </si>
  <si>
    <t>raiseyear</t>
    <phoneticPr fontId="1" type="noConversion"/>
  </si>
  <si>
    <t>raisepercent</t>
    <phoneticPr fontId="1" type="noConversion"/>
  </si>
  <si>
    <t>position</t>
    <phoneticPr fontId="1" type="noConversion"/>
  </si>
  <si>
    <t>opencondition</t>
    <phoneticPr fontId="1" type="noConversion"/>
  </si>
  <si>
    <t>openconfarmcode</t>
    <phoneticPr fontId="1" type="noConversion"/>
  </si>
  <si>
    <t>가축코드0</t>
    <phoneticPr fontId="1" type="noConversion"/>
  </si>
  <si>
    <t>label(dogam)</t>
    <phoneticPr fontId="1" type="noConversion"/>
  </si>
  <si>
    <t>title</t>
    <phoneticPr fontId="1" type="noConversion"/>
  </si>
  <si>
    <t>도감17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</si>
  <si>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</si>
  <si>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</si>
  <si>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</si>
  <si>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합성시간초기화</t>
    <phoneticPr fontId="1" type="noConversion"/>
  </si>
  <si>
    <t>정보_이하패키지묶음</t>
    <phoneticPr fontId="1" type="noConversion"/>
  </si>
  <si>
    <t>label(rouletteinfo)</t>
    <phoneticPr fontId="1" type="noConversion"/>
  </si>
  <si>
    <t>교배뽑기(600)</t>
    <phoneticPr fontId="1" type="noConversion"/>
  </si>
  <si>
    <t>교배뽑기샘플1</t>
    <phoneticPr fontId="1" type="noConversion"/>
  </si>
  <si>
    <t>//출석용</t>
    <phoneticPr fontId="1" type="noConversion"/>
  </si>
  <si>
    <t>label(attendance)</t>
    <phoneticPr fontId="1" type="noConversion"/>
  </si>
  <si>
    <t>itemcode</t>
    <phoneticPr fontId="1" type="noConversion"/>
  </si>
  <si>
    <t>rewardcode</t>
    <phoneticPr fontId="1" type="noConversion"/>
  </si>
  <si>
    <t>day</t>
    <phoneticPr fontId="1" type="noConversion"/>
  </si>
  <si>
    <t>출석(900)</t>
    <phoneticPr fontId="1" type="noConversion"/>
  </si>
  <si>
    <t>10건초(900)</t>
    <phoneticPr fontId="1" type="noConversion"/>
  </si>
  <si>
    <t>100만 코인(5111)</t>
    <phoneticPr fontId="1" type="noConversion"/>
  </si>
  <si>
    <t>300만 코인(5112)</t>
    <phoneticPr fontId="1" type="noConversion"/>
  </si>
  <si>
    <t>500만 코인(5113)</t>
    <phoneticPr fontId="1" type="noConversion"/>
  </si>
  <si>
    <t>5캐시(5007)</t>
    <phoneticPr fontId="1" type="noConversion"/>
  </si>
  <si>
    <t>경쟁모드268</t>
    <phoneticPr fontId="1" type="noConversion"/>
  </si>
  <si>
    <t>//에피소드</t>
    <phoneticPr fontId="1" type="noConversion"/>
  </si>
  <si>
    <t>xx년 11 -&gt;12월</t>
    <phoneticPr fontId="1" type="noConversion"/>
  </si>
  <si>
    <t>체크1(수익)</t>
    <phoneticPr fontId="1" type="noConversion"/>
  </si>
  <si>
    <t>체크2(도감동물)</t>
    <phoneticPr fontId="1" type="noConversion"/>
  </si>
  <si>
    <t>체크3(목장보유)</t>
    <phoneticPr fontId="1" type="noConversion"/>
  </si>
  <si>
    <t>Bad보상(1개)</t>
    <phoneticPr fontId="1" type="noConversion"/>
  </si>
  <si>
    <t>Normal보상(2개)</t>
    <phoneticPr fontId="1" type="noConversion"/>
  </si>
  <si>
    <t>Good보상(3개)</t>
    <phoneticPr fontId="1" type="noConversion"/>
  </si>
  <si>
    <t>Excellent(4개)</t>
    <phoneticPr fontId="1" type="noConversion"/>
  </si>
  <si>
    <t>label(episode)</t>
    <phoneticPr fontId="1" type="noConversion"/>
  </si>
  <si>
    <t>checkyear</t>
    <phoneticPr fontId="1" type="noConversion"/>
  </si>
  <si>
    <t>checkvalue1</t>
    <phoneticPr fontId="1" type="noConversion"/>
  </si>
  <si>
    <t>checkvalue2</t>
    <phoneticPr fontId="1" type="noConversion"/>
  </si>
  <si>
    <t>checkvalue3</t>
    <phoneticPr fontId="1" type="noConversion"/>
  </si>
  <si>
    <t>rewardbad1</t>
    <phoneticPr fontId="1" type="noConversion"/>
  </si>
  <si>
    <t>rewardnor1</t>
    <phoneticPr fontId="1" type="noConversion"/>
  </si>
  <si>
    <t>rewardnor2</t>
    <phoneticPr fontId="1" type="noConversion"/>
  </si>
  <si>
    <t>rewardgood1</t>
    <phoneticPr fontId="1" type="noConversion"/>
  </si>
  <si>
    <t>rewardgood2</t>
    <phoneticPr fontId="1" type="noConversion"/>
  </si>
  <si>
    <t>rewardgood3</t>
    <phoneticPr fontId="1" type="noConversion"/>
  </si>
  <si>
    <t>rewardex1</t>
    <phoneticPr fontId="1" type="noConversion"/>
  </si>
  <si>
    <t>talkcode</t>
    <phoneticPr fontId="1" type="noConversion"/>
  </si>
  <si>
    <t>pre</t>
    <phoneticPr fontId="1" type="noConversion"/>
  </si>
  <si>
    <t>next</t>
    <phoneticPr fontId="1" type="noConversion"/>
  </si>
  <si>
    <t>// 펫</t>
    <phoneticPr fontId="1" type="noConversion"/>
  </si>
  <si>
    <t>label(pet)</t>
    <phoneticPr fontId="1" type="noConversion"/>
  </si>
  <si>
    <t>grade</t>
    <phoneticPr fontId="1" type="noConversion"/>
  </si>
  <si>
    <t>todaysellcost</t>
    <phoneticPr fontId="1" type="noConversion"/>
  </si>
  <si>
    <t>skillcode</t>
    <phoneticPr fontId="1" type="noConversion"/>
  </si>
  <si>
    <t>upgradecode</t>
    <phoneticPr fontId="1" type="noConversion"/>
  </si>
  <si>
    <t>upgradeactive</t>
    <phoneticPr fontId="1" type="noConversion"/>
  </si>
  <si>
    <t>initstartlevel</t>
    <phoneticPr fontId="1" type="noConversion"/>
  </si>
  <si>
    <t>prefabname</t>
    <phoneticPr fontId="1" type="noConversion"/>
  </si>
  <si>
    <t>upgradebase</t>
    <phoneticPr fontId="1" type="noConversion"/>
  </si>
  <si>
    <t>upgradestep</t>
    <phoneticPr fontId="1" type="noConversion"/>
  </si>
  <si>
    <t>petpersent</t>
    <phoneticPr fontId="1" type="noConversion"/>
  </si>
  <si>
    <t>petsum</t>
    <phoneticPr fontId="1" type="noConversion"/>
  </si>
  <si>
    <t>S(1)</t>
    <phoneticPr fontId="1" type="noConversion"/>
  </si>
  <si>
    <t>B(3)</t>
    <phoneticPr fontId="1" type="noConversion"/>
  </si>
  <si>
    <t>C(4)</t>
    <phoneticPr fontId="1" type="noConversion"/>
  </si>
  <si>
    <t>A(2)</t>
    <phoneticPr fontId="1" type="noConversion"/>
  </si>
  <si>
    <t>pet08</t>
    <phoneticPr fontId="1" type="noConversion"/>
  </si>
  <si>
    <t>pet09</t>
    <phoneticPr fontId="1" type="noConversion"/>
  </si>
  <si>
    <t>pet_time</t>
    <phoneticPr fontId="1" type="noConversion"/>
  </si>
  <si>
    <t>pet10</t>
    <phoneticPr fontId="1" type="noConversion"/>
  </si>
  <si>
    <t>// 동물합성</t>
    <phoneticPr fontId="1" type="noConversion"/>
  </si>
  <si>
    <t>필요시간(초)</t>
    <phoneticPr fontId="1" type="noConversion"/>
  </si>
  <si>
    <t>시간단축캐쉬</t>
    <phoneticPr fontId="1" type="noConversion"/>
  </si>
  <si>
    <t>label(compose)</t>
    <phoneticPr fontId="1" type="noConversion"/>
  </si>
  <si>
    <t>needheart</t>
    <phoneticPr fontId="1" type="noConversion"/>
  </si>
  <si>
    <t>needgamecost</t>
    <phoneticPr fontId="1" type="noConversion"/>
  </si>
  <si>
    <t>needcashcost</t>
    <phoneticPr fontId="1" type="noConversion"/>
  </si>
  <si>
    <t>percent</t>
    <phoneticPr fontId="1" type="noConversion"/>
  </si>
  <si>
    <t>needcnt</t>
    <phoneticPr fontId="1" type="noConversion"/>
  </si>
  <si>
    <t>base</t>
    <phoneticPr fontId="1" type="noConversion"/>
  </si>
  <si>
    <t>source1</t>
    <phoneticPr fontId="1" type="noConversion"/>
  </si>
  <si>
    <t>resultfail</t>
    <phoneticPr fontId="1" type="noConversion"/>
  </si>
  <si>
    <t>resultsuccess</t>
    <phoneticPr fontId="1" type="noConversion"/>
  </si>
  <si>
    <t>needtime</t>
    <phoneticPr fontId="1" type="noConversion"/>
  </si>
  <si>
    <t>needtimecashcost</t>
    <phoneticPr fontId="1" type="noConversion"/>
  </si>
  <si>
    <t>//젖소동물</t>
    <phoneticPr fontId="1" type="noConversion"/>
  </si>
  <si>
    <t>동물합성(1010)</t>
    <phoneticPr fontId="1" type="noConversion"/>
  </si>
  <si>
    <t>//양기본</t>
    <phoneticPr fontId="1" type="noConversion"/>
  </si>
  <si>
    <t>//산양기본</t>
    <phoneticPr fontId="1" type="noConversion"/>
  </si>
  <si>
    <t>누적배럴(18)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</si>
  <si>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</si>
  <si>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</si>
  <si>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</si>
  <si>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</si>
  <si>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</si>
  <si>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</si>
  <si>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</si>
  <si>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</si>
  <si>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</si>
  <si>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</si>
  <si>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</si>
  <si>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houselv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</si>
  <si>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</si>
  <si>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</si>
  <si>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</si>
  <si>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</si>
  <si>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</si>
  <si>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소모품(3)</t>
    <phoneticPr fontId="1" type="noConversion"/>
  </si>
  <si>
    <t>없음(0)</t>
    <phoneticPr fontId="1" type="noConversion"/>
  </si>
  <si>
    <t>희귀(3)</t>
    <phoneticPr fontId="1" type="noConversion"/>
  </si>
  <si>
    <t>합성시간단축(16)</t>
    <phoneticPr fontId="1" type="noConversion"/>
  </si>
  <si>
    <t>label(spendable)</t>
    <phoneticPr fontId="1" type="noConversion"/>
  </si>
  <si>
    <t>irhab001</t>
    <phoneticPr fontId="1" type="noConversion"/>
  </si>
  <si>
    <t>늑대를 쫓는데 효과적으로 고안된 공포탄이다.</t>
    <phoneticPr fontId="1" type="noConversion"/>
  </si>
  <si>
    <t>예약집3</t>
  </si>
  <si>
    <t>예약집4</t>
  </si>
  <si>
    <t>제3오픈조건</t>
    <phoneticPr fontId="1" type="noConversion"/>
  </si>
  <si>
    <t>제3오픈조건 값</t>
    <phoneticPr fontId="1" type="noConversion"/>
  </si>
  <si>
    <t>구매시 보상</t>
    <phoneticPr fontId="1" type="noConversion"/>
  </si>
  <si>
    <t>제3오픈조건 값2</t>
    <phoneticPr fontId="1" type="noConversion"/>
  </si>
  <si>
    <t>구매시언락레벨</t>
    <phoneticPr fontId="1" type="noConversion"/>
  </si>
  <si>
    <t>레벨(100)</t>
  </si>
  <si>
    <t>누적거래(101)</t>
  </si>
  <si>
    <t>일반교배(103)</t>
  </si>
  <si>
    <t>프리미엄교배(104)</t>
  </si>
  <si>
    <t>openconobj</t>
    <phoneticPr fontId="1" type="noConversion"/>
  </si>
  <si>
    <t>openconvalue</t>
    <phoneticPr fontId="1" type="noConversion"/>
  </si>
  <si>
    <t>openconvalue2</t>
    <phoneticPr fontId="1" type="noConversion"/>
  </si>
  <si>
    <t>maxframelevel</t>
    <phoneticPr fontId="1" type="noConversion"/>
  </si>
  <si>
    <t>openreward</t>
    <phoneticPr fontId="1" type="noConversion"/>
  </si>
  <si>
    <t>resultpoint</t>
    <phoneticPr fontId="1" type="noConversion"/>
  </si>
  <si>
    <t>동물합성(1010)</t>
  </si>
  <si>
    <t>도감18</t>
    <phoneticPr fontId="1" type="noConversion"/>
  </si>
  <si>
    <t>도감19</t>
    <phoneticPr fontId="1" type="noConversion"/>
  </si>
  <si>
    <t>도감20</t>
    <phoneticPr fontId="1" type="noConversion"/>
  </si>
  <si>
    <t>animal_danga</t>
    <phoneticPr fontId="1" type="noConversion"/>
  </si>
  <si>
    <t>animal_danga</t>
    <phoneticPr fontId="1" type="noConversion"/>
  </si>
  <si>
    <t>야바위(700)</t>
    <phoneticPr fontId="1" type="noConversion"/>
  </si>
  <si>
    <t>교배뽑기(700)</t>
    <phoneticPr fontId="1" type="noConversion"/>
  </si>
  <si>
    <t>야바위샘플1</t>
    <phoneticPr fontId="1" type="noConversion"/>
  </si>
  <si>
    <t>label(yabauinfo)</t>
    <phoneticPr fontId="1" type="noConversion"/>
  </si>
  <si>
    <t>//야바위정보용</t>
    <phoneticPr fontId="1" type="noConversion"/>
  </si>
  <si>
    <t>보유동물(105)</t>
  </si>
  <si>
    <t>도감 보상 500코인</t>
    <phoneticPr fontId="1" type="noConversion"/>
  </si>
  <si>
    <t>도감 보상 노랑 점박이 젖소</t>
    <phoneticPr fontId="1" type="noConversion"/>
  </si>
  <si>
    <t>도감보상 220 코인</t>
    <phoneticPr fontId="1" type="noConversion"/>
  </si>
  <si>
    <t>도감보상 1200 코인</t>
    <phoneticPr fontId="1" type="noConversion"/>
  </si>
  <si>
    <t>도감 보상 2000 코인</t>
    <phoneticPr fontId="1" type="noConversion"/>
  </si>
  <si>
    <t>도감 보상 800 코인</t>
    <phoneticPr fontId="1" type="noConversion"/>
  </si>
  <si>
    <t>도감 보상 파란 별 무늬 양</t>
    <phoneticPr fontId="1" type="noConversion"/>
  </si>
  <si>
    <t>도감 보상 1500 코인</t>
    <phoneticPr fontId="1" type="noConversion"/>
  </si>
  <si>
    <t>도감 보상 500하트</t>
    <phoneticPr fontId="1" type="noConversion"/>
  </si>
  <si>
    <t>도감 보상 4000 코인</t>
    <phoneticPr fontId="1" type="noConversion"/>
  </si>
  <si>
    <t>도감 보상 1200 코인</t>
    <phoneticPr fontId="1" type="noConversion"/>
  </si>
  <si>
    <t>도감 보상 노란점박이 산양</t>
    <phoneticPr fontId="1" type="noConversion"/>
  </si>
  <si>
    <t>도감 보상 900 하트</t>
    <phoneticPr fontId="1" type="noConversion"/>
  </si>
  <si>
    <t>도감 보상 6000 코인</t>
    <phoneticPr fontId="1" type="noConversion"/>
  </si>
  <si>
    <t>도감 보상 30 부활석</t>
    <phoneticPr fontId="1" type="noConversion"/>
  </si>
  <si>
    <t>도감 보상 20 부활석</t>
    <phoneticPr fontId="1" type="noConversion"/>
  </si>
  <si>
    <t>//순수정보용</t>
    <phoneticPr fontId="1" type="noConversion"/>
  </si>
  <si>
    <t>label(gamecolinfo)</t>
    <phoneticPr fontId="1" type="noConversion"/>
  </si>
  <si>
    <t>정보수집(800)</t>
    <phoneticPr fontId="1" type="noConversion"/>
  </si>
  <si>
    <t>주사위교체</t>
    <phoneticPr fontId="1" type="noConversion"/>
  </si>
  <si>
    <t>합성공주병 젖소</t>
  </si>
  <si>
    <t>합성주황색공주병 젖소</t>
  </si>
  <si>
    <t>합성보라색공주병 젖소</t>
  </si>
  <si>
    <t>합성솜사탕 양</t>
  </si>
  <si>
    <t>합성분홍솜사탕 양</t>
  </si>
  <si>
    <t>합성보라솜사탕 양</t>
  </si>
  <si>
    <t>합성후드 산양</t>
  </si>
  <si>
    <t>합성노란후드 산양</t>
  </si>
  <si>
    <t>합성파란후드 산양</t>
  </si>
  <si>
    <t>일꾼창(7)</t>
    <phoneticPr fontId="1" type="noConversion"/>
  </si>
  <si>
    <t>open_this_season</t>
    <phoneticPr fontId="1" type="noConversion"/>
  </si>
  <si>
    <t>명품 천연석 저택</t>
  </si>
  <si>
    <t>분홍 대리석 저택</t>
  </si>
  <si>
    <t>도감 보상 40수정</t>
    <phoneticPr fontId="1" type="noConversion"/>
  </si>
  <si>
    <t>도감 보상 50 수정</t>
    <phoneticPr fontId="1" type="noConversion"/>
  </si>
  <si>
    <t>도감 보상 90 수정</t>
    <phoneticPr fontId="1" type="noConversion"/>
  </si>
  <si>
    <t>도감 보상 50 부활석</t>
    <phoneticPr fontId="1" type="noConversion"/>
  </si>
  <si>
    <t>도감 보상 프리미엄 티켓 2장</t>
    <phoneticPr fontId="1" type="noConversion"/>
  </si>
  <si>
    <t>label(fpoint)</t>
    <phoneticPr fontId="1" type="noConversion"/>
  </si>
  <si>
    <t>우정(19)</t>
    <phoneticPr fontId="1" type="noConversion"/>
  </si>
  <si>
    <t>plusfpoint</t>
    <phoneticPr fontId="1" type="noConversion"/>
  </si>
  <si>
    <t>ifd00001</t>
    <phoneticPr fontId="1" type="noConversion"/>
  </si>
  <si>
    <t>fpointmax</t>
    <phoneticPr fontId="1" type="noConversion"/>
  </si>
  <si>
    <t>// 알바</t>
    <phoneticPr fontId="1" type="noConversion"/>
  </si>
  <si>
    <t>// 10초에 15코인 , 30코인 , 60코인</t>
    <phoneticPr fontId="1" type="noConversion"/>
  </si>
  <si>
    <t>// 조각 획득수량</t>
    <phoneticPr fontId="1" type="noConversion"/>
  </si>
  <si>
    <t>profit_coin</t>
    <phoneticPr fontId="1" type="noConversion"/>
  </si>
  <si>
    <t>profit_piece</t>
    <phoneticPr fontId="1" type="noConversion"/>
  </si>
  <si>
    <t>유제품직원(1021)</t>
    <phoneticPr fontId="1" type="noConversion"/>
  </si>
  <si>
    <t>목장(1)</t>
    <phoneticPr fontId="1" type="noConversion"/>
  </si>
  <si>
    <t>목장(1)</t>
    <phoneticPr fontId="1" type="noConversion"/>
  </si>
  <si>
    <t>단기 알바</t>
    <phoneticPr fontId="1" type="noConversion"/>
  </si>
  <si>
    <t>저급(0)</t>
    <phoneticPr fontId="1" type="noConversion"/>
  </si>
  <si>
    <t>잠깐만 일하려는 낮은 임금의 아르바이트생</t>
    <phoneticPr fontId="1" type="noConversion"/>
  </si>
  <si>
    <t>유제품직원(1021)</t>
    <phoneticPr fontId="1" type="noConversion"/>
  </si>
  <si>
    <t>목장(1)</t>
    <phoneticPr fontId="1" type="noConversion"/>
  </si>
  <si>
    <t>경력 직원</t>
    <phoneticPr fontId="1" type="noConversion"/>
  </si>
  <si>
    <t>일반(1)</t>
    <phoneticPr fontId="1" type="noConversion"/>
  </si>
  <si>
    <t>보통 직원</t>
    <phoneticPr fontId="1" type="noConversion"/>
  </si>
  <si>
    <t>숙련 직원</t>
    <phoneticPr fontId="1" type="noConversion"/>
  </si>
  <si>
    <t>어느 정도 일에 숙련이 된 직원</t>
    <phoneticPr fontId="1" type="noConversion"/>
  </si>
  <si>
    <t>본사 파견</t>
    <phoneticPr fontId="1" type="noConversion"/>
  </si>
  <si>
    <t>고급(2)</t>
    <phoneticPr fontId="1" type="noConversion"/>
  </si>
  <si>
    <t>본점에서 파견된 판매의 스페셜리스트</t>
    <phoneticPr fontId="1" type="noConversion"/>
  </si>
  <si>
    <t>파견의 대왕</t>
    <phoneticPr fontId="1" type="noConversion"/>
  </si>
  <si>
    <t>전설(4)</t>
    <phoneticPr fontId="1" type="noConversion"/>
  </si>
  <si>
    <t>말로만 듣던 전설의 전문 판매직원.</t>
    <phoneticPr fontId="1" type="noConversion"/>
  </si>
  <si>
    <t>// 박스</t>
    <phoneticPr fontId="1" type="noConversion"/>
  </si>
  <si>
    <t>need_piece</t>
    <phoneticPr fontId="1" type="noConversion"/>
  </si>
  <si>
    <t>조각 상자(1022)</t>
    <phoneticPr fontId="1" type="noConversion"/>
  </si>
  <si>
    <t>저급 상자</t>
    <phoneticPr fontId="1" type="noConversion"/>
  </si>
  <si>
    <t>저급 조각 보상 상자</t>
    <phoneticPr fontId="1" type="noConversion"/>
  </si>
  <si>
    <t>중급 상자</t>
    <phoneticPr fontId="1" type="noConversion"/>
  </si>
  <si>
    <t>중급 조각 보상 상자</t>
    <phoneticPr fontId="1" type="noConversion"/>
  </si>
  <si>
    <t>고급 상자</t>
    <phoneticPr fontId="1" type="noConversion"/>
  </si>
  <si>
    <t>고급 조각 보상 상자</t>
    <phoneticPr fontId="1" type="noConversion"/>
  </si>
  <si>
    <t>// 동물 조각</t>
    <phoneticPr fontId="1" type="noConversion"/>
  </si>
  <si>
    <t>동물조각(1030)</t>
    <phoneticPr fontId="1" type="noConversion"/>
  </si>
  <si>
    <t>없음(0)</t>
    <phoneticPr fontId="1" type="noConversion"/>
  </si>
  <si>
    <t>젖소 조각 1</t>
    <phoneticPr fontId="1" type="noConversion"/>
  </si>
  <si>
    <t>저급(0)</t>
    <phoneticPr fontId="1" type="noConversion"/>
  </si>
  <si>
    <t>젖소 조각 1번</t>
    <phoneticPr fontId="1" type="noConversion"/>
  </si>
  <si>
    <t>젖소 조각 2</t>
    <phoneticPr fontId="1" type="noConversion"/>
  </si>
  <si>
    <t>젖소 조각 2번</t>
  </si>
  <si>
    <t>젖소 조각 3</t>
  </si>
  <si>
    <t>젖소 조각 3번</t>
  </si>
  <si>
    <t>동물조각(1030)</t>
    <phoneticPr fontId="1" type="noConversion"/>
  </si>
  <si>
    <t>없음(0)</t>
    <phoneticPr fontId="1" type="noConversion"/>
  </si>
  <si>
    <t>젖소 조각 4</t>
  </si>
  <si>
    <t>저급(0)</t>
    <phoneticPr fontId="1" type="noConversion"/>
  </si>
  <si>
    <t>젖소 조각 4번</t>
  </si>
  <si>
    <t>젖소 조각 5</t>
  </si>
  <si>
    <t>젖소 조각 5번</t>
  </si>
  <si>
    <t>label(jogak)</t>
    <phoneticPr fontId="1" type="noConversion"/>
  </si>
  <si>
    <t>label(jogak_box)</t>
    <phoneticPr fontId="1" type="noConversion"/>
  </si>
  <si>
    <t>label(market_alba)</t>
    <phoneticPr fontId="1" type="noConversion"/>
  </si>
  <si>
    <t>도감21</t>
  </si>
  <si>
    <t>도감22</t>
  </si>
  <si>
    <t>도감23</t>
  </si>
  <si>
    <t>도감24</t>
  </si>
  <si>
    <t>도감25</t>
  </si>
  <si>
    <t>도감26</t>
  </si>
  <si>
    <t>카테고리1</t>
    <phoneticPr fontId="6" type="noConversion"/>
  </si>
  <si>
    <t>카테고리2</t>
    <phoneticPr fontId="6" type="noConversion"/>
  </si>
  <si>
    <t>순번</t>
    <phoneticPr fontId="6" type="noConversion"/>
  </si>
  <si>
    <t>한글</t>
    <phoneticPr fontId="6" type="noConversion"/>
  </si>
  <si>
    <t>일본어</t>
    <phoneticPr fontId="6" type="noConversion"/>
  </si>
  <si>
    <t>상인정보</t>
    <phoneticPr fontId="6" type="noConversion"/>
  </si>
  <si>
    <t>상인이름</t>
    <phoneticPr fontId="6" type="noConversion"/>
  </si>
  <si>
    <t>세울우유</t>
  </si>
  <si>
    <t>메일우유</t>
  </si>
  <si>
    <t>푸른우유</t>
  </si>
  <si>
    <t>그린우유</t>
  </si>
  <si>
    <t>대관령우유</t>
  </si>
  <si>
    <t>연새우유</t>
  </si>
  <si>
    <t>파스태르</t>
  </si>
  <si>
    <t>강한 우유</t>
  </si>
  <si>
    <t>바리스타 유업</t>
  </si>
  <si>
    <t>빈티지 유업</t>
  </si>
  <si>
    <t>마이스터 유업</t>
  </si>
  <si>
    <t>글로리 유업</t>
  </si>
  <si>
    <t>프리티 유업</t>
  </si>
  <si>
    <t>카우 그룹 회장님</t>
  </si>
  <si>
    <t>상인대사</t>
    <phoneticPr fontId="6" type="noConversion"/>
  </si>
  <si>
    <t>ment</t>
    <phoneticPr fontId="6" type="noConversion"/>
  </si>
  <si>
    <t>신선도나 수량이 부족하면 제값을 줄 수 없으니 기억해 두시오.</t>
    <phoneticPr fontId="6" type="noConversion"/>
  </si>
  <si>
    <t>Keep in mind that if the milk is not fresh or if you don't have enough quantity` I can't pay you the full price.</t>
  </si>
  <si>
    <t>신선도가 부족해도 수량이 많으면 제값 쳐줄 수 있소.</t>
  </si>
  <si>
    <t>I am willing to pay you the full price even if the milk is not fresh` as long as you have enough quantity.</t>
  </si>
  <si>
    <t>내가 요구하는 것보다 수량과 신선도가 좋으면 값을 더 쳐줄 수도 있다구.</t>
  </si>
  <si>
    <r>
      <rPr>
        <sz val="12"/>
        <color theme="1"/>
        <rFont val="맑은 고딕"/>
        <family val="3"/>
        <charset val="129"/>
      </rPr>
      <t>I am willing to pay more if the milk is fresh or if you bring more than what I've asked for.</t>
    </r>
  </si>
  <si>
    <t>반복해서 거래를 성공적으로 진행하면 표창이 수여된다는거 알고 있소?</t>
  </si>
  <si>
    <r>
      <rPr>
        <sz val="12"/>
        <color theme="1"/>
        <rFont val="맑은 고딕"/>
        <family val="3"/>
        <charset val="129"/>
      </rPr>
      <t>Did you know that you will get a reward if you successfully complete the sale repeatedly?</t>
    </r>
  </si>
  <si>
    <t>내 요구 조건보다 더 좋은 우유를 계속해서 판다면 아이템을 선물로 주지.</t>
  </si>
  <si>
    <r>
      <rPr>
        <sz val="12"/>
        <color theme="1"/>
        <rFont val="맑은 고딕"/>
        <family val="3"/>
        <charset val="129"/>
      </rPr>
      <t>I will give you an item as a gift if you continuously sell me higher quality milk than what I asked for.</t>
    </r>
  </si>
  <si>
    <t>우유 탱크가 충분히 크다면 다음 거래를 대비해서 우유를 모아두는 방법도 있수다.</t>
  </si>
  <si>
    <t>If your milk tank is big enough` then you can stock up on the milk for next pick up.</t>
  </si>
  <si>
    <t>우유를 많이 팔 수록 수입이 그만큼 늘어난다는 것은 알고 있겠지?</t>
  </si>
  <si>
    <t>I don't need to tell you that your income will increase by selling more milk` right?</t>
  </si>
  <si>
    <t>바쁜 와중에도 좋은 품질의 우유를 많이 생산한다니! 정말 대단하군.</t>
  </si>
  <si>
    <t>Amazing! I'm sure you got your hands full` but the quality of milk is excellent!</t>
  </si>
  <si>
    <t>뭐 이런말 하기 그렇지만... 잘 해낼줄 알고 있었어.</t>
  </si>
  <si>
    <r>
      <rPr>
        <sz val="12"/>
        <color theme="1"/>
        <rFont val="맑은 고딕"/>
        <family val="3"/>
        <charset val="129"/>
      </rPr>
      <t>Well.... but I knew that you'll do well.</t>
    </r>
  </si>
  <si>
    <t>신선도나 수량이 부족하면 제값을 줄 수 없다구~</t>
  </si>
  <si>
    <r>
      <rPr>
        <sz val="12"/>
        <color theme="1"/>
        <rFont val="맑은 고딕"/>
        <family val="3"/>
        <charset val="129"/>
      </rPr>
      <t>I can't pay you the full price if the milk is not fresh or if you don't have enough quantity!</t>
    </r>
  </si>
  <si>
    <t>신선도가 부족하다고? 그럼 그냥 많이 팔아봐!</t>
  </si>
  <si>
    <r>
      <rPr>
        <sz val="12"/>
        <color theme="1"/>
        <rFont val="맑은 고딕"/>
        <family val="3"/>
        <charset val="129"/>
      </rPr>
      <t>Milk is not fresh? Then make up for it in volume!</t>
    </r>
  </si>
  <si>
    <t>내 조건보다 많은 우유를 팔면 값을 더 줄테니 최대한 많이 팔아봐.</t>
  </si>
  <si>
    <r>
      <rPr>
        <sz val="12"/>
        <color theme="1"/>
        <rFont val="맑은 고딕"/>
        <family val="3"/>
        <charset val="129"/>
      </rPr>
      <t>I will pay you more if you sell me more milk than what I asked for.</t>
    </r>
  </si>
  <si>
    <t>계속해서 거래를 성공시키면 낙농조합에서 표창장과 상금을 줄걸세.</t>
  </si>
  <si>
    <t>If you successfully complete the sale repeatedly` you will get a reward from the Dairy Association.</t>
  </si>
  <si>
    <t>아주 신선한 우유를 많이 팔면 추가로 값을 올려주고 아이템도 선물해주지!</t>
  </si>
  <si>
    <t>If you sell very fresh milk in large quantity` I will raise your price and even give you an item as a gift!</t>
  </si>
  <si>
    <t>우유 탱크에 우유를 모아 뒀다가 한번에 많이 팔아버리는 방법도 있으니 기억해둬!</t>
  </si>
  <si>
    <r>
      <rPr>
        <sz val="12"/>
        <color theme="1"/>
        <rFont val="맑은 고딕"/>
        <family val="3"/>
        <charset val="129"/>
      </rPr>
      <t>Remember. You can pile up milk in the milk tank and sell in a large quantity at a time!</t>
    </r>
  </si>
  <si>
    <t>우유를 최대한 많이 모아 팔 수록 단기간에 많은 수입을 올릴 수 있다구.</t>
  </si>
  <si>
    <r>
      <rPr>
        <sz val="12"/>
        <color theme="1"/>
        <rFont val="맑은 고딕"/>
        <family val="3"/>
        <charset val="129"/>
      </rPr>
      <t>Stocking up as much milk as possible and selling it in a large quantity at a time is the fastest way to earn large income.</t>
    </r>
  </si>
  <si>
    <t>역시 기대를 저버리지 않는구만! 계속 이렇게 해주게.</t>
  </si>
  <si>
    <r>
      <rPr>
        <sz val="12"/>
        <color theme="1"/>
        <rFont val="맑은 고딕"/>
        <family val="3"/>
        <charset val="129"/>
      </rPr>
      <t>I knew you will do well. Just keep it up!</t>
    </r>
  </si>
  <si>
    <t>아주 잘 해주고 있군! 이 근방에서 짜요 목장만큼 잘 나가는 곳은 없을거야!</t>
  </si>
  <si>
    <r>
      <rPr>
        <sz val="12"/>
        <color theme="1"/>
        <rFont val="맑은 고딕"/>
        <family val="3"/>
        <charset val="129"/>
      </rPr>
      <t>You're doing great! I don't think there's a another ranch in the area that does as much business as the Cha-yo Ranch!</t>
    </r>
  </si>
  <si>
    <t>신선도와 수량을 맞춰 줘야 제값을 줄수 있어.</t>
  </si>
  <si>
    <r>
      <rPr>
        <sz val="12"/>
        <color theme="1"/>
        <rFont val="맑은 고딕"/>
        <family val="3"/>
        <charset val="129"/>
      </rPr>
      <t>You can only get paid the full price only when you meet the freshness and quantity demand.</t>
    </r>
  </si>
  <si>
    <t>신선도가 좀 모자라면 모자란만큼 우유를 많~이 팔아서 해결할 수 있을거야.</t>
  </si>
  <si>
    <t>If the freshness is slightly down` then you can make up for it by selling in large quantity.</t>
  </si>
  <si>
    <t>우유가 넘쳐나? 많이 팔면 그만큼 가격을 올려줄게!</t>
  </si>
  <si>
    <r>
      <rPr>
        <sz val="12"/>
        <color theme="1"/>
        <rFont val="맑은 고딕"/>
        <family val="3"/>
        <charset val="129"/>
      </rPr>
      <t>Got too much milk? Sell it! I'll raise your price if you sell more!</t>
    </r>
  </si>
  <si>
    <t>성실하게 거래를 성공시키면 표창장과 많은 장려금이 지급된다고 하던데?</t>
  </si>
  <si>
    <t>I've heard that if you continue to complete sales` then you will get rewarded for hard work.</t>
  </si>
  <si>
    <t>내가 요구하는 사항보다 좋은 조건으로 우유를 팔면 아이템을 선물해 줄게.</t>
  </si>
  <si>
    <r>
      <rPr>
        <sz val="12"/>
        <color theme="1"/>
        <rFont val="맑은 고딕"/>
        <family val="3"/>
        <charset val="129"/>
      </rPr>
      <t>I'll give you an item as a gift if you sell better quality milk than what I asked for.</t>
    </r>
  </si>
  <si>
    <t>다른 상인과 거래할 때 우유가 모자라면 우유를 조금씩 모아뒀다가 파는 것도 생각해봐.</t>
  </si>
  <si>
    <t>If you don't have enough milk to sell to other merchants` then you should consider storing milk in the tank.</t>
  </si>
  <si>
    <t>부자가 되고 싶으면 우유를 많이 모아서 팔아봐!</t>
  </si>
  <si>
    <r>
      <rPr>
        <sz val="12"/>
        <color theme="1"/>
        <rFont val="맑은 고딕"/>
        <family val="3"/>
        <charset val="129"/>
      </rPr>
      <t>Store as much milk as possible and sell them in large volume if you want to get rich!</t>
    </r>
  </si>
  <si>
    <t>와~ 이렇게 잘할줄은 몰랐는데? 다음에도 기대할께!</t>
  </si>
  <si>
    <t>Wow! I didn't expect you to do this well! I can count on you for the next time` right?</t>
  </si>
  <si>
    <t>아주 잘해줬어! 다음에도 이 정도 우유를 기대할 수 있겠지?</t>
  </si>
  <si>
    <r>
      <rPr>
        <sz val="12"/>
        <color theme="1"/>
        <rFont val="맑은 고딕"/>
        <family val="3"/>
        <charset val="129"/>
      </rPr>
      <t>Great! Can I expect the same volume next time?</t>
    </r>
  </si>
  <si>
    <t>신선도와 수량이 부족하면 제값을 쳐 줄수 없다우.</t>
  </si>
  <si>
    <t>우유 수량만 많고 신선도가 부족하면 일단 많이 팔아보시구려!</t>
  </si>
  <si>
    <t>If you fall short on freshness but have large volume` then focus on selling as much as possible!</t>
  </si>
  <si>
    <t>신선한 우유를 많이 팔면 값을 더 올려서 사갈게!</t>
  </si>
  <si>
    <t>If you have large quantity of fresh milk` I'll raise my price and buy them from you!</t>
  </si>
  <si>
    <t>여러 번 거래를 성공하면 조합에서 포상금이 나온다우.</t>
  </si>
  <si>
    <r>
      <rPr>
        <sz val="12"/>
        <color theme="1"/>
        <rFont val="맑은 고딕"/>
        <family val="3"/>
        <charset val="129"/>
      </rPr>
      <t>You will get reward from the Association if you successfully complete numerous sales.</t>
    </r>
  </si>
  <si>
    <t>자네한테만 알려주는건데 아주 좋은 우유를 많이 팔아주면 아이템을 따로 선물해 줄게!</t>
  </si>
  <si>
    <t>Hey! Don't tell this to no one because it's only for you. If you sell large quantity of very fresh milk` I'll give you an item as a gift!</t>
  </si>
  <si>
    <t>우유 수량이 모자랄 때가 있지? 그럴때에는 우유를 다 팔지 말고 조금씩 모아 뒀다 팔아봐.</t>
  </si>
  <si>
    <t>What should you do if you don't have a lot of milk? Well` don't sell it all but keep some to sell at next time.</t>
  </si>
  <si>
    <t>많이 파는게 많이 남는거야! 있을 때 많이 팔아봐!</t>
  </si>
  <si>
    <r>
      <rPr>
        <sz val="12"/>
        <color theme="1"/>
        <rFont val="맑은 고딕"/>
        <family val="3"/>
        <charset val="129"/>
      </rPr>
      <t>Sell as much as you can. Sell the milk when you have it!</t>
    </r>
  </si>
  <si>
    <t>아이구! 정말 고생했어. 내가 작은 선물하나 주고 갈테니 잘 쓰라구!</t>
  </si>
  <si>
    <t>Oh` my! Great job! Here's a gift for you. I know it will come in handy!</t>
  </si>
  <si>
    <t>아주 잘해줬네~ 다음에도 이렇게 해주길 기대할게~</t>
  </si>
  <si>
    <t>Great job! I can expect the same the next time` right?</t>
  </si>
  <si>
    <r>
      <rPr>
        <sz val="12"/>
        <color theme="1"/>
        <rFont val="맑은 고딕"/>
        <family val="3"/>
        <charset val="129"/>
      </rPr>
      <t>Hmm... I can't pay you the full price if the milk is not fresh or if you don't have enough quantity.</t>
    </r>
  </si>
  <si>
    <t>신선도가 부족하다면 우유를 많이 팔아보세요. 모자란 우유 품질은 수량으로 메꿀수 있거든요.</t>
  </si>
  <si>
    <t>If you fall short on freshness` then sell as much milk as possible. Make up for the quality with quantity.</t>
  </si>
  <si>
    <t>제가 요구한 수량보다 더 많은 우유를 가지고 있으면 그만큼 값을 올려드릴 수 있어요.</t>
  </si>
  <si>
    <t>If you bring more milk than what I asked for` I can pay you that much more.</t>
  </si>
  <si>
    <t>제 요구 조건에 맞춘 거래를 계속 성공하면 낙농조합에서 포상금이 지급된다고 합니다.</t>
  </si>
  <si>
    <t>If you continue to meet my requirements and complete the sales` you will get a reward from the Dairy Association.</t>
  </si>
  <si>
    <t>제 요구 조건보다 더 좋은 우유를 거래하면 우수 거래용 아이템을 드리도록 할게요.</t>
  </si>
  <si>
    <r>
      <rPr>
        <sz val="12"/>
        <color theme="1"/>
        <rFont val="맑은 고딕"/>
        <family val="3"/>
        <charset val="129"/>
      </rPr>
      <t>I will give you High Grade Trade Item if you sell me on better quality milk than what I asked for.</t>
    </r>
  </si>
  <si>
    <t>필요하다면 우유를 다 팔지 말고 남은 우유를 모아뒀다가 몰아서 파는 방법도 있습니다.</t>
  </si>
  <si>
    <t>You can leave some milk without selling it all` and then sell them in a large volume later.</t>
  </si>
  <si>
    <t>우유 생산에 자신이 있다면 팔수 있을 때 많이 파는 것이 이익이죠.</t>
  </si>
  <si>
    <t>If you are confident in continuously producing milk` then selling them whenever you get a chance will be more profitable.</t>
  </si>
  <si>
    <t>이 정도 품질의 우유라면 어디가도 뒤지지 않을겁니다!</t>
  </si>
  <si>
    <r>
      <rPr>
        <sz val="12"/>
        <color theme="1"/>
        <rFont val="맑은 고딕"/>
        <family val="3"/>
        <charset val="129"/>
      </rPr>
      <t>You will get very good price from any buyer with this quality milk!</t>
    </r>
  </si>
  <si>
    <t>정말 좋은 우유에요. 수량도 품질도 완벽하네요!</t>
  </si>
  <si>
    <r>
      <rPr>
        <sz val="12"/>
        <color theme="1"/>
        <rFont val="맑은 고딕"/>
        <family val="3"/>
        <charset val="129"/>
      </rPr>
      <t>It's great quality milk. Freshness and volume! Just perfect!</t>
    </r>
  </si>
  <si>
    <t>우유의 신선도와 수량이 부족하면 정상 거래 단가로는 거래를 할 수가 없으니 주의하세요.</t>
  </si>
  <si>
    <t>Remember! If the freshness of milk is in poor quality or if you don't have enough` then you can't sell them at regular price.</t>
  </si>
  <si>
    <t>신선도가 부족하다면 부족한 만큼 판매할 우유를 많이 팔아서 정상적으로 거래 할 수 있어요.</t>
  </si>
  <si>
    <t>If you fall short in freshness` then make up for it in quantity and sell at regular price.</t>
  </si>
  <si>
    <t>우유를 많이 팔면 돈을 더 드릴 수 있어요. 많이 파는게 남는거죠!</t>
  </si>
  <si>
    <r>
      <rPr>
        <sz val="12"/>
        <color theme="1"/>
        <rFont val="맑은 고딕"/>
        <family val="3"/>
        <charset val="129"/>
      </rPr>
      <t>I will pay you more if you sell large quantity of milk. Sell more and make more money!</t>
    </r>
  </si>
  <si>
    <t>계속해서 거래를 잘 이루어 나가보세요! 낙농조합에서 표창과 상금이 주어진데요.</t>
  </si>
  <si>
    <r>
      <rPr>
        <sz val="12"/>
        <color theme="1"/>
        <rFont val="맑은 고딕"/>
        <family val="3"/>
        <charset val="129"/>
      </rPr>
      <t>Continue to complete consecutive sales. You'll get a reward from the Dairy Association.</t>
    </r>
  </si>
  <si>
    <t>제 우유 거래 조건을 뛰어넘는 우유를 제공해 주시면 특별한 아이템을 선물로 드릴게요!</t>
  </si>
  <si>
    <r>
      <rPr>
        <sz val="12"/>
        <color theme="1"/>
        <rFont val="맑은 고딕"/>
        <family val="3"/>
        <charset val="129"/>
      </rPr>
      <t>I will give you a very special item as a gift if you supply me with milk in more quantity and higher freshness than what I asked for!</t>
    </r>
  </si>
  <si>
    <t>우유 탱크가 충분하다면 우유를 모아 좋은 단가를 제시하는 상인에게 몰아서 판매해보세요.</t>
  </si>
  <si>
    <t>If you have a large milk tank` then store the milk and sell it all to the merchant who offers the best price.</t>
  </si>
  <si>
    <t>우유를 많~이 팔 수록 많은 돈을 얻는다는건 기본중의 기본이죠!</t>
  </si>
  <si>
    <r>
      <rPr>
        <sz val="12"/>
        <color theme="1"/>
        <rFont val="맑은 고딕"/>
        <family val="3"/>
        <charset val="129"/>
      </rPr>
      <t>Sell more milk to make more money! It's just common sense!</t>
    </r>
  </si>
  <si>
    <t>어머나! 정말 대단하네요. 기대이상이에요! 앞으로도 이렇게 쭉- 해주시길 바래요!</t>
  </si>
  <si>
    <t>Oh` my! Amazing! This is more than I hoped for. Please keep this up!</t>
  </si>
  <si>
    <t>이렇게 좋은 우유를 받을 수 있다니 정말 기쁘네요. 다음에도 기대할께요~</t>
  </si>
  <si>
    <r>
      <rPr>
        <sz val="12"/>
        <color theme="1"/>
        <rFont val="맑은 고딕"/>
        <family val="3"/>
        <charset val="129"/>
      </rPr>
      <t>I'm thrilled to get such high quality milk. I hope the freshness will remain the same the next time~</t>
    </r>
  </si>
  <si>
    <t>Humph! If the milk's freshness is so~so` and you don't have enough quantity` even I can't pay you the full price.</t>
  </si>
  <si>
    <t>허허` 신선도가 부족할 때에는 그냥 많이 짜두라고! 수량이 많으면 정상적으로 단가를 거래해주지.</t>
  </si>
  <si>
    <t>What did I tell you? If the freshness is not so great` then make it up in volume. I will pay the full price for large quantity` even if you fall short on freshness.</t>
  </si>
  <si>
    <t>내가 요구하는 것보다 더 우유를 많이 팔려고? 그럼 내가 더 값을 쳐 주지!</t>
  </si>
  <si>
    <r>
      <rPr>
        <sz val="12"/>
        <color theme="1"/>
        <rFont val="맑은 고딕"/>
        <family val="3"/>
        <charset val="129"/>
      </rPr>
      <t>What? You want to sell more milk than what I asked for? Sure I'll take it. I'll even pay you more!</t>
    </r>
  </si>
  <si>
    <t>거래를 연속적으로 성공하면 어디 조합에서 돈을 준다던데?</t>
  </si>
  <si>
    <r>
      <rPr>
        <sz val="12"/>
        <color theme="1"/>
        <rFont val="맑은 고딕"/>
        <family val="3"/>
        <charset val="129"/>
      </rPr>
      <t>I've heard that some association or something pays out reward for successfully completing consecutive sales.</t>
    </r>
  </si>
  <si>
    <t>내가 요구하는 조건보다 더 좋은 우유를 많이 제공할 자신이 있다면 내가 선물을 주지!</t>
  </si>
  <si>
    <t>If you are confident in supplying me higher quality milk in larger volume than what I asked for` then I'll give you a gift!</t>
  </si>
  <si>
    <t>우유를 꼭 다 팔아버리는게 능사는 아니네! 잘 모아서 한번에 팔아치우는 것도 방법이지.</t>
  </si>
  <si>
    <r>
      <rPr>
        <sz val="12"/>
        <color theme="1"/>
        <rFont val="맑은 고딕"/>
        <family val="3"/>
        <charset val="129"/>
      </rPr>
      <t>Selling all the milk as you collect them is not always the best thing. You should consider saving some of it and sell the milk in a large volume.</t>
    </r>
  </si>
  <si>
    <t>자네가 얼마나 많은 우유를 짜냈는가에 따라 목장이 달라진다구!</t>
  </si>
  <si>
    <r>
      <rPr>
        <sz val="12"/>
        <color theme="1"/>
        <rFont val="맑은 고딕"/>
        <family val="3"/>
        <charset val="129"/>
      </rPr>
      <t>How your ranch will change depends on how much milk you can collect!</t>
    </r>
  </si>
  <si>
    <t>난 자네가 이렇게 잘 해낼거라는 걸 알고 있었지! 다음에도 기대하겠네.</t>
  </si>
  <si>
    <r>
      <rPr>
        <sz val="12"/>
        <color theme="1"/>
        <rFont val="맑은 고딕"/>
        <family val="3"/>
        <charset val="129"/>
      </rPr>
      <t>I knew you'll do well! I expect no less for the next time.</t>
    </r>
  </si>
  <si>
    <t>허허! 역시나 내가 사람 보는 눈은 있다니까. 자네 목장이 최고야!</t>
  </si>
  <si>
    <t>I had high expectations for you from the first moment I laid my eyes on you` and I'm proven right once more! You run the best ranch in the area!</t>
  </si>
  <si>
    <t>좋아! 어디 거래를 한번 해볼까?</t>
  </si>
  <si>
    <t>내가 원하는 동물이 있다면 비싸게 우유를 사주지!</t>
  </si>
  <si>
    <t>언젠가 최강의 우유 상인이 될거야! 일단 우유부터 먼저 사고...</t>
  </si>
  <si>
    <t>조건만 된다면 다른 상인들과 비교도 안될만큼의 가격으로 우유를 사줄게!</t>
  </si>
  <si>
    <t>난 다른 상인들과 거래 조건이 좀 다르니 잘 알아둬.</t>
  </si>
  <si>
    <t>어중간한 우유 수량으로는 내 성미에 차지 않는다는 것 쯤은 알아둬.</t>
  </si>
  <si>
    <t>뭐` 너 정도면 내가 요구하는 우유 품질은 우습겠지?</t>
  </si>
  <si>
    <t>역시 짜요 목장의 우유가 최고지!</t>
  </si>
  <si>
    <t>좋아` 다음에도 또 와야겠어.</t>
  </si>
  <si>
    <t>내 커피 체인점에 쓸 우유는 최고 품질이어야 해.</t>
  </si>
  <si>
    <t>우리 카페 온적있어? 조금만 더 있으면 전국을 확 휩쓸테니까~</t>
  </si>
  <si>
    <t>난 최고의 우유만을 원해. 시간 나면 우리 바리스타 카페에도 한번 들러줘!</t>
  </si>
  <si>
    <t>최고의 우유만이 최고의 라떼를 만든다구! 언제 한번 내가 만든 라떼 먹어볼래?</t>
  </si>
  <si>
    <t>좋아... 조금만 더 노력하면 빈티지 카페와 마이스터 카페를 누를수 있겠어... 후후후.</t>
  </si>
  <si>
    <t>바리스타 유업은 바리스타 카페 그룹 소속이야. 우유가 좋다면 언제든지 사줄 수 있어.</t>
  </si>
  <si>
    <t>바리스타 카페는 아직 업계 3위지만 조금 있으면 1위가 될테니 기대해도 좋아. 호호.</t>
  </si>
  <si>
    <t>흠~ 나쁘지 않은걸?</t>
  </si>
  <si>
    <t>이제 좋은 우유가 생겼으니 좋은 커피를 구하러 가야겠다~</t>
  </si>
  <si>
    <t>음... 어디 우유가 쓸만한가 좀 봐야겠군. 우유는 언제 팔텐가?</t>
  </si>
  <si>
    <t>바리스타 유업의 애송이들은 우유 품질도 제대로 못가리는 애송이들이지. 그런데 우유는 안팔텐가?</t>
  </si>
  <si>
    <t>이게 좋을까... 아니면 저게 좋을까... 그게 이번 우유중 제일 좋은 품질의 우유 맞지? 우유 팔긴 하는건가?</t>
  </si>
  <si>
    <t>이곳은 유제품과 커피의 성지라고 할 수 있지. 그게 바로 유명 커피숍에서 직접 좋은 우유를 찾고 있는 이유라네.</t>
  </si>
  <si>
    <t>빈티지 유업 산하의 빈티지 카페에서는 언제나 최고의 우유만을 찾는다네. 그래서 우유는 언제 팔건가?</t>
  </si>
  <si>
    <t>내가 빈티지 유업과 카페를 운영한지 꽤나 오랜 시간이 흘렀구만... 그런데 우유는 언제 팔껀가?</t>
  </si>
  <si>
    <t>나도 젊었을 때에는 꽤나 미남 바리스타로 이름을 날렸지... 그런데 우유 안팔껀가?</t>
  </si>
  <si>
    <t>아차차. 여기 우유 대금이네. 나이 먹으니 자꾸 기억이 가물가물하는구만.</t>
  </si>
  <si>
    <t>어이쿠` 우유 대금 여기있네. 왜 그런 눈빛으로 보는겐가? 절대 안주려던건 아닐세. 이게 다 나이 탓이야. 흠흠.</t>
  </si>
  <si>
    <t>마이스터 유업에서 왔습니다. 우유를 좀 봤으면 하는군요.</t>
  </si>
  <si>
    <t>마이스터 역시 빈티지` 바리스타 유업과 마찬가지로 카페 체인점을 운영합니다. 우유는 당연히 최고급이어야죠.</t>
  </si>
  <si>
    <t xml:space="preserve">저희 유업에서는 최고 등급의 원유를 원합니다. </t>
  </si>
  <si>
    <t>폴이 이 목장을 자주 추천하더군요. ...과거에는 폴의 목장에서만 우유를 공급해서 사용했었죠.</t>
  </si>
  <si>
    <t>카페에서 사용할 우유가 필요합니다. 기대하는 만큼의 우유 품질이 나왔으면 합니다.</t>
  </si>
  <si>
    <t xml:space="preserve">이번 달 우유는 어떻습니까? </t>
  </si>
  <si>
    <t>전 제가 직접 본 재료만 믿습니다. 직접 우유를 사는 이유 중에 하나죠.</t>
  </si>
  <si>
    <t>이 정도면 충분하다고 생각되는군요. 다음에 다시 방문하도록 하겠습니다.</t>
  </si>
  <si>
    <t>계속 거래를 했으면 좋겠군요.</t>
  </si>
  <si>
    <t>cropframe</t>
    <phoneticPr fontId="6" type="noConversion"/>
  </si>
  <si>
    <t>name</t>
    <phoneticPr fontId="6" type="noConversion"/>
  </si>
  <si>
    <t>배추</t>
  </si>
  <si>
    <t>귀리</t>
  </si>
  <si>
    <t>호박</t>
  </si>
  <si>
    <t>고구마</t>
  </si>
  <si>
    <t>회복제 나무</t>
  </si>
  <si>
    <t>촉진제 나무</t>
  </si>
  <si>
    <t>하트 나무</t>
  </si>
  <si>
    <t>큰박</t>
  </si>
  <si>
    <t>wolfinfo</t>
    <phoneticPr fontId="6" type="noConversion"/>
  </si>
  <si>
    <t>name</t>
    <phoneticPr fontId="6" type="noConversion"/>
  </si>
  <si>
    <t>enchant</t>
    <phoneticPr fontId="6" type="noConversion"/>
  </si>
  <si>
    <t>desc</t>
    <phoneticPr fontId="6" type="noConversion"/>
  </si>
  <si>
    <t>신선도</t>
  </si>
  <si>
    <t>우유 추가</t>
  </si>
  <si>
    <t>피버드랍</t>
  </si>
  <si>
    <t>질병저항</t>
  </si>
  <si>
    <t>코인드랍</t>
  </si>
  <si>
    <t>friendreward</t>
    <phoneticPr fontId="6" type="noConversion"/>
  </si>
  <si>
    <t>친구 초대 보상 코인 300만</t>
  </si>
  <si>
    <t>친구 초대 보상 액세서리 엔젤링</t>
  </si>
  <si>
    <t>친구 초대 보상 소 꽃무늬 소</t>
  </si>
  <si>
    <t>loginbonus</t>
    <phoneticPr fontId="6" type="noConversion"/>
  </si>
  <si>
    <t>desc</t>
    <phoneticPr fontId="6" type="noConversion"/>
  </si>
  <si>
    <t>로그인 보상 20만 코인</t>
  </si>
  <si>
    <t>로그인 보상 30만 코인</t>
  </si>
  <si>
    <t>로그인 보상 50만 코인</t>
  </si>
  <si>
    <t>rival</t>
    <phoneticPr fontId="6" type="noConversion"/>
  </si>
  <si>
    <t>title</t>
    <phoneticPr fontId="6" type="noConversion"/>
  </si>
  <si>
    <t>The First Step</t>
  </si>
  <si>
    <t>많을수록 좋아요</t>
  </si>
  <si>
    <t>More the Merrier</t>
  </si>
  <si>
    <t>멋쟁이 가축들</t>
  </si>
  <si>
    <t>Great Animals</t>
  </si>
  <si>
    <t>Facility Improvement 1</t>
  </si>
  <si>
    <t>Hay Harvest 1</t>
  </si>
  <si>
    <t>Facility Improvement 2</t>
  </si>
  <si>
    <t>Breed Modification 1</t>
  </si>
  <si>
    <t>Hunt the Wolves</t>
  </si>
  <si>
    <t>Item Usage Guide</t>
  </si>
  <si>
    <t>도와줘요!</t>
  </si>
  <si>
    <t>Help!</t>
  </si>
  <si>
    <t>Garden Cultivation</t>
  </si>
  <si>
    <t>Hay Harvest 3</t>
  </si>
  <si>
    <t>Moving to a New Home</t>
  </si>
  <si>
    <t>The First Step to a Great Ranch</t>
  </si>
  <si>
    <t>Facility Improvement 3</t>
  </si>
  <si>
    <t>Ranch Business 1</t>
  </si>
  <si>
    <t>Making Friends</t>
  </si>
  <si>
    <t>품종 개량 2</t>
  </si>
  <si>
    <t>Breed Modification 2</t>
  </si>
  <si>
    <t>Expanding the Stable</t>
  </si>
  <si>
    <t>Determined Milk Trade 1</t>
  </si>
  <si>
    <t>Continuous Milk Production 1</t>
  </si>
  <si>
    <t>Facility Improvement 4</t>
  </si>
  <si>
    <t>Ranch Business 2</t>
  </si>
  <si>
    <t>Facility Improvement 5</t>
  </si>
  <si>
    <t>Collecting Hearts 1</t>
  </si>
  <si>
    <t>Ranch of the Month 1</t>
  </si>
  <si>
    <t>Top Salesman 1</t>
  </si>
  <si>
    <t>Determined Milk Trade 2</t>
  </si>
  <si>
    <t>Continuous Milk Production 2</t>
  </si>
  <si>
    <t>Ranch Business 3</t>
  </si>
  <si>
    <t>품종 개량 3</t>
  </si>
  <si>
    <t>Breed Modification 3</t>
  </si>
  <si>
    <t>Ranch of the Month 2</t>
  </si>
  <si>
    <t>Top Salesman 2</t>
  </si>
  <si>
    <t>Determined Milk Trade 3</t>
  </si>
  <si>
    <t>Continuous Milk Production 3</t>
  </si>
  <si>
    <t>Ranch Business 4</t>
  </si>
  <si>
    <t>Collecting Hearts 2</t>
  </si>
  <si>
    <t>Ranch of the Month 3</t>
  </si>
  <si>
    <t>Top Salesman 3</t>
  </si>
  <si>
    <t>Determined Milk Trade 4</t>
  </si>
  <si>
    <t>Continuous Milk Production 4</t>
  </si>
  <si>
    <t>Ranch Business 5</t>
  </si>
  <si>
    <t>품종 개량 4</t>
  </si>
  <si>
    <t>Breed Modification 4</t>
  </si>
  <si>
    <t>Ranch of the Month 4</t>
  </si>
  <si>
    <t>Top Salesman 4</t>
  </si>
  <si>
    <t>교배 연구 1</t>
  </si>
  <si>
    <t>Crossbreeding Research 1</t>
  </si>
  <si>
    <t>교배 연구 2</t>
  </si>
  <si>
    <t>Crossbreeding Research 2</t>
  </si>
  <si>
    <t>교배 연구 3</t>
  </si>
  <si>
    <t>Crossbreeding Research 3</t>
  </si>
  <si>
    <t>교배 연구 4</t>
  </si>
  <si>
    <t>Crossbreeding Research 4</t>
  </si>
  <si>
    <t>교배 연구 5</t>
  </si>
  <si>
    <t>Crossbreeding Research 5</t>
  </si>
  <si>
    <t>늑대 주의</t>
  </si>
  <si>
    <t>Warning: Wolves!</t>
  </si>
  <si>
    <t>끝나지 않는 거래</t>
  </si>
  <si>
    <t>Unfinished Business</t>
  </si>
  <si>
    <t>영농 후계자</t>
  </si>
  <si>
    <t>Successor of the Ranch</t>
  </si>
  <si>
    <t>협상 전문가</t>
  </si>
  <si>
    <t>Negotiation Specialist</t>
  </si>
  <si>
    <t>우유왕</t>
  </si>
  <si>
    <t>Milk King</t>
  </si>
  <si>
    <t>가축 계획</t>
  </si>
  <si>
    <t>Livestock Breeding Plan</t>
  </si>
  <si>
    <t>부자 목장</t>
  </si>
  <si>
    <t>동물 농장!</t>
  </si>
  <si>
    <t>우유의 황제</t>
  </si>
  <si>
    <t>대농장</t>
  </si>
  <si>
    <t>하트가 열리는 나무</t>
  </si>
  <si>
    <t>늑대 사냥꾼</t>
  </si>
  <si>
    <t>최고급 우유 생산지</t>
  </si>
  <si>
    <t>rival</t>
    <phoneticPr fontId="6" type="noConversion"/>
  </si>
  <si>
    <t>complete</t>
    <phoneticPr fontId="6" type="noConversion"/>
  </si>
  <si>
    <t>우유를 모으는데 성공했군요. 생각보다 우유 모으는 솜씨는 어느 정도 있는 것 같습니다.</t>
  </si>
  <si>
    <t>You succeeded in collecting milk. Excellent. It seems like you have talent for this.</t>
  </si>
  <si>
    <t>가축을 배치하는데 성공 하셨습니까? 가축이 늘어나니 어떤 장점이 있는지 아시면 좋겠군요. 참` 잊지 말고 우편함을 확인하시기 바랍니다.</t>
  </si>
  <si>
    <t>Did you successfully position your animals? Your animals will increase` so you should know what benefits there are. Oh` don't forget to check your Mailbox.</t>
  </si>
  <si>
    <t>새로운 가축을 얻으셨군요. 어떻습니까` 새로운 가축을 얻으신 소감이?</t>
  </si>
  <si>
    <t>You got a new animal. Well? How do you feel?</t>
  </si>
  <si>
    <t>착유기를 향상 시키셨군요. 예전의 그 누더기 같던 착유기를 드디어 안보게 되었군요. 다행입니다.</t>
  </si>
  <si>
    <t>You've upgraded the milk pump. Glad to know that you're not milking with that old worn out pump anymore.</t>
  </si>
  <si>
    <t>건초를 어느 정도 생산하시는데 성공했군요. 건초가 부족하다는 것은 곧 우유를 얻을 수 없다는 말과 같으니 명심하십시오.</t>
  </si>
  <si>
    <t>Great! You were able to harvest some hay. Remember! Running out of hay means that you will not be able to get milk.</t>
  </si>
  <si>
    <t>우유 탱크 업그레이드를 하셨습니까? 시설이 향상되니 좀 편해진 것이 느껴지십니까?</t>
  </si>
  <si>
    <t>Did you upgrade the milk tank? You can feel that things are running more smoothly since facility upgrades` right?</t>
  </si>
  <si>
    <t>흠. 교배에 성공하신 모양이군요. 지속적인 교배만이 좋은 가축을 얻는 지름길이라는 것을 기억해두십시오. 참고로 교배로 얻은 가축은 우편함에서 확인 가능합니다.</t>
  </si>
  <si>
    <t>Great! It seems like you were successful in crossbreeding. Remember! Continuous efforts in crossbreeding is the fastest way to get high quality animal. Oh` in case you were wondering where the animal you got from crossbreeding is at` check your Mailbox.</t>
  </si>
  <si>
    <t>늑대를 잡으셨습니까? 잘 됐군요. 들리는 소문에는 늑대들이 납치한 소들로 치즈를 만드려 잔혹하게 혹사시키고 있다고 합니다.</t>
  </si>
  <si>
    <t>Did you kill a wolf? Great! From what I've heard` they say that the cows abducted by the wolves are over worked to make cheese.</t>
  </si>
  <si>
    <t>아이템을 사용해 보셨습니까? 좋은 아이템은 그만큼 좋은 효과가 있다는 것을 잊지 마십시오. 보상을 우편함에서 확인 하는 것도 잊지 마시구요.</t>
  </si>
  <si>
    <t>Have you tried to use an item? Keep in mind that high grade items are very effective. And don't forget to check for rewards in your Mailbox.</t>
  </si>
  <si>
    <t>긴급지원을 써보신겁니까? 어때요` 긴급 지원을 받으니 아주 편안하지 않습니까?</t>
  </si>
  <si>
    <t>Have you tried the Emergency Help? What do you think? They're pretty useful` right?</t>
  </si>
  <si>
    <t>경작지 확장을 해보신 모양이군요. 경작지가 필요하다면 아끼지 말고 과감하게 투자하여 확장하시기 바랍니다.</t>
  </si>
  <si>
    <t>You've expanded your farmland. Excellent! If you feel that you need to increase your land` don't be stingy but invest rather boldly.</t>
  </si>
  <si>
    <t>건초 생산에 성공하신 모양이군요. 쉬지 말고 건초를 생산하세요. 그래야 다른 목장들을 조금이라도 따라잡지 않겠습니까?</t>
  </si>
  <si>
    <t>You succeeded in harvesting hay. Don't get lazy on farming the hay. You need to catch up on the other ranches?</t>
  </si>
  <si>
    <t>집이 바뀌었군요. 그나마 좀 나아졌군요. 예전의 그 집보다는...</t>
  </si>
  <si>
    <t>You got a new home! It's nice... compared to the other house...</t>
  </si>
  <si>
    <t>명성도가 좀 올랐군요. 명성도가 높아져야 더 많은 시설을 추가하고` 더 좋은 가축을 얻을 수 있으니 명심하십시오.</t>
  </si>
  <si>
    <t>Your Fame has increased a little. Remember. You need to have high Fame in order to be able to add more facilities and get higher quality animals.</t>
  </si>
  <si>
    <t>주입기 업그레이드를 완료하셨군요. 주입기가 좋아지면 우유 탱크에 우유를 더 많이 집어넣을 수 있으니 기억하세요.</t>
  </si>
  <si>
    <t>You've upgraded the Pump. Excellent. Higher quality pump means that you can put more milk into the milk tank. Don't forget!</t>
  </si>
  <si>
    <t>매출 기록이 생각보다 잘 나오신 것 같군요. 짜요 목장치고는 꽤나 잘 했다고 말씀드리죠.</t>
  </si>
  <si>
    <t>It seems like your revenue is much better than expected. Considering that you're running the Cha-yo Ranch` it's very good.</t>
  </si>
  <si>
    <t>친구를 추가해보니 어떻습니까? 넓은 인간관계는 언젠가 도움이 되니 잘 기억하시기 바랍니다.</t>
  </si>
  <si>
    <t>Great! You've added a Friend in your Friends List. Keep in mind! Having wide network of friends will come in handy someday.</t>
  </si>
  <si>
    <t>교배를 좀 해보셨군요. 교배로 가축을 획득하여 [ffcc00]가축 도감[ffffff]을 완성 시킬 수 있다는 것 역시 잊지 마십시오.</t>
  </si>
  <si>
    <t>It seems like you've done some crossbreeding. Keep in mind that you can get an animal and also complete the [ffcc00]Animal Puzzle[ffffff] through successful crossbreeding.</t>
  </si>
  <si>
    <t>인벤토리를 확장해 보셨습니까? 어떤 상황이 일어날 지 모르니 가축을 몇마리 대비로 가지고 있으시길 추천드리죠.</t>
  </si>
  <si>
    <t>Want to try to increase your Inventory? You'll never know what will happen in the future` so I recommend that you keep a few animals as backup.</t>
  </si>
  <si>
    <t>연속 거래에 성공 하셨다고 하더군요. 하지만 아직 갈길이 멉니다.</t>
  </si>
  <si>
    <t>I've heard that you successfully completed multiple sales` consecutively. But you still have a long way to go.</t>
  </si>
  <si>
    <t>착실하게 우유를 생산하신 모양이군요. 생각보다 잘 해나가고 있으신 것 같습니다. 하지만 제 칭찬을 받았다고 해서 자만하지는 마십시오.</t>
  </si>
  <si>
    <t>It seems like you've been working hard in producing milk. You are doing better than I expected. But don't get all big headed because of my compliments.</t>
  </si>
  <si>
    <t>목장 환경을 개선하셨군요. 그런데 본인이 향상시킨 시설이 무슨 역할을 하고 있는지는 알고는 계시겠죠?</t>
  </si>
  <si>
    <t>You've improved the ranch facility. Great! But` you do know the effects of the facility that you've upgraded` right?</t>
  </si>
  <si>
    <t>상당 수준의 매출 기록을 달성하셨군요. 아주 축하드립니다. 정말로요. 진짭니다.</t>
  </si>
  <si>
    <t>Your sales revenue is remarkable! Congratulations! Really... I'm very impressed!</t>
  </si>
  <si>
    <t>양동이 업그레이드를 어느 정도 완료하신 모양이군요. 우리 Smart and Genius목장을 따라 오기 위해서는 더 열심히 하셔야 할 겁니다.</t>
  </si>
  <si>
    <t>You've upgraded your pail. But you still have a long way to go to catch up to our Smart and Genius Ranch.</t>
  </si>
  <si>
    <t>하트 수확은 잘 되가고 있습니까? 아... 이제서야 다 모은 모양이군요.</t>
  </si>
  <si>
    <t>How's your Heart harvesting going? Ah... you've collected them all!</t>
  </si>
  <si>
    <t>꽤나 좋은 매출을 기록하는데 성공하셨군요. 꾸준하게 좋은 결과를 내는 것이 목장을 빨리 발전시키는 지름길입니다.</t>
  </si>
  <si>
    <t>That's an impressive revenue. Continuously maintaining good sales is the fastest way to advance your ranch.</t>
  </si>
  <si>
    <t>우유 생산량이 꽤나 나아진 것 같군요. 아직 갈길이 멀긴 하지만 잘 해 나가시는 것 같습니다. 뭐 노력하는 자에게는 성공이 있다고 하던가요?</t>
  </si>
  <si>
    <t>It seems like milk productivity has significantly improved. You still have a long way to go but at least you're on the right track. Keep it up and success will smile upon you!</t>
  </si>
  <si>
    <t>표창을 받았다고 들었습니다. 축하드릴 일이군요. 짜요 목장이라면 이런 상금이 매우 귀중할 때 이니까요.</t>
  </si>
  <si>
    <t>I've heard that you've got a reward. Congratulations! I'm sure Cha-yo Ranch can use the reward money.</t>
  </si>
  <si>
    <t>우유 생산 목표량을 채우셨군요. 제 덕에 보상금을 받았으니 고맙다고 한마디 해주시면 어떨까요?</t>
  </si>
  <si>
    <t>You've filled your milk production target. Excellent. Don't you think I deserve a thanks since you got the reward because of my help?</t>
  </si>
  <si>
    <t>꽤나 높은 매출을 달성하셨군요. 분발하면 더 좋은 결과가 있을 겁니다. 열심히 노력하십시오.</t>
  </si>
  <si>
    <t>That's a pretty impressive revenue. Keep working hard like this and I'm sure you will be satisfied with the results.</t>
  </si>
  <si>
    <t>가축 교배를 지속적으로 진행하고 있군요. 그런식으로 계속 발전해나가보세요.</t>
  </si>
  <si>
    <t>It seems like you were also busy with crossbreeding. That's the way to do it!</t>
  </si>
  <si>
    <t>꽤나 높은 매출을 달성하는데 성공하셨군요. 아직 Smart and Genius 목장에 비해서는 모자라지만 나름대로 잘 하신 것 같습니다.</t>
  </si>
  <si>
    <t>That's a pretty impressive revenue. It's no way near the revenue we make at Smart and Genius Ranch` but it's not bad at all.</t>
  </si>
  <si>
    <t>목표로 하신 우유 판매량 달성에 성공하셨군요. 뭐` 예상보다 좀 느리긴 하지만... 어쨌든 잘 해냈군요.</t>
  </si>
  <si>
    <t>You've succeeded in achieving target revenue. Well` it took longer than expected` but it's still good!</t>
  </si>
  <si>
    <t>연속 우유 거래에 성공 하셨다고 들었습니다. 점점 발전해 나가는 모습이 보이는군요. 하긴` 그래야 이렇게 찾아와 조언해주는 보람이라도 있지않겠습니까?</t>
  </si>
  <si>
    <t>I've heard that you've succeeded in consecutive sales. It seems like you're getting better at it each day. Well` at least it makes me feel like I'm not wasting my time here.</t>
  </si>
  <si>
    <t>우유 생산 목표량 달성에 성공한 겁니까? 뭐 축하는 해드리도록 하겠습니다.</t>
  </si>
  <si>
    <t>Did you succeed in reaching target milk production volume? Well... I knew you would` but congratulations anyway!</t>
  </si>
  <si>
    <t>매출 달성에 성공하신 모양이군요. 그럭저럭 나쁘지 않은 결과 같습니다.</t>
  </si>
  <si>
    <t>It seems like you've succeeded in achieving target revenue. Well` it seems like you're doing pretty well.</t>
  </si>
  <si>
    <t>꽤나 열심히 하트를 수집하신것 같군요. Smart and Genius 목장에 비해서는 한참 모자라지만.</t>
  </si>
  <si>
    <t>You look like you're trying really hard in collecting those Hearts. But you still have a long way to go to catch up to Smart and Genius Ranch.</t>
  </si>
  <si>
    <t>매출 달성에 성공하신겁니까? 나름 나쁘지는 않은 결과로군요. 꾸준히 진행하십시오.</t>
  </si>
  <si>
    <t>Did you succeed in reaching target revenue? Not bad. Keep up the good work.</t>
  </si>
  <si>
    <t>우유 생산 목표를 달성했다고 들었습니다. 좋은 소식이로군요. 계속 노력하시기 바랍니다.</t>
  </si>
  <si>
    <t>I've heard that you've reached target milk production volume. That's great news. Keep up the good work.</t>
  </si>
  <si>
    <t>여러 상인들과 실패 없이 거래를 잘 진행하셨군요. 아주 잘 해 나가고 있습니다.</t>
  </si>
  <si>
    <t>You completed sales with various merchants. Excellent! You're doing very well.</t>
  </si>
  <si>
    <t>우유 생산을 꾸준하게 잘 진행하셨군요. 생각보다 잘 해내가고 있는 것 같습니다.</t>
  </si>
  <si>
    <t>You are doing well in producing milk. It's actually better than I expected.</t>
  </si>
  <si>
    <t>목표 금액을 달성 하신겁니까? 생각보다 잘 해나가고 있군요. 사실 포기하고 도망가지나 않았을까 잠깐 생각하긴 했습니다.</t>
  </si>
  <si>
    <t>Did you reach your target sales? That's excellent! I was worried that you'd give up and run away.</t>
  </si>
  <si>
    <t>예상보다 좀 느리긴 하지만... 가축 교배를 착실히 진행하신 모양이군요. 뭐 꾸준히 잘 했다는게 중요하죠.</t>
  </si>
  <si>
    <t>It took longer than expected but... at least you continuously placed efforts in crossbreeding. Consistency. That's important!</t>
  </si>
  <si>
    <t>최고 매출 기록을 달성하신겁니까? 하긴` 그 정도는 쉽게 해결해야 목장을 이끌어 나간다고 할 수 있죠. 안 그렇습니까?</t>
  </si>
  <si>
    <t>Did you achieve a record revenue? Well` running the ranch is a piece of cake now` right?</t>
  </si>
  <si>
    <t>이제 제법 우유를 판매하는 법에 대해서 알게 되신 것 같군요. 적절한 시기가 올때 까지 대비를 잘 하게 되면 이런 좋은 결과가 있는 겁니다.</t>
  </si>
  <si>
    <t>It seems like you're pretty skilled in selling the milk. Preparing for the right moment will get you great results like this.</t>
  </si>
  <si>
    <t>제가 말씀드린 가축을 얻으신겁니까? 대단하군요. 사실 성공할거라 생각은 못했지만 축하드립니다.</t>
  </si>
  <si>
    <t>Did you get the animal I've told you about? Excellent! I was pretty sure that you wouldn't succeed` but congratulations!</t>
  </si>
  <si>
    <t>그 가축도 얻었다고 들었습니다. 이건 정말 예상 외의 결과로군요.</t>
  </si>
  <si>
    <t>I've heard that you got that animal as well. I didn't expect that one.</t>
  </si>
  <si>
    <t>제가 말씀 드린 가축을 얻으셨다고 들었습니다. 흠... 꽤나 흥미로운 결과로군요. 딱히 예상 밖의 결과라 그런건 아닙니다.</t>
  </si>
  <si>
    <t>I've heard that you got the animal I've told you about. That's pretty interesting. I didn't expect for you to succeed.</t>
  </si>
  <si>
    <t>이번에 교배에 성공하셨다고 들었습니다. ...제가 놀랐다고 생각하시나요? 전혀 놀라지 않았습니다. 전혀요.</t>
  </si>
  <si>
    <t>I've heard that you've succeeded in crossbreeding this time. Do I look surprised? Oh` no... not .. umm at ... all.</t>
  </si>
  <si>
    <t>이번에도 제가 말씀드린 가축을 얻는데 성공하신 것 같군요. 이번 만큼은 정말 대단하시군요.</t>
  </si>
  <si>
    <t>It seems like you've succeeded in getting the animal I've told you about` again. You're really getting good at this.</t>
  </si>
  <si>
    <t>목표한 수 만큼의 늑대 사냥에 성공하셨군요. 이왕이면 평소에도 총알 좀 아끼지 말고 열심히 잡아주시면 감사하겠군요.</t>
  </si>
  <si>
    <t>You've killed the targeted number of wolves. Excellent! You know` try not to worry about saving bullets. Keep shooting at them throughout the year.</t>
  </si>
  <si>
    <t>매출 목표를 달성하신 겁니까?</t>
  </si>
  <si>
    <t>Did you achieve target revenue?</t>
  </si>
  <si>
    <t>흠` 충분한 건초를 모으는데 성공하신 것 같군요.</t>
  </si>
  <si>
    <t>It seems like you've gathered enough hay.</t>
  </si>
  <si>
    <t>연속 거래에 성공하신 모양이군요. 거래를 실패없이 지속적으로 성공시켜 나가면 받는 표창도 잊지 마십시오.</t>
  </si>
  <si>
    <t>It seems like you've succeeded in completing consecutive sales. Don't forget that you will get a reward if you continue to complete sales` consecutively.</t>
  </si>
  <si>
    <t>목표한 우유 생산량에 도달하신 겁니까? 잘 하셨습니다.</t>
  </si>
  <si>
    <t>Did you reach your target milk production? Great job!</t>
  </si>
  <si>
    <t>가축 교배 목표를 달성하신겁니까? 당장 좋은 가축을 얻지 못했더라도 꾸준히 진행하면 좋은 결과가 있을 것입니다.</t>
  </si>
  <si>
    <t>Did you reach your target crossbreeding? Even if you don't get the animal you want now` continue to work at it and I'm sure you'll get great result.</t>
  </si>
  <si>
    <t>목표 매출을 달성하는 데 성공한 모양이군요.</t>
  </si>
  <si>
    <t>교배 목표 달성량을 채우셨군요. 꾸준한 교배로 동물을 지속해서 향살할 수 있다는 점을 잊지 마십시오.</t>
  </si>
  <si>
    <t>충분한 우유를 생산하셨군요. 어떻게 해야 우유가 많이 생산되는지 잘 기억하십시오.</t>
  </si>
  <si>
    <t>흠` 충분한 건초를 모으는 데 성공하신 것 같군요.</t>
  </si>
  <si>
    <t>하트 재배에는 끈기를 요구하죠. 잘하셨습니다.</t>
  </si>
  <si>
    <t>총을 쏘는데 소질이 상당하신 것 같군요. 사냥꾼을 하셔도 될 것 같습니다만.</t>
  </si>
  <si>
    <t>더 좋은 동물이 왜 필요한지 궁금하신가요? 앞으로 분명 필요하게 될 일이 있을 겁니다.</t>
  </si>
  <si>
    <t>talk1</t>
    <phoneticPr fontId="6" type="noConversion"/>
  </si>
  <si>
    <t>흠` 여기가 이번에 새로운 주인이 왔다는 짜요 목장입니까?</t>
  </si>
  <si>
    <t>Is this the Cha-yo Ranch with a new owner?</t>
  </si>
  <si>
    <t>나름 열심히 하려는 모습은 보이는것 같군요.</t>
  </si>
  <si>
    <t>Well` at least you look like you're trying hard.</t>
  </si>
  <si>
    <t>혹시 [ffcc00]프리미엄 교배 티켓[ffffff]을 가지고 계십니까? 제 기억으로는 아마 한장 정도는 가지고 계실텐데 말이죠.</t>
  </si>
  <si>
    <t>Do you have [ffcc00]Premium Crossbreeding Ticket[ffffff]? If I remember correctly` you should have one.</t>
  </si>
  <si>
    <t>처음보다 목장 꼴이 좋아지긴 했지만 여전히 같은 지역에 목장이라는게 부끄러운 수준입니다.</t>
  </si>
  <si>
    <t>Your ranch has improved some what` but it's still shabby. Why` I am embarrassed that we're neighbors.</t>
  </si>
  <si>
    <t>시설쪽은 어느 정도 해결이 된것 같긴 하지만 아직 목장이라고 부르기에는 많이 부끄러운 상태입니다.</t>
  </si>
  <si>
    <t>Your facility has improved some what` but I still think it's more of a farm than a ranch.</t>
  </si>
  <si>
    <t>초보자도 알만한 상식으로` 착유기가 성능이 좋아지면 함께 올려야 할 것이 있습니다.</t>
  </si>
  <si>
    <t>Even the beginners know that there are other things that need to be upgraded if the milk pump is upgraded.</t>
  </si>
  <si>
    <t>Well` you've been running the ranch for quite some time now. How much longer are you going to do business with just these milk cows?</t>
  </si>
  <si>
    <t>그러고 보니 언제 [ffcc00]늑대[ffffff]를 본적이 있습니까?</t>
  </si>
  <si>
    <t>Come to think of it` have you seen [ffcc00]Wolves[ffffff]?</t>
  </si>
  <si>
    <t>가만.. 짜요 목장에서 지금까지 [ffcc00]아이템[ffffff]을 제대로 써본적이 있긴 합니까?</t>
  </si>
  <si>
    <t>I just remembered something... did you every use an [ffcc00]Item[ffffff] in Cha-yo Ranch?</t>
  </si>
  <si>
    <t>그나저나 우유를 힘들게 짜는 모습을 보아하니 열심히 일하는 우리 Smart and Genius목장의 알바들을 보는 기분이군요.</t>
  </si>
  <si>
    <t>You know` watching you manually milking those animals reminds me of my workers in my Smart and Genius Ranch.</t>
  </si>
  <si>
    <t>기초적인 질문을 하나 해보겠습니다. 가축들이 많아지면 어떻게 될까요?</t>
  </si>
  <si>
    <t>Let me ask you a really basic question. What would happen when the number of your animals increases?</t>
  </si>
  <si>
    <t>At our Smart and Genius Ranch` our highly trained workers produce the highest grade feed cultivated in organic process in vast farmland.</t>
  </si>
  <si>
    <t>가축들에게 줄 건초 수량이 꽤나 만만치 않을텐데... 건초 보관량은 얼마 안된다고 불평하고 있지는 않습니까?</t>
  </si>
  <si>
    <t>The amount of hay your animals eat is unbelievably a lot` right? Don't you wish you had more hay in stock?</t>
  </si>
  <si>
    <t>뭐 나름 목장 생활에 익숙해진 것 같아 보이는군요. 이게 다 제 덕이라고 생각하십시오.</t>
  </si>
  <si>
    <t>It seems like you're pretty much settled in your ranch. I'm sure it's all thanks to my advices.</t>
  </si>
  <si>
    <t>Can you feel the changes since your Fame has increased?</t>
  </si>
  <si>
    <t>이 정도로 익숙해졌다면 나름 어디가서 명함은 내밀 수 있겠군요. 물론 우리 Smart and Genius목장을 따라가려면 한참 멀었지만...</t>
  </si>
  <si>
    <t>With skill like this` you can call yourself a rancher from now on. Of course` you still have a long way to go to be on the level of our Smart and Genius Ranch.</t>
  </si>
  <si>
    <t>그런데 짜요 목장은 주변 목장과 교류하고는 있습니까?</t>
  </si>
  <si>
    <t>I'm just curious` do you interact with neighboring ranchers?</t>
  </si>
  <si>
    <t>짜요목장은 요즘 교배를 열심히 진행하고 있는지 궁금하군요.</t>
  </si>
  <si>
    <t>How's the crossbreeding going in Cha-yo Ranch now days?</t>
  </si>
  <si>
    <t>혹시 가축은 많은데...가축을 저장할 공간이 부족하다고는 생각하지 않으십니까?</t>
  </si>
  <si>
    <t>Do you feel like you have more animals than the space for them?</t>
  </si>
  <si>
    <t>최근 Smart and Genius 목장에서는 연속적으로 거래를 성공시켜 통해 많은 수입을 올렸습니다.</t>
  </si>
  <si>
    <t>Recently` Smart and Genius Ranch earned vast income through numerous successful consecutive sales.</t>
  </si>
  <si>
    <t>목장들의 평균 우유 생산량에 비교해 보자면... 짜요 목장은 아직도 우유 생산량이 부족하군요.</t>
  </si>
  <si>
    <t>Compared to average milk production volume of the ranches` Cha-yo Ranch still falls below average.</t>
  </si>
  <si>
    <t>흠. 혹시 매번 가축들이 질병에 걸려서 고통받지는 않고 있습니까?</t>
  </si>
  <si>
    <t>Hmm... are your animals suffering from disease often?</t>
  </si>
  <si>
    <t>이번 Smart and Genius목장에서는 전반기 거래를 통해 9000만 코인을 매출로 올리는 것을 목표로 잡았습니다.</t>
  </si>
  <si>
    <t>Smart and Genius Ranch is targeting to earn 9000 Coins in 1st half revenue.</t>
  </si>
  <si>
    <t>Your trip back and forth to the milk tank will be reduced if you upgrade your pail.</t>
  </si>
  <si>
    <t>I've heard that there's a ranch that continuously planted hearts in the farmland and obtained rare animals through crossbreeding.</t>
  </si>
  <si>
    <t>최근 Smart and Genius 목장의 거래 금액이 꾸준히 상승세를 이어가고 있습니다.</t>
  </si>
  <si>
    <t>Recently` Smart and Genius Ranch's revenue has been steadily increasing.</t>
  </si>
  <si>
    <t>최근 짜요 목장의 평균 우유 판매 수량은 얼마나 됩니까?</t>
  </si>
  <si>
    <t>What's the average milk sale volume in Cha-yo Ranch?</t>
  </si>
  <si>
    <t>이번 Smart and Genius 목장에서는 연속적인 거래 실적에 감사하다며 표창을 수여받았습니다.</t>
  </si>
  <si>
    <t>Smart and Genius Ranch got an award for succeeding consecutive sales` continuously.</t>
  </si>
  <si>
    <t>최근 낙농협회에서는 일정량 우유를 생산한 목장에 지원금을 준다고 하더군요.</t>
  </si>
  <si>
    <t>I heard that the Dairy Association is providing subsidy to ranches producing qualifying volume of milk.</t>
  </si>
  <si>
    <t>Smart and Genius Ranch gave a large bonus to the workers last month to celebrate the ranch reaching its targeted revenue.</t>
  </si>
  <si>
    <t>이번 Smart and Genius 목장에서 품종개량으로 새로운 품종의 소를 얻는데 성공했습니다.</t>
  </si>
  <si>
    <t>Smart and Genius Ranch successfully obtained a new breed cow through breed modification.</t>
  </si>
  <si>
    <t>Smart and Genius Ranch was selected as the Most Outstanding Ranch this month by the Dairy Association.</t>
  </si>
  <si>
    <t>Smart and Genius Ranch has set a new sales volume record.</t>
  </si>
  <si>
    <t>우리 Smart and Genius 목장에선 이번 연속 거래 실적을 상향 조절하기로 했습니다.</t>
  </si>
  <si>
    <t>Smart and Genius Ranch has increased its target for successful consecutive sales.</t>
  </si>
  <si>
    <t>짜요 목장의 최근 생산량이 얼마인지 정확하게는 모르겠지만 아직까진 딱히 대단한 발전은 없는 것 같더군요.</t>
  </si>
  <si>
    <t>I don't exactly know what Cha-yo Ranch's recent production volume is but it doesn't seem like there's much advancement` yet.</t>
  </si>
  <si>
    <t>지금까지 나름 잘해오고 있긴 하지만 과거 몇몇 거래 실적은 그다지 썩 좋다고 볼 수 없을 것 같더군요.</t>
  </si>
  <si>
    <t>You've been doing pretty well so far` but a few sales volume in the past were not so good.</t>
  </si>
  <si>
    <t>The farmland that our ranch manage has produced more hearts than we expected. And thanks to that success` we are now able to research for more high quality breeds.</t>
  </si>
  <si>
    <t>이번에 목장을 운영하면서 느끼는거지만... 항상 목장을 운영하면서 소와 양` 산양들에게 고마워하고 있습니다.</t>
  </si>
  <si>
    <t>I realized while managing the ranch about how thankful I am to the cows` sheep` and goats.</t>
  </si>
  <si>
    <t>Is Cha-yo Ranch continuously upgrading the milk tank?</t>
  </si>
  <si>
    <t>It's sad but the most outstanding sales result in the country that Smart and Genius Ranch was continuously achieving ended as of this month.</t>
  </si>
  <si>
    <t>If you're running a ranch` you should always set a higher target to achieve.</t>
  </si>
  <si>
    <t>그러고 보니 Smart and Genius 목장의 우수한 기술력에 대해서 세계 낙농협회가 강연을 해달라는 요청을 해왔습니다.</t>
  </si>
  <si>
    <t>The International Dairy Association has requested Smart and Genius Ranch to give a lecture on its leading ranch operation technology.</t>
  </si>
  <si>
    <t>뛰어난 품종의 가축을 얻는 것은 꾸준히 교배에 투자를 한 사람만이 맛 볼 수 있는 달콤한 열매라고 할 수 있습니다.</t>
  </si>
  <si>
    <t>Succeeding in obtaining outstanding breed of animal can only be achieved by those who continuously invest in breeding.</t>
  </si>
  <si>
    <t>I'm sure you know but each merchant has its own terms and conditions for buying milk.</t>
  </si>
  <si>
    <t>I can't emphasize enough how important it is to sell as much milk as possible to a merchant.</t>
  </si>
  <si>
    <t>I've told you before and I'll tell you again. Don't try to save cost on investing in breeding because it is important for gaining a new breed of animal.</t>
  </si>
  <si>
    <t>How can you get higher quality milk? Well` I've told you already. The best way is to get a new breed of animal.</t>
  </si>
  <si>
    <t>좋습니다. 이번에도 어디 한번 새로운 품종을 얻는데 도전해 보도록 하죠.</t>
  </si>
  <si>
    <t>Great! Let's try to get a new breed.</t>
  </si>
  <si>
    <t>예상외로 결과가 좋게 나오는 것 같으니 좀 더 나은 품종의 가축을 얻어보는 것도 나쁘지 않을 듯 하군요.</t>
  </si>
  <si>
    <t>It seems like the output is better than we expected. You should now try to get a better breed of animal</t>
  </si>
  <si>
    <t>더 높은 자리로 오르기 위해서는 쉬지 말아야 합니다. 또 다른 품종의 가축을 얻는데 도전해 보십시오.</t>
  </si>
  <si>
    <t>You must continue to work hard to get to higher place. Challenge to get higher quality breed of animal.</t>
  </si>
  <si>
    <t>마리씨` 최근 늑대의 개체수가 크게 증가되었다고 합니다. 늑대를 잡아오면 보상을 준다니 한번 해보시기 바랍니다.</t>
  </si>
  <si>
    <t>Hey Mari` they say that the number of wolves has increased recently and there's a reward for each wolf you capture. Why don't you give it a shot.</t>
  </si>
  <si>
    <t>최근 거래는 성실히 임하고 있습니까? 그런 의미에서 어디 목표 금액을 달성해보시는 건 어떻습니까.</t>
  </si>
  <si>
    <t>How are you doing on your sales lately? Why not try to reach your target revenue amount?</t>
  </si>
  <si>
    <t>가축들에게 줄 건초를 성실히 재배하자는 취지에서 건초 생산량 목표를 두시는 건 어떻겠습니까?</t>
  </si>
  <si>
    <t>Why don't you set a target hay harvest volume to push yourself in trying to produce enough hay for your animals?</t>
  </si>
  <si>
    <t>상인과 연속으로 성공적인 거래를 하는 것은 쉬울 수도 있고` 어려울 수도 있죠. 상인과 연속 거래를 이어나가 보시는 건 어떻습니까?</t>
  </si>
  <si>
    <t>It's sometimes easy to succeed consecutive sales with a merchant` and it's sometimes difficult. Why not try to succeed in completing consecutive sales?</t>
  </si>
  <si>
    <t>우유 생산은 성실히 진행하고 있습니까? 마리씨의 실력이 얼마나 늘었는지 한번 보도록 하겠습니다.</t>
  </si>
  <si>
    <t>Are you diligently producing milk? Let me see how much you've improved` Mari.</t>
  </si>
  <si>
    <t>꾸준히 가축 교배를 진행해야 목장이 발전하는 법입니다. 가축을 몇번 교배시켜 보십시오.</t>
  </si>
  <si>
    <t>You must continuously make effort in crossbreeding to advance your ranch. Try cross-breeding your animals a few times.</t>
  </si>
  <si>
    <t>최고의 목장의 수준에 도달하고 싶으신가요?</t>
  </si>
  <si>
    <t>동물 교배는 계속 하고 있습니까? 보아하니` 전혀 손 안대고 있는건 아닌지 의심되는군요.</t>
  </si>
  <si>
    <t>짜요 목장의 우유 생산력은 이 주변에서 꽤나 유명하죠. 알고 계셨습니까?</t>
  </si>
  <si>
    <t>건초 생산은 잘 이루어지고 있습니까?</t>
  </si>
  <si>
    <t>최근 하트 생산은 꾸준히 진행되고 있는지 궁금하군요.</t>
  </si>
  <si>
    <t>늑대들은 정말 끝도 없이 나타나는군요.</t>
  </si>
  <si>
    <t>짜요 목장의 우유 품질이 오랫동안 정체되어있는 것 같군요.</t>
  </si>
  <si>
    <t>talk2</t>
    <phoneticPr fontId="6" type="noConversion"/>
  </si>
  <si>
    <t>난 짜요 목장 건너편의 Smart and Genius 목장 그룹의 대표 `폴`이라고 합니다.</t>
  </si>
  <si>
    <t>I'm Paul. I'm the owner of the Smart and Genius Ranch` right across from Cha-yo Ranch.</t>
  </si>
  <si>
    <t>질문 하나 드리도록 하죠. 목장의 우유 생산량을 늘리면 어떻게해야 하는지 알고 계십니까?</t>
  </si>
  <si>
    <t>Let me ask you a question. Do you know how to increase milk production in your ranch?</t>
  </si>
  <si>
    <t>프리미엄 교배를 통하면 평소에는 구하기 어려운 가축을 훨씬 쉽게 구할 수 있습니다.</t>
  </si>
  <si>
    <t>Try Premium Crossbreeding. You will be able to get difficult to obtain animal more easily that way.</t>
  </si>
  <si>
    <t>착유기는 어디 과거에서 들고 온것 같이 생겼군요. 새로운 [ffcc00]착유기로 업그레이드[ffffff] 하고 생산력을 좀 올려보는게 어떻겠습니까?</t>
  </si>
  <si>
    <t>That milk pump looks like it came from some antique shop. Why don't you [ffcc00]Upgrade Milk Pump[ffffff] to get a new pump and improve your productivity?</t>
  </si>
  <si>
    <t>소들에게 [ffcc00]먹이[ffffff]를 주지 않으면 [ffcc00]우유를 만들어 내지 않는다[ffffff]는 사실 쯤은 알고 계실거라 믿겠습니다.</t>
  </si>
  <si>
    <t>I trust that you know that if you don't [ffcc00]feed[ffffff] the cows` they will [ffcc00]not produce milk[ffffff]` right?</t>
  </si>
  <si>
    <t>바로 [ffcc00]우유 탱크[ffffff]죠. 우유를 많이 모을려면 당연히 많은 우유를 모을수 있는 큰 저장고가 필요합니다.</t>
  </si>
  <si>
    <t>The [ffcc00]milk tank[ffffff]` I tell ya! Sure you need a large storage tank to store large volume of milk.</t>
  </si>
  <si>
    <t>친구의 소와 [ffcc00]교배[ffffff]를 진행하면 좋은 가축을 얻을 수 있다는 기본 상식은 알고 있을거라 믿겠습니다.</t>
  </si>
  <si>
    <t>I'm sure that you have the basic sense of knowing that [ffcc00]crossbreeding[ffffff] with your Friend's cow will get you a better animal` right?</t>
  </si>
  <si>
    <t>이 주변에서 늑대로 인한 피해가 상당하다고 합니 소 잃어버리고 총알 채우지 말고 항상 준비 잘 해두시기 바랍니다.</t>
  </si>
  <si>
    <t>I've heard that the ranchers in the area are suffering great deal because of the wolves. Let's not go look for a gun after your cow is killed` but have it ready at all times.</t>
  </si>
  <si>
    <t>뭐 있다면 상관 없겠지만` 생각해보십시오. 목장은 우유로 돈을 버는 게 당연한 거 아니겠습니까?</t>
  </si>
  <si>
    <t>Come on` it's common sense! Everyone knows that a ranch makes money by selling milk!</t>
  </si>
  <si>
    <t>Did you know that the Merchants Association provides Emergency Milking Service at an affordable price?</t>
  </si>
  <si>
    <t>바로 [ffcc00]건초의 소모량이 증가[ffffff]한다는게 정답입니다. 뭐 우유를 많이 생산한다... 이런 뻔한 답변을 생각하신건 아니겠죠?</t>
  </si>
  <si>
    <t>The answer is that the [ffcc00]hay consumption increases[ffffff]. You weren't thinking some dumb answer such as ... produce a lot of milk... or something like that` right?</t>
  </si>
  <si>
    <t>Cha-yo Ranch will someday benchmark the outstanding ways of Smart and Genius Ranch and develop to become a model ranch.</t>
  </si>
  <si>
    <t>좌측 상단에서 선택가능한 [ffcc00]내 집[ffffff] 메뉴에서 집을 향상 시키게 되면 [ffcc00]건초 보관량이 증가[ffffff]됩니다.</t>
  </si>
  <si>
    <t>If you improve your home from the [ffcc00]My Home[ffffff] menu at upper left part of your screen` then your [ffcc00]hay storage volume will increase[ffffff].</t>
  </si>
  <si>
    <t>내친김에 상인과의 거래로 쌓은 [ffcc00]명성도[ffffff]가 얼마나 되는지 확인해 볼까요?</t>
  </si>
  <si>
    <t>While we're on the subject` shall we check out your [ffcc00]Fame[ffffff] status that you built through trades with merchants?</t>
  </si>
  <si>
    <t>[ffcc00]명성도[ffffff]가 올라가게 되면 [ffcc00]더 많은 업그레이드[ffffff]를 할 수 있습니다.</t>
  </si>
  <si>
    <t>You can do [ffcc00]more upgrades[ffffff] if you build up your [ffcc00]Fame[ffffff].</t>
  </si>
  <si>
    <t>그나저나 이번에 Smart and Genius목장은 알바들에게 휴가를 준 덕분에 우유 생산량이 좀 줄어들 것으로 예상됩니다.</t>
  </si>
  <si>
    <t>It seems like milk production in Smart and Genius Ranch will decrease due to vacation taken by the workers.</t>
  </si>
  <si>
    <t>주변에 교류하는 목장과는 서로 교배에 필요한 [ffcc00]하트[ffffff]를 주고 받을 수 있습니다.</t>
  </si>
  <si>
    <t>You can give and receive [ffcc00]Hearts[ffffff] among the neighboring ranches. Hearts are required for crossbreeding.</t>
  </si>
  <si>
    <t>때에 따라서는 상점에서 가축을 구매하는 것 보다 교배로 가축을 획득하는 것이 훨씬 효율적일 수 있습니다.</t>
  </si>
  <si>
    <t>In some cases` it is more efficient to get animal through crossbreeding than buying it from the Shop.</t>
  </si>
  <si>
    <t xml:space="preserve">Animal management includes taking good care of as well as using the animals. </t>
  </si>
  <si>
    <t>우수한 연속 거래 실적으로 이번에도 표창을 수여받기로 했다는 사실도 있긴 하지만 굳이 알려드리고 싶진 않군요.</t>
  </si>
  <si>
    <t>I really don't want to tell you this but... your ranch was selected to receive award for outstanding consecutive sales record.</t>
  </si>
  <si>
    <t>참고로 짜요 목장에서 기록한 최대 우유 생산량이 Smart and Genius목장의 최소 수준이라는 것도 알고 계시면 좋겠군요.</t>
  </si>
  <si>
    <t>Oh` in case you're interested` your highest milk production volume is about the lowest production volume of Smart and Genius Ranch.</t>
  </si>
  <si>
    <t>물론 모든 질병을 완벽하게 차단할 수는 없는 법이지만... 그래도 줄일 수는 있습니다.</t>
  </si>
  <si>
    <t>Of course` you can't fully protect your animals against all diseases` but you can protect them against many.</t>
  </si>
  <si>
    <t>It's not a bad idea to take a short rest while holding the best ranch position.</t>
  </si>
  <si>
    <t>Of course! It's only common sense that you can get more milk when you upgrade your carrying capacity!</t>
  </si>
  <si>
    <t>그 목장이 사실은 우리 Smart and Genius 목장이지만. 왜 그렇게 얼빠진 표정을 지으십니까?</t>
  </si>
  <si>
    <t>That ranch actually belonged to Smart and Genius Ranch. Why are you looked so surprised?</t>
  </si>
  <si>
    <t>최근에는 호황에 힘입어 분기별 최고 거래 금액을 갱신하기까지 했죠.</t>
  </si>
  <si>
    <t>Economy has been on the rebound recently and we broke our quarterly sales record!</t>
  </si>
  <si>
    <t>...뭐 딱히 말 하지 않아도 알것 같군요. 본인 스스로 노력이 필요하시다는 것은 알고 계실거라 믿겠습니다.</t>
  </si>
  <si>
    <t>... no need to say a word. I'm sure you know very well that you have to try harder.</t>
  </si>
  <si>
    <t>짜요 목장은 열심히 하다보면 이런 표창을 받을 날이 있을 겁니다. 아` 지난해에 받았던 표창장이 한박스 있는데 구경하시겠습니까?</t>
  </si>
  <si>
    <t>I'm sure Cha-yo Ranch will one day receive an award like this if you keep on trying. Speaking of which` I've got a box full of awards that I received last year. Want to see them?</t>
  </si>
  <si>
    <t>짜요 목장 쪽에는 좋은 정보가 될 것 같군요. 영세 목장에게만 지원되기에 저희 거대 목장은 별로 연관이 없군요.</t>
  </si>
  <si>
    <t>I'm sure this information will come in handy for Cha-yo Ranch. The subsidy is only for small ranches` so it doesn't apply to us anyway.</t>
  </si>
  <si>
    <t>Major ranches like our Smart and Genius Ranch are always doing our best to achieve our target revenue.</t>
  </si>
  <si>
    <t>전문 연구인력이 있는 저희 목장처럼 되긴 힘들겠지만` 짜요 목장도 열심히 노력하시길 바랍니다. 교배를 게을리 하고 있는건 아니시겠죠?</t>
  </si>
  <si>
    <t>Cha-yo Ranch will probably never be like ours since you don't have specialists and experts` but that doesn't mean you shouldn't keep on trying. Don't slack off on the crossbreeding efforts.</t>
  </si>
  <si>
    <t>우수한 실적의 비결은 꾸준한 노력과 적절한 시기` 그리고 기회를 얼마만큼 잘 잡을 수 있는가 라고 할 수 있습니다.</t>
  </si>
  <si>
    <t>Secrets to outstanding results is nothing more than diligence` timing` and ability to grasp on an opportunity when it shows itself.</t>
  </si>
  <si>
    <t>Smart and Genius 목장의 뛰어난 기술력 덕분에 변두리 목장이라도 높은 생산성을 자랑하죠.</t>
  </si>
  <si>
    <t>Even though we're not well positioned geographically` Smart and Genius Ranch is doing well thanks to our advanced technology.</t>
  </si>
  <si>
    <t>짜요 목장도 연속 거래 성공을 얼마나 했는지 잘 체크해 두고 있는지 궁금하군요.</t>
  </si>
  <si>
    <t>Are you keeping record of how many consecutive sales you've succeeded in a row?</t>
  </si>
  <si>
    <t>열악한 환경이라도 꾸준히 우유를 모으다 보면 좋은 결과가 있을 겁니다. 젊어서 고생은 사서도 한다고 하지 않습니까?</t>
  </si>
  <si>
    <t>If you continue to collect milk` I'm sure you will overcome your poor business conditions. Diligence in your youth will ensure comfortable life when you're old!</t>
  </si>
  <si>
    <t>머리를 굴려서 현명하게 거래한다면 성공적인 거래와 더불어 많은 매출을 올릴 수도 있습니다.</t>
  </si>
  <si>
    <t>If you use your head and make smart trades` then you can ensure successful sales and increase your revenue.</t>
  </si>
  <si>
    <t>짜요 목장에서는 경작지 확장이나 하트 작물의 재배가 꾸준히 이루어지고 있는지 모르겠습니다.</t>
  </si>
  <si>
    <t>Just wondering... is Cha-yo Ranch continuously making efforts to expand farmland and increase heart farming?</t>
  </si>
  <si>
    <t>우수한 우리 Smart and Genius목장의 가축들 덕에 항상 높은 매출을 기록하고 있으니 고마워 하지 않을 수 없죠.</t>
  </si>
  <si>
    <t>The exceptional quality animals we have at our Smart and Genius Ranch is continuously topping one record revenue after another. How can I not love them?</t>
  </si>
  <si>
    <t>You need to continuously upgrade your milk tank to be able to sell more milk.... and that means more money!</t>
  </si>
  <si>
    <t>We've sent all the employees of Smart and Genius Ranch on a vacation to Hawaii as a reward for their hard work.</t>
  </si>
  <si>
    <t>짜요 목장도 이런 Smart and Genius목장의 위대한 목표를 본받아 나아가면...뭐 언젠가는 좀 더 나아지지 않겠습니까?</t>
  </si>
  <si>
    <t>If Cha-yo Ranch follows the high standards and goals of Smart and Genius Ranch... well` I'm sure you'll become a better ranch someday. Don't you agree?</t>
  </si>
  <si>
    <t>제가 없더라도 열심히 목장을 운영해 수입을 올리는 것을 게을리 하지 마시기 바랍니다.</t>
  </si>
  <si>
    <t>Continue to work hard and improve your sales even when I'm not here anymore.</t>
  </si>
  <si>
    <t>I'm sure Cha-yo Ranch will soon achieve satisfactory results if you continue to work hard.</t>
  </si>
  <si>
    <t>Making the best use of such features is the fastest way to achieve high revenue.</t>
  </si>
  <si>
    <t>The most basic operation principle of a ranch is to produce and sell as much milk as possible.</t>
  </si>
  <si>
    <t>It seems like Cha-yo Ranch needs new animals.</t>
  </si>
  <si>
    <t>How about challenging a new level?</t>
  </si>
  <si>
    <t>늑대가 최근 기승을 부린다고 하는군요. 협회에서 개채수 조절을 목적으로 늑대를 사냥해온다면 보상을 준다니 알아두십시오.</t>
  </si>
  <si>
    <t>I've heard that the wolves have been causing troubles recently. In case you didn't know` the Association is giving rewards for every wolf hunted to reduce their number.</t>
  </si>
  <si>
    <t>목장 주인의 덕목은 많은 수입을 꾸준히 올리는 것이죠. 얼마만큼의 매출을 올릴 것인지 생각해 보시는 것도 나쁘진 않을 겁니다.</t>
  </si>
  <si>
    <t>The main objective of a ranch owner is to continuously achieve high revenue` of course. It might not be a bad idea to take a moment and think to set a target revenue.</t>
  </si>
  <si>
    <t>건초는 잘 재배하고 있습니까? 설마... 건초 재배가 귀찮다 이런 생각 가지고 있는건 아니시겠죠?</t>
  </si>
  <si>
    <t>How are you doing with the hay farming? You're not considering it to be less worthy work or too difficult` are you?</t>
  </si>
  <si>
    <t>적절한 우유 판매량으로 지속적으로 상인거래를 성공해 나가실 수 있겠습니까? 한번 보도록 하죠.</t>
  </si>
  <si>
    <t>So` you think you can handle consecutive sales` continuously with reasonable volume of milk? Well` let's just see.</t>
  </si>
  <si>
    <t>다양한 방법으로 우유 생산량을 늘릴 수 있죠. 짜요 목장의 우유 생산량이 얼마나 될지 한번 확인해 볼까요?</t>
  </si>
  <si>
    <t>There are many ways to increase milk production volume. Shall we check out what Cha-yo Ranch's milk production volume is?</t>
  </si>
  <si>
    <t>목장의 발전도는 어떻습니까? 가축 교배는 꾸준히 진행하고 있겠죠?</t>
  </si>
  <si>
    <t>How is your ranch advancing? You are continuously making efforts in crossbreeding` right?</t>
  </si>
  <si>
    <t>먼저 그만한 매출을 내보시는게 어떻습니까.</t>
  </si>
  <si>
    <t>좋은 가축들을 모아두면 언젠가 쓰일 날이 생기게 될 겁니다.</t>
  </si>
  <si>
    <t>그런 의미에서 어디 짜요 목장의 우유 생산량을 한번 보도록 하죠.</t>
  </si>
  <si>
    <t>귀찮을지도 모르겠지만` 건초 생산은 곧 동물의 애정과도 같다고 생각해주시길 바랍니다.</t>
  </si>
  <si>
    <t>교배를 게을리 하는 건 아닌지 의심됩니다만... 하트 생산 한번 해보시는 게 어떻습니까?</t>
  </si>
  <si>
    <t>들리는 바에 의하면 짜요 목장의 늑대 사냥 실력이 보통이 아니라는데... 늑대 퇴치를 부탁드려도 되겠습니까?</t>
  </si>
  <si>
    <t>우유의 신선도를 올린다면 제가 준비한 선물을 드리도록 하겠습니다.</t>
  </si>
  <si>
    <t>talk3</t>
    <phoneticPr fontId="6" type="noConversion"/>
  </si>
  <si>
    <t>그나저나 한동안 짜요 목장에 주인이 없었다더니` 목장 꼴이 말이 아니군요.</t>
  </si>
  <si>
    <t>Cha-yo Ranch has been left unattended without an owner for quite some time` and it shows.</t>
  </si>
  <si>
    <t>...뭘 멀뚱멀뚱 보고 있습니까? 당연히 가축을 더 많이 배치해야 하겠죠. 어떻게 해서든 새로운 가축을 목장에 추가해 보십시오.</t>
  </si>
  <si>
    <t>Well? Why are you just standing there looking dumb? Of course you need to position more animals. Go ahead. Add new animals in the ranch. I don't care how you do it` but just do it.</t>
  </si>
  <si>
    <t>프리미엄 교배권이 있다면` 어디 한번 새로운 가축을 얻는데 시도해 보시죠.</t>
  </si>
  <si>
    <t>If you have Premium Crossbreeding Ticket` then go ahead! Try you luck in getting a new animal!</t>
  </si>
  <si>
    <t>더불어 말씀드리자면 [ffcc00]업그레이드[ffffff]는 [ffcc00]좌측 하단의 메뉴[ffffff]에서 [ffcc00]업그레이드 항목[ffffff]으로 들어가면 진행 할 수 있습니다.</t>
  </si>
  <si>
    <t>To remind you again` you can [ffcc00]Uprade[ffffff] by using the [ffcc00]Upgrade Option[ffffff] from the [ffcc00]Menu at bottom left[ffffff] of your screen.</t>
  </si>
  <si>
    <t>그런 의미에서 [ffcc00]경작지[ffffff]에서 건초를 충분히 비축한다면 다음에 다시 이야기하도록 하겠습니다.</t>
  </si>
  <si>
    <t>We will continue this conversation again after you harvest sufficient hay from the [ffcc00]farmland[ffffff].</t>
  </si>
  <si>
    <t>You didn't forget how to upgrade` did you?</t>
  </si>
  <si>
    <t>Our Smart and Genius Ranch recently succeeded in breeding high quality milk cow. Well` I'm sure you will be able to follow our footsteps someday... I hope.</t>
  </si>
  <si>
    <t>아무튼 늑대는 [ffcc00]보이는 족족 쏴서[ffffff] 쫓아버리는 걸 잊지 마십시오. 항상 [ffcc00]총알을 넉넉히 사두는 것[ffffff]도 잊지 말고 말이죠.</t>
  </si>
  <si>
    <t>Anyway` don't forget to [ffcc00]just shoot[ffffff] all the wolves at sight to keep them out of your ranch. And I don't need to tell you to keep [ffcc00]sufficient supplies of bullets[ffffff] at all times` do I?</t>
  </si>
  <si>
    <t>And to do that` don't try to save money` but invest to increase your milk production.</t>
  </si>
  <si>
    <t>전문 알바들로 구성된 긴급도움 지원은 누구나 사용할 수 있으니 끙끙거리지 말고 필요할때면 사용해보시기 바랍니다.</t>
  </si>
  <si>
    <t>Anyone can use Emergency Milking Service from milking experts. So don't get all stressed-up when you're short of hands but use them when you need them.</t>
  </si>
  <si>
    <t>어떻게 해야 경작지에서 한번에 더 많은 건초를 얻을 수 있을지 한번 생각해보시기 바랍니다.</t>
  </si>
  <si>
    <t>Why don't you take a moment and think about how you can harvest more hay from the farmland?</t>
  </si>
  <si>
    <t>그러기 위해서는 일단 건초부터 열심히 수확해야 하지 않겠습니까?</t>
  </si>
  <si>
    <t>But to do that` don't you think you need to work harder on your farmland to increase your crop?</t>
  </si>
  <si>
    <t>게다가 집을 업그레이드하게 되면 더 멋진 집으로 바뀌게 되니 당연히 바꿔야 하는게 정상이죠.</t>
  </si>
  <si>
    <t>And if you upgrade your home` you can get better and remodeled house. So of course you should go ahead and get a better home.</t>
  </si>
  <si>
    <t>...상인하고 거래 할 때 싸우기라도 했습니까? 좀 더 [ffcc00]거래를 성공시키고[ffffff] 명성도를 높게 올려보십시오.</t>
  </si>
  <si>
    <t>...did you have an argument with the merchant or something? Try to have [ffcc00]more successful sales[ffffff] and increase your Fame.</t>
  </si>
  <si>
    <t>업그레이드는 필요 없다고 느껴지는 것도 반드시 도움이 되게 마련이니 잊지 말고 향상시키시기 바랍니다.</t>
  </si>
  <si>
    <t>Some times` you may feel like you don't need to upgrade` but remember! Upgrade helps! So don't get lazy about it.</t>
  </si>
  <si>
    <t>이럴때라도 짜요목장이 열심히 한다면 상대적으로 좀 더 돋보이지 않겠습니까?</t>
  </si>
  <si>
    <t>If Cha-yo Ranch works harder and produce better results` don't you think it will stand out more at times like these?</t>
  </si>
  <si>
    <t>그런 의미에서 친구라도 한 명 사귀어 보는게 어떠신가요? 평생 그렇게 외롭게 살 생각이 아니면 말이죠.</t>
  </si>
  <si>
    <t>How about making a friend? Unless you planning to live the rest of your life as a loner.</t>
  </si>
  <si>
    <t>참고로 전 목장 주인은 교배에 신경 안쓰고 돈 모으다가 목장이 망했다고 하니` 주의하시기 바랍니다.</t>
  </si>
  <si>
    <t>Oh` for your information` the previous ranch owner has gone bankrupt by keeping all the revenue in his pocket and not investing in crossbreeding.</t>
  </si>
  <si>
    <t>어떤 일이 일어날지 모르니 내 집의 가축 관리 탭에서 [ffcc00]가축을 보관할 공간[ffffff]을 확장해두십시오.</t>
  </si>
  <si>
    <t>You never know what may happen in the future so be sure to upgrade the [ffcc00]Barn Space[ffffff] from My Home -&gt; Animal Management tab.</t>
  </si>
  <si>
    <t>...뭐 짜요 목장도 어디 힘내서 우유 거래를 진행하시기 바랍니다.</t>
  </si>
  <si>
    <t>Well... good luck and continue on selling your milk.</t>
  </si>
  <si>
    <t>꾸준히 노력하다 보면 언젠가 짜요 목장의 우유 생산량도 충분히 남부럽지 않은 수준에 도달 할 수 있을겁니다. 언젠가는..</t>
  </si>
  <si>
    <t>If you continue to work hard` I'm sure Cha-yo Ranch will someday produce milk in volumes that equal or surpass many other leading ranches. Someday...</t>
  </si>
  <si>
    <t>Don't you think you can keep your animals healthier by keeping your ranch in clean and sanitary condition? Now's a good time to start cleaning up!</t>
  </si>
  <si>
    <t>I'm sure Cha-yo Ranch will want to enjoy relaxing vacation. But to do that` you must work hard.</t>
  </si>
  <si>
    <t>...그러니까 우유를 좀 더 편하게 모을수 있으니 업그레이드를 꾸준히 하시라는 말입니다.</t>
  </si>
  <si>
    <t>Yea! That's what I'm saying. You can collect more volume of milk easier so keep on upgrading.</t>
  </si>
  <si>
    <t>짜요 목장도 그러기 위해서는 일단 하트부터 열심히 수확해야 하지 않겠습니까?</t>
  </si>
  <si>
    <t>But to do that` don't you think you need to work harder and harvest more Hearts?</t>
  </si>
  <si>
    <t>흠 뭐... 짜요 목장도 열심히 하다보면 언젠가 좋은 매출을 올리는 날이 오지않겠습니까? 열심히 해보십시오.</t>
  </si>
  <si>
    <t>Well... I'm sure Cha-yo Ranch will someday achieve high revenue.... if you work hard.</t>
  </si>
  <si>
    <t>한시라도 빨리 작은 목장에서 벗어나기 위해 꾸준히 우유를 모으시기 바랍니다.</t>
  </si>
  <si>
    <t>You need to continuously collect milk to shed away the reputation of being a tiny ranch.</t>
  </si>
  <si>
    <t>짜요목장이 뭐 손톱만하긴 하지만... 어쨌든 꾸준히 매출을 향상시키는 것이 중요한 것 아니겠습니까?</t>
  </si>
  <si>
    <t>Yea` Cha-yo Ranch is tiny.... but work hard and continue to increase your revenue. Money talks!</t>
  </si>
  <si>
    <t>그런 의미에서 짜요 목장도 높은 매출 달성을 목표로 잡고 진행해보시는게 어떻습니까?</t>
  </si>
  <si>
    <t>Speaking of which` how about setting a revenue target and trying to achieve it?</t>
  </si>
  <si>
    <t>꾸준하게 업그레이드를 진행했다면 최고 우유 판매량을 기록해보는 것도 좋은 경험이 될 겁니다.</t>
  </si>
  <si>
    <t>If you continued to upgrade` then you may experience the feeling of being the top seller.</t>
  </si>
  <si>
    <t>어디 얼마나 운영을 잘 할수 있을지 보도록 하겠습니다.</t>
  </si>
  <si>
    <t>Let's see how well you can operate the ranch.</t>
  </si>
  <si>
    <t>하트의 꾸준한 생산은 가축 교배와도 직결되니 많은 노력을 기울이시기 바랍니다.</t>
  </si>
  <si>
    <t>Heart harvesting is directly related to animal breeding so don't forget to work hard at it.</t>
  </si>
  <si>
    <t>짜요 목장도 한번 매출 기록 갱신에 도전해 보는게 어떻습니까?</t>
  </si>
  <si>
    <t>How about Cha-yo Ranch challenging to beat the revenue record?</t>
  </si>
  <si>
    <t>어디 얼마나 우유를 팔 수 있을지 지켜보도록 하겠습니다.</t>
  </si>
  <si>
    <t>Well` let's see just how much milk you can sell.</t>
  </si>
  <si>
    <t>It will be an excellent chance to go for the successful consecutive sales award while our ranch is on vacation.</t>
  </si>
  <si>
    <t>예를 들어 우유 판매량 갱신이라던가 이러한 목표 말이죠.</t>
  </si>
  <si>
    <t>You know` a target like beating the milk sales record.</t>
  </si>
  <si>
    <t>들으셨습니까? 꾸준히 하시라는 말입니다. 뭐긴요? 가축 교배죠.</t>
  </si>
  <si>
    <t>Did you hear? That you need to keep on trying? Try what? Of course... animal breeding!</t>
  </si>
  <si>
    <t>Cha-yo Ranch need to work harder to reach higher revenue.</t>
  </si>
  <si>
    <t>그런 의미에서 이번엔 얼마만큼의 우유를 한번에 판매할 수 있을지 보도록 하죠.</t>
  </si>
  <si>
    <t>Let's see how much volume you can sell on single trade.</t>
  </si>
  <si>
    <t>짜요 목장 인근에 늑대가 너무 많이 보이는 것 같지 않습니까? 저희 목장에도 피해가 올지 모르니 꾸준히 늑대를 사냥해 주시면 감사하겠군요.</t>
  </si>
  <si>
    <t>Don't you think there are too many wolves in the vicinity of Cha-yo Ranch? They may start wandering around and even cause damage in our ranch` so I'd appreciate it if you would continue to get rid of them.</t>
  </si>
  <si>
    <t>제 스마트한 목장의 수입량을 따라오기 위해서 간단한 도전거리를 내드리도록 하겠습니다.</t>
  </si>
  <si>
    <t>Let me give you a simple challenge to motivate you in trying to catch up to our Smart Ranch's revenue.</t>
  </si>
  <si>
    <t>가축에게 건초를 잘 주어야 우유 생산이 원활하게 이루어지죠. 그런 의미에서 건초 생산에 관한 과제를 하나 내드리죠.</t>
  </si>
  <si>
    <t>You need to well feed your animals for them to continue to produce high quality milk. Let me give you a project that will help increase your hay production.</t>
  </si>
  <si>
    <t>상인과 연속적으로 거래를 성사시키는 것도 목장 주의 능력중 하나입니다. 이런 간단한 것도 못하진 않겠죠...?</t>
  </si>
  <si>
    <t>Successfully completing sales with merchants is another important ability of a rancher. I'm sure you can handle it` right?</t>
  </si>
  <si>
    <t>짜요 목장의 우유 생산량이 얼마나 될지 궁금하군요. 그 동안 우유를 짜는 실력이 많이 늘었길 바랍니다.</t>
  </si>
  <si>
    <t>I wonder what the milk production volume of Cha-yo Ranch is. I hope your milking skill has improved somewhat.</t>
  </si>
  <si>
    <t>가축 교배에 투자하는 것은 곧 미래에 투자하는 것과 같습니다. 그런 의미에서 가축 교배를 몇번 진행해 보십시오.</t>
  </si>
  <si>
    <t>Investing in crossbreeding is just as if you are investing in your future. Speaking of which` why don't you try crossbreeding a few times.</t>
  </si>
  <si>
    <t>그런 의미에서 건초를 열심히 생산하면 선물을 드리도록 하죠.</t>
  </si>
  <si>
    <t>talk4</t>
    <phoneticPr fontId="6" type="noConversion"/>
  </si>
  <si>
    <t>일단 얼마나 우유를 잘 모으는지 보도록 하죠. 얼마나 해낼 수 있는지 평가를 한후 이야기 하도록 하겠습니다.</t>
  </si>
  <si>
    <t>Let's see how well you can collect milk. We'll talk about how much you can do after I evaluate your work.</t>
  </si>
  <si>
    <t>목장에 가축을 최대 (n)마리 배치해보세요.</t>
  </si>
  <si>
    <t>Position up to (n) animals in the ranch.</t>
  </si>
  <si>
    <t>건초를 (n)개 생산하세요.</t>
  </si>
  <si>
    <t>Harvest (n) hay.</t>
  </si>
  <si>
    <t>착유기를 (n)단계로 향상시키세요.</t>
  </si>
  <si>
    <t>Upgrade milk pump to Lv. (n).</t>
  </si>
  <si>
    <t>우유탱크를 (n)단계로 향상시키세요.</t>
  </si>
  <si>
    <t>Upgrade milk tank to Lv. (n).</t>
  </si>
  <si>
    <t>알바 아이템 (n)번 사용하기</t>
  </si>
  <si>
    <t>Use Helper Item (n) times.</t>
  </si>
  <si>
    <t>늑대 (n)마리 잡아 보세요.</t>
  </si>
  <si>
    <t>Hunt (n) wolves.</t>
  </si>
  <si>
    <t>긴급지원을 (n)번 사용해보세요.</t>
  </si>
  <si>
    <t>Use Emergency Milking Service (n) times.</t>
  </si>
  <si>
    <t>경작지를 (n)개 보유하세요.</t>
  </si>
  <si>
    <t>Possess (n) farmlands.</t>
  </si>
  <si>
    <t>집을 (n)으로 향상시키세요.</t>
  </si>
  <si>
    <t>Upgrade home to Lv. (n).</t>
  </si>
  <si>
    <t>명성 레벨을 (n)까지 올려보세요.</t>
  </si>
  <si>
    <t>Increase Fame to Lv. (n).</t>
  </si>
  <si>
    <t>주입기를 (n)단계로 향상시키세요.</t>
  </si>
  <si>
    <t>Upgrade pump to Lv. (n).</t>
  </si>
  <si>
    <t>여러 달 거래하여 (n)만 코인 매출에 도달하세요.</t>
  </si>
  <si>
    <t>Continue to sell milk for a few months and reach sales of (n)0`000 Coins.</t>
  </si>
  <si>
    <t>친구를 (n)명 추가하세요.</t>
  </si>
  <si>
    <t>Add (n) friends.</t>
  </si>
  <si>
    <t>친구에게 하트를 (n)개 선물해보세요.</t>
  </si>
  <si>
    <t>Send (n) Hearts to a friend.</t>
  </si>
  <si>
    <t>일반 교배를 (n)번 해보세요.</t>
  </si>
  <si>
    <t>Perform general breeding (n) times.</t>
  </si>
  <si>
    <t>가축 인벤토리를 (n)회 확장하세요.</t>
  </si>
  <si>
    <t>Increase animal inventory (n) times.</t>
  </si>
  <si>
    <t>연속으로 거래를 (n)번 성공하세요.</t>
  </si>
  <si>
    <t>Succeed in (n) consecutive sales.</t>
  </si>
  <si>
    <t>여러 달 동안 우유를 (n)배럴 생산해 거래해 보세요.</t>
  </si>
  <si>
    <t>Continue to produce (n) barrel of milk over a few months and sell them.</t>
  </si>
  <si>
    <t>양동이를 (n)단계로 향상시키세요.</t>
  </si>
  <si>
    <t>Upgrade pail to Lv. (n).</t>
  </si>
  <si>
    <t>하트를 (n)개 수확해 보세요.</t>
  </si>
  <si>
    <t>Harvest (n) Hearts.</t>
  </si>
  <si>
    <t>1회 거래로 (n)만 코인의 수입을 올리세요.</t>
  </si>
  <si>
    <t>Achieve (n)0`000 Coins through a single sale.</t>
  </si>
  <si>
    <t>1회 거래로 (n)배럴의 우유를 판매하세요.</t>
  </si>
  <si>
    <t>Sell (n) barrel of milk through a single sale.</t>
  </si>
  <si>
    <t>신선도 (n) 이상의 우유를 판매하세요.</t>
  </si>
  <si>
    <t>Sell (n) or higher freshness milk.</t>
  </si>
  <si>
    <t>(n)를 획득하고 목장에  배치해 보세요.</t>
  </si>
  <si>
    <t>Get (n) and position it in the ranch.</t>
  </si>
  <si>
    <t>프리미엄 교배를 (n)번 해보세요.</t>
  </si>
  <si>
    <t>Perform premium breeding (n) times.</t>
  </si>
  <si>
    <t>목장환경을 (n)단계로 향상시키세요.</t>
  </si>
  <si>
    <t>Upgrade Ranch environment to Lv. (n).</t>
  </si>
  <si>
    <t>label(ui_tuto)</t>
  </si>
  <si>
    <t>기본 기능 안내</t>
  </si>
  <si>
    <t>인벤토리 안내</t>
  </si>
  <si>
    <t>거래 안내</t>
  </si>
  <si>
    <t>아이템 안내</t>
  </si>
  <si>
    <t>경작지 안내</t>
  </si>
  <si>
    <t>늑대 안내</t>
  </si>
  <si>
    <t>메인 메뉴 안내</t>
  </si>
  <si>
    <t>모든 기능 안내</t>
  </si>
  <si>
    <t>label(endgradetalk)</t>
  </si>
  <si>
    <t>1;와! 이것봐요! 1등이래요 1등!!</t>
  </si>
  <si>
    <t>1;Wow! Look at this! I'm ranked #1!</t>
  </si>
  <si>
    <t>1;이 정도 대회 성적이라면 폴씨의 목장 따라가는 것도 문제는 아닐것 같아요!</t>
  </si>
  <si>
    <t>1;Achievement like this is impressive. It should be no problem in catching up to Paul's ranch!</t>
  </si>
  <si>
    <t>1;이만하면 나름 나쁘지 않은 성적 맞죠?</t>
  </si>
  <si>
    <t>1;This is pretty good` right?</t>
  </si>
  <si>
    <t>1;으으.. 조금만 더 잘하면 될 것 같은데.</t>
  </si>
  <si>
    <t>1;Humph.... if I just do a bit more....</t>
  </si>
  <si>
    <t>2;짜요 목장에 축하할 일이 생기다니` 이런 일도 생기는군요.</t>
  </si>
  <si>
    <t>2;Something to congratulate about in Cha-yo Ranch? That's amazing.</t>
  </si>
  <si>
    <t>2;축하는 해 드리겠습니다만.. 뭐 노력해 보시죠.</t>
  </si>
  <si>
    <t>2;Sure I congratulate you.... but.. keep working hard.</t>
  </si>
  <si>
    <t>2;뭐 수준에 따라 다르긴 하겠지만.. 마리씨 기준이라면 나쁘지는 않은 성적이 맞는 것 같습니다.</t>
  </si>
  <si>
    <t>2;Well` everyone may be different... but it's not that bade for Mari's standards.</t>
  </si>
  <si>
    <t>2;살다보면 이럴 때도 있지 않겠습니까? 기회는 다음에도 있으니 노력하다 보면 좋은 성적을 거두게 될 겁니다.</t>
  </si>
  <si>
    <t>2;You know... there are some good days and some bad days. Just keep trying hard and I'm sure you will ahcieve better results.</t>
  </si>
  <si>
    <t>2;4년마다 이루어지는 최우수 목장 선정대회에 대해서는 알고 계신게 있었습니까?</t>
  </si>
  <si>
    <t>2;Did you know about the Most Outstanding Ranch Competition that is held every 4 years?</t>
  </si>
  <si>
    <t>2;그나저나 벌써 시간이 이렇게 지나갔군요.</t>
  </si>
  <si>
    <t>2;Well` it's that time again already.</t>
  </si>
  <si>
    <t>1;그러고 보니 궁금한게 있는데` 폴씨의 그 유명한 목장은 왜 지도에서 보이지 않는거죠?</t>
  </si>
  <si>
    <t>1;Oh` remember Paul's famous ranch? How come it's not shown on the map anymore?</t>
  </si>
  <si>
    <t>1;그런데 폴씨는 평소에 그렇게 다른 목장 주인들에게도 그런식으로 말을 하나요?</t>
  </si>
  <si>
    <t>1;Does Paul speak to other ranch owners that way also?</t>
  </si>
  <si>
    <t>2;그래도 이번 목장 선정대회에서는 나름 준비한게 많이 있군요. 정말 즐거웠습니다.</t>
  </si>
  <si>
    <t>2;It seems like the host has prepared quite a bit for this year's Outstanding Ranch Competition. It was fun!</t>
  </si>
  <si>
    <t>2;헌데` 짜요 목장은 최근 어떻습니까?</t>
  </si>
  <si>
    <t>2;By the way` how's Cha-yo Ranch business now days?</t>
  </si>
  <si>
    <t>2;아` 그건 알고 계십니까? 저희 목장에서 이번에 신기술을 개발하는데 성공했습니다.</t>
  </si>
  <si>
    <t>2;Oh` did you know that our ranch has succeeded in developing a new technology?</t>
  </si>
  <si>
    <t>1;그런데 폴씨의 그 천재적이고 똑똑한 목장은 왜 대회에 참가 안하시는거죠?</t>
  </si>
  <si>
    <t>1;Why doesn't Paul's Smart and Genius Ranch participate in the competition?</t>
  </si>
  <si>
    <t>2;그건 그렇고` 낙농협회의 긴급지원팀에 새로운 일꾼이 들어왔다고 합니다. 막내라고 하더군요.</t>
  </si>
  <si>
    <t>2;I've heard that Dairy Association has hired a new worker for their Emergency Milking Service Team. They say he's the youngest.</t>
  </si>
  <si>
    <t>1;그러고 보니 양들은 너무 귀여운것 같아요. 양들로 목장을 가득 채우면 정말 보기 좋을것 같아요. 안그래요?</t>
  </si>
  <si>
    <t>1;Those sheep are so cute. It will be a great sight to see if the whole ranch is filled with those lovable sheep` don't you think?</t>
  </si>
  <si>
    <t>2;그러나 저러나 이번 대회도 꽤나 크게 치루어졌군요.</t>
  </si>
  <si>
    <t>2;This year's competition is held in quite a large scale.</t>
  </si>
  <si>
    <t>1;그런데 이 대회도 꽤나 오랫동안 이루어진 것 같아요.</t>
  </si>
  <si>
    <t>1;It seems like this competition has been going on for long time` now.</t>
  </si>
  <si>
    <t>1;근데 폴씨는 어떻게 목장을 경영하기 시작했나요?</t>
  </si>
  <si>
    <t>1;How did Paul get started in the ranch business?</t>
  </si>
  <si>
    <t>2;그러고 보니 마리씨는 이곳에서 목장을 운영하기 전에 도시에 있었다고 하시지 않았습니까?</t>
  </si>
  <si>
    <t>2;Didn't Mari say that she used to live in a city before starting to operate a ranch here?</t>
  </si>
  <si>
    <t>1;아` 그러고 보니 요즘따라 드는 생각인데` 목장에서 쓰는 치료제와 촉진제가 소에 좋을지 걱정이 들더라구요.</t>
  </si>
  <si>
    <t>1;This recently came to my mind. You know the medicine and accelerator used in the ranch? Are they safe for cows?</t>
  </si>
  <si>
    <t>1;그런데 폴씨도 목장에서 직접 일을 하시나요?</t>
  </si>
  <si>
    <t>1;Does Paul actually work on the ranch as well?</t>
  </si>
  <si>
    <t>2;그나저나 마리씨는 가족과 자주 만나십니까?</t>
  </si>
  <si>
    <t>2;Does Mari meet with her family` often?</t>
  </si>
  <si>
    <t>2;그런데 마리씨는 처음 목장을 운영한다고 했을 때가 기억나십니까?</t>
  </si>
  <si>
    <t>2;Does Mari remember the first time when she started the ranch business?</t>
  </si>
  <si>
    <t>1;그나저나 요즘 늑대들 때문에 너무 힘들어요...</t>
  </si>
  <si>
    <t>1;Those wolves are really giving me headache` now days.</t>
  </si>
  <si>
    <t>2;뭐 목장 평가야 어쨌든 이번 대회도 크게 치루어졌군요.</t>
  </si>
  <si>
    <t>2;Well` no matter how the ranches are evaluated` it seems like this year's competition will be a quite a grand scale celebration.</t>
  </si>
  <si>
    <t>1;그런데 폴씨의 S and G 목장 말이에요. 예전부터 궁금했는데 규모가 대체 얼마나 되는거죠?</t>
  </si>
  <si>
    <t>1;By the way. About Paul's S and G Ranch. I was always curious about it. Just how big is it?</t>
  </si>
  <si>
    <t>1;그런데 대회를 지나가면서 느끼는건데` 경작지 컨테스트도 있으면 참 좋을것 같아요.</t>
  </si>
  <si>
    <t>1;This came to my mind as I passed through the competition. Wouldn't it be great if they also held contest for the farmland?</t>
  </si>
  <si>
    <t>1;그러고 보니 가축들을 키우면서 여러가지 많은게 달라진것 같아요.</t>
  </si>
  <si>
    <t>1;Many things have changed as I started to raise animals.</t>
  </si>
  <si>
    <t>2;참` 이번에 교배 연구를 통해 새로운 가축 품종을 개발할 가능성이 열렸습니다. 아직까진 연구단계라 외부 공개는 하지 않고 있습니다.</t>
  </si>
  <si>
    <t>2;A possibility has opened in developing a new breed through the recent crossbreeding research. It's still in RandD phase` so we're not disclosing it to the public` yet.</t>
  </si>
  <si>
    <t>2;그런데 마리씨가 지금까지 했던 일 중에 가장 힘들었던 일은 뭐였습니까?</t>
  </si>
  <si>
    <t>2;Mari` what was the most difficult work you've done so far?</t>
  </si>
  <si>
    <t>2;그건 그렇다 치고` 지금까지 오면서 인생의 경쟁 상대같은게 있었습니까?</t>
  </si>
  <si>
    <t>2;OK` and how about competition? Was there any significant competitor in your life?</t>
  </si>
  <si>
    <t>1;이번 대회는 행사가 좀 조용한 편이네요.</t>
  </si>
  <si>
    <t>1;Events are pretty quiet in this year's competition.</t>
  </si>
  <si>
    <t>1;어? 그런데 이번 대회는 뭔가 더 크게 준비가 된 것 같네요.</t>
  </si>
  <si>
    <t>1;Hmm... it seems like something in grand scale is prepared for this year's competition.</t>
  </si>
  <si>
    <t>1;흠~ 그나저나 폴씨의 목장에서 수입이 어마어마~ 하다는데... 그 돈은 다 어디에서 나오나요?</t>
  </si>
  <si>
    <t>1;I've heard that Paul's ranch is raking in unbelievable sales. Where does all that money come from?</t>
  </si>
  <si>
    <t>1;참` 최고 중의 최고 목장을 뽑는 그런 대회는 없나요?</t>
  </si>
  <si>
    <t>1;By the way` is there a contest for selecting the Best of the Best ranch?</t>
  </si>
  <si>
    <t>1;에구구... 그나저나 벌써 이렇게 오랫동안 목장과 함께 생활했네요.</t>
  </si>
  <si>
    <t>1;Hew~ I can't believe I've spent all these years on the ranch.</t>
  </si>
  <si>
    <t>1;음...아뇨. 이런 대회가 있었다는건 좀 알려주셨으면 좋았을 텐데 ㅎㅎ</t>
  </si>
  <si>
    <t>1;Hmm... Nope! It would've been great if someone told me about a competition like this.</t>
  </si>
  <si>
    <t>1;그러게 말이에요.</t>
  </si>
  <si>
    <t>1;Me` too.</t>
  </si>
  <si>
    <t>2;제 목장의 위치가 궁금하십니까?</t>
  </si>
  <si>
    <t>2;Are you curious about where my ranch is?</t>
  </si>
  <si>
    <t>2;그런식이라뇨` 전 항상 타른 목장을 생각하면서 제가 해 줄 수 있는 최대한의 조언을 해주는 것 뿐입니다.</t>
  </si>
  <si>
    <t>2;What do you mean? I'm always considerate about other ranches and provide best advices as I can.</t>
  </si>
  <si>
    <t>1;지금 즐거워 하시는 거에요?</t>
  </si>
  <si>
    <t>1;Are you having fun` now?</t>
  </si>
  <si>
    <t>1;흠~ 글쎄요. 만족스럽다면 만족스럽고` 별로라면 별로겠죠.</t>
  </si>
  <si>
    <t>1;Hmm... well. It depends. It has its ups and downs.</t>
  </si>
  <si>
    <t>1;어떤 기술인가요?</t>
  </si>
  <si>
    <t>1;What's the technology?</t>
  </si>
  <si>
    <t>2;하하` 저희 목장이 참여한다면 물론 1위는 문제도 아닙니다.</t>
  </si>
  <si>
    <t>2;Oh` if our ranch participates in the contest` then sure we'll take the 1st place.</t>
  </si>
  <si>
    <t>1;막내라뇨?</t>
  </si>
  <si>
    <t>1;Youngest?</t>
  </si>
  <si>
    <t>2;산양과 소는 그렇지 않다는 말입니까?</t>
  </si>
  <si>
    <t>2;You mean the mountain goat and cows are not like that?</t>
  </si>
  <si>
    <t>1;그러게요. 저쪽 유제품 코너에 가면 맛있는 치즈도 있어요!</t>
  </si>
  <si>
    <t>1;Yea. If you go to the dairy product corner over there` they have some great cheese!</t>
  </si>
  <si>
    <t>2;그렇군요.</t>
  </si>
  <si>
    <t>2;I see.</t>
  </si>
  <si>
    <t>2;그냥 간단한 취미생활로 시작했는데 어느새 여기까지 왔더군요.</t>
  </si>
  <si>
    <t>2;I just started it as a hobby` and one thing led to another and here I am.</t>
  </si>
  <si>
    <t>1;이것 저것 안해본 적이 없었죠.</t>
  </si>
  <si>
    <t>1;I don't think there is much that I haven't done` yet</t>
  </si>
  <si>
    <t>2;흠. 좀 더 일찍 물어볼 줄 알았는데` 이제야 궁금해 지신 모양이군요.</t>
  </si>
  <si>
    <t>2;Hmm... I was wondering when you were going to ask that one.</t>
  </si>
  <si>
    <t>2;물론이죠. 사무실에 앉아 있으면 정말 필요한게 뭔지 잘 모르게 되니까요.</t>
  </si>
  <si>
    <t>2;Of course. You can't really know everything just by sitting in the office.</t>
  </si>
  <si>
    <t>1;최근엔 자주 만나고 있어요. 가족들을 목장으로 오게 할지 생각중이에요.</t>
  </si>
  <si>
    <t>1;Oh` I meet them quite often. I'm considering about having the family move to the ranch.</t>
  </si>
  <si>
    <t>1;그럼요. 어떻게 시작한 목장인데` 잊을수가 없죠.</t>
  </si>
  <si>
    <t>1;Of course. I'd never forget how I got this ranch started.</t>
  </si>
  <si>
    <t>2;저희도 애를 먹기는 마찬가지입니다. 그래도 준비가 철저하다면 피해를 막을 수는 있죠.</t>
  </si>
  <si>
    <t>2;Sure we also have problems. But if you prepare well` you can reduce the damage.</t>
  </si>
  <si>
    <t>1;그런데 이런 대회를 정기적으로 주최할려면 많은 돈이 들어갈텐데 그 돈은 어디서 나오는 걸까요?</t>
  </si>
  <si>
    <t>1;I'm just curious. It would probably cost a lot to hold contest like this` right? Where does all that money come from?</t>
  </si>
  <si>
    <t>2;그렇게 궁금하십니까?</t>
  </si>
  <si>
    <t>2;Do you really want to know?</t>
  </si>
  <si>
    <t>1;배추를 길러서 누가 더 멋진 배추를 키웠는지 경쟁하는거죠!</t>
  </si>
  <si>
    <t>1;It's a contest to see who raises the best cabbage!</t>
  </si>
  <si>
    <t>2;예를 들면요?</t>
  </si>
  <si>
    <t>2;For example?</t>
  </si>
  <si>
    <t>1;목장들의 가축들이 순수 교배로 얻어진거였어요?</t>
  </si>
  <si>
    <t>1;Did you get the animals in the ranch through natural breeding?</t>
  </si>
  <si>
    <t>1;음~ 글쎄요. 목장을 하기 전에는 모든 일이 쉽지 않았어요.</t>
  </si>
  <si>
    <t>1;Hmm... I don't know. Nothing seemed easy until I started to operate the ranch.</t>
  </si>
  <si>
    <t>1;굳이 꼽자면 도시에 있었을 적에 제가 일하던 곳에 항상 비아냥거리러 오던 친구하나가 있었죠.</t>
  </si>
  <si>
    <t>1;Well` when I used to live in the city` there was a guy who always came to where I worked and caused trouble.</t>
  </si>
  <si>
    <t>2;해외에서 구제역이 심각하게 발생해서 대회에 참여하던 바이어의 수가 크게 줄어든 것 때문일 겁니다.</t>
  </si>
  <si>
    <t>2;It's because of wide spread of foot-and-mouth disease in overseas. The number of buyers that used to participate has been significantly reduced because of it.</t>
  </si>
  <si>
    <t>2;일전에 해외 구제역때문에 참가못했던 바이어들을 위해서 특별히 더 크게 준비되어있습니다.</t>
  </si>
  <si>
    <t>2;So we've prepared this year's competition in even greater scale for the buyers who were not able to come the last time due to foot-and-mouth disease.</t>
  </si>
  <si>
    <t>2;목장의 쉐어중 제 몫으로 떨어지는 수익의 대부분은 다시 연구와 복지쪽으로 들어가게 됩니다.</t>
  </si>
  <si>
    <t>2;Majority of my share of the profit is invested back into RandD and also for employee benefits.</t>
  </si>
  <si>
    <t>2;그런 생각도 했었습니다만` 저희 목장 때문에 사실 열지 않기로 했습니다.</t>
  </si>
  <si>
    <t>2;Sure I've thought about that. But I've decided not to do it.</t>
  </si>
  <si>
    <t>2;뭔가에 집중하다 보면 원래 시간이 금방 금방 가는 법입니다.</t>
  </si>
  <si>
    <t>2;Time flies when you are concentrated on something.</t>
  </si>
  <si>
    <t>2;딱히 알려드리지 않아도 이 지역 목장들은 모두 자동적으로 후보에 올라는 구조이니 알려줄 필요가 없지 않겠습니까?</t>
  </si>
  <si>
    <t>2;Well` it doesn't really matter since all the ranches in the region are automatically registered as candidates?</t>
  </si>
  <si>
    <t>2;저의 뛰어난 목장 역시 날이 갈 수록 발전하고 있습니다.</t>
  </si>
  <si>
    <t>2;Our ranch is also advancing every day.</t>
  </si>
  <si>
    <t>1;아뇨` 당장 그 목장을 인수해버릴려고 생각하고 있었거든요.</t>
  </si>
  <si>
    <t>1;Nope. I'm really considering to buy that ranch.</t>
  </si>
  <si>
    <t>1;...?</t>
  </si>
  <si>
    <t xml:space="preserve">2;지금 웃고 있지 않습니까. </t>
  </si>
  <si>
    <t xml:space="preserve">2;You're laughing now` aren't you? </t>
  </si>
  <si>
    <t>2;아주 어중간한 답변이로군요.</t>
  </si>
  <si>
    <t>2;That's a peculiar answer.</t>
  </si>
  <si>
    <t>2;우유의 신선도를 대폭 향상 시키고` 기존 우유 대비 변질될 위험이 거의 제로에 가까운 새로운 저장 시설입니다.</t>
  </si>
  <si>
    <t>2;It's a new storage facility that significantly improves the freshness of the milk and also stores the milk in near freshly produced condition.</t>
  </si>
  <si>
    <t>2;이전에는 참가를 했지만 너무 많이 1위를 해서 다른 목장들의 항의로 심사를 하는 위치로 들어가게 되었죠.</t>
  </si>
  <si>
    <t>2;We used to participate in the past` but because we've won too many 1st place awards` many ranches complained. So now` we are one of the judges in the panel.</t>
  </si>
  <si>
    <t>2;긴급지원팀의 일꾼들은 모두 한 가족의 형제들입니다.</t>
  </si>
  <si>
    <t>2;The workers in the Emergency Milking Service Team are all brothers.</t>
  </si>
  <si>
    <t>1;어... 아뇨 꼭 그런건 아니지만.</t>
  </si>
  <si>
    <t>1;Well... not really` but...</t>
  </si>
  <si>
    <t>2;이 지역에서 생산되는 우유도 유명하지만` 특히 치즈나 버터등의 가공품도 아주 유명하죠.</t>
  </si>
  <si>
    <t>2;The milk produced in this area is very famous` but the specialty of the region are processed dairy products such as cheese and butter.</t>
  </si>
  <si>
    <t>1;근데 이 대회는 4년에 한번씩 이루어지잖아요?</t>
  </si>
  <si>
    <t>1;This competition... it's held every 4 years` right?</t>
  </si>
  <si>
    <t>1;그렇다면 지금은 뭔가 나름 새로운 목표같은게 생겼겠군요.</t>
  </si>
  <si>
    <t>1;Well` in that case` there should be a new goal or something.</t>
  </si>
  <si>
    <t>1;복권 덕분에 새로운 인생을 살뻔 했지만... 돈이 갑자기 많아지니 달라지는 사람들이 있더군요.</t>
  </si>
  <si>
    <t>1;I've almost decided to live a new life thanks to winning the lottery` but... it seems like people change when they suddenly come into a lot of money.</t>
  </si>
  <si>
    <t>2;결론부터 말하자면 아무 문제 없습니다. 오랜 연구 끝에 가축들에게 어떠한 영향도 미치지 않도록 개발된 신 물질로 개발되었으니까요.</t>
  </si>
  <si>
    <t>2;No. No problem at all. It is developed with new substance that has no effect on the animals. Oh` the new substance was made through years of research.</t>
  </si>
  <si>
    <t>1;정말요? 웬지 폴씨라면 책상에 앉아서 일만 할 줄 알았는데.</t>
  </si>
  <si>
    <t>1;Really? I thought you would only be sitting behind the desk` Paul.</t>
  </si>
  <si>
    <t>1;폴씨는 가족들과 어떻게 지내시나요?</t>
  </si>
  <si>
    <t>1;How do you spend time with your family` Paul?</t>
  </si>
  <si>
    <t>2;저도 솔직히 이 정도까지 오랫동안 운영해 나가고 있을지 상상도 못했습니다. 그동안 성적이 어떻든 말이죠.</t>
  </si>
  <si>
    <t>2;Well` I actually didn't think I'd last this long in the ranch. Regardless of how well the ranch has performed.</t>
  </si>
  <si>
    <t>1;그런데 그 많은 늑대들은 아무리 쫓아내도 어디서 다시 돌아오는 걸까요?</t>
  </si>
  <si>
    <t>1;But where do all those wolves come from? It seems like there is no end to them?</t>
  </si>
  <si>
    <t>2;원래는 국가에서 지원을 했지만 저희가 심사위원으로 들어간 뒤에는 저희쪽에서 대다수의 금액을 부담하고 있습니다.</t>
  </si>
  <si>
    <t>2;Government used to fund the competition` but since we joined in the panel` our ranch pays most of the cost.</t>
  </si>
  <si>
    <t>1;물론이죠.</t>
  </si>
  <si>
    <t>1;Of course.</t>
  </si>
  <si>
    <t>2;있습니다.</t>
  </si>
  <si>
    <t>2;Yes.</t>
  </si>
  <si>
    <t>1;예전엔 소고기를 구워먹는걸 정말 좋아했는데 이제는 먹지 않고 있어요.</t>
  </si>
  <si>
    <t>1;I used to enjoy making steak` but I don't eat meat anymore.</t>
  </si>
  <si>
    <t>2;물론이죠. 이 지역 내에서는 강제적인 유전자 조작을 통해 생산된 가축의 사용을 허용하고 있지 않습니다.</t>
  </si>
  <si>
    <t>2;Of course. Genetic alteration is not permitted in this region.</t>
  </si>
  <si>
    <t>1;그때는 도시에 살면서 항상 돈이 부족했다는 거에 마음이 제일 힘들었던 것 같아요.</t>
  </si>
  <si>
    <t>1;Well... the most difficult thing for me when I used to live in the city was that I was always stressed about not having enough money for anything.</t>
  </si>
  <si>
    <t>1;열심히 일해서 그 애의 콧대를 꺾을려고 했는데` 결국은 여기서 이렇게 잘 지내게 됐네요.</t>
  </si>
  <si>
    <t>1;I wanted to work hard and show him that I can be better` but look where I am now. Actually` I'm living a better life now.</t>
  </si>
  <si>
    <t>2;발병 국가에서 다녀온 인원들을 해당 지역으로 방문하지 못하도록 금지했기 때문이죠.</t>
  </si>
  <si>
    <t>2;It's because the individuals that visited the country with the disease were prohibited from entering our region.</t>
  </si>
  <si>
    <t>2;게다가 최근까지도 이 지역에 출입이 금지되었던 외국인들이 있었으니까요.</t>
  </si>
  <si>
    <t>2;Oh` and even recently` there were foreigners that were prohibited from coming to this region.</t>
  </si>
  <si>
    <t>1;와` 의외네요. 폴씨라면 웬지 쉴때 황금 욕조에서 최고급 와인을 마시며 시간을 보낼 것 같았는데.</t>
  </si>
  <si>
    <t>1;Wow` that's a surprise. It seems like you would just lay back in golden tub and sip on sparkling wine or something.</t>
  </si>
  <si>
    <t>1;후후. 왜요? 폴씨 목장이 위험해지기라도 할 까봐요?</t>
  </si>
  <si>
    <t>1;Ha` ha! Why? Do you think Paul's ranch will be threatened?</t>
  </si>
  <si>
    <t>2;아` 그러고 보니 이 소식 들으셨습니까? 목장 선정 대회가 당분간 열리지 않는다고 합니다.</t>
  </si>
  <si>
    <t>2;Oh` speaking which. Did you hear the news? Ranch competition will not be held again until further notice.</t>
  </si>
  <si>
    <t>1;...안 알려 주셔서 정말 감사하네요. 좀 미리 알면 얼마나 좋았겠어요?</t>
  </si>
  <si>
    <t>1;Really? Thanks for letting me know. But it would've been better if I knew about it earlier.</t>
  </si>
  <si>
    <t>1;...안 물어봤어요.</t>
  </si>
  <si>
    <t>1;I didn't ask.</t>
  </si>
  <si>
    <t>2;오호.</t>
  </si>
  <si>
    <t>2;Oh` ho!</t>
  </si>
  <si>
    <t>2;하긴` 어째 주변 목장들은 고마워할 줄을 모르더군요. 대체 뭔 말만 하면 왜 화를 내는건지 이유를 모르겠습니다.</t>
  </si>
  <si>
    <t>2;Well` the neighboring ranches don't know how to appreciate things. They always seem to be in bad mood and tend to snap at you when you try to tell them something.</t>
  </si>
  <si>
    <t>1;... 지금도 웃고 있는 중인가요?</t>
  </si>
  <si>
    <t>1 Are you still laughing?</t>
  </si>
  <si>
    <t>1;그게... 요즘은 웬지 제 의지와 상관 없이 목장이 운영되는거 같은 기분이 들어요.</t>
  </si>
  <si>
    <t>1;Well... It seems like the ranch is operating in its own way` regardless of my intentions.</t>
  </si>
  <si>
    <t>1;우와` 그런게 가능한가요? 어떻게 하신거죠?</t>
  </si>
  <si>
    <t>1;Wow` is that possible? How did you do that?</t>
  </si>
  <si>
    <t>1;그런 일이 있었군요. 하긴` 폴씨라면 다른 목장에서 항의가 들어올만도 하겠네요.</t>
  </si>
  <si>
    <t>1;I see. Well` I can see that other ranch will complain.</t>
  </si>
  <si>
    <t>1;그 9명이 모두 형제였다구요?</t>
  </si>
  <si>
    <t>1;All 9 of them are brothers?</t>
  </si>
  <si>
    <t>2;마리씨는 가축을 편애하시는게 아닌지 의심되는군요.</t>
  </si>
  <si>
    <t>2;I am starting to suspect that you have favoritism for certain animals.</t>
  </si>
  <si>
    <t>1;생각난 김에 치즈를 좀 더 사가는게 좋겠어요. 집에서 먹어야지!</t>
  </si>
  <si>
    <t>1;Speaking of which` I'm going to buy some cheese to take home!</t>
  </si>
  <si>
    <t>2;그렇죠.</t>
  </si>
  <si>
    <t>2;Sure.</t>
  </si>
  <si>
    <t>2;아뇨` 여전히 그냥 취미일 뿐입니다.</t>
  </si>
  <si>
    <t>2;Nope. It's still just a hobby for me.</t>
  </si>
  <si>
    <t>2;무슨 말이지 알 것 같군요.</t>
  </si>
  <si>
    <t>2;I think I can understand what you mean.</t>
  </si>
  <si>
    <t>1;오오...</t>
  </si>
  <si>
    <t>1;Oh` ho..</t>
  </si>
  <si>
    <t>2;현장이 어떻게 돌아가는지를 파악하는 것은 대표로써 당연한 업무중 하나라고 할 수 있습니다.</t>
  </si>
  <si>
    <t>2;I believe that the owner should have clear understanding of what's going on in the ranch.</t>
  </si>
  <si>
    <t>2;흠...사실 이곳에 함께 살았었는데` [넌 우리가 없어도 충분하니 우린 남은 여생을 즐기러 여행이나 가겠다] 라고 하시고 해외로 나가셨습니다.</t>
  </si>
  <si>
    <t>2;Hmm... Actually` we used to live together here. Then he just said` [You'll do fine without us so we'll just enjoy our life traveling from now on.]` and moved to another country.</t>
  </si>
  <si>
    <t>1;그래요? 그럼 처음에는 얼마나 할 거라고 예상하셨어요?</t>
  </si>
  <si>
    <t>1;Really? How much did you think you would do on that first time?</t>
  </si>
  <si>
    <t>2;글쎄요` 어딘가 늑대 왕국이라도 있는게 아닌가 싶군요.</t>
  </si>
  <si>
    <t>2;Well... maybe there's a kingdom of wolves somewhere.</t>
  </si>
  <si>
    <t>1;어마어마한 자금이 들어가겠네요.</t>
  </si>
  <si>
    <t>1;It must have cost a fortune.</t>
  </si>
  <si>
    <t>2;제 소유의 기업에서 이 지역에서 생산되는 우유의 90%를 매입한다... 정도만 알려드리겠습니다.</t>
  </si>
  <si>
    <t>2;Well` the company I own buys about 90% of the milk produced in this region. Let's just keep it at that.</t>
  </si>
  <si>
    <t>1;정말요???</t>
  </si>
  <si>
    <t>1;Really???</t>
  </si>
  <si>
    <t>1;이 지역은 고기값도 싸서 스테이크도 쉽게 먹을수 있는데 말이에요.</t>
  </si>
  <si>
    <t>1;The meat price in this region is very cheap` so even high quality steak is very affordable here.</t>
  </si>
  <si>
    <t>1;...그렇다면 소가 옷을 입고 다니는 것도 태어날 때 부터 그렇게 나온건가요??</t>
  </si>
  <si>
    <t>1;How about the cows wearing clothes. Were they born that way?</t>
  </si>
  <si>
    <t>2;지금은 어떤가요?</t>
  </si>
  <si>
    <t>2;How about now?</t>
  </si>
  <si>
    <t>1;폴씨는 인생의 라이벌 같은게 있었나요?</t>
  </si>
  <si>
    <t>1;Do you have rival` Paul?</t>
  </si>
  <si>
    <t>1;저런...</t>
  </si>
  <si>
    <t>1;Oh` my...</t>
  </si>
  <si>
    <t>1;이 행사가 생각보다 중요한 행사였군요.</t>
  </si>
  <si>
    <t>1;So this event is more important than I first thought.</t>
  </si>
  <si>
    <t>2;뭐 그것도 나름 괜찮은 휴식방법이었죠.</t>
  </si>
  <si>
    <t>2;Well` it was relaxing in its own way.</t>
  </si>
  <si>
    <t>2;이미 1위 목장이 건재한데 최고의 목장을 뽑으라니 뽑힌 목장은 얼마나 기분이 나쁘겠습니까?</t>
  </si>
  <si>
    <t>2;Well` we already know who the #1 ranch is. So it would be meaningless to pick another ranch as #1` don't you think?</t>
  </si>
  <si>
    <t>1;네? 정말요?</t>
  </si>
  <si>
    <t>1;What? Really?</t>
  </si>
  <si>
    <t>2;별 말씀을요. 어차피 참가도 못할텐데 미리 알려줘서 뭐하겠습니까? 그러니 감사해하지 않으셔도 됩니다.</t>
  </si>
  <si>
    <t>2;Well` you wouldn't even be able to participate. So what difference would it make if I told you sooner. So you don't have to thank me.</t>
  </si>
  <si>
    <t>2;더 이상 최고의 자리에 있다고 하더라도` 노력을 게을리하게 되면 다른 지역의 목장들 처럼 인수당하게 되는거죠.</t>
  </si>
  <si>
    <t>2;Well` even if I'm at the top` if I don't keep on working hard` I'll be taken over like the ranches in the other region.</t>
  </si>
  <si>
    <t>1;당황해서 버벅거리는 폴씨의 얼굴을 구경해봤으면 정말 기분이 좋을 것 같아요.</t>
  </si>
  <si>
    <t>1;I'd really love to see Paul's face looking all surprised.</t>
  </si>
  <si>
    <t>1;정말 모르겠어요?</t>
  </si>
  <si>
    <t>1;You really don't know?</t>
  </si>
  <si>
    <t>2;아뇨.</t>
  </si>
  <si>
    <t>2;Nope.</t>
  </si>
  <si>
    <t>1;뭔가 거대한 유리벽 너의 존재가 저를 손가락으로 조종한다는 꿈을 꾸기도...</t>
  </si>
  <si>
    <t>1;Well... I dreamed about some magnificent being behind a glass wall controlling me with a flick of a finger.</t>
  </si>
  <si>
    <t>2;@#$#@@$$##$$@ 를 활용했죠.</t>
  </si>
  <si>
    <t>2;Used @#$#@@$$##$$@.</t>
  </si>
  <si>
    <t>2;다른 목장의 질투와 시기심은 저라도 어쩔수 없죠.</t>
  </si>
  <si>
    <t>2;Well` even I can't do anything about jealousy and envy by other ranches.</t>
  </si>
  <si>
    <t>2;몰랐습니까?</t>
  </si>
  <si>
    <t>2;You didn't know?</t>
  </si>
  <si>
    <t>1;그`그럴리가요. 전 제 목장에 있는 모든 가축들을 사랑해요.</t>
  </si>
  <si>
    <t>1;No way! I love all my animals in my ranch.</t>
  </si>
  <si>
    <t>2;그렇게 먹으면 살 찔텐데요.</t>
  </si>
  <si>
    <t>2;Eating like that will get you fat.</t>
  </si>
  <si>
    <t>1;지금이 몇 년이죠?</t>
  </si>
  <si>
    <t>1;What year is this year?</t>
  </si>
  <si>
    <t>1;...우와.</t>
  </si>
  <si>
    <t>1;... Wow!</t>
  </si>
  <si>
    <t>1;아무리 돈이 많아도 꼭 행복해지는 것은 아닌것 같아요.</t>
  </si>
  <si>
    <t>1;I don't think money` no matter how much you have` guarantees happiness.</t>
  </si>
  <si>
    <t>2;또한 이러한 약품은 전 세계 중 오직 이곳에서만 사용 할 수 있도록 철저하게 관리가 되어지고 있습니다.</t>
  </si>
  <si>
    <t>2;And these medicine is strictly managed to be used only in this region in the entire world.</t>
  </si>
  <si>
    <t>1;와. 뭔가 멋진 말인데 폴씨가 말하니까 좀...</t>
  </si>
  <si>
    <t>1;Wow. It sounds awesome... but coming from Paul... well...</t>
  </si>
  <si>
    <t>1;...</t>
  </si>
  <si>
    <t>2;첫달만에 그만두고 도망가지 않을까 싶었습니다.</t>
  </si>
  <si>
    <t>2;I thought I'd quit on my first month and run away.</t>
  </si>
  <si>
    <t>2;액수로 따지자면 적지 않은 금액이지만 이런 대회를 통해서 축척되는 이미지가 저희 목장 그룹에 큰 도움이 되고 있습니다.</t>
  </si>
  <si>
    <t>2;Well` it's not a small amount of money` but the positive image we gain through competition like this really helps our ranch in the long run.</t>
  </si>
  <si>
    <t>1;정말이에요? 목장이 아니라 기업도 있었다구요?</t>
  </si>
  <si>
    <t>1;Really? You have a company in addition to the ranch?</t>
  </si>
  <si>
    <t>2;마리씨 목장에서 나오는 작물들로는 참가하지 않는 것이 정신건강에 좋을 것 같아 말씀드리지 않은 것 뿐입니다.</t>
  </si>
  <si>
    <t>2;Well` I didn't tell you because it would be better off for your mental health to not participate in the contest with products from Mari's ranch.</t>
  </si>
  <si>
    <t>2;간혹 그런 분들이 있긴 합니다. 그나저나 치즈버거 하나 드시겠습니까?</t>
  </si>
  <si>
    <t>2;There are some once in a while. By the way` want a cheese burger?</t>
  </si>
  <si>
    <t>2;?? 당연하죠. 소가 옷을 입고 나오는게 이상하다니... 마리씨 갑자기 왜 그러시는겁니까?</t>
  </si>
  <si>
    <t>2;?? Of course. Why do you think a cow being born with clothes on is weird? What's wrong with you` Mari?</t>
  </si>
  <si>
    <t>1;지금은 힘들어도 나름 여유가 있는 것 같아요.</t>
  </si>
  <si>
    <t>1;It's not easy at the moment` but it's manageable.</t>
  </si>
  <si>
    <t>2;자칭 라이벌이라는 사람은 많았는데` 글쎄요. 잘 모르겠습니다. 라이벌이라는게 무슨 뜻인지도 가물가물해지는 군요.</t>
  </si>
  <si>
    <t>2;Well` some claims to be my rival... but I don't know. Come to think of it` I think I'm starting to forget what the term rival means.</t>
  </si>
  <si>
    <t>2;저희 목장의 연구시설에서 치료제 개발이 끝나가니 다음 해애는 다시 활발해 질겁니다.</t>
  </si>
  <si>
    <t>2;The RandD project in our research center for new medicine is almost coming to an end. So things will pick up again next year.</t>
  </si>
  <si>
    <t>2;뭐... 참고로 저희 목장이 후원하기 전에는 그냥 지역행사 수준이었습니다. 이 정도 행사가 된 것은 저희 목장 덕이라고 생각하셔도 될 겁니다. 고맙다는 인사는 안하셔도 됩니다.</t>
  </si>
  <si>
    <t>2;Well... before our ranch started to sponsor the competition` it was more of a local event. But ever since we got involved` we made it into a major competition like this. Oh` you don't have to thank me for that.</t>
  </si>
  <si>
    <t>1;진짜였어요??</t>
  </si>
  <si>
    <t>1;Really?</t>
  </si>
  <si>
    <t>1;하아..</t>
  </si>
  <si>
    <t>1;Ah` ha!</t>
  </si>
  <si>
    <t>2;목장 협회의 대표가 바뀌면서 목장 선정 대회가 얼마간 중단되는 것일 뿐입니다.</t>
  </si>
  <si>
    <t>2;The chairman of the Ranchers Association has changed and the competition is postponed until it is rescheduled.</t>
  </si>
  <si>
    <t>1;...고맙다는거 아니거든요.</t>
  </si>
  <si>
    <t>1;It doesn't mean I'm saying thank you.</t>
  </si>
  <si>
    <t>1;그것도... 안 물어봤어요.</t>
  </si>
  <si>
    <t>1;I didn't ask...</t>
  </si>
  <si>
    <t>2;그럴일은 없습니다. 저희 목장은 제 특별한 요구조건에 의해 그 누구에게도 매각하지 않도록 되어있죠.</t>
  </si>
  <si>
    <t>2;That won't happen. Based on my special agreement` our ranch cannot be sold to anyone.</t>
  </si>
  <si>
    <t>2;전 항상 진실만을 이야기 합니다.</t>
  </si>
  <si>
    <t>2;I always tell the truth.</t>
  </si>
  <si>
    <t>1;음...</t>
  </si>
  <si>
    <t>1;Hmm...</t>
  </si>
  <si>
    <t>2;부질없는 생각을 하시는군요. 집에가서 스마트폰이나 충전시키시죠.</t>
  </si>
  <si>
    <t>2;That's a useless thought. Why don't you go home and charge your Smartphone?</t>
  </si>
  <si>
    <t>1;...네? 지금 무슨 말 하신거에요?</t>
  </si>
  <si>
    <t>1;What? What did you just say?</t>
  </si>
  <si>
    <t>1;딱히 질투와 시기심 때문이라기 보다는...</t>
  </si>
  <si>
    <t>1;I don't think it's just because of jealousy...</t>
  </si>
  <si>
    <t>1;오옹...세상에는 신기한 일이 많군요. 폴씨의 그 표정이라던가.</t>
  </si>
  <si>
    <t>1;Humm... the world is full of peculiarities... like your expression.</t>
  </si>
  <si>
    <t>2;참고로 전 산양을 가장 좋아합니다.</t>
  </si>
  <si>
    <t>2;For your information` my favorite is the mountain goat.</t>
  </si>
  <si>
    <t>1;흥` 그렇게 말해도 먹고 싶은건 먹고 싶은거죠.</t>
  </si>
  <si>
    <t>1;Humph! No matter what you say` what I like is what I like.</t>
  </si>
  <si>
    <t>2;...거기까지.</t>
  </si>
  <si>
    <t>2;You should stop there.</t>
  </si>
  <si>
    <t>2;맞는 말 입니다.</t>
  </si>
  <si>
    <t>2;I agree.</t>
  </si>
  <si>
    <t>1;오오오~.</t>
  </si>
  <si>
    <t>1;Oh~~</t>
  </si>
  <si>
    <t>2;좀..?</t>
  </si>
  <si>
    <t>2;A little?</t>
  </si>
  <si>
    <t>1;예상이 빗나가서 정말 안타깝겠네요. 이를 어쩌나~</t>
  </si>
  <si>
    <t>1;That's too bad~</t>
  </si>
  <si>
    <t>1;오오~ 멋진데요?</t>
  </si>
  <si>
    <t>1;Oh! Great!</t>
  </si>
  <si>
    <t>2;제가 언제 거짓말을 한적이 있습니까?</t>
  </si>
  <si>
    <t>2;Did I ever lie?</t>
  </si>
  <si>
    <t>1;배려에 눈물이 다 나올 지경이네요...</t>
  </si>
  <si>
    <t>1;I'm so touched by your kindness.</t>
  </si>
  <si>
    <t>1;네! 치즈버거 완전 좋아해요.</t>
  </si>
  <si>
    <t>1;Yes! Cheese burger sounds great!</t>
  </si>
  <si>
    <t>1;아뇨 죄송합니다...</t>
  </si>
  <si>
    <t>1;Nope. Sorry.</t>
  </si>
  <si>
    <t>1;돈에 시달리지도 않고` 노력한 만큼의 보람이 있으니까요.</t>
  </si>
  <si>
    <t>1;You don't have to stress about money and you make as much as you put your effort into it.</t>
  </si>
  <si>
    <t>1;어련하시겠어요..</t>
  </si>
  <si>
    <t>1;I'm sure.</t>
  </si>
  <si>
    <t>1;정말 다행이네요.</t>
  </si>
  <si>
    <t>1;That's good.</t>
  </si>
  <si>
    <t>1;그 말도 안했으면 참 좋았을텐데요.</t>
  </si>
  <si>
    <t>1;You shouldn't have said that.</t>
  </si>
  <si>
    <t>2;시간이 지나면 대회는 다시 열린다고 하니 그때까지 기다리면 될 것 같군요.</t>
  </si>
  <si>
    <t>2;Competition will be held after things get settled at the association` so let's just wait and see.</t>
  </si>
  <si>
    <t>2;그러니 지도에 스마트하고 천재적인 S and G 목장의 정보가 없는 것은 당연하죠.</t>
  </si>
  <si>
    <t>2;That's why there is no information about the Smart and Genius Ranch on the map.</t>
  </si>
  <si>
    <t>1;원래 그런 성격이군요.</t>
  </si>
  <si>
    <t>1;So is that how you want to be?</t>
  </si>
  <si>
    <t>1;네...</t>
  </si>
  <si>
    <t>1;Yes.</t>
  </si>
  <si>
    <t>2;간단하게 말씀드리자면 @@#$$$$#@@###@$@$# 를 적용했다고 할 수도 있습니다.</t>
  </si>
  <si>
    <t>2;To put it simply` you can say that we've applied @@#$$$$#@@###@$@$#.</t>
  </si>
  <si>
    <t>2;무슨 말을 하는지 모르겠군요.</t>
  </si>
  <si>
    <t>2;I have no idea what you're talking about.</t>
  </si>
  <si>
    <t>2;아예 목장에 치즈 가공소를 하나 차리시는게 어떻습니까? 그럼 매일 먹고 보름달 처럼 될텐데.</t>
  </si>
  <si>
    <t>2;Why don't you set up a cheese factory in the ranch? Then you can eat it every day and get fat as a hippo.</t>
  </si>
  <si>
    <t>1;그래도 전 돈이 좋아요.</t>
  </si>
  <si>
    <t>1;Well` I like money.</t>
  </si>
  <si>
    <t>2;물론 이 약품을 개발하고 생산하는 것은 저희 목장 그룹이죠. 마리씨가 열심히 촉진제를 사용할 수록 저희는 더 많은 돈을 벌게 됩니다.</t>
  </si>
  <si>
    <t>2;Of course` our ranch's parent company is the one that's developing and manufacturing the medicine. The more you use the accelerator` more money we make!</t>
  </si>
  <si>
    <t>1;아하하.. 아무것도 아니에요.</t>
  </si>
  <si>
    <t>1;Ha...ha. Never mind.</t>
  </si>
  <si>
    <t>2;사실 그런것도 좀 있긴 합니다.</t>
  </si>
  <si>
    <t>2;Well` that's true.</t>
  </si>
  <si>
    <t>1;헐... 그럼 그냥 재수없는 목장주가 아니라 회장 아니에요?</t>
  </si>
  <si>
    <t>1;What? Then you're not just a bad tempered ranch owner` but a chairman of a major company?</t>
  </si>
  <si>
    <t>2;그 정도 배려는 아무것도 아니니 감동하실 것 없습니다.</t>
  </si>
  <si>
    <t>2;Well` no need to get all sentimental over a small thing like that.</t>
  </si>
  <si>
    <t>2;소고기를 안드신다고 하지 않으셨습니까?</t>
  </si>
  <si>
    <t>2;Didn't you say that you don't eat meat?</t>
  </si>
  <si>
    <t>2;좋은 자세입니다.</t>
  </si>
  <si>
    <t>2;It's an excellent attitude.</t>
  </si>
  <si>
    <t>2;사실은 사실이니까요. 안그렇습니까?</t>
  </si>
  <si>
    <t>2;Well` truth is the truth. Don't you agree?</t>
  </si>
  <si>
    <t>1;와! 정말요?  그럼 그때까지 준비를 잘 해놔야겠네요. 빨리 다음 대회가 왔으면 좋겠어요!</t>
    <phoneticPr fontId="1" type="noConversion"/>
  </si>
  <si>
    <t>1;Wow! Really? Then I should get ready for it. I really hope the next competition will be held soon!</t>
  </si>
  <si>
    <t>1;그것 참 안타까운 사실이네요.</t>
  </si>
  <si>
    <t>1;That's sad.</t>
  </si>
  <si>
    <t>2;대체 왜 그러시는지 모르겠군요.</t>
  </si>
  <si>
    <t>2;I don't know why you're acting this way.</t>
  </si>
  <si>
    <t>1;??? 물어본 제가 경솔했습니다...</t>
  </si>
  <si>
    <t>1;??? Sorry for asking.</t>
  </si>
  <si>
    <t>1;으으으...</t>
  </si>
  <si>
    <t>1;Owe~</t>
  </si>
  <si>
    <t>2;훌륭한 자세입니다.</t>
  </si>
  <si>
    <t>2;That's an excellent attitude.</t>
  </si>
  <si>
    <t>1;헐.</t>
  </si>
  <si>
    <t>1;Humph!</t>
  </si>
  <si>
    <t>1;하하..</t>
  </si>
  <si>
    <t>1;Ha` ha</t>
  </si>
  <si>
    <t>2;그렇게 부르는 사람도 있더군요.</t>
  </si>
  <si>
    <t>2;Some call me that also.</t>
  </si>
  <si>
    <t>1;에휴...</t>
  </si>
  <si>
    <t>1;Hew~</t>
  </si>
  <si>
    <t>1;적어도 고기를 직접 보지는 않잖아요. 아 맛있다.</t>
  </si>
  <si>
    <t>1;Well` in this case` I don't directly see the meat. Oh` it tastes great!</t>
  </si>
  <si>
    <t>talk9</t>
  </si>
  <si>
    <t>1;우와..</t>
  </si>
  <si>
    <t>1;Wow~</t>
  </si>
  <si>
    <t>2;후우..</t>
  </si>
  <si>
    <t>2;Ho~` ho!</t>
  </si>
  <si>
    <t>이번 목장 선정 대회의 심사를 시작하겠습니다. 과연 어느 목장이 가장 많은 발전을 했을지 궁금하군요.</t>
  </si>
  <si>
    <t>We will not start the evaluation for the contestants of this year's competition. Let's see who has made the most significant improvement from the last competition.</t>
  </si>
  <si>
    <t>그럼 먼저 짜요 목장의 심사를 시작하도록 하겠습니다.</t>
  </si>
  <si>
    <t>We will start with Cha-yo Ranch.</t>
  </si>
  <si>
    <t>흐음... 안타깝지만 어느 것 하나 달성 목표에 오르신게 없군요.; 꾸준히 노력해서 다음 기회에 좋은 성적을 거두길 기대하겠습니다.</t>
  </si>
  <si>
    <t>Hmm... It's sad but you have not reached any of the targets. I hope you will continue to work hard and show improvements in the next competition.</t>
  </si>
  <si>
    <t>기본적인 목표 달성에는 성공하셨군요. 좋은 자세입니다. 조금 더 노력하면 좋은 결과를 기대해도 될 것 같네요.</t>
  </si>
  <si>
    <t>You've succeeded in reaching basic goals. That's good. I think we can expect great results if you just work a bit harder.</t>
  </si>
  <si>
    <t>짜요 목장의 기록을 보니... 상당히 높은 수준의 목표를 달성하는데 성공하셨군요. 축하드립니다.;좀 더 노력하면 최고 상위권도 노려볼 수 있지 않을까요?</t>
  </si>
  <si>
    <t>Cha-yo Ranch records show significant results. Maybe you can shoot for the top position with a little more effort.</t>
  </si>
  <si>
    <t>참가한 목장들 중에서 단연 최고의 성적을 달성했다고 봐도 무방하군요!;축하드립니다. 짜요 목장이 이번 대회에서 1등입니다!</t>
  </si>
  <si>
    <t>There's no doubt that you've achieved the highest record among all the contestants. Congratulations! Cha-yo Ranch is the winner of this year's competition!</t>
  </si>
  <si>
    <t>대회가 마무리되어 갑니다. 이제 4년 뒤 다시 열릴 목장 선정 대회의 달성 목표를 공표하도록 하겠습니다.</t>
  </si>
  <si>
    <t>The competition is almost over. We will now disclose the targets for the next competition` which will be held 4 years from now.</t>
  </si>
  <si>
    <t>그럼 4년 뒤에 다시 보도록 하겠습니다!</t>
  </si>
  <si>
    <t>Well` see you all in 4 years!</t>
  </si>
  <si>
    <t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t>
  </si>
  <si>
    <t>Hello Mari! It's been awhile! How have you been?; I came to see you because of the competition that is held every 4 years. Didn't Paul tell you about it? He seems to come around Cha-yo Ranch often.; This competition is for all the ranches in the region` and if you win` you can get great rewards.; Actually` the competition will be held this year` but since Cha-yo was opened this year` I was asked by the Rancher's Association that you don't qualify to enter this year's competition.; But you will be entered automatically starting from the next competition`. Oh` and for your information` I will be the host of the event!; In case you want to get prepared for the next competition` I will tell you the targets for the next competition` which will be held in 4 years! Press the [ffcc00]Calendar[ffffff] to see the targets.</t>
  </si>
  <si>
    <t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t>
  </si>
  <si>
    <t>Hello` Mari. How have you been? I have a bad news.; There has been serious outbreak of disease among the ranches` so the Rancher's Association has decided not to hold the competition until further notice. And I'm delivering this information to all the ranches.; Luckily` the disease has not yet affected this region` yet` but I don't think the competition will be held any time soon.; I will be sure to let you know when the next competition is scheduled. Until then` see ya~</t>
  </si>
  <si>
    <t>올해에도 더 좋은 목장으로 발전하기 위해 노력해 주신 여러분들께 감사드리며` 목장 선정 대회 심사를 시작하겠습니다.</t>
  </si>
  <si>
    <t>We would like to thank all of you for working hard to create better ranch in the region. And with that` we will now begin the evaluation for the Most Outstanding Ranch Competition.</t>
  </si>
  <si>
    <t>다음 차례는 짜요 목장의 순서군요. 그동안 좋은 성적을 거두었길 기대하겠습니다.</t>
  </si>
  <si>
    <t>Next is the Cha-yo Ranch. I hope you've improved since the last time.</t>
  </si>
  <si>
    <t>짜요 목장에는 개인적으로 기대를 하고 있었지만 심사 기준에는 못미치는군요.;대신 다음 대회에서는 좋은 모습을 보여줬으면 좋겠습니다.</t>
  </si>
  <si>
    <t>I was personally hoping that Cha-yo Ranch will have great result in the competition` but it seems like you don't meet the evaluation criteria.; I hope you will show some improvements in the next competition.</t>
  </si>
  <si>
    <t>아쉽다면 아쉬운 결과로군요. 좀 더 노력한다면 상위권도 가능할 것 같습니다. 다음 목장 선정대회를 기대하도록 할께요.</t>
  </si>
  <si>
    <t>It's too bad. But with a little more effort` you will be able to get into the top level group. I hope to see you in that group in the next competition.</t>
  </si>
  <si>
    <t xml:space="preserve">수준급의 목표를 달성하셨군요! 이 정도면 웬만한 중견 목장 저리가라 할 정도의 성적이군요.; 다음 대회에서도 짜요 목장의 좋은 모습을 기대하겠습니다. </t>
  </si>
  <si>
    <t xml:space="preserve">Excellent achievement! Record like this is in par with some of the major ranches in the region.; I hope to see success like this in the next competition` as well. </t>
  </si>
  <si>
    <t>더 이상 볼 것도 없을 것 같군요. 짜요 목장이 최고 성적을 거두었습니다.;다음 대회에서도 최고의 목장으로 기록되길 바라겠습니다.</t>
  </si>
  <si>
    <t>I don't think we should even bother continuing with evaluation. By far` Cha-yo Ranch has achieved the highest record.; I hope you will continue this great achievement and become selected as the top ranch in the next competition` as well.</t>
  </si>
  <si>
    <t>그럼 이제` 다음 4년 뒤 다시 열릴 목장 선정 대회의 새로운 달성 목표를 알려드리도록 하겠습니다.</t>
  </si>
  <si>
    <t>We will now disclose the targets for the next competition` which will be held 4 years from now.</t>
  </si>
  <si>
    <t>그럼 다음 대회에서 좋은 성적을 거두길 기대할게요.</t>
  </si>
  <si>
    <t>I hope you will achieve great result in the next competition.</t>
  </si>
  <si>
    <t>우수 목장을 뽑는 목장 선정 대회에 오신 것을 환영합니다!;이제부터 각 목장들이 얼마나 목표 달성에 성공했는지 심사하도록 하겠습니다.</t>
  </si>
  <si>
    <t>Welcome to the Most Outstanding Ranch Competition!; We will now start the evaluation for each ranch to see how well the ranches have done since the last competition.</t>
  </si>
  <si>
    <t>음...이번엔 짜요 목장의 순서로군요? 올해에는 얼마나 목표를 달성했는지 기대가 되는군요.</t>
  </si>
  <si>
    <t>Hmm` next is the Cha-yo Ranch. I can't wait to see your achievements for the year.</t>
  </si>
  <si>
    <t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t>
  </si>
  <si>
    <t>It seems like Cha-yo Ranch did not meet the competition criteria. But the evaluation is only to motivate each ranch owners to try harder` so not winning it should not get you discouraged.; But if you win` you get great rewards! Well` I hope you will do better the next time.</t>
  </si>
  <si>
    <t>기초 달성 목표에는 성공하셨군요. 목장을 좀 더 효율적으로 운영한다면 다음번엔 더 좋은 성적도 거둘수 있을 것 같습니다.</t>
  </si>
  <si>
    <t>You succeeded in achieving basic goals. If you can manage your ranch a little more efficiently` then I'm certain you will achieve better results the next time.</t>
  </si>
  <si>
    <t>최고 성적에는 미치지 못하겠지만 이 지역의 대표 목장이라고 불러도 될 만큼의 기록이군요.; 축하드립니다. 다음에는 더 나은 모습을 볼 수 있지 않을까 기대되는군요.</t>
  </si>
  <si>
    <t>You didn't get the highest score` but your achievements is significant enough to be rated as one of the major ranches in the region.; Congratulations! I'm certain we'll see even better results` the next time.</t>
  </si>
  <si>
    <t>지난 4년간 가장 눈부신 성장을 한 목장이라고 해도 과언이 아니군요!; 짜요 목장의 이번 대회 최고 목장이 된 것을 축하드립니다!</t>
  </si>
  <si>
    <t>Wow` that is amazing growth over the past 4 years! Congratulations on becoming the Most Outstanding Ranch in this year's competition!</t>
  </si>
  <si>
    <t>여러분 수고하셨습니다. 다음 4년 뒤 열릴 목장 선정 대회의 목표는 다음과 같습니다.</t>
  </si>
  <si>
    <t>Great job` all of you. The targets for the competition that will be held in 4 years are as follows.</t>
  </si>
  <si>
    <t>그럼 다음 대회까지 열심히 노력해주시는 모습을 보여주길 바랍니다.</t>
  </si>
  <si>
    <t>Well` until next competition` I hope you will continue to strive harder.</t>
  </si>
  <si>
    <t>label(petskill)</t>
  </si>
  <si>
    <t>minidesc</t>
  </si>
  <si>
    <t>1리터 우유추가</t>
  </si>
  <si>
    <t>Add 1 liter milk</t>
  </si>
  <si>
    <t>우유 (n)리터 생성</t>
  </si>
  <si>
    <t>Produce (n) liter of milk.</t>
  </si>
  <si>
    <t>신선도 (n)추가</t>
  </si>
  <si>
    <t>Add (n) freshness</t>
  </si>
  <si>
    <t>양동이크기(n)증가</t>
  </si>
  <si>
    <t>Increase pail size by (n).</t>
  </si>
  <si>
    <t>일꾼 (n)명 사용가능</t>
  </si>
  <si>
    <t>Usage of (n) workers is possible.</t>
  </si>
  <si>
    <t>2리터 추가^착유 속도 증가</t>
  </si>
  <si>
    <t>Add 2 liter^Increase pumping speed.</t>
  </si>
  <si>
    <t>코인 획득 확률 (n)단계</t>
  </si>
  <si>
    <t>Coin acquire chance Lv. (n).</t>
  </si>
  <si>
    <t>피버 획득 확률 (n)단계^피버 획득코인 확률 (n)단계</t>
  </si>
  <si>
    <t>Fever acquire chance Lv. (n)^Fever acquire coin chance Lv. (n).</t>
  </si>
  <si>
    <t>(n)만 코인 생성</t>
  </si>
  <si>
    <t>Generate (n)0`000 Coins.</t>
  </si>
  <si>
    <t>피버 시간 증가 (n)초</t>
  </si>
  <si>
    <t>Fever time increase by (n) sec.</t>
  </si>
  <si>
    <t>게임 시간 증가 (n)초</t>
  </si>
  <si>
    <t>Game time increase by (n) sec.</t>
  </si>
  <si>
    <t>minitime</t>
  </si>
  <si>
    <t>(n)회 터치시</t>
  </si>
  <si>
    <t>When touched (n) times</t>
  </si>
  <si>
    <t>(n)초 마다</t>
  </si>
  <si>
    <t>Every (n) sec.</t>
  </si>
  <si>
    <t>매 착유시 (n)%확률</t>
  </si>
  <si>
    <t>(n)% chance for every milking attempt.</t>
  </si>
  <si>
    <t>패시브</t>
  </si>
  <si>
    <t>Passive</t>
  </si>
  <si>
    <t>소 (n)회 착유시</t>
  </si>
  <si>
    <t>When milking cow (n) times.</t>
  </si>
  <si>
    <t>양 터치시</t>
  </si>
  <si>
    <t>When touching sheep</t>
  </si>
  <si>
    <t>산양 배치시</t>
  </si>
  <si>
    <t>When positioning mountain goat</t>
  </si>
  <si>
    <t>피버 발동시</t>
  </si>
  <si>
    <t>When fever is activated</t>
  </si>
  <si>
    <t>매 착유시 일정확률</t>
  </si>
  <si>
    <t>Certain rate of probability at every milking attempt.</t>
  </si>
  <si>
    <t>label(levelopenment)</t>
  </si>
  <si>
    <t>상점에 새로운^가축이 들어왔어요!</t>
  </si>
  <si>
    <t>There's a new^animal in the Shop!</t>
  </si>
  <si>
    <t>경작지에 새로운^작물을 키울 수 있어요!</t>
  </si>
  <si>
    <t>You can grow crop^on the farmland!</t>
  </si>
  <si>
    <t>상점에 새로운^액세서리가 들어왔어요!</t>
  </si>
  <si>
    <t>There's a new^accessory in the Shop!</t>
  </si>
  <si>
    <t>새로운 업그레이드가^가능해졌어요!</t>
  </si>
  <si>
    <t>New upgrade^is available!</t>
  </si>
  <si>
    <t>이제 새로운^상인이 등장해요!</t>
  </si>
  <si>
    <t>New merchants^will come now!</t>
  </si>
  <si>
    <t>목장에 가축을^추가로 배치할 수 있어요!</t>
  </si>
  <si>
    <t>You can place more^animals on the ranch!</t>
  </si>
  <si>
    <t>이제 더 강한^늑대가 등장해요!</t>
  </si>
  <si>
    <t>More powerful wolves^will appear now!</t>
  </si>
  <si>
    <t>새로운 주택으로^향상 가능해요!</t>
  </si>
  <si>
    <t>You can upgrade^to a new home!</t>
  </si>
  <si>
    <t>일반 교배에서^새로운 가축 등장!</t>
  </si>
  <si>
    <t>You got a new animal^through general breeding!</t>
  </si>
  <si>
    <t>10레벨^가축 오픈</t>
  </si>
  <si>
    <t>Lv. 10 animal^is now open.</t>
  </si>
  <si>
    <t>20레벨^가축 오픈</t>
  </si>
  <si>
    <t>Lv. 20 animal^is now open.</t>
  </si>
  <si>
    <t>30레벨^가축 오픈</t>
  </si>
  <si>
    <t>Lv. 30 animal^is now open.</t>
  </si>
  <si>
    <t>40레벨^가축 오픈</t>
  </si>
  <si>
    <t>Lv. 40 animal^is now open.</t>
  </si>
  <si>
    <t>이제부터 목장을 구매할 수 있습니다</t>
  </si>
  <si>
    <t>You can now buy Ranch.</t>
  </si>
  <si>
    <t>이 곳에는 짜요 목장 이외에도^다양한 목장이 존재합니다.</t>
  </si>
  <si>
    <t>There are many other ranches other than^Cha-yo Ranch in this region.</t>
  </si>
  <si>
    <t>거래를 하면서 모은 돈으로`^목장을 구매 할 수 있습니다.</t>
  </si>
  <si>
    <t>You can buy Ranch^with the money you made through sales.</t>
  </si>
  <si>
    <t>거래를 하면서 모은 [FF0000]코인[-]과 교배로 얻은 [FF0000]가축[-]으로`^목장을 구매 할 수 있습니다.</t>
  </si>
  <si>
    <t>You can buy Ranch with the [FF0000]Coins[-] you earned through sales and with [FF0000]Animals[-] you^earned through crossbreeding.</t>
  </si>
  <si>
    <t>목장을 구매하게 되면` 일정 시간마다^수입을 올릴 수 있습니다.</t>
  </si>
  <si>
    <t>You can get revenue ever certain period^if you buy a Ranch.</t>
  </si>
  <si>
    <t>뿐만 아니라 특정 지역 내의 목장을 모두 구입하면`^새로운 상인을 만날 수 있습니다.!</t>
  </si>
  <si>
    <t>You can also do business with a new merchant^if you buy all the Ranches in a specific area!</t>
  </si>
  <si>
    <t>새로운 상인은 거래시 더 많은 코인을 획득 가능하며`^상인 조건 만족시 더 특별한 보상을 획득 할 수 있습니다.</t>
  </si>
  <si>
    <t>Doing business with a new merchant will get you more Coins and^you can also get more special reward if you satisfy the merchant's requirements.</t>
  </si>
  <si>
    <t>뿐만 아니라 레벨도 추가로 상승가능하며^교배에서 좋은 가축을 얻을 가능성도 높아집니다.</t>
  </si>
  <si>
    <t>Your will also level up` and your chances^of obtaining better quality animal through crossbreeding will increase.</t>
  </si>
  <si>
    <t>지속적인 거래와 교배로 더 많은 목장을 점령해 보세요!</t>
  </si>
  <si>
    <t>Try to get more Ranches through continuous sales and crossbreeding!</t>
  </si>
  <si>
    <t>label(upgrade_desc)</t>
  </si>
  <si>
    <t>보너스 코인 획득양` 건초 보관양을 늘려줍니다.</t>
  </si>
  <si>
    <t>Increases Bonus Coin amount and Hay storage capacity.</t>
  </si>
  <si>
    <t>신형 우유탱크로 교체하여` 보관할 수 있는 우유의 수량을 늘려줍니다.</t>
  </si>
  <si>
    <t>Switch to new Milk Tank and increase the milk storage capacity.</t>
  </si>
  <si>
    <t>저온 보관 기법으로 저장된 우유의 신선도를 높여줍니다.</t>
  </si>
  <si>
    <t>Increase the freshness of stored milk by learning Low Temperature Storage technique.</t>
  </si>
  <si>
    <t>목장의 환경을 개선하여 동물들이 질병에 걸릴 확률을 낮춰줍니다.</t>
  </si>
  <si>
    <t>Improve the ranch environment and reduce the rate of your animals being infected with disease.</t>
  </si>
  <si>
    <t xml:space="preserve"> 들고 다니는 양동이의 크기를 늘려` 더 오랫동안 우유를 짤 수 있게 됩니다.</t>
  </si>
  <si>
    <t xml:space="preserve"> Upgrade the Pail size so that you can milk the animals longer.</t>
  </si>
  <si>
    <t>우유를 보다 빠르게 짤 수 있습니다. 15레벨에 도달하면 우유를 추가로 획득할 수 있습니다.</t>
  </si>
  <si>
    <t>You can milk the animals faster. You can get additional milk when you reach Lv. 15.</t>
  </si>
  <si>
    <t>우유 탱크를 터치 할 때 주입되는 우유의 양을 늘려` 더 빠르게 양동이의 우유를 탱크로 옮길 수 있습니다.</t>
  </si>
  <si>
    <t>Volume of milk pumped into the Milk Tank when you touch it increases so that you can transfer milk in the pail to the milk tank faster.</t>
  </si>
  <si>
    <t>sub_ability</t>
  </si>
  <si>
    <t>우유 획득 확률 상승</t>
  </si>
  <si>
    <t>Increase the chance of acquiring milk.</t>
  </si>
  <si>
    <t>젖소</t>
  </si>
  <si>
    <t>Milk Cow</t>
  </si>
  <si>
    <t>하늘색 젖소</t>
  </si>
  <si>
    <t>Blue Milk Cow</t>
  </si>
  <si>
    <t>노랑 젖소</t>
  </si>
  <si>
    <t>Yellow Milk Cow</t>
  </si>
  <si>
    <t>검은소</t>
  </si>
  <si>
    <t>Black Bull</t>
  </si>
  <si>
    <t>분홍 점박이 젖소</t>
  </si>
  <si>
    <t>Pink Spotted Milk Cow</t>
  </si>
  <si>
    <t>노랑 점박이 젖소</t>
  </si>
  <si>
    <t>Yellow Spotted Milk Cow</t>
  </si>
  <si>
    <t>파란 꽃무늬 젖소</t>
  </si>
  <si>
    <t>Blue Flower Pattern Milk Cow</t>
  </si>
  <si>
    <t>분홍 꽃무늬 젖소</t>
  </si>
  <si>
    <t>Pink Flower Pattern Milk Cow</t>
  </si>
  <si>
    <t>연보라 꽃무늬 젖소</t>
  </si>
  <si>
    <t>Purple Flower Pattern Milk Cow</t>
  </si>
  <si>
    <t>빗살무늬 젖소</t>
  </si>
  <si>
    <t>Stripe Pattern Milk Cow</t>
  </si>
  <si>
    <t>터프한 젖소</t>
  </si>
  <si>
    <t>Tough Milk Cow</t>
  </si>
  <si>
    <t>봉제 인형 소</t>
  </si>
  <si>
    <t>Rag Doll Cow</t>
  </si>
  <si>
    <t>세일러 젖소</t>
  </si>
  <si>
    <t>Sailor Milk Cow</t>
  </si>
  <si>
    <t>얼짱 젖소</t>
  </si>
  <si>
    <t>Gorgeous Milk Cow</t>
  </si>
  <si>
    <t>무법자 젖소</t>
  </si>
  <si>
    <t>Outlaw Milk Cow</t>
  </si>
  <si>
    <t>블랙야크</t>
  </si>
  <si>
    <t>Black Yak</t>
  </si>
  <si>
    <t>얼음 냉기 젖소</t>
  </si>
  <si>
    <t>노랑녹색 젖소</t>
  </si>
  <si>
    <t>이겼 소!</t>
  </si>
  <si>
    <t>공주병 젖소</t>
  </si>
  <si>
    <t>주황색 공주병 젖소</t>
  </si>
  <si>
    <t>젖소(지원용)</t>
  </si>
  <si>
    <t>보라색 공주병 젖소</t>
  </si>
  <si>
    <t>폭주족 젖소</t>
  </si>
  <si>
    <t>패션 리더 젖소</t>
  </si>
  <si>
    <t>남색 폭주족 젖소</t>
  </si>
  <si>
    <t>갈색 폭주족 젖소</t>
  </si>
  <si>
    <t>보라색 패션 리더 젖소</t>
  </si>
  <si>
    <t>푸른색 패션 리더 젖소</t>
  </si>
  <si>
    <t>기본 젖소.</t>
  </si>
  <si>
    <t>Basic milk cow</t>
  </si>
  <si>
    <t>하늘색 무늬를 지닌 젖소.</t>
  </si>
  <si>
    <t>Blue pattern milk cow</t>
  </si>
  <si>
    <t>노란 무늬를 지닌 젖소.</t>
  </si>
  <si>
    <t>Yellow pattern milk cow</t>
  </si>
  <si>
    <t>흑갈색 털을 지닌 건강한 젖소.</t>
  </si>
  <si>
    <t>Healthy milk cow with dark brown fur.</t>
  </si>
  <si>
    <t>분홍색 무늬를 가진 우수한 검은소.</t>
  </si>
  <si>
    <t>Magnificent black cow with pink pattern.</t>
  </si>
  <si>
    <t>검은 소들 중에서 가장 우수한 소.</t>
  </si>
  <si>
    <t>The most magnificent bull among the black cows.</t>
  </si>
  <si>
    <t>선명한 파란색 꽃무늬가 특징인 우수 품종 젖소.</t>
  </si>
  <si>
    <t>High quality milk cow with clear blue flower pattern.</t>
  </si>
  <si>
    <t>꽃무늬 젖소 중에서도 무늬가 분홍색인 우수한 젖소.</t>
  </si>
  <si>
    <t>High quality milk cow with pink flower pattern.</t>
  </si>
  <si>
    <t>꽃무늬 젖소들 중 가장 우수한 연보라색 꽃무늬 젖소.</t>
  </si>
  <si>
    <t>Highest quality flower pattern milk cow with purple flower pattern.</t>
  </si>
  <si>
    <t>주황색 털에 흰색 빗살 무늬 털이 있는 우수한 젖소.</t>
  </si>
  <si>
    <t>High quality milk cow with white stripe on orange fur.</t>
  </si>
  <si>
    <t>오랫동안 험한 세상에서 생활한 강인한 젖소.</t>
  </si>
  <si>
    <t>Tough milk cow that has endured many hardship throughout long life.</t>
  </si>
  <si>
    <t>마치 인형같이 생긴 포근한 젖소.</t>
  </si>
  <si>
    <t>Soft milk cow that resembles a doll.</t>
  </si>
  <si>
    <t>거친 바다에서 살아온 젖소. 배를 모는 솜씨도 수준급이다.</t>
  </si>
  <si>
    <t>Milk cow that lived over harsh waters. It is very skilled in operating a boat.</t>
  </si>
  <si>
    <t>짜요랜드에서 예쁘기로 소문난 젖소.</t>
  </si>
  <si>
    <t>The most gorgeous milk cow on Cha-yo Ranch.</t>
  </si>
  <si>
    <t>거친 황야에서 살아온 젖소. 왠진 모르지만 스파게티를 좋아한다.</t>
  </si>
  <si>
    <t>Milk cow that endured life in rough desert. Don't ask why but he really likes spaghetti.</t>
  </si>
  <si>
    <t>고지대 산맥에서 살아온 강인한 야크.^^[e4aa00][특수 능력][-] 겨울에 건초를 소모량 없음.^겨울에 생산속도 저하가 없음.^배치시 동물들의 겨울 생산 속도 증가.</t>
  </si>
  <si>
    <t>Strong Yak that lived in high mountains.^^[e4aa00][Special Skill][-] No hay required in winter season.^No production slowdown in winter season.^All animals' production speed is increased in winter season.</t>
  </si>
  <si>
    <t>얼음으로 이루어진 신비한 소.^^[e4aa00][특수 능력][-] 날아오는 늑대를 일정 확률로 얼려버리고` 얼음에서 풀릴때 일정 확률로 자동 퇴치.</t>
  </si>
  <si>
    <t>이겼소~ 이겼소~ 우리나라가 이겼소!</t>
  </si>
  <si>
    <t>목에 레이스를 두르고 다니는 공주병에 빠진 젖소.</t>
  </si>
  <si>
    <t>목에 레이스를 두르고 다니는 공주병에 빠진 주황색 젖소.</t>
  </si>
  <si>
    <t>지원용 기본 소</t>
  </si>
  <si>
    <t>목에 레이스를 두르고 다니는 중증 공주병에 빠진 보라색 젖소.</t>
  </si>
  <si>
    <t>의리빼고 남는게 없다는 남색 폭주족 젖소. 달구지를 거칠고 난폭하게 몬다.</t>
  </si>
  <si>
    <t>의리빼고 남는게 없다는 갈색 폭주족 젖소. 달구지 따위는 타지 않는다.</t>
  </si>
  <si>
    <t>자칭 패션의 리더라고 주장하는 멋부리기 좋아하는 보라색 젖소.</t>
  </si>
  <si>
    <t>자칭 패션의 리더라고 주장하는 멋부리기 좋아하는 푸른색 젖소.</t>
  </si>
  <si>
    <t>양</t>
  </si>
  <si>
    <t>Sheep</t>
  </si>
  <si>
    <t>갈색 양</t>
  </si>
  <si>
    <t>Brown Sheep</t>
  </si>
  <si>
    <t>분홍 양</t>
  </si>
  <si>
    <t>Pink Sheep</t>
  </si>
  <si>
    <t>검은양</t>
  </si>
  <si>
    <t>Black Sheep</t>
  </si>
  <si>
    <t>노란별무늬 양</t>
  </si>
  <si>
    <t>Yellow Star Sheep</t>
  </si>
  <si>
    <t>파란별무늬 양</t>
  </si>
  <si>
    <t>Blue Star Sheep</t>
  </si>
  <si>
    <t>노랑 체크무늬 양</t>
  </si>
  <si>
    <t>Yellow Checkered Sheep</t>
  </si>
  <si>
    <t>분홍 체크무늬 양</t>
  </si>
  <si>
    <t>Pink Checkered Sheep</t>
  </si>
  <si>
    <t>하늘색 체크무늬 양</t>
  </si>
  <si>
    <t>Blue Checkered Sheep</t>
  </si>
  <si>
    <t>봉제 인형 양</t>
  </si>
  <si>
    <t>Rag Doll Sheep</t>
  </si>
  <si>
    <t>늑대가죽 양</t>
  </si>
  <si>
    <t>Wolf Skin Sheep</t>
  </si>
  <si>
    <t>시크한 검은 양</t>
  </si>
  <si>
    <t>Chic Black Sheep</t>
  </si>
  <si>
    <t>얼짱 양</t>
  </si>
  <si>
    <t>Gorgeous Sheep</t>
  </si>
  <si>
    <t>뭉게뭉게 구름 양</t>
  </si>
  <si>
    <t>Cotton Cloud Sheep</t>
  </si>
  <si>
    <t>황금뿔 양</t>
  </si>
  <si>
    <t>Golden Horn Sheep</t>
  </si>
  <si>
    <t>황금털 양</t>
  </si>
  <si>
    <t>Golden Fur Sheep</t>
  </si>
  <si>
    <t>흑인 양</t>
  </si>
  <si>
    <t>별빛털 양</t>
  </si>
  <si>
    <t>승리한거 양!</t>
  </si>
  <si>
    <t>솜사탕 양</t>
  </si>
  <si>
    <t>분홍 솜사탕 양</t>
  </si>
  <si>
    <t>보라 솜사탕 양</t>
  </si>
  <si>
    <t>레이디 레이스 양</t>
  </si>
  <si>
    <t>럭셔리 코트 양</t>
  </si>
  <si>
    <t>하늘색 레이스 레이디 양</t>
  </si>
  <si>
    <t>연보라 레이스 레이디 양</t>
  </si>
  <si>
    <t>주황색 럭셔리 코트 양</t>
  </si>
  <si>
    <t>연보라 럭셔리 코트 양</t>
  </si>
  <si>
    <t>평범하게 볼 수 있는 양.</t>
  </si>
  <si>
    <t>An average sheep.</t>
  </si>
  <si>
    <t>갈색 털을 가진 양</t>
  </si>
  <si>
    <t>Sheep with brown fur.</t>
  </si>
  <si>
    <t>특이한 분홍색 털을 지닌 양.</t>
  </si>
  <si>
    <t>Sheep with unique pink fur.</t>
  </si>
  <si>
    <t>온통 검은 털로 뒤덮인 양.</t>
  </si>
  <si>
    <t>Sheep covered in black fur.</t>
  </si>
  <si>
    <t>별모양으로 노란색 털이 자란 특이한 검은 양.</t>
  </si>
  <si>
    <t>Unique black sheep with yellow star shape fur.</t>
  </si>
  <si>
    <t>검은 양중 가장 우수하다고 알려진 파란 별 무늬 양.</t>
  </si>
  <si>
    <t>Highest quality black sheep with blue star pattern fur.</t>
  </si>
  <si>
    <t>예쁜 체크 무늬를 가진 양. 종종 식탁보로 오인받는다.</t>
  </si>
  <si>
    <t>Sheep with pretty checkered pattern fur. It is often confused as a kitchen table.</t>
  </si>
  <si>
    <t>분홍색 체크 무늬를 가진 우수한 양.</t>
  </si>
  <si>
    <t>Magnificent sheep with pink checkered pattern.</t>
  </si>
  <si>
    <t>체크무늬를 가진 양들에거도 가장 우수한 하늘색 체크무늬 양.</t>
  </si>
  <si>
    <t>Highest quality checkered pattern sheep with blue checkered pattern.</t>
  </si>
  <si>
    <t>마치 인형같이 생긴 포근한 양. 바코드는 사실 찍히지 않는다.</t>
  </si>
  <si>
    <t>Soft sheep that resembles a doll. It can't be scanned with a bar code.</t>
  </si>
  <si>
    <t>늑대로 부터 보호하기 위해 늑대 가죽을 뒤집어 씌워놓은 양. 사실 별 효과는 없다.</t>
  </si>
  <si>
    <t>Sheep covered with a wolf's skin to protect it from the wolves. But it's useless effort.</t>
  </si>
  <si>
    <t>항상 텃을 빳빳하게 유지하는 멋쟁이 양. 생김새와는 달리 신사적이다.</t>
  </si>
  <si>
    <t>Handsome sheep that always maintains its fur brushed up. Unlike its conceited appearance` it's actually kind and gentle.</t>
  </si>
  <si>
    <t>예쁜 양 뽑기 대회에서 우승한 양으로 공주병 기질이 강하다.</t>
  </si>
  <si>
    <t>Sheep that won the beauty pageant. It thinks it's a princess.</t>
  </si>
  <si>
    <t>구름같이 생긴 포근한 털을 가진 양으로 여러마리가 모여있으면 간혹 구름떼로 오인받는다.</t>
  </si>
  <si>
    <t>Sheep with cloud like soft fur. When a few are closely together` they are confused as a cloud.</t>
  </si>
  <si>
    <t>양중에서도 강인하기로 소문난 황금색 뿔을 가진 양이다.</t>
  </si>
  <si>
    <t>Strongest sheep with golden horn.</t>
  </si>
  <si>
    <t>주인에게 행운을 가져다 준다고 믿어지는 황금빛 털을 가진 양.^^[e4aa00][특수 능력][-]배치시 동물들의 코인 획득 확률 상승.</t>
  </si>
  <si>
    <t>Golden fur sheep believed to bring luck to its owner.^^[e4aa00][Special Skill][-]All animals' coin acquiring chance is increased.</t>
  </si>
  <si>
    <t>밤하늘 같은 신비한 털을 가진 양. ^^[e4aa00][특수 능력][-] 매달마다 일정 확률로 임의의 동물을 자신과 동일한 동물로 복제.</t>
  </si>
  <si>
    <t>우리나라가 또 이긴거양? 그런거양?</t>
  </si>
  <si>
    <t>달콤한 털을 만들어 내는 양. 사과맛이 난다고 한다!</t>
  </si>
  <si>
    <t>달콤한 털을 만들어 내는 양. 딸기맛이 난다고 한다!</t>
  </si>
  <si>
    <t>달콤한 털을 만들어 내는 양. 포도맛이 난다고 한다!</t>
  </si>
  <si>
    <t>귀여운 외모로 꽃단장을 즐기는 양이다. 매끄러운 털이 최고!</t>
  </si>
  <si>
    <t>항상 폭신한 털코트를 입는 양. 언제나 코트를 깔끔하게 관리한다.</t>
  </si>
  <si>
    <t>귀여운 외모로 꽃단장을 즐기는 하늘색 양이다. 매끄러운 털이 최고!</t>
  </si>
  <si>
    <t>귀여운 외모로 꽃단장을 즐기는 연보라색 양이다. 매끄러운 털이 최고!</t>
  </si>
  <si>
    <t>항상 폭신한 주황색 털코트를 입는 양. 코트가 한층 부드럽고 따뜻하다.</t>
  </si>
  <si>
    <t>항상 폭신한 연보라 털코트를 입는 양. 최고 품질을 자랑하는 털 코트를 입는다.</t>
  </si>
  <si>
    <t>산양</t>
  </si>
  <si>
    <t>Mountain Goat</t>
  </si>
  <si>
    <t>갈색 산양</t>
  </si>
  <si>
    <t>Brown Mountain Goat</t>
  </si>
  <si>
    <t>분홍 산양</t>
  </si>
  <si>
    <t>Pink Mountain Goat</t>
  </si>
  <si>
    <t>검은 산양</t>
  </si>
  <si>
    <t>Black Mountain Goat</t>
  </si>
  <si>
    <t>하얀 점박이 산양</t>
  </si>
  <si>
    <t>White Spotted Mountain Goat</t>
  </si>
  <si>
    <t>노랑 점박이 산양</t>
  </si>
  <si>
    <t>Yellow Spotted Mountain Goat</t>
  </si>
  <si>
    <t>하늘색 러블리 산양</t>
  </si>
  <si>
    <t>Lovely Blue Mountain Goat</t>
  </si>
  <si>
    <t>분홍 러블리 산양</t>
  </si>
  <si>
    <t>Lovely Pink Mountain Goat</t>
  </si>
  <si>
    <t>보라 러블리 산양</t>
  </si>
  <si>
    <t>Lovely Purple Mountain Goat</t>
  </si>
  <si>
    <t>봉제 인형 산양</t>
  </si>
  <si>
    <t>Rag Doll Mountain Goat</t>
  </si>
  <si>
    <t>빵봉투 산양</t>
  </si>
  <si>
    <t>Bread Bag Mountain Goat</t>
  </si>
  <si>
    <t>팔랑팔랑 산양</t>
  </si>
  <si>
    <t>Lively Mountain Goat</t>
  </si>
  <si>
    <t>루돌프 산양</t>
  </si>
  <si>
    <t>Rudolf Mountain Goat</t>
  </si>
  <si>
    <t>얼짱 산양</t>
  </si>
  <si>
    <t>Gorgeous Mountain Goat</t>
  </si>
  <si>
    <t>조로 산양</t>
  </si>
  <si>
    <t>Zorro Mountain Goat</t>
  </si>
  <si>
    <t>얼음뿔 산양</t>
  </si>
  <si>
    <t>Ice Horn Mountain Goat</t>
  </si>
  <si>
    <t>머플러핏산양</t>
  </si>
  <si>
    <t>방울방울 산양</t>
  </si>
  <si>
    <t>또 이겼 산양~</t>
  </si>
  <si>
    <t>후드 산양</t>
  </si>
  <si>
    <t>노란 후드 산양</t>
  </si>
  <si>
    <t>파란 후드 산양</t>
  </si>
  <si>
    <t>거친털 산양</t>
  </si>
  <si>
    <t>불꽃털 산양</t>
  </si>
  <si>
    <t>노란털 거친털 산양</t>
  </si>
  <si>
    <t>푸른털 거친털 산양</t>
  </si>
  <si>
    <t>푸른색 불꽃털 산양</t>
  </si>
  <si>
    <t>초록색 불꽃털 산양</t>
  </si>
  <si>
    <t>산악지대에서 볼 수 있는 평범한 산양.</t>
  </si>
  <si>
    <t>General mountain goat that can be spotted in almost any mountains.</t>
  </si>
  <si>
    <t>갈색 털을 가진 평범한 산양.</t>
  </si>
  <si>
    <t>General mountain goat with brown fur.</t>
  </si>
  <si>
    <t>특이한 분홍색 털을 가진 산양.</t>
  </si>
  <si>
    <t>Mountain goat with unique pink fur.</t>
  </si>
  <si>
    <t>흑염소로 오인받는 일이 잦은 검은색 산양.</t>
  </si>
  <si>
    <t>Black mountain goat often confused as black goat.</t>
  </si>
  <si>
    <t>흰색 점박이 무늬를 가진 검은 산양.</t>
  </si>
  <si>
    <t>Black mountain goat with white spots.</t>
  </si>
  <si>
    <t>노란색 점박이 무늬를 가진 우수한 검은 산양.</t>
  </si>
  <si>
    <t>High quality black mountain goat with yellow spots.</t>
  </si>
  <si>
    <t>하늘색 하트무늬가 들어간 산양.</t>
  </si>
  <si>
    <t>Mountain goat with blue heart pattern.</t>
  </si>
  <si>
    <t>분홍빛 하트무늬가 들어간 산양으로 인기가 높다.</t>
  </si>
  <si>
    <t>Mountain goat with pink heart pattern. It is very popular.</t>
  </si>
  <si>
    <t>하트무늬 산양중 가장 우수한 품질을 가진 산양.</t>
  </si>
  <si>
    <t>Highest quality heart pattern mountain goat.</t>
  </si>
  <si>
    <t>인형같이 생긴 외형으로 인기가 높은 산양.</t>
  </si>
  <si>
    <t>Very popular mountain goat that resembles a doll.</t>
  </si>
  <si>
    <t>빵봉투를 뒤집어 쓰고 다니는 양. 종이 봉투를 먹다가 뒤집어 쓰고 못벗는게 아닌가 생각된다.</t>
  </si>
  <si>
    <t>Sheep that roams around with a bread bag over its head. Maybe it was trying to eat a bread out of the bag and somehow got it over its head.</t>
  </si>
  <si>
    <t>부드럽고 넓직한 귀를 가진 순한 산양. 넓은 귀가 포근하다.</t>
  </si>
  <si>
    <t>Gentle mountain goat with soft and wide ears. It's large sized ear is really soft.</t>
  </si>
  <si>
    <t>썰매를 끌기에는 작지만 붉게 빛나는 코가 특이한 산양. 산타와 함께 자랐다는 소문이 있다.</t>
  </si>
  <si>
    <t>A special mountain goat with shiny nose. It's too small to pull a sleigh` yet. Some say it was raised by Santa.</t>
  </si>
  <si>
    <t>귀엽고 머리까지 좋은 산양. 친절하기까지 하다.</t>
  </si>
  <si>
    <t>Cute and intelligent mountain goat. It's even friendly.</t>
  </si>
  <si>
    <t>항상 망토와 두건을 차고다니는 산양. 정의로우면서 산양유가 신선하기 까지 하다.</t>
  </si>
  <si>
    <t>Mountain goat that always wears a cape and a bandanna. It is honorable while providing fresh milk.</t>
  </si>
  <si>
    <t>항상 뿔에 얼음이 자라나는 특이한 산양.^추울수록 힘을 낸다.^^[e4aa00][특수 능력][-]겨울에 우유를 채집하면 신선도가 상승한다.</t>
  </si>
  <si>
    <t>Unique mountain goat with ice growing from its horn.^It becomes stronger when the weather gets colder.^^[e4aa00][Special Skill][-]Freshness of milk is increased in winter season.</t>
  </si>
  <si>
    <t>하얀 거품이 일어나는 신비한 산양. ^^[e4aa00][특수 능력][-]일정 확률로 임의의 동물에게 터지거나 쓰러지지 않도록 보호해주는 거품이 발생한다.^(늑대로부터는 보호 불가)</t>
  </si>
  <si>
    <t>또~ 또~ 우리나라가 이겼 산양~</t>
  </si>
  <si>
    <t>후드 점퍼를 입고다니는 멋쟁이 산양. 항상 말썽을 일으킨다.</t>
  </si>
  <si>
    <t>노란색 후드 점퍼를 입고다니는 멋쟁이 산양.</t>
  </si>
  <si>
    <t>파란색 후드 점퍼를 입고다니는 멋쟁이 산양.</t>
  </si>
  <si>
    <t>거칠고 야성적인 털을 자랑하는 산양.</t>
  </si>
  <si>
    <t>마치 불꽃처럼 일렁이는 털을 가진 야생 산양이다. 뜨겁지는 않다.</t>
  </si>
  <si>
    <t>거칠고 야성적인 노란색 털을 자랑하는 산양.</t>
  </si>
  <si>
    <t>거칠고 야성적인 푸른색 털을 자랑하는 산양.</t>
  </si>
  <si>
    <t>마치 불꽃처럼 일렁이는 푸른색 털을 가진 야생 산양이다. 가스불 같은데?</t>
  </si>
  <si>
    <t>마치 불꽃처럼 일렁이는 녹색 털을 가진 야생 산양이다. 웬지 위험해 보인다…</t>
  </si>
  <si>
    <t>label(spendable)</t>
  </si>
  <si>
    <t>채소 씨앗</t>
  </si>
  <si>
    <t>Vegetable Seed</t>
  </si>
  <si>
    <t>하트 씨앗</t>
  </si>
  <si>
    <t>Heart Seed</t>
  </si>
  <si>
    <t>옥수수 씨앗</t>
  </si>
  <si>
    <t>Corn Seed</t>
  </si>
  <si>
    <t>귀리 씨앗</t>
  </si>
  <si>
    <t>Oat Seed</t>
  </si>
  <si>
    <t>호박 씨앗</t>
  </si>
  <si>
    <t>Pumpkin Seed</t>
  </si>
  <si>
    <t>고구마 씨앗</t>
  </si>
  <si>
    <t>Sweet Potato Seed</t>
  </si>
  <si>
    <t>회복 씨앗</t>
  </si>
  <si>
    <t>촉진제 씨앗</t>
  </si>
  <si>
    <t>큰박 씨앗</t>
  </si>
  <si>
    <t>가축에게 줄 건초생산</t>
  </si>
  <si>
    <t>Produces hay for feeding the animals.</t>
  </si>
  <si>
    <t>교배에 사용될 하트 생산</t>
  </si>
  <si>
    <t>Produces heart for crossbreeding.</t>
  </si>
  <si>
    <t>가축회복에 쓸 회복제 생산</t>
  </si>
  <si>
    <t>가축촉진에 쓸 촉진제 생산</t>
  </si>
  <si>
    <t>낡은 공포탄</t>
  </si>
  <si>
    <t>Old Shot Blank</t>
  </si>
  <si>
    <t>늑대용 공포탄</t>
  </si>
  <si>
    <t>Wolf Shot Blank</t>
  </si>
  <si>
    <t>Special Bullet</t>
  </si>
  <si>
    <t>Special Bullet 5</t>
  </si>
  <si>
    <t>Special Bullet 10</t>
  </si>
  <si>
    <t>Special Bullet 15</t>
  </si>
  <si>
    <t>Special Bullet 20</t>
  </si>
  <si>
    <t>Special Bullet 25</t>
  </si>
  <si>
    <t>Special Bullet 50</t>
  </si>
  <si>
    <t>Special Bullet 70</t>
  </si>
  <si>
    <t>Special Bullet 99</t>
  </si>
  <si>
    <t>늑대용 공포탄 (5개)</t>
  </si>
  <si>
    <t>Wolf Shot Blank 5</t>
  </si>
  <si>
    <t>늑대용 공포탄 (10개)</t>
  </si>
  <si>
    <t>Wolf Shot Blank 10</t>
  </si>
  <si>
    <t>늑대용 공포탄 (20개)</t>
  </si>
  <si>
    <t>Wolf Shot Blank 20</t>
  </si>
  <si>
    <t>늑대용 공포탄 (30개)</t>
  </si>
  <si>
    <t>Wolf Shot Blank 30</t>
  </si>
  <si>
    <t>늑대용 공포탄 (40개)</t>
  </si>
  <si>
    <t>Wolf Shot Blank 40</t>
  </si>
  <si>
    <t>Shot blank with origin unknown. Will it fire?</t>
  </si>
  <si>
    <t>늑대를 쫓는데 효과적으로 고안된 공포탄이다.</t>
  </si>
  <si>
    <t>Shot blank designed to be effective in chasing the wolves away.</t>
  </si>
  <si>
    <t>It's a real bullet that can eliminate all the wolves with a single shot.</t>
  </si>
  <si>
    <t>늑대를 쫓는데 효과적으로 고안된 공포탄 5개.</t>
  </si>
  <si>
    <t>Shot blank designed to be effective in chasing the wolves away 5.</t>
  </si>
  <si>
    <t>늑대를 쫓는데 효과적으로 고안된 공포탄 10개.</t>
  </si>
  <si>
    <t>Shot blank designed to be effective in chasing the wolves away 10.</t>
  </si>
  <si>
    <t>늑대를 쫓는데 효과적으로 고안된 공포탄 20개.</t>
  </si>
  <si>
    <t>Shot blank designed to be effective in chasing the wolves away 20.</t>
  </si>
  <si>
    <t>늑대를 쫓는데 효과적으로 고안된 공포탄 30개.</t>
  </si>
  <si>
    <t>Shot blank designed to be effective in chasing the wolves away 30.</t>
  </si>
  <si>
    <t>늑대를 쫓는데 효과적으로 고안된 공포탄 40개.</t>
  </si>
  <si>
    <t>Shot blank designed to be effective in chasing the wolves away 40.</t>
  </si>
  <si>
    <t>아주 작은 치료제</t>
  </si>
  <si>
    <t>Very Small Medicine</t>
  </si>
  <si>
    <t>일반 치료제</t>
  </si>
  <si>
    <t>General Medicine</t>
  </si>
  <si>
    <t>초대형 치료제</t>
  </si>
  <si>
    <t>X-Large Medicine</t>
  </si>
  <si>
    <t>초대형 치료제 패키지 (5개)</t>
  </si>
  <si>
    <t>X-Large Medicine Package 5</t>
  </si>
  <si>
    <t>초대형 치료제 패키지 (10개)</t>
  </si>
  <si>
    <t>X-Large Medicine Package 10</t>
  </si>
  <si>
    <t>초대형 치료제 패키지 (15개)</t>
  </si>
  <si>
    <t>X-Large Medicine Package 15</t>
  </si>
  <si>
    <t>초대형 치료제 패키지 (20개)</t>
  </si>
  <si>
    <t>X-Large Medicine Package 20</t>
  </si>
  <si>
    <t>초대형 치료제 패키지 (25개)</t>
  </si>
  <si>
    <t>X-Large Medicine Package 25</t>
  </si>
  <si>
    <t>초대형 치료제 패키지 (50개)</t>
  </si>
  <si>
    <t>X-Large Medicine Package 50</t>
  </si>
  <si>
    <t>초대형 치료제 패키지 (70개)</t>
  </si>
  <si>
    <t>X-Large Medicine Package 70</t>
  </si>
  <si>
    <t>초대형 치료제 패키지 (99개)</t>
  </si>
  <si>
    <t>X-Large Medicine Package 99</t>
  </si>
  <si>
    <t>초대형 치료제 2</t>
  </si>
  <si>
    <t>X-Large Medicine 2</t>
  </si>
  <si>
    <t>일반 치료제 (5개)</t>
  </si>
  <si>
    <t>General Medicine 5</t>
  </si>
  <si>
    <t>일반 치료제 (10개)</t>
  </si>
  <si>
    <t>General Medicine 10</t>
  </si>
  <si>
    <t>일반 치료제 (20개)</t>
  </si>
  <si>
    <t>General Medicine 20</t>
  </si>
  <si>
    <t>일반 치료제 (30개)</t>
  </si>
  <si>
    <t>General Medicine 30</t>
  </si>
  <si>
    <t>일반 치료제 (40개)</t>
  </si>
  <si>
    <t>General Medicine 40</t>
  </si>
  <si>
    <t>label(spendable)</t>
    <phoneticPr fontId="1" type="noConversion"/>
  </si>
  <si>
    <t>description</t>
    <phoneticPr fontId="1" type="noConversion"/>
  </si>
  <si>
    <t>작은 치료제로 평범한 동물들을 치료하는데 적합하다.</t>
  </si>
  <si>
    <t>It's a small medicine good for curing general animals.</t>
  </si>
  <si>
    <t>수의사들이 애용하는 치료제로 빠르게 동물을 치료할 수 있다.</t>
  </si>
  <si>
    <t>It's a medicine favored by veterinarians for fast curing of animals.</t>
  </si>
  <si>
    <t>강력한 치료제가 담긴 대형 지료제로 목장내 모든 동물들을 한번에 치료할 수 있다.</t>
  </si>
  <si>
    <t>It's X-large medicine with powerful punch that can cure all the animals in the ranch.</t>
  </si>
  <si>
    <t>수의사들이 애용하는 치료제 5개</t>
    <phoneticPr fontId="6" type="noConversion"/>
  </si>
  <si>
    <t>수의사들이 애용하는 치료제 10개</t>
    <phoneticPr fontId="6" type="noConversion"/>
  </si>
  <si>
    <t>수의사들이 애용하는 치료제 20개</t>
    <phoneticPr fontId="6" type="noConversion"/>
  </si>
  <si>
    <t>수의사들이 애용하는 치료제 30개</t>
    <phoneticPr fontId="6" type="noConversion"/>
  </si>
  <si>
    <t>수의사들이 애용하는 치료제 40개</t>
    <phoneticPr fontId="6" type="noConversion"/>
  </si>
  <si>
    <t>건초 묶음 (10개)</t>
  </si>
  <si>
    <t>Hay Stack 10</t>
  </si>
  <si>
    <t>건초 묶음 (55개)</t>
  </si>
  <si>
    <t>Hay Stack 55</t>
  </si>
  <si>
    <t>건초 묶음 (121개)</t>
  </si>
  <si>
    <t>Hay Stack 121</t>
  </si>
  <si>
    <t>건초 묶음 (264개)</t>
  </si>
  <si>
    <t>Hay Stack 264</t>
  </si>
  <si>
    <t>건초 묶음 (600개)</t>
  </si>
  <si>
    <t>Hay Stack 600</t>
  </si>
  <si>
    <t>건초 묶음 (1개)</t>
  </si>
  <si>
    <t>Hay Stack 1</t>
  </si>
  <si>
    <t>건초 묶음 (5개)</t>
  </si>
  <si>
    <t>Hay Stack 5</t>
  </si>
  <si>
    <t>건초 묶음 (20개)</t>
  </si>
  <si>
    <t>Hay Stack 20</t>
  </si>
  <si>
    <t>건초 묶음 (30개)</t>
  </si>
  <si>
    <t>Hay Stack 30</t>
  </si>
  <si>
    <t>건초 묶음 (40개)</t>
  </si>
  <si>
    <t>Hay Stack 40</t>
  </si>
  <si>
    <t>건초 묶음 (50개)</t>
  </si>
  <si>
    <t>Hay Stack 50</t>
  </si>
  <si>
    <t>건초 묶음 (75개)</t>
  </si>
  <si>
    <t>Hay Stack 75</t>
  </si>
  <si>
    <t>건초 묶음 (100개)</t>
  </si>
  <si>
    <t>Hay Stack 100</t>
  </si>
  <si>
    <t>건초 묶음 (200개)</t>
  </si>
  <si>
    <t>Hay Stack 200</t>
  </si>
  <si>
    <t>건초 묶음 (500개)</t>
  </si>
  <si>
    <t>Hay Stack 500</t>
  </si>
  <si>
    <t>건초 묶음 (1000개)</t>
  </si>
  <si>
    <t>Hay Stack 1000</t>
  </si>
  <si>
    <t>초보 아르바이트</t>
  </si>
  <si>
    <t>New Part Time Worker</t>
  </si>
  <si>
    <t>농부</t>
  </si>
  <si>
    <t>Farmer</t>
  </si>
  <si>
    <t>알바의 귀재</t>
  </si>
  <si>
    <t>Skilled Part Time Worker</t>
  </si>
  <si>
    <t>알바의 귀재 패키지 (4개)</t>
  </si>
  <si>
    <t>Skilled Part Time Worker Package 4</t>
  </si>
  <si>
    <t>알바의 귀재 패키지 (8개)</t>
  </si>
  <si>
    <t>Skilled Part Time Worker Package 8</t>
  </si>
  <si>
    <t>알바의 귀재 패키지 (12개)</t>
  </si>
  <si>
    <t>Skilled Part Time Worker Package 12</t>
  </si>
  <si>
    <t>알바의 귀재 패키지 (16개)</t>
  </si>
  <si>
    <t>Skilled Part Time Worker Package 16</t>
  </si>
  <si>
    <t>알바의 귀재 패키지 (20개)</t>
  </si>
  <si>
    <t>Skilled Part Time Worker Package 20</t>
  </si>
  <si>
    <t>알바의 귀재 패키지 (30개)</t>
  </si>
  <si>
    <t>Skilled Part Time Worker Package 30</t>
  </si>
  <si>
    <t>알바의 귀재 패키지 (40개)</t>
  </si>
  <si>
    <t>Skilled Part Time Worker Package 40</t>
  </si>
  <si>
    <t>알바의 귀재 패키지 (50개)</t>
  </si>
  <si>
    <t>Skilled Part Time Worker Package 50</t>
  </si>
  <si>
    <t>알바의 귀재 패키지 (90개)</t>
  </si>
  <si>
    <t>Skilled Part Time Worker Package 90</t>
  </si>
  <si>
    <t>친구 알바1</t>
  </si>
  <si>
    <t>친구 알바2</t>
  </si>
  <si>
    <t>친구 알바3</t>
  </si>
  <si>
    <t>친구 알바4</t>
  </si>
  <si>
    <t>친구 알바5</t>
  </si>
  <si>
    <t>알바의 귀재 2</t>
  </si>
  <si>
    <t>Skilled Part Time Worker 2</t>
    <phoneticPr fontId="6" type="noConversion"/>
  </si>
  <si>
    <t>농부 (5개)</t>
  </si>
  <si>
    <t>Farmer 5</t>
  </si>
  <si>
    <t>농부 (10개)</t>
  </si>
  <si>
    <t>Farmer 10</t>
  </si>
  <si>
    <t>농부 (20개)</t>
  </si>
  <si>
    <t>Farmer 20</t>
  </si>
  <si>
    <t>농부 (30개)</t>
  </si>
  <si>
    <t>Farmer 30</t>
  </si>
  <si>
    <t>농부 (40개)</t>
  </si>
  <si>
    <t>Farmer 40</t>
  </si>
  <si>
    <t>인근 지역에서 온 아르바이트생. 일이 익숙하지 않아 느릿느릿하다.</t>
  </si>
  <si>
    <t>Part time worker from the neighborhood. He is new at this kind of work and is very slow.</t>
  </si>
  <si>
    <t>목장 일에 잔뼈가 굵은 농부. 일 속도가 빠르다.</t>
  </si>
  <si>
    <t>Farmer well versed with ranch work. His work speed is very fast.</t>
  </si>
  <si>
    <t>어떤 일을 하더라도 빠른 속도로 처리해내는 노련한 아르바이트 전문 인력. 비싼 값을 한다.</t>
  </si>
  <si>
    <t>Skilled and professional part time worker that can do anything quickly. He is worth the money.</t>
  </si>
  <si>
    <t>Skilled Part Time Worker 2</t>
  </si>
  <si>
    <t>목장 일에 잔뼈가 굵은 농부 (5개)</t>
  </si>
  <si>
    <t>목장 일에 잔뼈가 굵은 농부 (10개)</t>
  </si>
  <si>
    <t>목장 일에 잔뼈가 굵은 농부 (20개)</t>
  </si>
  <si>
    <t>목장 일에 잔뼈가 굵은 농부 (30개)</t>
  </si>
  <si>
    <t>목장 일에 잔뼈가 굵은 농부 (40개)</t>
  </si>
  <si>
    <t>아주 작은 촉진제</t>
  </si>
  <si>
    <t>Very Small Accelerator</t>
  </si>
  <si>
    <t>작은 촉진제</t>
  </si>
  <si>
    <t>Small Accelerator</t>
  </si>
  <si>
    <t>일반 촉진제</t>
  </si>
  <si>
    <t>General Accelerator</t>
  </si>
  <si>
    <t>특수 촉진제</t>
  </si>
  <si>
    <t>Special Accelerator</t>
  </si>
  <si>
    <t>특수 촉진제 패키지 (5개)</t>
  </si>
  <si>
    <t>Special Accelerator Package 5</t>
  </si>
  <si>
    <t>특수 촉진제 패키지 (10개)</t>
  </si>
  <si>
    <t>Special Accelerator Package 10</t>
  </si>
  <si>
    <t>특수 촉진제 패키지 (15개)</t>
  </si>
  <si>
    <t>Special Accelerator Package 15</t>
  </si>
  <si>
    <t>특수 촉진제 패키지 (20개)</t>
  </si>
  <si>
    <t>Special Accelerator Package 20</t>
  </si>
  <si>
    <t>특수 촉진제 패키지 (25개)</t>
  </si>
  <si>
    <t>Special Accelerator Package 25</t>
  </si>
  <si>
    <t>특수 촉진제 패키지 (50개)</t>
  </si>
  <si>
    <t>Special Accelerator Package 50</t>
  </si>
  <si>
    <t>특수 촉진제 패키지 (70개)</t>
  </si>
  <si>
    <t>Special Accelerator Package 70</t>
  </si>
  <si>
    <t>특수 촉진제 패키지 (99개)</t>
  </si>
  <si>
    <t>Special Accelerator Package 99</t>
  </si>
  <si>
    <t>특수 촉진제 2</t>
  </si>
  <si>
    <t>Special Accelerator 2</t>
  </si>
  <si>
    <t>일반 촉진제 (5개)</t>
  </si>
  <si>
    <t>General Accelerator 5</t>
  </si>
  <si>
    <t>일반 촉진제 (10개)</t>
  </si>
  <si>
    <t>General Accelerator 10</t>
  </si>
  <si>
    <t>일반 촉진제 (20개)</t>
  </si>
  <si>
    <t>General Accelerator 20</t>
  </si>
  <si>
    <t>일반 촉진제 (30개)</t>
  </si>
  <si>
    <t>General Accelerator 30</t>
  </si>
  <si>
    <t>일반 촉진제 (40개)</t>
  </si>
  <si>
    <t>General Accelerator 40</t>
  </si>
  <si>
    <t>생산 속도를 살짝 늘려주는 영양제.^사용시 동물이 너무 빨리 자란다면^한번 더 터치해 사용을 멈출 수 있다.</t>
  </si>
  <si>
    <t>Vitamin that slightly increases production speed.^Animal grows quickly when used.^Touch it again to stop its effect.</t>
  </si>
  <si>
    <t>생산속도를 약간 늘려주는 영양제.^사용시 동물이 너무 빨리 자란다면^한번 더 터치해 사용을 멈출 수 있다.</t>
  </si>
  <si>
    <t>생산속도를 많이 늘려주는 영양제.^사용시 동물이 너무 빨리 자란다면^한번 더 터치해 사용을 멈출 수 있다.</t>
  </si>
  <si>
    <t>생산속도를 크게 늘려주는 영양제.^사용시 동물이 너무 빨리 자란다면^한번 더 터치해 사용을 멈출 수 있다.</t>
  </si>
  <si>
    <t>특수 촉진제 패키지</t>
  </si>
  <si>
    <t>특수 촉진제 패키지50</t>
  </si>
  <si>
    <t>특수 촉진제 패키지75</t>
  </si>
  <si>
    <t>특수 촉진제 패키지100</t>
  </si>
  <si>
    <t>특수 촉진제 패키지125</t>
  </si>
  <si>
    <t>특수 촉진제 패키지250</t>
  </si>
  <si>
    <t>특수 촉진제 패키지350</t>
  </si>
  <si>
    <t>특수 촉진제 패키지495</t>
  </si>
  <si>
    <t>생산 속도를 많이 늘려주는 영양제 (5개)</t>
  </si>
  <si>
    <t>생산 속도를 많이 늘려주는 영양제 (10개)</t>
  </si>
  <si>
    <t>생산 속도를 많이 늘려주는 영양제 (20개)</t>
  </si>
  <si>
    <t>생산 속도를 많이 늘려주는 영양제 (30개)</t>
  </si>
  <si>
    <t>생산 속도를 많이 늘려주는 영양제 (40개)</t>
  </si>
  <si>
    <t>부활석</t>
  </si>
  <si>
    <t>Resurrection Stone</t>
    <phoneticPr fontId="6" type="noConversion"/>
  </si>
  <si>
    <t>부활석 (2개)</t>
  </si>
  <si>
    <t>Resurrection Stone 2</t>
  </si>
  <si>
    <t>부활석 (3개)</t>
  </si>
  <si>
    <t>Resurrection Stone 3</t>
  </si>
  <si>
    <t>부활석 (4개)</t>
  </si>
  <si>
    <t>Resurrection Stone 4</t>
  </si>
  <si>
    <t>부활석 (5개)</t>
  </si>
  <si>
    <t>Resurrection Stone 5</t>
  </si>
  <si>
    <t>부활석 (10개)</t>
  </si>
  <si>
    <t>Resurrection Stone 10</t>
  </si>
  <si>
    <t>부활석 (20개)</t>
  </si>
  <si>
    <t>Resurrection Stone 20</t>
  </si>
  <si>
    <t>부활석 (30개)</t>
  </si>
  <si>
    <t>Resurrection Stone 30</t>
  </si>
  <si>
    <t>부활석 (50개)</t>
  </si>
  <si>
    <t>Resurrection Stone 50</t>
  </si>
  <si>
    <t>부활석 (99개)</t>
  </si>
  <si>
    <t>Resurrection Stone 99</t>
  </si>
  <si>
    <t>쓰러진 동물을 일으켜 세울 수 있는 신비한 돌.</t>
  </si>
  <si>
    <t>Mysterious stone that can revive dead animal.</t>
  </si>
  <si>
    <t>합성1시간단축(대표)</t>
  </si>
  <si>
    <t>합성1시간단축 (1개)</t>
  </si>
  <si>
    <t>합성1시간단축 (2개)</t>
  </si>
  <si>
    <t>합성1시간단축 (3개)</t>
  </si>
  <si>
    <t>합성1시간단축 (5개)</t>
  </si>
  <si>
    <t>합성1시간단축 (10개)</t>
  </si>
  <si>
    <t>합성1시간단축 (20개)</t>
  </si>
  <si>
    <t>합성1시간단축 (30개)</t>
  </si>
  <si>
    <t>합성1시간단축 (50개)</t>
  </si>
  <si>
    <t>합성1시간단축 (99개)</t>
  </si>
  <si>
    <t>합성시간을 1시간 줄여준다.</t>
  </si>
  <si>
    <t>긴급요청 티켓</t>
  </si>
  <si>
    <t>Emergency Request Ticket</t>
  </si>
  <si>
    <t>긴급요청 티켓 (2개)</t>
  </si>
  <si>
    <t>Emergency Request Ticket 2</t>
  </si>
  <si>
    <t>긴급요청 티켓 (3개)</t>
  </si>
  <si>
    <t>Emergency Request Ticket 3</t>
  </si>
  <si>
    <t>긴급요청 티켓 (5개)</t>
  </si>
  <si>
    <t>Emergency Request Ticket 5</t>
  </si>
  <si>
    <t>긴급요청 티켓 (10개)</t>
  </si>
  <si>
    <t>Emergency Request Ticket 10</t>
  </si>
  <si>
    <t>긴급요청 티켓 (15개)</t>
  </si>
  <si>
    <t>Emergency Request Ticket 15</t>
  </si>
  <si>
    <t>긴급요청 티켓 (20개)</t>
  </si>
  <si>
    <t>Emergency Request Ticket 20</t>
  </si>
  <si>
    <t>긴급요청 티켓 (25개)</t>
  </si>
  <si>
    <t>Emergency Request Ticket 25</t>
  </si>
  <si>
    <t>긴급요청 티켓 (30개)</t>
  </si>
  <si>
    <t>Emergency Request Ticket 30</t>
  </si>
  <si>
    <t>긴급요청 티켓 (50개)</t>
  </si>
  <si>
    <t>Emergency Request Ticket 50</t>
  </si>
  <si>
    <t>긴급요청 티켓 (99개)</t>
  </si>
  <si>
    <t>Emergency Request Ticket 99</t>
  </si>
  <si>
    <t>사용시 일꾼무리를 불러 빠르게 우유를 짜도록 도와주는 아이템.</t>
  </si>
  <si>
    <t>Item that summons a group of workers to quickly milk the animals.</t>
  </si>
  <si>
    <t>일반 교배 티켓</t>
  </si>
  <si>
    <t>General Crossbreeding Ticket</t>
  </si>
  <si>
    <t>일반 교배 티켓 (2개)</t>
  </si>
  <si>
    <t>General Crossbreeding Ticket 2</t>
  </si>
  <si>
    <t>일반 교배 티켓 (5개)</t>
  </si>
  <si>
    <t>General Crossbreeding Ticket 5</t>
  </si>
  <si>
    <t>일반 교배 티켓 (10개)</t>
  </si>
  <si>
    <t>General Crossbreeding Ticket 10</t>
  </si>
  <si>
    <t>일반 교배 티켓 (20개)</t>
  </si>
  <si>
    <t>General Crossbreeding Ticket 20</t>
  </si>
  <si>
    <t>일반 교배 티켓 (30개)</t>
  </si>
  <si>
    <t>General Crossbreeding Ticket 30</t>
  </si>
  <si>
    <t>일반 교배 티켓 (50개)</t>
  </si>
  <si>
    <t>General Crossbreeding Ticket 50</t>
  </si>
  <si>
    <t>일반 교배 티켓 (99개)</t>
  </si>
  <si>
    <t>General Crossbreeding Ticket 99</t>
  </si>
  <si>
    <t>일반 교배를 1회 무료로 사용할 수 있는 티켓.</t>
  </si>
  <si>
    <t>Ticket that allows general crossbreeding 1 time.</t>
  </si>
  <si>
    <t>프리미엄 교배 티켓</t>
  </si>
  <si>
    <t>Premium Crossbreeding Ticket</t>
  </si>
  <si>
    <t>프리미엄 교배 티켓 (2개)</t>
  </si>
  <si>
    <t>Premium Crossbreeding Ticket 2</t>
  </si>
  <si>
    <t>프리미엄 교배 티켓 (5개)</t>
  </si>
  <si>
    <t>Premium Crossbreeding Ticket 5</t>
  </si>
  <si>
    <t>프리미엄 교배 티켓 (10개)</t>
  </si>
  <si>
    <t>Premium Crossbreeding Ticket 10</t>
  </si>
  <si>
    <t>프리미엄 교배 티켓 (20개)</t>
  </si>
  <si>
    <t>Premium Crossbreeding Ticket 20</t>
  </si>
  <si>
    <t>프리미엄 교배 티켓 (30개)</t>
  </si>
  <si>
    <t>Premium Crossbreeding Ticket 30</t>
  </si>
  <si>
    <t>프리미엄 교배 티켓 (50개)</t>
  </si>
  <si>
    <t>Premium Crossbreeding Ticket 50</t>
  </si>
  <si>
    <t>프리미엄 교배 티켓 (99개)</t>
  </si>
  <si>
    <t>Premium Crossbreeding Ticket 99</t>
  </si>
  <si>
    <t>프리미엄 교배를 1회 무료로 사용할 수 있는 티켓.</t>
  </si>
  <si>
    <t>Ticket that allows premium crossbreeding 1 time.</t>
  </si>
  <si>
    <t>label(a_accessory)</t>
  </si>
  <si>
    <t>Chick Hat</t>
  </si>
  <si>
    <t>Brimmed Hat</t>
  </si>
  <si>
    <t>해적 두건</t>
  </si>
  <si>
    <t>Pirate Bandanna</t>
  </si>
  <si>
    <t>하얀 신사 모자</t>
  </si>
  <si>
    <t xml:space="preserve">White Gentleman's Hat </t>
  </si>
  <si>
    <t>검은 신사 모자</t>
  </si>
  <si>
    <t>Black Gentleman's Hat</t>
  </si>
  <si>
    <t>마린 캡</t>
  </si>
  <si>
    <t>Marine Cap</t>
  </si>
  <si>
    <t>Fur Hat</t>
  </si>
  <si>
    <t>꽃모양 머리 장식</t>
  </si>
  <si>
    <t>Flower Hair Ornament</t>
  </si>
  <si>
    <t>보드 고글</t>
  </si>
  <si>
    <t>Board Goggles</t>
  </si>
  <si>
    <t>Cowboy Hat</t>
  </si>
  <si>
    <t>젓소무늬 캡</t>
  </si>
  <si>
    <t>Milk Cow Pattern Cap</t>
  </si>
  <si>
    <t>마법사 모자</t>
  </si>
  <si>
    <t>Wizard's Hat</t>
  </si>
  <si>
    <t>작은 왕관</t>
  </si>
  <si>
    <t>Small Crown</t>
  </si>
  <si>
    <t>Bandage</t>
  </si>
  <si>
    <t>Afro Wig</t>
  </si>
  <si>
    <t>Small Flower Hat</t>
  </si>
  <si>
    <t>Clown Hat</t>
  </si>
  <si>
    <t>분홍 토끼귀</t>
  </si>
  <si>
    <t>Pink Rabbit Ears</t>
  </si>
  <si>
    <t>Kindergarten Hat</t>
  </si>
  <si>
    <t>닭 모자</t>
  </si>
  <si>
    <t>Chicken Hat</t>
  </si>
  <si>
    <t>흰색 중절모</t>
  </si>
  <si>
    <t>White Brimmed Hat</t>
  </si>
  <si>
    <t>푸른 해적 두건</t>
  </si>
  <si>
    <t>Blue Pirate Bandanna</t>
  </si>
  <si>
    <t>분홍 신사 모자</t>
  </si>
  <si>
    <t>Pink Gentleman's Hat</t>
  </si>
  <si>
    <t>파란 신사 모자</t>
  </si>
  <si>
    <t>Blue Gentleman's Hat</t>
  </si>
  <si>
    <t>푸른색 마린 캡</t>
  </si>
  <si>
    <t>Aqua Marine Cap</t>
  </si>
  <si>
    <t>포근한 털 모자</t>
  </si>
  <si>
    <t>Soft Fur Hat</t>
  </si>
  <si>
    <t>파티 모자</t>
  </si>
  <si>
    <t>Party Hat</t>
  </si>
  <si>
    <t>따듯한 보드 고글</t>
  </si>
  <si>
    <t>Warm Board Goggles</t>
  </si>
  <si>
    <t>붉은 카우보이 모자</t>
  </si>
  <si>
    <t>Red Cowboy Hat</t>
  </si>
  <si>
    <t>분혼 젖소무늬 캡</t>
  </si>
  <si>
    <t>Pink Milk Cow Pattern Cap</t>
  </si>
  <si>
    <t>Witch's Hat</t>
  </si>
  <si>
    <t>보석 왕관</t>
  </si>
  <si>
    <t>Jeweled Crown</t>
  </si>
  <si>
    <t>간호사 모자</t>
  </si>
  <si>
    <t>Nurse's Cap</t>
  </si>
  <si>
    <t>리얼한 아프로 가발</t>
  </si>
  <si>
    <t>Real Afro Wig</t>
  </si>
  <si>
    <t>화려한 꽃 머리띠</t>
  </si>
  <si>
    <t>Elaborate Flower Head Band</t>
  </si>
  <si>
    <t>파란 삐에로 모자</t>
  </si>
  <si>
    <t>Blue Clown Hat</t>
  </si>
  <si>
    <t>포크 장식</t>
  </si>
  <si>
    <t>Fork Ornament</t>
  </si>
  <si>
    <t>작은 UFO 장식</t>
  </si>
  <si>
    <t>Small UFO Ornament</t>
  </si>
  <si>
    <t>유치원 가방</t>
  </si>
  <si>
    <t>Kindergarten Book Bag</t>
  </si>
  <si>
    <t>3등급 마크</t>
  </si>
  <si>
    <t>Lv. 3 Mark</t>
  </si>
  <si>
    <t>집배원 가방</t>
  </si>
  <si>
    <t>Mailman's Bag</t>
  </si>
  <si>
    <t>장식용 리본</t>
  </si>
  <si>
    <t>Accessory Ribbon</t>
  </si>
  <si>
    <t>하얀 날개</t>
  </si>
  <si>
    <t>White Wing</t>
  </si>
  <si>
    <t>천사 날개</t>
  </si>
  <si>
    <t>Angel Wing</t>
  </si>
  <si>
    <t>악마 날개</t>
  </si>
  <si>
    <t>Demon Wing</t>
  </si>
  <si>
    <t>요정 날개</t>
  </si>
  <si>
    <t>Fairy Wing</t>
  </si>
  <si>
    <t>분홍 포크 장식</t>
  </si>
  <si>
    <t>Pink Fork Ornament</t>
  </si>
  <si>
    <t>UFO 정찰선 장식</t>
  </si>
  <si>
    <t>UFO Recon Ornament</t>
  </si>
  <si>
    <t>초등학교 가방</t>
  </si>
  <si>
    <t>Elementary School Book Bag</t>
  </si>
  <si>
    <t>2등급 마크</t>
  </si>
  <si>
    <t>Lv. 2 Mark</t>
  </si>
  <si>
    <t>커다란 옆가방</t>
  </si>
  <si>
    <t>Large Side Bag</t>
  </si>
  <si>
    <t>금색 리본</t>
  </si>
  <si>
    <t>Gold Ribbon</t>
  </si>
  <si>
    <t>하늘색 날개</t>
  </si>
  <si>
    <t>Sky Blue Wing</t>
  </si>
  <si>
    <t>분홍색 천사 날개</t>
  </si>
  <si>
    <t>Pink Angel Wing</t>
  </si>
  <si>
    <t>검붉은 악마 날개</t>
  </si>
  <si>
    <t>Black Demon Wing</t>
  </si>
  <si>
    <t>푸른 요정 날개</t>
  </si>
  <si>
    <t>Blue Fairy Wing</t>
  </si>
  <si>
    <t>고급 포크 장식</t>
  </si>
  <si>
    <t>Luxurious Fork Ornament</t>
  </si>
  <si>
    <t>UFO 함선 장식</t>
  </si>
  <si>
    <t>UFO Freight Ornament</t>
  </si>
  <si>
    <t>병아리 가방</t>
  </si>
  <si>
    <t>Chick Bag</t>
  </si>
  <si>
    <t>1등급 마크</t>
  </si>
  <si>
    <t>Lv. 1 Mark</t>
  </si>
  <si>
    <t>고급 가죽 가방</t>
  </si>
  <si>
    <t>Premium Leather Bag</t>
  </si>
  <si>
    <t>명품 리본</t>
  </si>
  <si>
    <t>Luxurious Ribbon</t>
  </si>
  <si>
    <t>금빛 날개</t>
  </si>
  <si>
    <t>Golden Wing</t>
  </si>
  <si>
    <t>금빛 천사 날개</t>
  </si>
  <si>
    <t>Golden Angel Wing</t>
  </si>
  <si>
    <t>박쥐 악마 날개</t>
  </si>
  <si>
    <t>Bat Demon Wing</t>
  </si>
  <si>
    <t>핑크 요정 날개</t>
  </si>
  <si>
    <t>Pink Fairy Wing</t>
  </si>
  <si>
    <t>최고급 포크 장식</t>
  </si>
  <si>
    <t>Rare Fork Ornament</t>
  </si>
  <si>
    <t>UFO 모선 장식</t>
  </si>
  <si>
    <t>UFO Mother Ship Ornament</t>
  </si>
  <si>
    <t>고급 병아리 가방</t>
  </si>
  <si>
    <t>Premium Chick Bag</t>
  </si>
  <si>
    <t>특등급 딱지</t>
  </si>
  <si>
    <t>Rare Paper Card</t>
  </si>
  <si>
    <t>수제 가죽 가방</t>
  </si>
  <si>
    <t>Hand Made Leather Bag</t>
  </si>
  <si>
    <t>실크 리본</t>
  </si>
  <si>
    <t>Silk Ribbon</t>
  </si>
  <si>
    <t>label(fpoint)</t>
  </si>
  <si>
    <t>우정포인트5</t>
  </si>
  <si>
    <t>우정포인트10</t>
  </si>
  <si>
    <t>우정포인트15</t>
  </si>
  <si>
    <t>우정포인트20</t>
  </si>
  <si>
    <t>우정포인트25</t>
  </si>
  <si>
    <t>우정포인트30</t>
  </si>
  <si>
    <t>우정포인트35</t>
  </si>
  <si>
    <t>우정포인트40</t>
  </si>
  <si>
    <t>우정포인트45</t>
  </si>
  <si>
    <t>우정포인트50</t>
  </si>
  <si>
    <t>우정포인트60</t>
  </si>
  <si>
    <t>우정포인트70</t>
  </si>
  <si>
    <t>우정포인트80</t>
  </si>
  <si>
    <t>우정포인트90</t>
  </si>
  <si>
    <t>우정포인트100</t>
  </si>
  <si>
    <t>우정포인트150</t>
  </si>
  <si>
    <t>우정포인트200</t>
  </si>
  <si>
    <t>우정포인트250</t>
  </si>
  <si>
    <t>우정포인트300</t>
  </si>
  <si>
    <t>우정포인트350</t>
  </si>
  <si>
    <t>우정포인트400</t>
  </si>
  <si>
    <t>우정포인트500</t>
  </si>
  <si>
    <t>label(heart)</t>
  </si>
  <si>
    <t>하트</t>
  </si>
  <si>
    <t>Heart</t>
  </si>
  <si>
    <t>하트 뭉치</t>
  </si>
  <si>
    <t>Heart Bouquet</t>
  </si>
  <si>
    <t>하트 주머니</t>
  </si>
  <si>
    <t>Heart Sack</t>
  </si>
  <si>
    <t>작은 하트 상자</t>
  </si>
  <si>
    <t>Small Heart Box</t>
  </si>
  <si>
    <t>큰 하트 상자</t>
  </si>
  <si>
    <t>Large Heart Box</t>
  </si>
  <si>
    <t>하트 (20개)</t>
  </si>
  <si>
    <t>Heart 20</t>
  </si>
  <si>
    <t>Illustration Heart 500</t>
  </si>
  <si>
    <t>Illustration Heart 900</t>
  </si>
  <si>
    <t>하트2</t>
  </si>
  <si>
    <t>Heart2</t>
  </si>
  <si>
    <t>하트3</t>
  </si>
  <si>
    <t>Heart3</t>
  </si>
  <si>
    <t>하트4</t>
  </si>
  <si>
    <t>Heart4</t>
  </si>
  <si>
    <t>하트5</t>
  </si>
  <si>
    <t>Heart5</t>
  </si>
  <si>
    <t>하트10</t>
  </si>
  <si>
    <t>Heart10</t>
  </si>
  <si>
    <t>하트30</t>
  </si>
  <si>
    <t>Heart30</t>
  </si>
  <si>
    <t>하트40</t>
  </si>
  <si>
    <t>Heart40</t>
  </si>
  <si>
    <t>하트50</t>
  </si>
  <si>
    <t>Heart50</t>
  </si>
  <si>
    <t>label(cashcoin)</t>
  </si>
  <si>
    <t>수정</t>
  </si>
  <si>
    <t>Crystal</t>
  </si>
  <si>
    <t>수정 뭉치</t>
  </si>
  <si>
    <t>Crystal Pack</t>
  </si>
  <si>
    <t>수정 주머니</t>
  </si>
  <si>
    <t>Crystal Sack</t>
  </si>
  <si>
    <t>작은 수정 상자</t>
  </si>
  <si>
    <t>Small Crystal Box</t>
  </si>
  <si>
    <t>큰 수정 상자</t>
  </si>
  <si>
    <t>Large Crystal Box</t>
  </si>
  <si>
    <t>대형 수정 상자</t>
  </si>
  <si>
    <t>X-Large Crystal Box</t>
  </si>
  <si>
    <t>친구초대용 수정 15</t>
  </si>
  <si>
    <t>Friend Invitation Crystal 15</t>
  </si>
  <si>
    <t>출석보상용 수정 5</t>
  </si>
  <si>
    <t>Login Reward Crystal 5</t>
  </si>
  <si>
    <t>튜토리얼보상수정</t>
  </si>
  <si>
    <t>Tutorial Reward Crystal</t>
  </si>
  <si>
    <t>수정10</t>
  </si>
  <si>
    <t>Crystal10</t>
  </si>
  <si>
    <t>수정20</t>
  </si>
  <si>
    <t>Crystal20</t>
  </si>
  <si>
    <t>수정30</t>
  </si>
  <si>
    <t>Crystal30</t>
  </si>
  <si>
    <t>수정40</t>
  </si>
  <si>
    <t>Crystal40</t>
  </si>
  <si>
    <t>수정50</t>
  </si>
  <si>
    <t>Crystal50</t>
  </si>
  <si>
    <t>수정60</t>
  </si>
  <si>
    <t>Crystal60</t>
  </si>
  <si>
    <t>수정70</t>
  </si>
  <si>
    <t>Crystal70</t>
  </si>
  <si>
    <t>수정80</t>
  </si>
  <si>
    <t>Crystal80</t>
  </si>
  <si>
    <t>수정90</t>
  </si>
  <si>
    <t>Crystal90</t>
  </si>
  <si>
    <t>수정100</t>
  </si>
  <si>
    <t>Crystal100</t>
  </si>
  <si>
    <t>수정150</t>
  </si>
  <si>
    <t>Crystal150</t>
  </si>
  <si>
    <t>수정200</t>
  </si>
  <si>
    <t>Crystal200</t>
  </si>
  <si>
    <t>수정250</t>
  </si>
  <si>
    <t>Crystal250</t>
  </si>
  <si>
    <t>수정300</t>
  </si>
  <si>
    <t>Crystal300</t>
  </si>
  <si>
    <t>수정1</t>
  </si>
  <si>
    <t>Crystal1</t>
  </si>
  <si>
    <t>수정2</t>
  </si>
  <si>
    <t>Crystal2</t>
  </si>
  <si>
    <t>수정3</t>
  </si>
  <si>
    <t>Crystal3</t>
  </si>
  <si>
    <t>수정4</t>
  </si>
  <si>
    <t>Crystal4</t>
  </si>
  <si>
    <t>수정5</t>
  </si>
  <si>
    <t>Crystal5</t>
  </si>
  <si>
    <t>label(coincoin)</t>
  </si>
  <si>
    <t>20만 코인</t>
  </si>
  <si>
    <t>20 Coin</t>
  </si>
  <si>
    <t>75만 코인</t>
  </si>
  <si>
    <t>75 Coin</t>
  </si>
  <si>
    <t>150만 코인</t>
  </si>
  <si>
    <t>150 Coin</t>
  </si>
  <si>
    <t>300만 코인</t>
  </si>
  <si>
    <t>300 Coin</t>
  </si>
  <si>
    <t>650만 코인</t>
  </si>
  <si>
    <t>650 Coin</t>
  </si>
  <si>
    <t>작은 코인</t>
  </si>
  <si>
    <t>Small Coin</t>
  </si>
  <si>
    <t>코인 뭉치</t>
  </si>
  <si>
    <t>Coin Pack</t>
  </si>
  <si>
    <t>코인 주머니</t>
  </si>
  <si>
    <t>Coin Sack</t>
  </si>
  <si>
    <t>작은 코인 상자</t>
  </si>
  <si>
    <t>Small Coin Box</t>
  </si>
  <si>
    <t>큰 코인 상자</t>
  </si>
  <si>
    <t>Large Coin Box</t>
  </si>
  <si>
    <t>대형 코인 상자</t>
  </si>
  <si>
    <t>X-Large Coin Box</t>
  </si>
  <si>
    <t>100만 코인</t>
  </si>
  <si>
    <t>100 Coin</t>
  </si>
  <si>
    <t>500만 코인</t>
  </si>
  <si>
    <t>500 Coin</t>
  </si>
  <si>
    <t>1만 코인</t>
  </si>
  <si>
    <t>1 Coin</t>
  </si>
  <si>
    <t>2만 코인</t>
  </si>
  <si>
    <t>2 Coin</t>
  </si>
  <si>
    <t>4만 코인</t>
  </si>
  <si>
    <t>4 Coin</t>
  </si>
  <si>
    <t>6만 코인</t>
  </si>
  <si>
    <t>6 Coin</t>
  </si>
  <si>
    <t>8만 코인</t>
  </si>
  <si>
    <t>8 Coin</t>
  </si>
  <si>
    <t>50만 코인</t>
  </si>
  <si>
    <t>50 Coin</t>
  </si>
  <si>
    <t>200만 코인</t>
  </si>
  <si>
    <t>200 Coin</t>
  </si>
  <si>
    <t>800만 코인</t>
  </si>
  <si>
    <t>800 Coin</t>
  </si>
  <si>
    <t>1200만 코인</t>
  </si>
  <si>
    <t>1200 Coin</t>
  </si>
  <si>
    <t>1500만 코인</t>
  </si>
  <si>
    <t>1500 Coin</t>
  </si>
  <si>
    <t>2000만 코인</t>
  </si>
  <si>
    <t>2000 Coin</t>
  </si>
  <si>
    <t>4000만 코인</t>
  </si>
  <si>
    <t>4000 Coin</t>
  </si>
  <si>
    <t>6000만 코인</t>
  </si>
  <si>
    <t>6000 Coin</t>
  </si>
  <si>
    <t>코인 20 기타</t>
  </si>
  <si>
    <t>코인 75 기타</t>
  </si>
  <si>
    <t>코인 150 기타</t>
  </si>
  <si>
    <t>코인 300 기타</t>
  </si>
  <si>
    <t>코인 650 기타</t>
  </si>
  <si>
    <t>코인 1000 환전용</t>
  </si>
  <si>
    <t>코인 2500 기타</t>
  </si>
  <si>
    <t>코인 4950 환전용</t>
  </si>
  <si>
    <t>코인 11400 환전용</t>
  </si>
  <si>
    <t>코인 43200 환전용</t>
  </si>
  <si>
    <t>코인 96000 환전용</t>
  </si>
  <si>
    <t>교배 보상 1코인</t>
  </si>
  <si>
    <t>교배 보상 2코인</t>
  </si>
  <si>
    <t>교배 보상 4코인</t>
  </si>
  <si>
    <t>교배 보상 6코인</t>
  </si>
  <si>
    <t>교배 보상 8코인</t>
  </si>
  <si>
    <t>label(tutorial)</t>
  </si>
  <si>
    <t>초기메뉴 설명</t>
  </si>
  <si>
    <t>초기메뉴 우유채집</t>
  </si>
  <si>
    <t>거래 설명</t>
  </si>
  <si>
    <t>아이템안내 소모템</t>
  </si>
  <si>
    <t>아이템안내 긴급지원</t>
  </si>
  <si>
    <t>아이템안내 구매장착</t>
  </si>
  <si>
    <t>튜토리얼10</t>
  </si>
  <si>
    <t>튜토리얼11</t>
  </si>
  <si>
    <t>튜토리얼12</t>
  </si>
  <si>
    <t>label(houseinfo)</t>
  </si>
  <si>
    <t>초가집</t>
  </si>
  <si>
    <t>Cottage</t>
  </si>
  <si>
    <t>고급 초가집</t>
  </si>
  <si>
    <t>Luxurious Cottage</t>
  </si>
  <si>
    <t>갈색 오두막</t>
  </si>
  <si>
    <t>Brown Cabin</t>
  </si>
  <si>
    <t>목재 주택</t>
  </si>
  <si>
    <t>Log Cabin</t>
  </si>
  <si>
    <t>빨간 지붕 주택</t>
  </si>
  <si>
    <t>Red Roof House</t>
  </si>
  <si>
    <t>빨간 고급 빌라</t>
  </si>
  <si>
    <t>Red Luxury Villa</t>
  </si>
  <si>
    <t>빨간색 초호화 저택</t>
  </si>
  <si>
    <t>Red Super Luxury Mansion</t>
  </si>
  <si>
    <t>label(milktank)</t>
  </si>
  <si>
    <t>우유 탱크 Lv.{0}</t>
    <phoneticPr fontId="6" type="noConversion"/>
  </si>
  <si>
    <t>Milk Tank Lv.{0}</t>
    <phoneticPr fontId="6" type="noConversion"/>
  </si>
  <si>
    <t>label(freshcool)</t>
  </si>
  <si>
    <t>품질향상 Lv.{0}</t>
    <phoneticPr fontId="6" type="noConversion"/>
  </si>
  <si>
    <t>Quality Improvement Lv.{0}</t>
    <phoneticPr fontId="6" type="noConversion"/>
  </si>
  <si>
    <t>label(pure)</t>
  </si>
  <si>
    <t>축사 환경 개선 Lv.{0}</t>
    <phoneticPr fontId="6" type="noConversion"/>
  </si>
  <si>
    <t>Barn Environment Improvement Lv.{0}</t>
    <phoneticPr fontId="6" type="noConversion"/>
  </si>
  <si>
    <t>label(basketinfo)</t>
  </si>
  <si>
    <t>양동이 Lv.{0}</t>
    <phoneticPr fontId="6" type="noConversion"/>
  </si>
  <si>
    <t>Pail Lv.{0}</t>
    <phoneticPr fontId="6" type="noConversion"/>
  </si>
  <si>
    <t>label(pumpInfo)</t>
  </si>
  <si>
    <t>착유기 Lv.{0}</t>
    <phoneticPr fontId="6" type="noConversion"/>
  </si>
  <si>
    <t>Milk Pump Lv.{0}</t>
    <phoneticPr fontId="6" type="noConversion"/>
  </si>
  <si>
    <t>label(transferinfo)</t>
  </si>
  <si>
    <t>주입기 Lv.{0}</t>
    <phoneticPr fontId="6" type="noConversion"/>
  </si>
  <si>
    <t>Pump Lv.{0}</t>
    <phoneticPr fontId="6" type="noConversion"/>
  </si>
  <si>
    <t>label(farmworld)</t>
  </si>
  <si>
    <t>건강 목장</t>
  </si>
  <si>
    <t>Health Ranch</t>
  </si>
  <si>
    <t>좋은 목장</t>
  </si>
  <si>
    <t>Good Ranch</t>
  </si>
  <si>
    <t>따끈따끈 목장</t>
  </si>
  <si>
    <t>Warm Ranch</t>
  </si>
  <si>
    <t>낙농 목장</t>
  </si>
  <si>
    <t>Dairy Ranch</t>
  </si>
  <si>
    <t>코코아 목장</t>
  </si>
  <si>
    <t>Cocoa Ranch</t>
  </si>
  <si>
    <t>달콤달콤 목장</t>
  </si>
  <si>
    <t>Sweet Ranch</t>
  </si>
  <si>
    <t>얼음 목장</t>
  </si>
  <si>
    <t>Ice Ranch</t>
  </si>
  <si>
    <t>연유 목장</t>
  </si>
  <si>
    <t>Condensed Milk Ranch</t>
  </si>
  <si>
    <t>생크림 목장</t>
  </si>
  <si>
    <t>Whipped Cream Ranch</t>
  </si>
  <si>
    <t>슈가 파우더 목장</t>
  </si>
  <si>
    <t>Sugar Powder Ranch</t>
  </si>
  <si>
    <t>하얀 목장</t>
  </si>
  <si>
    <t>White Ranch</t>
  </si>
  <si>
    <t>무가당 목장</t>
  </si>
  <si>
    <t>Sugar Free Ranch</t>
  </si>
  <si>
    <t>새싹 목장</t>
  </si>
  <si>
    <t>New Seed Ranch</t>
  </si>
  <si>
    <t>새콤 목장</t>
  </si>
  <si>
    <t>Sour Ranch</t>
  </si>
  <si>
    <t>고소한 목장</t>
  </si>
  <si>
    <t>Tasty Ranch</t>
  </si>
  <si>
    <t>노릇노릇 목장</t>
  </si>
  <si>
    <t>Yellowish Ranch</t>
  </si>
  <si>
    <t>쫄깃쫄깃 목장</t>
  </si>
  <si>
    <t>Chewy Ranch</t>
  </si>
  <si>
    <t>노란 목장</t>
  </si>
  <si>
    <t>Yellow Ranch</t>
  </si>
  <si>
    <t>밀림 목장</t>
  </si>
  <si>
    <t>Jungle Ranch</t>
  </si>
  <si>
    <t>힘쎈 목장</t>
  </si>
  <si>
    <t>Strong Ranch</t>
  </si>
  <si>
    <t>불끈 목장</t>
  </si>
  <si>
    <t>Raging Ranch</t>
  </si>
  <si>
    <t>환상 목장</t>
  </si>
  <si>
    <t>Fantasy Ranch</t>
  </si>
  <si>
    <t>삼영 목장</t>
  </si>
  <si>
    <t>Samyung Ranch</t>
  </si>
  <si>
    <t>신기루 목장</t>
  </si>
  <si>
    <t>Mirage Ranch</t>
  </si>
  <si>
    <t>블루베리 목장</t>
  </si>
  <si>
    <t>Blueberry Ranch</t>
  </si>
  <si>
    <t>온누리 목장</t>
  </si>
  <si>
    <t>Hot Spring Ranch</t>
  </si>
  <si>
    <t>초원 목장</t>
  </si>
  <si>
    <t>Prairie Ranch</t>
  </si>
  <si>
    <t>검은 목장</t>
  </si>
  <si>
    <t>Black Ranch</t>
  </si>
  <si>
    <t>크림 목장</t>
  </si>
  <si>
    <t>Cream Ranch</t>
  </si>
  <si>
    <t>쿠키 목장</t>
  </si>
  <si>
    <t>Cookie Ranch</t>
  </si>
  <si>
    <t>밀크티 목장</t>
  </si>
  <si>
    <t>버블 목장</t>
  </si>
  <si>
    <t>휘핑 목장</t>
  </si>
  <si>
    <t>초코라떼 목장</t>
  </si>
  <si>
    <t>호두 목장</t>
  </si>
  <si>
    <t>땅콩 목장</t>
  </si>
  <si>
    <t>피스타치오 목장</t>
  </si>
  <si>
    <t>허니컴 목장</t>
  </si>
  <si>
    <t>꿀벌 목장</t>
  </si>
  <si>
    <t>꽃가루 목장</t>
  </si>
  <si>
    <t>눈사람 목장</t>
  </si>
  <si>
    <t>팥빙수 목장</t>
  </si>
  <si>
    <t>눈송이 목장</t>
  </si>
  <si>
    <t>청포도 목장</t>
  </si>
  <si>
    <t>보라 목장</t>
  </si>
  <si>
    <t>포도젤리 목장</t>
  </si>
  <si>
    <t>커피콩 목장</t>
  </si>
  <si>
    <t>에스프레소 목장</t>
  </si>
  <si>
    <t>오렌지 목장</t>
  </si>
  <si>
    <t>자몽 목장</t>
  </si>
  <si>
    <t>아틀란티스 목장</t>
  </si>
  <si>
    <t>크리스탈 목장</t>
  </si>
  <si>
    <t>label(attendance)</t>
  </si>
  <si>
    <t>출석 1일</t>
  </si>
  <si>
    <t>출석 2일</t>
  </si>
  <si>
    <t>출석 3일</t>
  </si>
  <si>
    <t>출석 4일</t>
  </si>
  <si>
    <t>출석 5일</t>
  </si>
  <si>
    <t>label(pet)</t>
  </si>
  <si>
    <t>우유 방울</t>
  </si>
  <si>
    <t>Milk Drop</t>
  </si>
  <si>
    <t>신선한 우유병</t>
  </si>
  <si>
    <t>Fresh Milk Bottle</t>
  </si>
  <si>
    <t>깔끔 멋쟁이 별</t>
  </si>
  <si>
    <t>GQ Star</t>
  </si>
  <si>
    <t>찰랑찰랑 양동이</t>
  </si>
  <si>
    <t>Brimful Pail</t>
  </si>
  <si>
    <t>밀짚 모자</t>
  </si>
  <si>
    <t>Straw Hat</t>
  </si>
  <si>
    <t>일꾼 인형</t>
  </si>
  <si>
    <t>Worker Doll</t>
  </si>
  <si>
    <t>작은 젖소 천사</t>
  </si>
  <si>
    <t>Small Milk Cow Angel</t>
  </si>
  <si>
    <t>작은 양 천사</t>
  </si>
  <si>
    <t>Small Sheep Angel</t>
  </si>
  <si>
    <t>작은 산양 천사</t>
  </si>
  <si>
    <t>Small Mountain Goat Angel</t>
  </si>
  <si>
    <t>반짝이 코인</t>
  </si>
  <si>
    <t>Shiny Coin</t>
  </si>
  <si>
    <t>빛나는 우유팩</t>
  </si>
  <si>
    <t>Sparkling Milk Pack</t>
  </si>
  <si>
    <t>스톱 워치</t>
  </si>
  <si>
    <t>Stop Watch</t>
  </si>
  <si>
    <t>우유 1리터 추가  (월)</t>
  </si>
  <si>
    <t>우유 1리터 추가 펫 (시간)</t>
  </si>
  <si>
    <t>신선도 추가 획득 펫</t>
  </si>
  <si>
    <t>양동이 추가 펫</t>
  </si>
  <si>
    <t>일꾼 소환 펫1</t>
  </si>
  <si>
    <t>일꾼 소환 펫2</t>
  </si>
  <si>
    <t>소 성능 강화 펫</t>
  </si>
  <si>
    <t>양 성능 강화 펫</t>
  </si>
  <si>
    <t>산양 성능 강화 펫</t>
  </si>
  <si>
    <t>일정시간 코인주는 펫</t>
  </si>
  <si>
    <t>피버 시간 늘리는 펫</t>
  </si>
  <si>
    <t>게임 시간 증가 펫</t>
  </si>
  <si>
    <t>사용할 언어 선택</t>
    <phoneticPr fontId="1" type="noConversion"/>
  </si>
  <si>
    <t>영어</t>
    <phoneticPr fontId="6" type="noConversion"/>
  </si>
  <si>
    <t>사용할 언어 선택 :</t>
    <phoneticPr fontId="1" type="noConversion"/>
  </si>
  <si>
    <t>한글</t>
  </si>
  <si>
    <t>의리빼고 남는게 없다는 폭주족 젖소. 달구지를 난폭하게 몬다.</t>
    <phoneticPr fontId="1" type="noConversion"/>
  </si>
  <si>
    <t>의리빼고 남는게 없다는 폭주족 젖소. 달구지를 난폭하게 몬다.</t>
    <phoneticPr fontId="1" type="noConversion"/>
  </si>
  <si>
    <t>자칭 패션의 리더라고 주장하는 멋부리기 좋아하는 젖소.</t>
    <phoneticPr fontId="1" type="noConversion"/>
  </si>
  <si>
    <t>자칭 패션의 리더라고 주장하는 멋부리기 좋아하는 젖소.</t>
    <phoneticPr fontId="1" type="noConversion"/>
  </si>
  <si>
    <t>합성패션리더 젖소</t>
    <phoneticPr fontId="1" type="noConversion"/>
  </si>
  <si>
    <t>합성폭주족 젖소</t>
    <phoneticPr fontId="1" type="noConversion"/>
  </si>
  <si>
    <t>합성레이디레이스 양</t>
    <phoneticPr fontId="1" type="noConversion"/>
  </si>
  <si>
    <t>합성럭셔리코트 양</t>
    <phoneticPr fontId="1" type="noConversion"/>
  </si>
  <si>
    <t>합성거친털 산양</t>
    <phoneticPr fontId="1" type="noConversion"/>
  </si>
  <si>
    <t>합성불꽃털 산양</t>
    <phoneticPr fontId="1" type="noConversion"/>
  </si>
  <si>
    <t>imtan008</t>
  </si>
  <si>
    <t>imtan009</t>
  </si>
  <si>
    <t>milkTank07</t>
  </si>
  <si>
    <t>milkTank08</t>
  </si>
  <si>
    <t>milkTank09</t>
  </si>
  <si>
    <t>ifres008</t>
  </si>
  <si>
    <t>ifres009</t>
  </si>
  <si>
    <t>freshcool_08</t>
  </si>
  <si>
    <t>freshcool_09</t>
  </si>
  <si>
    <t>축사환경개선(63)</t>
  </si>
  <si>
    <t>ipure008</t>
  </si>
  <si>
    <t>ipure009</t>
  </si>
  <si>
    <t>floor_08</t>
  </si>
  <si>
    <t>floor_09</t>
  </si>
  <si>
    <t>floor_10</t>
  </si>
  <si>
    <t>ibott008</t>
  </si>
  <si>
    <t>ibott009</t>
  </si>
  <si>
    <t>ibott010</t>
  </si>
  <si>
    <t>bucket_08</t>
  </si>
  <si>
    <t>bucket_09</t>
  </si>
  <si>
    <t>bucket_10</t>
  </si>
  <si>
    <t>ipump008</t>
  </si>
  <si>
    <t>ipump009</t>
  </si>
  <si>
    <t>itran008</t>
  </si>
  <si>
    <t>itran009</t>
  </si>
  <si>
    <t>transfer_08</t>
  </si>
  <si>
    <t>도감 보상 30 수정</t>
    <phoneticPr fontId="1" type="noConversion"/>
  </si>
  <si>
    <t>뭐야` 목장 꼴이 왜 이래? 우유는 준비해 뒀겠지?</t>
  </si>
  <si>
    <t>나부랭이 상인들하고 거래하지 말고` 우리 글로리 유업에나 꾸준히 납품하는게 어때?</t>
  </si>
  <si>
    <t>이 글로리 유업에서 쓸 우유는 당연히 최고 품질이어야 한다는 것은 알고 있겠지?</t>
  </si>
  <si>
    <t>다른 상인들한테는 찌꺼기나 넘겨주라구. 이 정도 값이라면 충분하지 않겠어?</t>
  </si>
  <si>
    <t>설마 이 내가 직접 왔는데도… 우유가 모자란다던가 품질이 떨어진다는 불상사는 없었으면 좋겠어.</t>
  </si>
  <si>
    <t>수단과 방법을 가리지 말고 최고의 우유를 대령하란 말이야!</t>
  </si>
  <si>
    <t>최대한 많이 팔라구. 니가 좋아하는 돈이라면 얼마든지 줄테니 말이야.</t>
  </si>
  <si>
    <t>다음번에 왔을때는 당연히 이것보다 좋은 우유가 있겠지?</t>
  </si>
  <si>
    <t>다음에 또 올테니 그때까지 잘 준비해두라구. 호호!</t>
  </si>
  <si>
    <t>프리티 유업에서 나왔어요. 우유는 준비됐겠죠?</t>
  </si>
  <si>
    <t>글로리 유업의 아줌마는 아직도 그 난리를 치고 다니나 보네요. 에휴…</t>
  </si>
  <si>
    <t>짜요 목장에서 나오는 우유는 이미 프리티 유업에서 큰 신뢰를 받고 있어요. 알고 계세요?</t>
  </si>
  <si>
    <t>프리티 유업은 밀크랜드에서 가장 큰 유업 회사중 하나에요. 그만큼 비싸게 사줄수도 있구요.</t>
  </si>
  <si>
    <t>음~ 이번 우유도 고소한게 아주 맛있겠네요.</t>
  </si>
  <si>
    <t>제가 어려보인다고 대충대충 거래하면 재미없을 거에요…</t>
  </si>
  <si>
    <t>카우그룹 회장님 만나보셨어요? 아마 만나면 재미있을거에요. 아무튼 우유부터!</t>
  </si>
  <si>
    <t>음메?(우유는 어디있냐고 물어보는것 같다)</t>
  </si>
  <si>
    <t>음메~(신선도가 높은 우유로 최대한 많이 달라는 것 같다)</t>
  </si>
  <si>
    <t>움메~~메에?(소가 회장 하는걸 처음보냐고 하는 것 같다)</t>
  </si>
  <si>
    <t>무우?(내가 지금 소라고 무시했다간 국물도 없다는 것 같다)</t>
  </si>
  <si>
    <t>움메…(프리티 유업의 꼬맹이가 맨날 회장실로 찾아와서 힘들어 죽겠다고 하는것 같다)</t>
  </si>
  <si>
    <t>음머~~어!(카우 그룹에서는 짜요 목장의 우유를 가장 선호한다고 하는 것 같다)</t>
  </si>
  <si>
    <t>움머~(저기 보이는 소가 맛있는게 먹고 싶다고 하니 나중에 잘 챙겨주라고 하는 것 같다)</t>
  </si>
  <si>
    <t>움머~!(다음에 또 올테니 그때는 간식으로 먹을 건초를 좀 마련해 두라고 하는 것 같다)</t>
  </si>
  <si>
    <t>움메에~(이건 대체 뭔 말인지 못알아 듣겠다...)</t>
  </si>
  <si>
    <t>합성보라색패션리더 젖소</t>
    <phoneticPr fontId="1" type="noConversion"/>
  </si>
  <si>
    <t>합성푸른색패션리더 젖소</t>
    <phoneticPr fontId="1" type="noConversion"/>
  </si>
  <si>
    <t>합성남색폭주족 젖소</t>
    <phoneticPr fontId="1" type="noConversion"/>
  </si>
  <si>
    <t>합성갈색폭주족 젖소</t>
    <phoneticPr fontId="1" type="noConversion"/>
  </si>
  <si>
    <t>합성하늘색레이디레이스 양</t>
    <phoneticPr fontId="1" type="noConversion"/>
  </si>
  <si>
    <t>합성연보라레이디레이스 양</t>
    <phoneticPr fontId="1" type="noConversion"/>
  </si>
  <si>
    <t>합성주황색럭셔리코트 양</t>
    <phoneticPr fontId="1" type="noConversion"/>
  </si>
  <si>
    <t>합성연보라럭셔리코트 양</t>
    <phoneticPr fontId="1" type="noConversion"/>
  </si>
  <si>
    <t>합성노란털거친털 산양</t>
    <phoneticPr fontId="1" type="noConversion"/>
  </si>
  <si>
    <t>합성푸른털거친털 산양</t>
    <phoneticPr fontId="1" type="noConversion"/>
  </si>
  <si>
    <t>합성푸른색불꽃털 산양</t>
    <phoneticPr fontId="1" type="noConversion"/>
  </si>
  <si>
    <t>합성초록색불꽃털 산양</t>
    <phoneticPr fontId="1" type="noConversion"/>
  </si>
  <si>
    <t>합성얼음냉기 젖소</t>
    <phoneticPr fontId="1" type="noConversion"/>
  </si>
  <si>
    <t>합성별빛털 양</t>
    <phoneticPr fontId="1" type="noConversion"/>
  </si>
  <si>
    <t>합성방울방울 산양</t>
    <phoneticPr fontId="1" type="noConversion"/>
  </si>
  <si>
    <t>//사용안하는 부분</t>
    <phoneticPr fontId="1" type="noConversion"/>
  </si>
  <si>
    <t>label(dogam)</t>
  </si>
  <si>
    <t>신비한 젖소 모음</t>
  </si>
  <si>
    <t>신비한 양 모음</t>
  </si>
  <si>
    <t>신비한 산양 모음</t>
  </si>
  <si>
    <t>월드컵 동물 모음</t>
  </si>
  <si>
    <t>공주병 젖소 모음</t>
  </si>
  <si>
    <t>솜사탕 양 모음</t>
  </si>
  <si>
    <t>후드 산양 모음</t>
  </si>
  <si>
    <t>패션 리더 젖소 모음</t>
  </si>
  <si>
    <t>폭주족 젖소 모음</t>
  </si>
  <si>
    <t>레이디 레이스 양 모음</t>
  </si>
  <si>
    <t>럭셔리 코트 양 모음</t>
  </si>
  <si>
    <t>거친털 산양 모음</t>
  </si>
  <si>
    <t>불꽃털 산양 모음</t>
  </si>
  <si>
    <t>무우~(글로리 유업과 프리티 유업은 카우 그룹의 계열인데, 둘이 맨날 싸워 걱정이라는 것 같다)</t>
    <phoneticPr fontId="1" type="noConversion"/>
  </si>
  <si>
    <t>무우~(글로리 유업과 프리티 유업은 카우 그룹의 계열인데, 둘이 맨날 싸워 걱정이라는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</si>
  <si>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</si>
  <si>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머어? 음머..(품질과 수량이 충분하다면 누구보다 가장 높은 값을 지불해 준다고 하는 것 같다)</t>
    <phoneticPr fontId="1" type="noConversion"/>
  </si>
  <si>
    <t>도감 보상 20 수정</t>
    <phoneticPr fontId="1" type="noConversion"/>
  </si>
  <si>
    <t>도감 보상 프리미엄 티켓 2장</t>
    <phoneticPr fontId="1" type="noConversion"/>
  </si>
  <si>
    <t>도감 보상 프리미엄 티켓 5장</t>
    <phoneticPr fontId="1" type="noConversion"/>
  </si>
  <si>
    <t>도감 보상 40 수정</t>
    <phoneticPr fontId="1" type="noConversion"/>
  </si>
  <si>
    <t>imtan010</t>
    <phoneticPr fontId="1" type="noConversion"/>
  </si>
  <si>
    <t>ipure010</t>
    <phoneticPr fontId="1" type="noConversion"/>
  </si>
  <si>
    <t>ipure010</t>
    <phoneticPr fontId="1" type="noConversion"/>
  </si>
  <si>
    <t>ipump009</t>
    <phoneticPr fontId="1" type="noConversion"/>
  </si>
  <si>
    <t>transfer_09</t>
    <phoneticPr fontId="1" type="noConversion"/>
  </si>
  <si>
    <t>인벤확장11단계</t>
  </si>
  <si>
    <t>인벤확장12단계</t>
  </si>
  <si>
    <t>인벤확장13단계</t>
  </si>
  <si>
    <t>인벤확장14단계</t>
  </si>
  <si>
    <t xml:space="preserve">Establish milk </t>
  </si>
  <si>
    <t xml:space="preserve">Distribution of milk </t>
  </si>
  <si>
    <t xml:space="preserve">Blue milk </t>
  </si>
  <si>
    <t xml:space="preserve">Green Milk </t>
  </si>
  <si>
    <t xml:space="preserve">Daegwallyeong milk </t>
  </si>
  <si>
    <t xml:space="preserve">Yeonsae milk </t>
  </si>
  <si>
    <t xml:space="preserve">Paz taereu </t>
  </si>
  <si>
    <t xml:space="preserve">Strong milk </t>
  </si>
  <si>
    <t xml:space="preserve">Barista Milk </t>
  </si>
  <si>
    <t xml:space="preserve">Vintage Milk </t>
  </si>
  <si>
    <t xml:space="preserve">Meister Dairy </t>
  </si>
  <si>
    <t xml:space="preserve">Glory Dairy </t>
  </si>
  <si>
    <t xml:space="preserve">Pretty milk </t>
  </si>
  <si>
    <t>Cow Group President</t>
  </si>
  <si>
    <t xml:space="preserve">Basic cows collection </t>
  </si>
  <si>
    <t xml:space="preserve">Black Cow Bar </t>
  </si>
  <si>
    <t xml:space="preserve">Floral Collection Cows </t>
  </si>
  <si>
    <t xml:space="preserve">Special cow collection </t>
  </si>
  <si>
    <t xml:space="preserve">Unique collection of cows </t>
  </si>
  <si>
    <t xml:space="preserve">Mysterious Cows Collection </t>
  </si>
  <si>
    <t xml:space="preserve">Basic amount of collection </t>
  </si>
  <si>
    <t xml:space="preserve">Black Sheep Bar </t>
  </si>
  <si>
    <t xml:space="preserve">Plaid Sheep Bar </t>
  </si>
  <si>
    <t xml:space="preserve">Special collections amount </t>
  </si>
  <si>
    <t xml:space="preserve">Unique collection of amounts </t>
  </si>
  <si>
    <t xml:space="preserve">Mysterious amount toolbar </t>
  </si>
  <si>
    <t xml:space="preserve">Basic Goat Bar </t>
  </si>
  <si>
    <t xml:space="preserve">Black Goat Bar </t>
  </si>
  <si>
    <t xml:space="preserve">Lovely Goat Bar </t>
  </si>
  <si>
    <t xml:space="preserve">Special Goat Bar </t>
  </si>
  <si>
    <t xml:space="preserve">Unique Goat collection </t>
  </si>
  <si>
    <t xml:space="preserve">Mysterious Goat Bar </t>
  </si>
  <si>
    <t xml:space="preserve">Animal World Collection </t>
  </si>
  <si>
    <t xml:space="preserve">Gongjubyeong cow collection </t>
  </si>
  <si>
    <t xml:space="preserve">Cotton Candy Sheep Bar </t>
  </si>
  <si>
    <t xml:space="preserve">Hood Goat Bar </t>
  </si>
  <si>
    <t xml:space="preserve">Fashion leaders cow collection </t>
  </si>
  <si>
    <t xml:space="preserve">Cow biker bar </t>
  </si>
  <si>
    <t xml:space="preserve">Lady Lace Collection positive </t>
  </si>
  <si>
    <t xml:space="preserve">Luxury sheep coat collection </t>
  </si>
  <si>
    <t xml:space="preserve">Rough goat hair collection </t>
  </si>
  <si>
    <t>Flame goat fur collection</t>
  </si>
  <si>
    <t>나무 조각 랜덤박스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</si>
  <si>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</si>
  <si>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</si>
  <si>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</si>
  <si>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</si>
  <si>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</si>
  <si>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</si>
  <si>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</si>
  <si>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</si>
  <si>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</si>
  <si>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</si>
  <si>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</si>
  <si>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</si>
  <si>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</si>
  <si>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</si>
  <si>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랜덤박스(40)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</si>
  <si>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</si>
  <si>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</si>
  <si>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</si>
  <si>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</si>
  <si>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동 등급(1)</t>
    <phoneticPr fontId="1" type="noConversion"/>
  </si>
  <si>
    <t>나무 등급(0)</t>
    <phoneticPr fontId="1" type="noConversion"/>
  </si>
  <si>
    <t>은 등급(2)</t>
    <phoneticPr fontId="1" type="noConversion"/>
  </si>
  <si>
    <t>금 등급(3)</t>
    <phoneticPr fontId="1" type="noConversion"/>
  </si>
  <si>
    <t>티타늄 등급(4)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</si>
  <si>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</si>
  <si>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</si>
  <si>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</si>
  <si>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</si>
  <si>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</si>
  <si>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</si>
  <si>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</si>
  <si>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나무 조각의상 52종이나 응원의 소리 중 랜덤 하나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</si>
  <si>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</si>
  <si>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</si>
  <si>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</si>
  <si>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</si>
  <si>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startitemcode</t>
    <phoneticPr fontId="1" type="noConversion"/>
  </si>
  <si>
    <t>additemcode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</si>
  <si>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</si>
  <si>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</si>
  <si>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</si>
  <si>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</si>
  <si>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</si>
  <si>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</si>
  <si>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</si>
  <si>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</si>
  <si>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</si>
  <si>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</si>
  <si>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</si>
  <si>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</si>
  <si>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</si>
  <si>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</si>
  <si>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</si>
  <si>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</si>
  <si>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</si>
  <si>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</si>
  <si>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</si>
  <si>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도움말을 여기에 넣어주세요17.</t>
  </si>
  <si>
    <t>도움말을 여기에 넣어주세요18.</t>
  </si>
  <si>
    <t>도움말을 여기에 넣어주세요19.</t>
  </si>
  <si>
    <t>도움말을 여기에 넣어주세요20.</t>
  </si>
  <si>
    <t>도움말을 여기에 넣어주세요21.</t>
  </si>
  <si>
    <t>도움말을 여기에 넣어주세요22.</t>
  </si>
  <si>
    <t>도움말을 여기에 넣어주세요23.</t>
  </si>
  <si>
    <t>도움말을 여기에 넣어주세요24.</t>
  </si>
  <si>
    <t>도움말을 여기에 넣어주세요25.</t>
  </si>
  <si>
    <t>레벨</t>
    <phoneticPr fontId="1" type="noConversion"/>
  </si>
  <si>
    <t>레벨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</si>
  <si>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</si>
  <si>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</si>
  <si>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</si>
  <si>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</si>
  <si>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</si>
  <si>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</si>
  <si>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</si>
  <si>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ROUNDUP(SQRT(I15/100+1521/4)-39/2,0)</t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</si>
  <si>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</si>
  <si>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</si>
  <si>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</si>
  <si>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</si>
  <si>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</si>
  <si>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</si>
  <si>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</si>
  <si>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</si>
  <si>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</si>
  <si>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</si>
  <si>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</si>
  <si>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</si>
  <si>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</si>
  <si>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</si>
  <si>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</si>
  <si>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</si>
  <si>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</si>
  <si>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</si>
  <si>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</si>
  <si>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</si>
  <si>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</si>
  <si>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</si>
  <si>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</si>
  <si>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</si>
  <si>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</si>
  <si>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</si>
  <si>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</si>
  <si>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</si>
  <si>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경험치 범위</t>
  </si>
  <si>
    <t>경험치범위차이</t>
  </si>
  <si>
    <t>레벨당 게임수(무템기준)</t>
  </si>
  <si>
    <t>수수료 차감효과</t>
  </si>
  <si>
    <t>보상</t>
  </si>
  <si>
    <t>배팅결과</t>
  </si>
  <si>
    <t>획득경험치</t>
  </si>
  <si>
    <t>level</t>
    <phoneticPr fontId="1" type="noConversion"/>
  </si>
  <si>
    <t>label(lvinfo)</t>
    <phoneticPr fontId="1" type="noConversion"/>
  </si>
  <si>
    <t xml:space="preserve"> needexp</t>
    <phoneticPr fontId="1" type="noConversion"/>
  </si>
  <si>
    <t>totalexp</t>
    <phoneticPr fontId="1" type="noConversion"/>
  </si>
  <si>
    <t>수수료차감효과 1/10000</t>
    <phoneticPr fontId="1" type="noConversion"/>
  </si>
  <si>
    <t>commission</t>
    <phoneticPr fontId="1" type="noConversion"/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</si>
  <si>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</si>
  <si>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</si>
  <si>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</si>
  <si>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</si>
  <si>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</si>
  <si>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</si>
  <si>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장착템(10)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</si>
</sst>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 "/>
    <numFmt numFmtId="177" formatCode="0_);[Red]\(0\)"/>
  </numFmts>
  <fonts count="4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theme="0" tint="-0.34998626667073579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3"/>
      <charset val="129"/>
    </font>
    <font>
      <sz val="8"/>
      <color theme="0" tint="-0.499984740745262"/>
      <name val="맑은 고딕"/>
      <family val="3"/>
      <charset val="129"/>
      <scheme val="minor"/>
    </font>
    <font>
      <strike/>
      <sz val="8"/>
      <color theme="0" tint="-0.499984740745262"/>
      <name val="맑은 고딕"/>
      <family val="3"/>
      <charset val="129"/>
      <scheme val="minor"/>
    </font>
    <font>
      <b/>
      <sz val="8"/>
      <color indexed="81"/>
      <name val="돋움"/>
      <family val="3"/>
      <charset val="129"/>
    </font>
    <font>
      <b/>
      <sz val="8"/>
      <color indexed="81"/>
      <name val="Tahoma"/>
      <family val="2"/>
    </font>
  </fonts>
  <fills count="7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18" fillId="20" borderId="6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9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2" borderId="10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8" fillId="44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31" fillId="0" borderId="0"/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</cellStyleXfs>
  <cellXfs count="367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6" borderId="0" xfId="0" applyFont="1" applyFill="1">
      <alignment vertical="center"/>
    </xf>
    <xf numFmtId="0" fontId="4" fillId="0" borderId="0" xfId="0" applyFont="1">
      <alignment vertical="center"/>
    </xf>
    <xf numFmtId="0" fontId="5" fillId="14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Font="1">
      <alignment vertical="center"/>
    </xf>
    <xf numFmtId="0" fontId="7" fillId="0" borderId="0" xfId="0" applyFont="1">
      <alignment vertical="center"/>
    </xf>
    <xf numFmtId="0" fontId="7" fillId="3" borderId="12" xfId="0" applyFont="1" applyFill="1" applyBorder="1">
      <alignment vertical="center"/>
    </xf>
    <xf numFmtId="0" fontId="7" fillId="3" borderId="13" xfId="0" applyFont="1" applyFill="1" applyBorder="1">
      <alignment vertical="center"/>
    </xf>
    <xf numFmtId="0" fontId="5" fillId="0" borderId="0" xfId="0" quotePrefix="1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14" borderId="0" xfId="0" applyFont="1" applyFill="1">
      <alignment vertical="center"/>
    </xf>
    <xf numFmtId="0" fontId="5" fillId="1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quotePrefix="1" applyNumberFormat="1" applyFont="1" applyFill="1">
      <alignment vertical="center"/>
    </xf>
    <xf numFmtId="0" fontId="7" fillId="48" borderId="13" xfId="0" applyFont="1" applyFill="1" applyBorder="1">
      <alignment vertical="center"/>
    </xf>
    <xf numFmtId="0" fontId="5" fillId="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10" borderId="0" xfId="0" applyFont="1" applyFill="1" applyAlignment="1">
      <alignment vertical="center" wrapText="1"/>
    </xf>
    <xf numFmtId="0" fontId="5" fillId="49" borderId="0" xfId="0" applyFont="1" applyFill="1">
      <alignment vertical="center"/>
    </xf>
    <xf numFmtId="0" fontId="5" fillId="49" borderId="0" xfId="0" applyFont="1" applyFill="1" applyAlignment="1">
      <alignment vertical="center" wrapText="1"/>
    </xf>
    <xf numFmtId="0" fontId="5" fillId="12" borderId="0" xfId="0" applyFont="1" applyFill="1">
      <alignment vertical="center"/>
    </xf>
    <xf numFmtId="0" fontId="5" fillId="12" borderId="0" xfId="0" applyFont="1" applyFill="1" applyAlignment="1">
      <alignment vertical="center" wrapText="1"/>
    </xf>
    <xf numFmtId="0" fontId="5" fillId="50" borderId="0" xfId="0" applyFont="1" applyFill="1" applyAlignment="1">
      <alignment vertical="center" wrapText="1"/>
    </xf>
    <xf numFmtId="0" fontId="5" fillId="47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4" borderId="0" xfId="0" applyFont="1" applyFill="1" applyBorder="1">
      <alignment vertical="center"/>
    </xf>
    <xf numFmtId="0" fontId="5" fillId="58" borderId="0" xfId="0" applyFont="1" applyFill="1" applyBorder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14" borderId="1" xfId="0" applyFont="1" applyFill="1" applyBorder="1">
      <alignment vertical="center"/>
    </xf>
    <xf numFmtId="0" fontId="5" fillId="57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5" fillId="62" borderId="0" xfId="0" applyFont="1" applyFill="1">
      <alignment vertical="center"/>
    </xf>
    <xf numFmtId="0" fontId="5" fillId="52" borderId="0" xfId="0" applyFont="1" applyFill="1">
      <alignment vertical="center"/>
    </xf>
    <xf numFmtId="0" fontId="6" fillId="1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14" borderId="0" xfId="0" applyFont="1" applyFill="1">
      <alignment vertical="center"/>
    </xf>
    <xf numFmtId="0" fontId="7" fillId="0" borderId="13" xfId="0" applyFont="1" applyFill="1" applyBorder="1">
      <alignment vertical="center"/>
    </xf>
    <xf numFmtId="0" fontId="30" fillId="56" borderId="1" xfId="0" applyFont="1" applyFill="1" applyBorder="1">
      <alignment vertical="center"/>
    </xf>
    <xf numFmtId="0" fontId="5" fillId="14" borderId="0" xfId="0" applyFont="1" applyFill="1">
      <alignment vertical="center"/>
    </xf>
    <xf numFmtId="0" fontId="5" fillId="53" borderId="0" xfId="0" applyFont="1" applyFill="1">
      <alignment vertical="center"/>
    </xf>
    <xf numFmtId="0" fontId="30" fillId="54" borderId="1" xfId="0" applyFont="1" applyFill="1" applyBorder="1">
      <alignment vertical="center"/>
    </xf>
    <xf numFmtId="0" fontId="30" fillId="52" borderId="1" xfId="0" applyFont="1" applyFill="1" applyBorder="1">
      <alignment vertical="center"/>
    </xf>
    <xf numFmtId="0" fontId="30" fillId="12" borderId="1" xfId="0" applyFont="1" applyFill="1" applyBorder="1">
      <alignment vertical="center"/>
    </xf>
    <xf numFmtId="0" fontId="30" fillId="53" borderId="1" xfId="0" applyFont="1" applyFill="1" applyBorder="1">
      <alignment vertical="center"/>
    </xf>
    <xf numFmtId="0" fontId="30" fillId="55" borderId="1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9" borderId="0" xfId="0" applyFont="1" applyFill="1" applyBorder="1">
      <alignment vertical="center"/>
    </xf>
    <xf numFmtId="0" fontId="5" fillId="50" borderId="0" xfId="0" applyFont="1" applyFill="1" applyBorder="1">
      <alignment vertical="center"/>
    </xf>
    <xf numFmtId="0" fontId="5" fillId="10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0" fontId="7" fillId="58" borderId="13" xfId="0" applyFont="1" applyFill="1" applyBorder="1">
      <alignment vertical="center"/>
    </xf>
    <xf numFmtId="0" fontId="5" fillId="56" borderId="0" xfId="0" applyFont="1" applyFill="1">
      <alignment vertical="center"/>
    </xf>
    <xf numFmtId="0" fontId="5" fillId="56" borderId="0" xfId="0" quotePrefix="1" applyFont="1" applyFill="1">
      <alignment vertical="center"/>
    </xf>
    <xf numFmtId="0" fontId="5" fillId="6" borderId="0" xfId="0" quotePrefix="1" applyFont="1" applyFill="1">
      <alignment vertical="center"/>
    </xf>
    <xf numFmtId="0" fontId="7" fillId="3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0" borderId="0" xfId="0" applyFont="1">
      <alignment vertical="center"/>
    </xf>
    <xf numFmtId="0" fontId="5" fillId="4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60" borderId="1" xfId="0" applyFont="1" applyFill="1" applyBorder="1">
      <alignment vertical="center"/>
    </xf>
    <xf numFmtId="0" fontId="5" fillId="60" borderId="0" xfId="0" applyFont="1" applyFill="1">
      <alignment vertical="center"/>
    </xf>
    <xf numFmtId="0" fontId="5" fillId="10" borderId="1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0" borderId="0" xfId="0" applyFont="1" applyAlignment="1">
      <alignment horizontal="right" vertical="center"/>
    </xf>
    <xf numFmtId="0" fontId="5" fillId="50" borderId="0" xfId="0" applyFont="1" applyFill="1">
      <alignment vertical="center"/>
    </xf>
    <xf numFmtId="0" fontId="5" fillId="61" borderId="0" xfId="0" applyFont="1" applyFill="1">
      <alignment vertical="center"/>
    </xf>
    <xf numFmtId="0" fontId="5" fillId="66" borderId="0" xfId="0" applyFont="1" applyFill="1">
      <alignment vertical="center"/>
    </xf>
    <xf numFmtId="0" fontId="7" fillId="66" borderId="0" xfId="0" applyFont="1" applyFill="1">
      <alignment vertical="center"/>
    </xf>
    <xf numFmtId="0" fontId="5" fillId="10" borderId="0" xfId="0" applyFont="1" applyFill="1">
      <alignment vertical="center"/>
    </xf>
    <xf numFmtId="0" fontId="5" fillId="66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58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58" borderId="14" xfId="0" applyFont="1" applyFill="1" applyBorder="1">
      <alignment vertical="center"/>
    </xf>
    <xf numFmtId="0" fontId="5" fillId="4" borderId="14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58" borderId="2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4" borderId="2" xfId="0" applyFont="1" applyFill="1" applyBorder="1">
      <alignment vertical="center"/>
    </xf>
    <xf numFmtId="0" fontId="5" fillId="0" borderId="15" xfId="0" applyFont="1" applyBorder="1">
      <alignment vertical="center"/>
    </xf>
    <xf numFmtId="0" fontId="5" fillId="57" borderId="15" xfId="0" applyFont="1" applyFill="1" applyBorder="1">
      <alignment vertical="center"/>
    </xf>
    <xf numFmtId="0" fontId="5" fillId="14" borderId="15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52" borderId="15" xfId="0" applyFont="1" applyFill="1" applyBorder="1">
      <alignment vertical="center"/>
    </xf>
    <xf numFmtId="0" fontId="30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0" borderId="16" xfId="0" applyFont="1" applyBorder="1">
      <alignment vertical="center"/>
    </xf>
    <xf numFmtId="0" fontId="5" fillId="56" borderId="1" xfId="0" applyFont="1" applyFill="1" applyBorder="1">
      <alignment vertical="center"/>
    </xf>
    <xf numFmtId="0" fontId="5" fillId="56" borderId="16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49" borderId="1" xfId="0" applyFont="1" applyFill="1" applyBorder="1">
      <alignment vertical="center"/>
    </xf>
    <xf numFmtId="0" fontId="5" fillId="50" borderId="1" xfId="0" applyFont="1" applyFill="1" applyBorder="1">
      <alignment vertical="center"/>
    </xf>
    <xf numFmtId="176" fontId="5" fillId="58" borderId="1" xfId="0" applyNumberFormat="1" applyFont="1" applyFill="1" applyBorder="1">
      <alignment vertical="center"/>
    </xf>
    <xf numFmtId="176" fontId="5" fillId="58" borderId="1" xfId="42" applyNumberFormat="1" applyFont="1" applyFill="1" applyBorder="1">
      <alignment vertical="center"/>
    </xf>
    <xf numFmtId="0" fontId="5" fillId="68" borderId="1" xfId="0" applyFont="1" applyFill="1" applyBorder="1">
      <alignment vertical="center"/>
    </xf>
    <xf numFmtId="0" fontId="5" fillId="15" borderId="1" xfId="0" applyFont="1" applyFill="1" applyBorder="1">
      <alignment vertical="center"/>
    </xf>
    <xf numFmtId="0" fontId="5" fillId="67" borderId="1" xfId="0" applyFont="1" applyFill="1" applyBorder="1">
      <alignment vertical="center"/>
    </xf>
    <xf numFmtId="176" fontId="5" fillId="4" borderId="1" xfId="42" applyNumberFormat="1" applyFont="1" applyFill="1" applyBorder="1">
      <alignment vertical="center"/>
    </xf>
    <xf numFmtId="0" fontId="5" fillId="0" borderId="0" xfId="0" applyNumberFormat="1" applyFont="1">
      <alignment vertical="center"/>
    </xf>
    <xf numFmtId="0" fontId="5" fillId="0" borderId="1" xfId="0" applyNumberFormat="1" applyFont="1" applyFill="1" applyBorder="1">
      <alignment vertical="center"/>
    </xf>
    <xf numFmtId="0" fontId="5" fillId="14" borderId="0" xfId="0" applyNumberFormat="1" applyFont="1" applyFill="1">
      <alignment vertical="center"/>
    </xf>
    <xf numFmtId="0" fontId="5" fillId="48" borderId="1" xfId="0" applyNumberFormat="1" applyFont="1" applyFill="1" applyBorder="1">
      <alignment vertical="center"/>
    </xf>
    <xf numFmtId="0" fontId="5" fillId="59" borderId="0" xfId="0" applyNumberFormat="1" applyFont="1" applyFill="1">
      <alignment vertical="center"/>
    </xf>
    <xf numFmtId="0" fontId="5" fillId="63" borderId="0" xfId="0" applyNumberFormat="1" applyFont="1" applyFill="1">
      <alignment vertical="center"/>
    </xf>
    <xf numFmtId="0" fontId="5" fillId="60" borderId="0" xfId="0" applyNumberFormat="1" applyFont="1" applyFill="1">
      <alignment vertical="center"/>
    </xf>
    <xf numFmtId="0" fontId="5" fillId="60" borderId="1" xfId="0" applyNumberFormat="1" applyFont="1" applyFill="1" applyBorder="1">
      <alignment vertical="center"/>
    </xf>
    <xf numFmtId="0" fontId="5" fillId="8" borderId="0" xfId="0" applyNumberFormat="1" applyFont="1" applyFill="1">
      <alignment vertical="center"/>
    </xf>
    <xf numFmtId="0" fontId="5" fillId="8" borderId="1" xfId="0" applyNumberFormat="1" applyFont="1" applyFill="1" applyBorder="1">
      <alignment vertical="center"/>
    </xf>
    <xf numFmtId="0" fontId="5" fillId="0" borderId="0" xfId="0" applyNumberFormat="1" applyFont="1" applyFill="1">
      <alignment vertical="center"/>
    </xf>
    <xf numFmtId="0" fontId="5" fillId="10" borderId="0" xfId="0" applyNumberFormat="1" applyFont="1" applyFill="1">
      <alignment vertical="center"/>
    </xf>
    <xf numFmtId="0" fontId="5" fillId="10" borderId="1" xfId="0" applyNumberFormat="1" applyFont="1" applyFill="1" applyBorder="1">
      <alignment vertical="center"/>
    </xf>
    <xf numFmtId="0" fontId="5" fillId="11" borderId="0" xfId="0" applyNumberFormat="1" applyFont="1" applyFill="1">
      <alignment vertical="center"/>
    </xf>
    <xf numFmtId="0" fontId="5" fillId="11" borderId="1" xfId="0" applyNumberFormat="1" applyFont="1" applyFill="1" applyBorder="1">
      <alignment vertical="center"/>
    </xf>
    <xf numFmtId="0" fontId="5" fillId="13" borderId="0" xfId="0" applyNumberFormat="1" applyFont="1" applyFill="1">
      <alignment vertical="center"/>
    </xf>
    <xf numFmtId="0" fontId="5" fillId="13" borderId="1" xfId="0" applyNumberFormat="1" applyFont="1" applyFill="1" applyBorder="1">
      <alignment vertical="center"/>
    </xf>
    <xf numFmtId="0" fontId="5" fillId="13" borderId="2" xfId="0" applyNumberFormat="1" applyFont="1" applyFill="1" applyBorder="1">
      <alignment vertical="center"/>
    </xf>
    <xf numFmtId="0" fontId="6" fillId="0" borderId="0" xfId="0" applyNumberFormat="1" applyFont="1" applyFill="1" applyBorder="1">
      <alignment vertical="center"/>
    </xf>
    <xf numFmtId="0" fontId="5" fillId="13" borderId="15" xfId="0" applyNumberFormat="1" applyFont="1" applyFill="1" applyBorder="1">
      <alignment vertical="center"/>
    </xf>
    <xf numFmtId="0" fontId="5" fillId="13" borderId="0" xfId="0" applyNumberFormat="1" applyFont="1" applyFill="1" applyBorder="1">
      <alignment vertical="center"/>
    </xf>
    <xf numFmtId="0" fontId="5" fillId="50" borderId="15" xfId="0" applyNumberFormat="1" applyFont="1" applyFill="1" applyBorder="1">
      <alignment vertical="center"/>
    </xf>
    <xf numFmtId="0" fontId="5" fillId="50" borderId="0" xfId="0" applyNumberFormat="1" applyFont="1" applyFill="1">
      <alignment vertical="center"/>
    </xf>
    <xf numFmtId="0" fontId="5" fillId="50" borderId="0" xfId="0" applyNumberFormat="1" applyFont="1" applyFill="1" applyBorder="1">
      <alignment vertical="center"/>
    </xf>
    <xf numFmtId="0" fontId="30" fillId="56" borderId="2" xfId="0" applyFont="1" applyFill="1" applyBorder="1">
      <alignment vertical="center"/>
    </xf>
    <xf numFmtId="0" fontId="30" fillId="54" borderId="2" xfId="0" applyFont="1" applyFill="1" applyBorder="1">
      <alignment vertical="center"/>
    </xf>
    <xf numFmtId="0" fontId="30" fillId="52" borderId="2" xfId="0" applyFont="1" applyFill="1" applyBorder="1">
      <alignment vertical="center"/>
    </xf>
    <xf numFmtId="0" fontId="30" fillId="12" borderId="2" xfId="0" applyFont="1" applyFill="1" applyBorder="1">
      <alignment vertical="center"/>
    </xf>
    <xf numFmtId="0" fontId="30" fillId="55" borderId="2" xfId="0" applyFont="1" applyFill="1" applyBorder="1">
      <alignment vertical="center"/>
    </xf>
    <xf numFmtId="0" fontId="5" fillId="53" borderId="1" xfId="0" applyFont="1" applyFill="1" applyBorder="1">
      <alignment vertical="center"/>
    </xf>
    <xf numFmtId="0" fontId="5" fillId="53" borderId="0" xfId="0" quotePrefix="1" applyNumberFormat="1" applyFont="1" applyFill="1">
      <alignment vertical="center"/>
    </xf>
    <xf numFmtId="0" fontId="5" fillId="53" borderId="0" xfId="0" quotePrefix="1" applyFont="1" applyFill="1">
      <alignment vertical="center"/>
    </xf>
    <xf numFmtId="0" fontId="5" fillId="69" borderId="0" xfId="0" applyFont="1" applyFill="1">
      <alignment vertical="center"/>
    </xf>
    <xf numFmtId="0" fontId="4" fillId="53" borderId="16" xfId="0" applyFont="1" applyFill="1" applyBorder="1">
      <alignment vertical="center"/>
    </xf>
    <xf numFmtId="0" fontId="5" fillId="53" borderId="0" xfId="0" applyFont="1" applyFill="1">
      <alignment vertical="center"/>
    </xf>
    <xf numFmtId="0" fontId="5" fillId="2" borderId="1" xfId="0" applyFont="1" applyFill="1" applyBorder="1">
      <alignment vertical="center"/>
    </xf>
    <xf numFmtId="0" fontId="5" fillId="2" borderId="0" xfId="0" applyFont="1" applyFill="1">
      <alignment vertical="center"/>
    </xf>
    <xf numFmtId="176" fontId="5" fillId="2" borderId="1" xfId="42" applyNumberFormat="1" applyFont="1" applyFill="1" applyBorder="1">
      <alignment vertical="center"/>
    </xf>
    <xf numFmtId="0" fontId="4" fillId="2" borderId="0" xfId="0" applyFont="1" applyFill="1">
      <alignment vertical="center"/>
    </xf>
    <xf numFmtId="176" fontId="5" fillId="2" borderId="1" xfId="0" applyNumberFormat="1" applyFont="1" applyFill="1" applyBorder="1">
      <alignment vertical="center"/>
    </xf>
    <xf numFmtId="0" fontId="5" fillId="49" borderId="14" xfId="0" applyFont="1" applyFill="1" applyBorder="1">
      <alignment vertical="center"/>
    </xf>
    <xf numFmtId="176" fontId="5" fillId="49" borderId="1" xfId="42" applyNumberFormat="1" applyFont="1" applyFill="1" applyBorder="1">
      <alignment vertical="center"/>
    </xf>
    <xf numFmtId="0" fontId="4" fillId="49" borderId="0" xfId="0" applyFont="1" applyFill="1">
      <alignment vertical="center"/>
    </xf>
    <xf numFmtId="0" fontId="5" fillId="57" borderId="14" xfId="0" applyFont="1" applyFill="1" applyBorder="1">
      <alignment vertical="center"/>
    </xf>
    <xf numFmtId="176" fontId="5" fillId="57" borderId="1" xfId="42" applyNumberFormat="1" applyFont="1" applyFill="1" applyBorder="1">
      <alignment vertical="center"/>
    </xf>
    <xf numFmtId="0" fontId="4" fillId="5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53" borderId="1" xfId="0" applyFont="1" applyFill="1" applyBorder="1">
      <alignment vertical="center"/>
    </xf>
    <xf numFmtId="0" fontId="5" fillId="0" borderId="0" xfId="0" applyFont="1">
      <alignment vertical="center"/>
    </xf>
    <xf numFmtId="0" fontId="4" fillId="53" borderId="0" xfId="0" applyFont="1" applyFill="1">
      <alignment vertical="center"/>
    </xf>
    <xf numFmtId="0" fontId="5" fillId="5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6" borderId="0" xfId="0" applyFont="1" applyFill="1">
      <alignment vertical="center"/>
    </xf>
    <xf numFmtId="0" fontId="5" fillId="56" borderId="0" xfId="0" applyFont="1" applyFill="1">
      <alignment vertical="center"/>
    </xf>
    <xf numFmtId="0" fontId="5" fillId="0" borderId="0" xfId="0" applyFont="1">
      <alignment vertical="center"/>
    </xf>
    <xf numFmtId="0" fontId="5" fillId="65" borderId="0" xfId="0" applyFont="1" applyFill="1">
      <alignment vertical="center"/>
    </xf>
    <xf numFmtId="0" fontId="5" fillId="63" borderId="0" xfId="0" applyFont="1" applyFill="1" applyBorder="1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3" borderId="0" xfId="0" applyFont="1" applyFill="1">
      <alignment vertical="center"/>
    </xf>
    <xf numFmtId="0" fontId="5" fillId="48" borderId="0" xfId="0" applyFont="1" applyFill="1">
      <alignment vertical="center"/>
    </xf>
    <xf numFmtId="0" fontId="4" fillId="53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0" xfId="0" applyFont="1">
      <alignment vertical="center"/>
    </xf>
    <xf numFmtId="0" fontId="5" fillId="49" borderId="0" xfId="0" applyFont="1" applyFill="1">
      <alignment vertical="center"/>
    </xf>
    <xf numFmtId="0" fontId="5" fillId="6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58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63" borderId="0" xfId="0" applyFont="1" applyFill="1">
      <alignment vertical="center"/>
    </xf>
    <xf numFmtId="0" fontId="5" fillId="63" borderId="1" xfId="0" applyFont="1" applyFill="1" applyBorder="1">
      <alignment vertical="center"/>
    </xf>
    <xf numFmtId="0" fontId="4" fillId="0" borderId="0" xfId="0" applyFont="1">
      <alignment vertical="center"/>
    </xf>
    <xf numFmtId="0" fontId="4" fillId="4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33" fillId="7" borderId="0" xfId="0" applyFont="1" applyFill="1">
      <alignment vertical="center"/>
    </xf>
    <xf numFmtId="0" fontId="32" fillId="6" borderId="0" xfId="0" applyFont="1" applyFill="1">
      <alignment vertical="center"/>
    </xf>
    <xf numFmtId="0" fontId="32" fillId="0" borderId="0" xfId="0" applyFont="1">
      <alignment vertical="center"/>
    </xf>
    <xf numFmtId="0" fontId="32" fillId="3" borderId="0" xfId="0" applyFont="1" applyFill="1">
      <alignment vertical="center"/>
    </xf>
    <xf numFmtId="0" fontId="32" fillId="0" borderId="0" xfId="0" applyFont="1" applyFill="1">
      <alignment vertical="center"/>
    </xf>
    <xf numFmtId="0" fontId="32" fillId="0" borderId="0" xfId="0" applyFont="1" applyFill="1" applyBorder="1">
      <alignment vertical="center"/>
    </xf>
    <xf numFmtId="0" fontId="34" fillId="6" borderId="0" xfId="0" applyFont="1" applyFill="1">
      <alignment vertical="center"/>
    </xf>
    <xf numFmtId="0" fontId="32" fillId="2" borderId="0" xfId="0" applyFont="1" applyFill="1">
      <alignment vertical="center"/>
    </xf>
    <xf numFmtId="0" fontId="32" fillId="6" borderId="0" xfId="0" applyFont="1" applyFill="1" applyAlignment="1">
      <alignment horizontal="left" vertical="center"/>
    </xf>
    <xf numFmtId="0" fontId="32" fillId="3" borderId="0" xfId="0" applyFont="1" applyFill="1" applyAlignment="1">
      <alignment horizontal="left" vertical="center"/>
    </xf>
    <xf numFmtId="0" fontId="32" fillId="8" borderId="0" xfId="0" applyFont="1" applyFill="1">
      <alignment vertical="center"/>
    </xf>
    <xf numFmtId="0" fontId="32" fillId="8" borderId="0" xfId="0" applyFont="1" applyFill="1" applyAlignment="1">
      <alignment horizontal="center" vertical="center"/>
    </xf>
    <xf numFmtId="0" fontId="32" fillId="3" borderId="0" xfId="0" applyFont="1" applyFill="1" applyBorder="1" applyAlignment="1">
      <alignment horizontal="left" vertical="center"/>
    </xf>
    <xf numFmtId="0" fontId="32" fillId="10" borderId="0" xfId="0" applyFont="1" applyFill="1">
      <alignment vertical="center"/>
    </xf>
    <xf numFmtId="0" fontId="32" fillId="6" borderId="0" xfId="0" applyFont="1" applyFill="1" applyBorder="1" applyAlignment="1">
      <alignment horizontal="left" vertical="center"/>
    </xf>
    <xf numFmtId="0" fontId="35" fillId="5" borderId="0" xfId="0" applyFont="1" applyFill="1">
      <alignment vertical="center"/>
    </xf>
    <xf numFmtId="0" fontId="32" fillId="0" borderId="0" xfId="0" applyFont="1" applyAlignment="1">
      <alignment horizontal="left" vertical="center"/>
    </xf>
    <xf numFmtId="0" fontId="32" fillId="0" borderId="0" xfId="0" applyFont="1" applyBorder="1">
      <alignment vertical="center"/>
    </xf>
    <xf numFmtId="0" fontId="32" fillId="51" borderId="0" xfId="0" applyFont="1" applyFill="1">
      <alignment vertical="center"/>
    </xf>
    <xf numFmtId="0" fontId="32" fillId="51" borderId="0" xfId="0" applyFont="1" applyFill="1" applyBorder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Alignment="1">
      <alignment horizontal="left" vertical="center"/>
    </xf>
    <xf numFmtId="0" fontId="33" fillId="70" borderId="0" xfId="0" applyFont="1" applyFill="1" applyBorder="1" applyAlignment="1">
      <alignment horizontal="left"/>
    </xf>
    <xf numFmtId="0" fontId="36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left" vertical="center"/>
    </xf>
    <xf numFmtId="0" fontId="32" fillId="0" borderId="0" xfId="0" applyFont="1" applyBorder="1" applyAlignment="1">
      <alignment horizontal="left"/>
    </xf>
    <xf numFmtId="0" fontId="32" fillId="3" borderId="0" xfId="0" applyFont="1" applyFill="1" applyBorder="1" applyAlignment="1">
      <alignment horizontal="left"/>
    </xf>
    <xf numFmtId="0" fontId="36" fillId="3" borderId="0" xfId="0" applyFont="1" applyFill="1" applyBorder="1" applyAlignment="1">
      <alignment horizontal="left"/>
    </xf>
    <xf numFmtId="0" fontId="0" fillId="0" borderId="0" xfId="0" applyAlignment="1"/>
    <xf numFmtId="0" fontId="0" fillId="3" borderId="0" xfId="0" applyFill="1" applyAlignment="1"/>
    <xf numFmtId="0" fontId="5" fillId="3" borderId="0" xfId="0" applyFont="1" applyFill="1" applyAlignment="1">
      <alignment vertical="center"/>
    </xf>
    <xf numFmtId="0" fontId="0" fillId="0" borderId="0" xfId="0" applyFill="1" applyAlignment="1"/>
    <xf numFmtId="0" fontId="33" fillId="71" borderId="0" xfId="0" applyFont="1" applyFill="1" applyBorder="1" applyAlignment="1">
      <alignment horizontal="left"/>
    </xf>
    <xf numFmtId="0" fontId="5" fillId="60" borderId="14" xfId="0" applyFont="1" applyFill="1" applyBorder="1">
      <alignment vertical="center"/>
    </xf>
    <xf numFmtId="176" fontId="5" fillId="60" borderId="1" xfId="42" applyNumberFormat="1" applyFont="1" applyFill="1" applyBorder="1">
      <alignment vertical="center"/>
    </xf>
    <xf numFmtId="0" fontId="4" fillId="60" borderId="0" xfId="0" applyFont="1" applyFill="1">
      <alignment vertical="center"/>
    </xf>
    <xf numFmtId="0" fontId="5" fillId="64" borderId="1" xfId="0" applyFont="1" applyFill="1" applyBorder="1">
      <alignment vertical="center"/>
    </xf>
    <xf numFmtId="0" fontId="5" fillId="64" borderId="14" xfId="0" applyFont="1" applyFill="1" applyBorder="1">
      <alignment vertical="center"/>
    </xf>
    <xf numFmtId="176" fontId="5" fillId="64" borderId="1" xfId="42" applyNumberFormat="1" applyFont="1" applyFill="1" applyBorder="1">
      <alignment vertical="center"/>
    </xf>
    <xf numFmtId="0" fontId="4" fillId="64" borderId="0" xfId="0" applyFont="1" applyFill="1">
      <alignment vertical="center"/>
    </xf>
    <xf numFmtId="0" fontId="5" fillId="69" borderId="16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58" borderId="1" xfId="0" applyFont="1" applyFill="1" applyBorder="1">
      <alignment vertical="center"/>
    </xf>
    <xf numFmtId="0" fontId="30" fillId="0" borderId="1" xfId="0" applyFont="1" applyFill="1" applyBorder="1">
      <alignment vertical="center"/>
    </xf>
    <xf numFmtId="0" fontId="30" fillId="58" borderId="1" xfId="0" applyFont="1" applyFill="1" applyBorder="1">
      <alignment vertical="center"/>
    </xf>
    <xf numFmtId="0" fontId="5" fillId="69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69" borderId="0" xfId="0" applyFont="1" applyFill="1">
      <alignment vertical="center"/>
    </xf>
    <xf numFmtId="0" fontId="5" fillId="69" borderId="1" xfId="0" applyFont="1" applyFill="1" applyBorder="1">
      <alignment vertical="center"/>
    </xf>
    <xf numFmtId="0" fontId="5" fillId="69" borderId="0" xfId="0" applyFont="1" applyFill="1">
      <alignment vertical="center"/>
    </xf>
    <xf numFmtId="0" fontId="5" fillId="0" borderId="0" xfId="0" applyFont="1">
      <alignment vertical="center"/>
    </xf>
    <xf numFmtId="0" fontId="5" fillId="53" borderId="0" xfId="0" applyFont="1" applyFill="1">
      <alignment vertical="center"/>
    </xf>
    <xf numFmtId="0" fontId="5" fillId="50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69" borderId="0" xfId="0" applyFont="1" applyFill="1">
      <alignment vertical="center"/>
    </xf>
    <xf numFmtId="0" fontId="5" fillId="69" borderId="0" xfId="0" quotePrefix="1" applyFont="1" applyFill="1">
      <alignment vertical="center"/>
    </xf>
    <xf numFmtId="0" fontId="4" fillId="53" borderId="0" xfId="0" applyFont="1" applyFill="1">
      <alignment vertical="center"/>
    </xf>
    <xf numFmtId="0" fontId="25" fillId="0" borderId="0" xfId="0" applyFont="1">
      <alignment vertical="center"/>
    </xf>
    <xf numFmtId="0" fontId="25" fillId="51" borderId="0" xfId="0" applyFont="1" applyFill="1">
      <alignment vertical="center"/>
    </xf>
    <xf numFmtId="0" fontId="25" fillId="0" borderId="0" xfId="0" applyFont="1">
      <alignment vertical="center"/>
    </xf>
    <xf numFmtId="0" fontId="5" fillId="60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64" borderId="1" xfId="0" applyFont="1" applyFill="1" applyBorder="1">
      <alignment vertical="center"/>
    </xf>
    <xf numFmtId="0" fontId="38" fillId="2" borderId="0" xfId="0" applyFont="1" applyFill="1">
      <alignment vertical="center"/>
    </xf>
    <xf numFmtId="0" fontId="39" fillId="2" borderId="1" xfId="0" applyFont="1" applyFill="1" applyBorder="1">
      <alignment vertical="center"/>
    </xf>
    <xf numFmtId="0" fontId="39" fillId="2" borderId="14" xfId="0" applyFont="1" applyFill="1" applyBorder="1">
      <alignment vertical="center"/>
    </xf>
    <xf numFmtId="176" fontId="39" fillId="2" borderId="1" xfId="42" applyNumberFormat="1" applyFont="1" applyFill="1" applyBorder="1">
      <alignment vertical="center"/>
    </xf>
    <xf numFmtId="0" fontId="39" fillId="2" borderId="0" xfId="0" applyFont="1" applyFill="1">
      <alignment vertical="center"/>
    </xf>
    <xf numFmtId="0" fontId="32" fillId="48" borderId="0" xfId="0" applyFont="1" applyFill="1" applyBorder="1" applyAlignment="1">
      <alignment horizontal="left" vertical="center"/>
    </xf>
    <xf numFmtId="0" fontId="0" fillId="48" borderId="0" xfId="0" applyFill="1" applyAlignment="1"/>
    <xf numFmtId="0" fontId="29" fillId="6" borderId="0" xfId="0" applyFont="1" applyFill="1" applyAlignment="1">
      <alignment horizontal="left" vertical="center"/>
    </xf>
    <xf numFmtId="0" fontId="29" fillId="0" borderId="0" xfId="0" applyFont="1">
      <alignment vertical="center"/>
    </xf>
    <xf numFmtId="0" fontId="29" fillId="3" borderId="0" xfId="0" applyFont="1" applyFill="1" applyAlignment="1">
      <alignment horizontal="left" vertical="center"/>
    </xf>
    <xf numFmtId="0" fontId="29" fillId="3" borderId="0" xfId="0" applyFont="1" applyFill="1" applyBorder="1" applyAlignment="1">
      <alignment horizontal="left" vertical="center"/>
    </xf>
    <xf numFmtId="0" fontId="29" fillId="48" borderId="1" xfId="0" applyFont="1" applyFill="1" applyBorder="1">
      <alignment vertical="center"/>
    </xf>
    <xf numFmtId="41" fontId="29" fillId="0" borderId="1" xfId="45" applyFont="1" applyBorder="1">
      <alignment vertical="center"/>
    </xf>
    <xf numFmtId="177" fontId="29" fillId="0" borderId="1" xfId="45" applyNumberFormat="1" applyFont="1" applyBorder="1">
      <alignment vertical="center"/>
    </xf>
    <xf numFmtId="10" fontId="29" fillId="0" borderId="1" xfId="42" applyNumberFormat="1" applyFont="1" applyBorder="1">
      <alignment vertical="center"/>
    </xf>
    <xf numFmtId="0" fontId="29" fillId="0" borderId="1" xfId="0" applyFont="1" applyBorder="1">
      <alignment vertical="center"/>
    </xf>
    <xf numFmtId="0" fontId="29" fillId="0" borderId="1" xfId="0" applyFont="1" applyBorder="1" applyAlignment="1">
      <alignment horizontal="right" vertical="center"/>
    </xf>
    <xf numFmtId="41" fontId="29" fillId="0" borderId="0" xfId="0" applyNumberFormat="1" applyFont="1">
      <alignment vertical="center"/>
    </xf>
    <xf numFmtId="0" fontId="29" fillId="0" borderId="2" xfId="0" applyFont="1" applyBorder="1">
      <alignment vertical="center"/>
    </xf>
    <xf numFmtId="0" fontId="29" fillId="0" borderId="0" xfId="0" applyFont="1" applyBorder="1">
      <alignment vertical="center"/>
    </xf>
    <xf numFmtId="177" fontId="29" fillId="6" borderId="0" xfId="0" applyNumberFormat="1" applyFont="1" applyFill="1" applyAlignment="1">
      <alignment horizontal="left" vertical="center"/>
    </xf>
    <xf numFmtId="177" fontId="29" fillId="0" borderId="0" xfId="0" applyNumberFormat="1" applyFont="1">
      <alignment vertical="center"/>
    </xf>
    <xf numFmtId="177" fontId="29" fillId="3" borderId="0" xfId="0" applyNumberFormat="1" applyFont="1" applyFill="1" applyAlignment="1">
      <alignment horizontal="left" vertical="center"/>
    </xf>
    <xf numFmtId="177" fontId="29" fillId="2" borderId="0" xfId="0" applyNumberFormat="1" applyFont="1" applyFill="1">
      <alignment vertical="center"/>
    </xf>
    <xf numFmtId="177" fontId="29" fillId="0" borderId="0" xfId="45" applyNumberFormat="1" applyFont="1">
      <alignment vertical="center"/>
    </xf>
    <xf numFmtId="0" fontId="29" fillId="0" borderId="14" xfId="0" applyFont="1" applyBorder="1">
      <alignment vertical="center"/>
    </xf>
    <xf numFmtId="177" fontId="29" fillId="0" borderId="18" xfId="45" applyNumberFormat="1" applyFont="1" applyBorder="1">
      <alignment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14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41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" fillId="47" borderId="0" xfId="0" applyFont="1" applyFill="1">
      <alignment vertical="center"/>
    </xf>
  </cellXfs>
  <cellStyles count="46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2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5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4"/>
    <cellStyle name="좋음" xfId="6" builtinId="26" customBuiltin="1"/>
    <cellStyle name="출력" xfId="10" builtinId="21" customBuiltin="1"/>
    <cellStyle name="표준" xfId="0" builtinId="0"/>
    <cellStyle name="표준 2" xfId="43"/>
  </cellStyles>
  <dxfs count="0"/>
  <tableStyles count="0" defaultTableStyle="TableStyleMedium9" defaultPivotStyle="PivotStyleLight16"/>
  <colors>
    <mruColors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200025</xdr:colOff>
      <xdr:row>30</xdr:row>
      <xdr:rowOff>123825</xdr:rowOff>
    </xdr:from>
    <xdr:to>
      <xdr:col>19</xdr:col>
      <xdr:colOff>952500</xdr:colOff>
      <xdr:row>33</xdr:row>
      <xdr:rowOff>133350</xdr:rowOff>
    </xdr:to>
    <xdr:sp macro="" textlink="">
      <xdr:nvSpPr>
        <xdr:cNvPr id="2" name="타원형 설명선 1"/>
        <xdr:cNvSpPr/>
      </xdr:nvSpPr>
      <xdr:spPr>
        <a:xfrm>
          <a:off x="18173700" y="16306800"/>
          <a:ext cx="752475" cy="4381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52"/>
  <sheetViews>
    <sheetView zoomScaleNormal="100" workbookViewId="0">
      <selection activeCell="H11" sqref="H11"/>
    </sheetView>
  </sheetViews>
  <sheetFormatPr defaultRowHeight="12" x14ac:dyDescent="0.3"/>
  <cols>
    <col min="1" max="2" width="14.125" style="341" bestFit="1" customWidth="1"/>
    <col min="3" max="3" width="11.875" style="354" bestFit="1" customWidth="1"/>
    <col min="4" max="4" width="15.125" style="354" bestFit="1" customWidth="1"/>
    <col min="5" max="5" width="17.875" style="341" customWidth="1"/>
    <col min="6" max="6" width="5.25" style="352" customWidth="1"/>
    <col min="7" max="7" width="30.375" style="357" customWidth="1"/>
    <col min="8" max="8" width="15.875" style="341" bestFit="1" customWidth="1"/>
    <col min="9" max="9" width="26.625" style="341" bestFit="1" customWidth="1"/>
    <col min="10" max="10" width="10.375" style="341" bestFit="1" customWidth="1"/>
    <col min="11" max="11" width="11" style="341" bestFit="1" customWidth="1"/>
    <col min="12" max="16384" width="9" style="341"/>
  </cols>
  <sheetData>
    <row r="1" spans="1:18" x14ac:dyDescent="0.3">
      <c r="A1" s="340"/>
      <c r="B1" s="340" t="s">
        <v>4499</v>
      </c>
      <c r="C1" s="353" t="s">
        <v>4537</v>
      </c>
      <c r="D1" s="353" t="s">
        <v>4538</v>
      </c>
      <c r="E1" s="340" t="s">
        <v>4548</v>
      </c>
      <c r="F1" s="360"/>
      <c r="G1" s="353" t="s">
        <v>4539</v>
      </c>
      <c r="H1" s="340" t="s">
        <v>4540</v>
      </c>
      <c r="I1" s="340" t="s">
        <v>4541</v>
      </c>
      <c r="J1" s="340" t="s">
        <v>4542</v>
      </c>
      <c r="K1" s="340" t="s">
        <v>4543</v>
      </c>
      <c r="L1" s="340"/>
      <c r="M1" s="340"/>
      <c r="N1" s="340"/>
      <c r="O1" s="340"/>
      <c r="P1" s="340"/>
      <c r="Q1" s="340"/>
      <c r="R1" s="340"/>
    </row>
    <row r="2" spans="1:18" x14ac:dyDescent="0.3">
      <c r="A2" s="342" t="s">
        <v>4545</v>
      </c>
      <c r="B2" s="342" t="s">
        <v>4544</v>
      </c>
      <c r="C2" s="356" t="s">
        <v>4547</v>
      </c>
      <c r="D2" s="355" t="s">
        <v>4546</v>
      </c>
      <c r="E2" s="342" t="s">
        <v>4549</v>
      </c>
      <c r="F2" s="343"/>
      <c r="G2" s="355"/>
      <c r="H2" s="342"/>
      <c r="I2" s="342"/>
      <c r="J2" s="342"/>
      <c r="K2" s="342"/>
      <c r="L2" s="342"/>
      <c r="M2" s="342"/>
      <c r="N2" s="342"/>
      <c r="O2" s="342"/>
      <c r="P2" s="342"/>
      <c r="Q2" s="343"/>
      <c r="R2" s="342"/>
    </row>
    <row r="3" spans="1:18" x14ac:dyDescent="0.3">
      <c r="A3" s="345"/>
      <c r="B3" s="345">
        <v>1</v>
      </c>
      <c r="C3" s="346">
        <f>D3</f>
        <v>4000</v>
      </c>
      <c r="D3" s="346">
        <f t="shared" ref="D3:D66" si="0">K$10*G3</f>
        <v>4000</v>
      </c>
      <c r="E3" s="358">
        <f t="shared" ref="E3:E66" si="1">H3*10000</f>
        <v>0</v>
      </c>
      <c r="G3" s="359">
        <f t="shared" ref="G3:G66" si="2">(B3-1)*5 +100</f>
        <v>100</v>
      </c>
      <c r="H3" s="347">
        <f t="shared" ref="H3:H66" si="3">INT(B3/30)*0.3/100</f>
        <v>0</v>
      </c>
      <c r="I3" s="348"/>
      <c r="J3" s="348" t="s">
        <v>4501</v>
      </c>
      <c r="K3" s="348">
        <v>5</v>
      </c>
    </row>
    <row r="4" spans="1:18" x14ac:dyDescent="0.3">
      <c r="A4" s="345"/>
      <c r="B4" s="345">
        <v>2</v>
      </c>
      <c r="C4" s="346">
        <f t="shared" ref="C4:C67" si="4">C3+D4</f>
        <v>8200</v>
      </c>
      <c r="D4" s="346">
        <f t="shared" si="0"/>
        <v>4200</v>
      </c>
      <c r="E4" s="358">
        <f t="shared" si="1"/>
        <v>0</v>
      </c>
      <c r="G4" s="359">
        <f t="shared" si="2"/>
        <v>105</v>
      </c>
      <c r="H4" s="347">
        <f t="shared" si="3"/>
        <v>0</v>
      </c>
      <c r="I4" s="348"/>
      <c r="J4" s="348" t="s">
        <v>4502</v>
      </c>
      <c r="K4" s="348">
        <v>20</v>
      </c>
    </row>
    <row r="5" spans="1:18" x14ac:dyDescent="0.3">
      <c r="A5" s="345"/>
      <c r="B5" s="345">
        <v>3</v>
      </c>
      <c r="C5" s="346">
        <f t="shared" si="4"/>
        <v>12600</v>
      </c>
      <c r="D5" s="346">
        <f t="shared" si="0"/>
        <v>4400</v>
      </c>
      <c r="E5" s="358">
        <f t="shared" si="1"/>
        <v>0</v>
      </c>
      <c r="G5" s="359">
        <f t="shared" si="2"/>
        <v>110</v>
      </c>
      <c r="H5" s="347">
        <f t="shared" si="3"/>
        <v>0</v>
      </c>
      <c r="I5" s="348"/>
      <c r="J5" s="348" t="s">
        <v>4503</v>
      </c>
      <c r="K5" s="348">
        <v>40</v>
      </c>
      <c r="M5" s="349" t="s">
        <v>4504</v>
      </c>
      <c r="P5" s="350"/>
    </row>
    <row r="6" spans="1:18" x14ac:dyDescent="0.3">
      <c r="A6" s="345"/>
      <c r="B6" s="345">
        <v>4</v>
      </c>
      <c r="C6" s="346">
        <f t="shared" si="4"/>
        <v>17200</v>
      </c>
      <c r="D6" s="346">
        <f t="shared" si="0"/>
        <v>4600</v>
      </c>
      <c r="E6" s="358">
        <f t="shared" si="1"/>
        <v>0</v>
      </c>
      <c r="G6" s="359">
        <f t="shared" si="2"/>
        <v>115</v>
      </c>
      <c r="H6" s="347">
        <f t="shared" si="3"/>
        <v>0</v>
      </c>
      <c r="I6" s="348"/>
      <c r="J6" s="348" t="s">
        <v>4505</v>
      </c>
      <c r="K6" s="348">
        <v>80</v>
      </c>
      <c r="M6" s="351">
        <v>1000000</v>
      </c>
      <c r="O6" s="350"/>
    </row>
    <row r="7" spans="1:18" x14ac:dyDescent="0.3">
      <c r="A7" s="345"/>
      <c r="B7" s="345">
        <v>5</v>
      </c>
      <c r="C7" s="346">
        <f t="shared" si="4"/>
        <v>22000</v>
      </c>
      <c r="D7" s="346">
        <f t="shared" si="0"/>
        <v>4800</v>
      </c>
      <c r="E7" s="358">
        <f t="shared" si="1"/>
        <v>0</v>
      </c>
      <c r="G7" s="359">
        <f t="shared" si="2"/>
        <v>120</v>
      </c>
      <c r="H7" s="347">
        <f t="shared" si="3"/>
        <v>0</v>
      </c>
      <c r="I7" s="348"/>
      <c r="J7" s="348" t="s">
        <v>4506</v>
      </c>
      <c r="K7" s="348">
        <v>160</v>
      </c>
      <c r="M7" s="349" t="s">
        <v>4500</v>
      </c>
      <c r="N7" s="361" t="s">
        <v>4507</v>
      </c>
      <c r="O7" s="362"/>
      <c r="P7" s="363"/>
    </row>
    <row r="8" spans="1:18" x14ac:dyDescent="0.3">
      <c r="A8" s="345"/>
      <c r="B8" s="345">
        <v>6</v>
      </c>
      <c r="C8" s="346">
        <f t="shared" si="4"/>
        <v>27000</v>
      </c>
      <c r="D8" s="346">
        <f t="shared" si="0"/>
        <v>5000</v>
      </c>
      <c r="E8" s="358">
        <f t="shared" si="1"/>
        <v>0</v>
      </c>
      <c r="G8" s="359">
        <f t="shared" si="2"/>
        <v>125</v>
      </c>
      <c r="H8" s="347">
        <f t="shared" si="3"/>
        <v>0</v>
      </c>
      <c r="I8" s="348"/>
      <c r="J8" s="352"/>
      <c r="K8" s="352"/>
      <c r="M8" s="348">
        <f>ROUNDUP(SQRT(M6/100+1521/4)-39/2,0)</f>
        <v>83</v>
      </c>
      <c r="N8" s="364" t="s">
        <v>4508</v>
      </c>
      <c r="O8" s="364"/>
      <c r="P8" s="364"/>
    </row>
    <row r="9" spans="1:18" x14ac:dyDescent="0.3">
      <c r="A9" s="345"/>
      <c r="B9" s="345">
        <v>7</v>
      </c>
      <c r="C9" s="346">
        <f t="shared" si="4"/>
        <v>32200</v>
      </c>
      <c r="D9" s="346">
        <f t="shared" si="0"/>
        <v>5200</v>
      </c>
      <c r="E9" s="358">
        <f t="shared" si="1"/>
        <v>0</v>
      </c>
      <c r="G9" s="359">
        <f t="shared" si="2"/>
        <v>130</v>
      </c>
      <c r="H9" s="347">
        <f t="shared" si="3"/>
        <v>0</v>
      </c>
      <c r="I9" s="348"/>
      <c r="J9" s="365" t="s">
        <v>4509</v>
      </c>
      <c r="K9" s="365"/>
    </row>
    <row r="10" spans="1:18" x14ac:dyDescent="0.3">
      <c r="A10" s="345"/>
      <c r="B10" s="345">
        <v>8</v>
      </c>
      <c r="C10" s="346">
        <f t="shared" si="4"/>
        <v>37600</v>
      </c>
      <c r="D10" s="346">
        <f t="shared" si="0"/>
        <v>5400</v>
      </c>
      <c r="E10" s="358">
        <f t="shared" si="1"/>
        <v>0</v>
      </c>
      <c r="G10" s="359">
        <f t="shared" si="2"/>
        <v>135</v>
      </c>
      <c r="H10" s="347">
        <f t="shared" si="3"/>
        <v>0</v>
      </c>
      <c r="I10" s="348"/>
      <c r="J10" s="344" t="s">
        <v>4510</v>
      </c>
      <c r="K10" s="348">
        <v>40</v>
      </c>
    </row>
    <row r="11" spans="1:18" x14ac:dyDescent="0.3">
      <c r="A11" s="345"/>
      <c r="B11" s="345">
        <v>9</v>
      </c>
      <c r="C11" s="346">
        <f t="shared" si="4"/>
        <v>43200</v>
      </c>
      <c r="D11" s="346">
        <f t="shared" si="0"/>
        <v>5600</v>
      </c>
      <c r="E11" s="358">
        <f t="shared" si="1"/>
        <v>0</v>
      </c>
      <c r="G11" s="359">
        <f t="shared" si="2"/>
        <v>140</v>
      </c>
      <c r="H11" s="347">
        <f t="shared" si="3"/>
        <v>0</v>
      </c>
      <c r="I11" s="348"/>
    </row>
    <row r="12" spans="1:18" x14ac:dyDescent="0.3">
      <c r="A12" s="345"/>
      <c r="B12" s="345">
        <v>10</v>
      </c>
      <c r="C12" s="346">
        <f t="shared" si="4"/>
        <v>49000</v>
      </c>
      <c r="D12" s="346">
        <f t="shared" si="0"/>
        <v>5800</v>
      </c>
      <c r="E12" s="358">
        <f t="shared" si="1"/>
        <v>0</v>
      </c>
      <c r="G12" s="359">
        <f t="shared" si="2"/>
        <v>145</v>
      </c>
      <c r="H12" s="347">
        <f t="shared" si="3"/>
        <v>0</v>
      </c>
      <c r="I12" s="348" t="s">
        <v>4511</v>
      </c>
    </row>
    <row r="13" spans="1:18" x14ac:dyDescent="0.3">
      <c r="A13" s="345"/>
      <c r="B13" s="345">
        <v>11</v>
      </c>
      <c r="C13" s="346">
        <f t="shared" si="4"/>
        <v>55000</v>
      </c>
      <c r="D13" s="346">
        <f t="shared" si="0"/>
        <v>6000</v>
      </c>
      <c r="E13" s="358">
        <f t="shared" si="1"/>
        <v>0</v>
      </c>
      <c r="G13" s="359">
        <f t="shared" si="2"/>
        <v>150</v>
      </c>
      <c r="H13" s="347">
        <f t="shared" si="3"/>
        <v>0</v>
      </c>
      <c r="I13" s="348"/>
    </row>
    <row r="14" spans="1:18" x14ac:dyDescent="0.3">
      <c r="A14" s="345"/>
      <c r="B14" s="345">
        <v>12</v>
      </c>
      <c r="C14" s="346">
        <f t="shared" si="4"/>
        <v>61200</v>
      </c>
      <c r="D14" s="346">
        <f t="shared" si="0"/>
        <v>6200</v>
      </c>
      <c r="E14" s="358">
        <f t="shared" si="1"/>
        <v>0</v>
      </c>
      <c r="G14" s="359">
        <f t="shared" si="2"/>
        <v>155</v>
      </c>
      <c r="H14" s="347">
        <f t="shared" si="3"/>
        <v>0</v>
      </c>
      <c r="I14" s="348"/>
    </row>
    <row r="15" spans="1:18" x14ac:dyDescent="0.3">
      <c r="A15" s="345"/>
      <c r="B15" s="345">
        <v>13</v>
      </c>
      <c r="C15" s="346">
        <f t="shared" si="4"/>
        <v>67600</v>
      </c>
      <c r="D15" s="346">
        <f t="shared" si="0"/>
        <v>6400</v>
      </c>
      <c r="E15" s="358">
        <f t="shared" si="1"/>
        <v>0</v>
      </c>
      <c r="G15" s="359">
        <f t="shared" si="2"/>
        <v>160</v>
      </c>
      <c r="H15" s="347">
        <f t="shared" si="3"/>
        <v>0</v>
      </c>
      <c r="I15" s="348"/>
    </row>
    <row r="16" spans="1:18" x14ac:dyDescent="0.3">
      <c r="A16" s="345"/>
      <c r="B16" s="345">
        <v>14</v>
      </c>
      <c r="C16" s="346">
        <f t="shared" si="4"/>
        <v>74200</v>
      </c>
      <c r="D16" s="346">
        <f t="shared" si="0"/>
        <v>6600</v>
      </c>
      <c r="E16" s="358">
        <f t="shared" si="1"/>
        <v>0</v>
      </c>
      <c r="G16" s="359">
        <f t="shared" si="2"/>
        <v>165</v>
      </c>
      <c r="H16" s="347">
        <f t="shared" si="3"/>
        <v>0</v>
      </c>
      <c r="I16" s="348"/>
    </row>
    <row r="17" spans="1:17" x14ac:dyDescent="0.3">
      <c r="A17" s="345"/>
      <c r="B17" s="345">
        <v>15</v>
      </c>
      <c r="C17" s="346">
        <f t="shared" si="4"/>
        <v>81000</v>
      </c>
      <c r="D17" s="346">
        <f t="shared" si="0"/>
        <v>6800</v>
      </c>
      <c r="E17" s="358">
        <f t="shared" si="1"/>
        <v>0</v>
      </c>
      <c r="G17" s="359">
        <f t="shared" si="2"/>
        <v>170</v>
      </c>
      <c r="H17" s="347">
        <f t="shared" si="3"/>
        <v>0</v>
      </c>
      <c r="I17" s="348"/>
      <c r="L17" s="350"/>
    </row>
    <row r="18" spans="1:17" x14ac:dyDescent="0.3">
      <c r="A18" s="345"/>
      <c r="B18" s="345">
        <v>16</v>
      </c>
      <c r="C18" s="346">
        <f t="shared" si="4"/>
        <v>88000</v>
      </c>
      <c r="D18" s="346">
        <f t="shared" si="0"/>
        <v>7000</v>
      </c>
      <c r="E18" s="358">
        <f t="shared" si="1"/>
        <v>0</v>
      </c>
      <c r="G18" s="359">
        <f t="shared" si="2"/>
        <v>175</v>
      </c>
      <c r="H18" s="347">
        <f t="shared" si="3"/>
        <v>0</v>
      </c>
      <c r="I18" s="348"/>
      <c r="K18" s="350"/>
      <c r="L18" s="350"/>
    </row>
    <row r="19" spans="1:17" x14ac:dyDescent="0.3">
      <c r="A19" s="345"/>
      <c r="B19" s="345">
        <v>17</v>
      </c>
      <c r="C19" s="346">
        <f t="shared" si="4"/>
        <v>95200</v>
      </c>
      <c r="D19" s="346">
        <f t="shared" si="0"/>
        <v>7200</v>
      </c>
      <c r="E19" s="358">
        <f t="shared" si="1"/>
        <v>0</v>
      </c>
      <c r="G19" s="359">
        <f t="shared" si="2"/>
        <v>180</v>
      </c>
      <c r="H19" s="347">
        <f t="shared" si="3"/>
        <v>0</v>
      </c>
      <c r="I19" s="348"/>
      <c r="K19" s="350"/>
      <c r="L19" s="350"/>
    </row>
    <row r="20" spans="1:17" x14ac:dyDescent="0.3">
      <c r="A20" s="345"/>
      <c r="B20" s="345">
        <v>18</v>
      </c>
      <c r="C20" s="346">
        <f t="shared" si="4"/>
        <v>102600</v>
      </c>
      <c r="D20" s="346">
        <f t="shared" si="0"/>
        <v>7400</v>
      </c>
      <c r="E20" s="358">
        <f t="shared" si="1"/>
        <v>0</v>
      </c>
      <c r="G20" s="359">
        <f t="shared" si="2"/>
        <v>185</v>
      </c>
      <c r="H20" s="347">
        <f t="shared" si="3"/>
        <v>0</v>
      </c>
      <c r="I20" s="348"/>
      <c r="K20" s="350"/>
      <c r="L20" s="350"/>
    </row>
    <row r="21" spans="1:17" x14ac:dyDescent="0.3">
      <c r="A21" s="345"/>
      <c r="B21" s="345">
        <v>19</v>
      </c>
      <c r="C21" s="346">
        <f t="shared" si="4"/>
        <v>110200</v>
      </c>
      <c r="D21" s="346">
        <f t="shared" si="0"/>
        <v>7600</v>
      </c>
      <c r="E21" s="358">
        <f t="shared" si="1"/>
        <v>0</v>
      </c>
      <c r="G21" s="359">
        <f t="shared" si="2"/>
        <v>190</v>
      </c>
      <c r="H21" s="347">
        <f t="shared" si="3"/>
        <v>0</v>
      </c>
      <c r="I21" s="348"/>
      <c r="K21" s="350"/>
      <c r="L21" s="350"/>
    </row>
    <row r="22" spans="1:17" x14ac:dyDescent="0.3">
      <c r="A22" s="345"/>
      <c r="B22" s="345">
        <v>20</v>
      </c>
      <c r="C22" s="346">
        <f t="shared" si="4"/>
        <v>118000</v>
      </c>
      <c r="D22" s="346">
        <f t="shared" si="0"/>
        <v>7800</v>
      </c>
      <c r="E22" s="358">
        <f t="shared" si="1"/>
        <v>0</v>
      </c>
      <c r="G22" s="359">
        <f t="shared" si="2"/>
        <v>195</v>
      </c>
      <c r="H22" s="347">
        <f t="shared" si="3"/>
        <v>0</v>
      </c>
      <c r="I22" s="348" t="s">
        <v>4511</v>
      </c>
      <c r="K22" s="350"/>
      <c r="L22" s="350"/>
      <c r="Q22" s="350"/>
    </row>
    <row r="23" spans="1:17" x14ac:dyDescent="0.3">
      <c r="A23" s="345"/>
      <c r="B23" s="345">
        <v>21</v>
      </c>
      <c r="C23" s="346">
        <f t="shared" si="4"/>
        <v>126000</v>
      </c>
      <c r="D23" s="346">
        <f t="shared" si="0"/>
        <v>8000</v>
      </c>
      <c r="E23" s="358">
        <f t="shared" si="1"/>
        <v>0</v>
      </c>
      <c r="G23" s="359">
        <f t="shared" si="2"/>
        <v>200</v>
      </c>
      <c r="H23" s="347">
        <f t="shared" si="3"/>
        <v>0</v>
      </c>
      <c r="I23" s="348"/>
      <c r="K23" s="350"/>
      <c r="L23" s="350"/>
      <c r="Q23" s="350"/>
    </row>
    <row r="24" spans="1:17" x14ac:dyDescent="0.3">
      <c r="A24" s="345"/>
      <c r="B24" s="345">
        <v>22</v>
      </c>
      <c r="C24" s="346">
        <f t="shared" si="4"/>
        <v>134200</v>
      </c>
      <c r="D24" s="346">
        <f t="shared" si="0"/>
        <v>8200</v>
      </c>
      <c r="E24" s="358">
        <f t="shared" si="1"/>
        <v>0</v>
      </c>
      <c r="G24" s="359">
        <f t="shared" si="2"/>
        <v>205</v>
      </c>
      <c r="H24" s="347">
        <f t="shared" si="3"/>
        <v>0</v>
      </c>
      <c r="I24" s="348"/>
      <c r="K24" s="350"/>
      <c r="L24" s="350"/>
      <c r="Q24" s="350"/>
    </row>
    <row r="25" spans="1:17" x14ac:dyDescent="0.3">
      <c r="A25" s="345"/>
      <c r="B25" s="345">
        <v>23</v>
      </c>
      <c r="C25" s="346">
        <f t="shared" si="4"/>
        <v>142600</v>
      </c>
      <c r="D25" s="346">
        <f t="shared" si="0"/>
        <v>8400</v>
      </c>
      <c r="E25" s="358">
        <f t="shared" si="1"/>
        <v>0</v>
      </c>
      <c r="G25" s="359">
        <f t="shared" si="2"/>
        <v>210</v>
      </c>
      <c r="H25" s="347">
        <f t="shared" si="3"/>
        <v>0</v>
      </c>
      <c r="I25" s="348"/>
      <c r="K25" s="350"/>
      <c r="L25" s="350"/>
      <c r="Q25" s="350"/>
    </row>
    <row r="26" spans="1:17" x14ac:dyDescent="0.3">
      <c r="A26" s="345"/>
      <c r="B26" s="345">
        <v>24</v>
      </c>
      <c r="C26" s="346">
        <f t="shared" si="4"/>
        <v>151200</v>
      </c>
      <c r="D26" s="346">
        <f t="shared" si="0"/>
        <v>8600</v>
      </c>
      <c r="E26" s="358">
        <f t="shared" si="1"/>
        <v>0</v>
      </c>
      <c r="G26" s="359">
        <f t="shared" si="2"/>
        <v>215</v>
      </c>
      <c r="H26" s="347">
        <f t="shared" si="3"/>
        <v>0</v>
      </c>
      <c r="I26" s="348"/>
      <c r="L26" s="350"/>
      <c r="N26" s="350"/>
      <c r="Q26" s="350"/>
    </row>
    <row r="27" spans="1:17" x14ac:dyDescent="0.3">
      <c r="A27" s="345"/>
      <c r="B27" s="345">
        <v>25</v>
      </c>
      <c r="C27" s="346">
        <f t="shared" si="4"/>
        <v>160000</v>
      </c>
      <c r="D27" s="346">
        <f t="shared" si="0"/>
        <v>8800</v>
      </c>
      <c r="E27" s="358">
        <f t="shared" si="1"/>
        <v>0</v>
      </c>
      <c r="G27" s="359">
        <f t="shared" si="2"/>
        <v>220</v>
      </c>
      <c r="H27" s="347">
        <f t="shared" si="3"/>
        <v>0</v>
      </c>
      <c r="I27" s="348"/>
      <c r="L27" s="350"/>
      <c r="Q27" s="350"/>
    </row>
    <row r="28" spans="1:17" x14ac:dyDescent="0.3">
      <c r="A28" s="345"/>
      <c r="B28" s="345">
        <v>26</v>
      </c>
      <c r="C28" s="346">
        <f t="shared" si="4"/>
        <v>169000</v>
      </c>
      <c r="D28" s="346">
        <f t="shared" si="0"/>
        <v>9000</v>
      </c>
      <c r="E28" s="358">
        <f t="shared" si="1"/>
        <v>0</v>
      </c>
      <c r="G28" s="359">
        <f t="shared" si="2"/>
        <v>225</v>
      </c>
      <c r="H28" s="347">
        <f t="shared" si="3"/>
        <v>0</v>
      </c>
      <c r="I28" s="348"/>
      <c r="L28" s="350"/>
      <c r="Q28" s="350"/>
    </row>
    <row r="29" spans="1:17" x14ac:dyDescent="0.3">
      <c r="A29" s="345"/>
      <c r="B29" s="345">
        <v>27</v>
      </c>
      <c r="C29" s="346">
        <f t="shared" si="4"/>
        <v>178200</v>
      </c>
      <c r="D29" s="346">
        <f t="shared" si="0"/>
        <v>9200</v>
      </c>
      <c r="E29" s="358">
        <f t="shared" si="1"/>
        <v>0</v>
      </c>
      <c r="G29" s="359">
        <f t="shared" si="2"/>
        <v>230</v>
      </c>
      <c r="H29" s="347">
        <f t="shared" si="3"/>
        <v>0</v>
      </c>
      <c r="I29" s="348"/>
      <c r="L29" s="350"/>
      <c r="Q29" s="350"/>
    </row>
    <row r="30" spans="1:17" x14ac:dyDescent="0.3">
      <c r="A30" s="345"/>
      <c r="B30" s="345">
        <v>28</v>
      </c>
      <c r="C30" s="346">
        <f t="shared" si="4"/>
        <v>187600</v>
      </c>
      <c r="D30" s="346">
        <f t="shared" si="0"/>
        <v>9400</v>
      </c>
      <c r="E30" s="358">
        <f t="shared" si="1"/>
        <v>0</v>
      </c>
      <c r="G30" s="359">
        <f t="shared" si="2"/>
        <v>235</v>
      </c>
      <c r="H30" s="347">
        <f t="shared" si="3"/>
        <v>0</v>
      </c>
      <c r="I30" s="348"/>
      <c r="L30" s="350"/>
      <c r="Q30" s="350"/>
    </row>
    <row r="31" spans="1:17" x14ac:dyDescent="0.3">
      <c r="A31" s="345"/>
      <c r="B31" s="345">
        <v>29</v>
      </c>
      <c r="C31" s="346">
        <f t="shared" si="4"/>
        <v>197200</v>
      </c>
      <c r="D31" s="346">
        <f t="shared" si="0"/>
        <v>9600</v>
      </c>
      <c r="E31" s="358">
        <f t="shared" si="1"/>
        <v>0</v>
      </c>
      <c r="G31" s="359">
        <f t="shared" si="2"/>
        <v>240</v>
      </c>
      <c r="H31" s="347">
        <f t="shared" si="3"/>
        <v>0</v>
      </c>
      <c r="I31" s="348"/>
      <c r="L31" s="350"/>
      <c r="Q31" s="350"/>
    </row>
    <row r="32" spans="1:17" x14ac:dyDescent="0.3">
      <c r="A32" s="345"/>
      <c r="B32" s="345">
        <v>30</v>
      </c>
      <c r="C32" s="346">
        <f t="shared" si="4"/>
        <v>207000</v>
      </c>
      <c r="D32" s="346">
        <f t="shared" si="0"/>
        <v>9800</v>
      </c>
      <c r="E32" s="358">
        <f t="shared" si="1"/>
        <v>30</v>
      </c>
      <c r="G32" s="359">
        <f t="shared" si="2"/>
        <v>245</v>
      </c>
      <c r="H32" s="347">
        <f t="shared" si="3"/>
        <v>3.0000000000000001E-3</v>
      </c>
      <c r="I32" s="348" t="s">
        <v>4511</v>
      </c>
      <c r="L32" s="350"/>
      <c r="Q32" s="350"/>
    </row>
    <row r="33" spans="1:9" x14ac:dyDescent="0.3">
      <c r="A33" s="345"/>
      <c r="B33" s="345">
        <v>31</v>
      </c>
      <c r="C33" s="346">
        <f t="shared" si="4"/>
        <v>217000</v>
      </c>
      <c r="D33" s="346">
        <f t="shared" si="0"/>
        <v>10000</v>
      </c>
      <c r="E33" s="358">
        <f t="shared" si="1"/>
        <v>30</v>
      </c>
      <c r="G33" s="359">
        <f t="shared" si="2"/>
        <v>250</v>
      </c>
      <c r="H33" s="347">
        <f t="shared" si="3"/>
        <v>3.0000000000000001E-3</v>
      </c>
      <c r="I33" s="348"/>
    </row>
    <row r="34" spans="1:9" x14ac:dyDescent="0.3">
      <c r="A34" s="345"/>
      <c r="B34" s="345">
        <v>32</v>
      </c>
      <c r="C34" s="346">
        <f t="shared" si="4"/>
        <v>227200</v>
      </c>
      <c r="D34" s="346">
        <f t="shared" si="0"/>
        <v>10200</v>
      </c>
      <c r="E34" s="358">
        <f t="shared" si="1"/>
        <v>30</v>
      </c>
      <c r="G34" s="359">
        <f t="shared" si="2"/>
        <v>255</v>
      </c>
      <c r="H34" s="347">
        <f t="shared" si="3"/>
        <v>3.0000000000000001E-3</v>
      </c>
      <c r="I34" s="348"/>
    </row>
    <row r="35" spans="1:9" x14ac:dyDescent="0.3">
      <c r="A35" s="345"/>
      <c r="B35" s="345">
        <v>33</v>
      </c>
      <c r="C35" s="346">
        <f t="shared" si="4"/>
        <v>237600</v>
      </c>
      <c r="D35" s="346">
        <f t="shared" si="0"/>
        <v>10400</v>
      </c>
      <c r="E35" s="358">
        <f t="shared" si="1"/>
        <v>30</v>
      </c>
      <c r="G35" s="359">
        <f t="shared" si="2"/>
        <v>260</v>
      </c>
      <c r="H35" s="347">
        <f t="shared" si="3"/>
        <v>3.0000000000000001E-3</v>
      </c>
      <c r="I35" s="348"/>
    </row>
    <row r="36" spans="1:9" x14ac:dyDescent="0.3">
      <c r="A36" s="345"/>
      <c r="B36" s="345">
        <v>34</v>
      </c>
      <c r="C36" s="346">
        <f t="shared" si="4"/>
        <v>248200</v>
      </c>
      <c r="D36" s="346">
        <f t="shared" si="0"/>
        <v>10600</v>
      </c>
      <c r="E36" s="358">
        <f t="shared" si="1"/>
        <v>30</v>
      </c>
      <c r="G36" s="359">
        <f t="shared" si="2"/>
        <v>265</v>
      </c>
      <c r="H36" s="347">
        <f t="shared" si="3"/>
        <v>3.0000000000000001E-3</v>
      </c>
      <c r="I36" s="348"/>
    </row>
    <row r="37" spans="1:9" x14ac:dyDescent="0.3">
      <c r="A37" s="345"/>
      <c r="B37" s="345">
        <v>35</v>
      </c>
      <c r="C37" s="346">
        <f t="shared" si="4"/>
        <v>259000</v>
      </c>
      <c r="D37" s="346">
        <f t="shared" si="0"/>
        <v>10800</v>
      </c>
      <c r="E37" s="358">
        <f t="shared" si="1"/>
        <v>30</v>
      </c>
      <c r="G37" s="359">
        <f t="shared" si="2"/>
        <v>270</v>
      </c>
      <c r="H37" s="347">
        <f t="shared" si="3"/>
        <v>3.0000000000000001E-3</v>
      </c>
      <c r="I37" s="348"/>
    </row>
    <row r="38" spans="1:9" x14ac:dyDescent="0.3">
      <c r="A38" s="345"/>
      <c r="B38" s="345">
        <v>36</v>
      </c>
      <c r="C38" s="346">
        <f t="shared" si="4"/>
        <v>270000</v>
      </c>
      <c r="D38" s="346">
        <f t="shared" si="0"/>
        <v>11000</v>
      </c>
      <c r="E38" s="358">
        <f t="shared" si="1"/>
        <v>30</v>
      </c>
      <c r="G38" s="359">
        <f t="shared" si="2"/>
        <v>275</v>
      </c>
      <c r="H38" s="347">
        <f t="shared" si="3"/>
        <v>3.0000000000000001E-3</v>
      </c>
      <c r="I38" s="348"/>
    </row>
    <row r="39" spans="1:9" x14ac:dyDescent="0.3">
      <c r="A39" s="345"/>
      <c r="B39" s="345">
        <v>37</v>
      </c>
      <c r="C39" s="346">
        <f t="shared" si="4"/>
        <v>281200</v>
      </c>
      <c r="D39" s="346">
        <f t="shared" si="0"/>
        <v>11200</v>
      </c>
      <c r="E39" s="358">
        <f t="shared" si="1"/>
        <v>30</v>
      </c>
      <c r="G39" s="359">
        <f t="shared" si="2"/>
        <v>280</v>
      </c>
      <c r="H39" s="347">
        <f t="shared" si="3"/>
        <v>3.0000000000000001E-3</v>
      </c>
      <c r="I39" s="348"/>
    </row>
    <row r="40" spans="1:9" x14ac:dyDescent="0.3">
      <c r="A40" s="345"/>
      <c r="B40" s="345">
        <v>38</v>
      </c>
      <c r="C40" s="346">
        <f t="shared" si="4"/>
        <v>292600</v>
      </c>
      <c r="D40" s="346">
        <f t="shared" si="0"/>
        <v>11400</v>
      </c>
      <c r="E40" s="358">
        <f t="shared" si="1"/>
        <v>30</v>
      </c>
      <c r="G40" s="359">
        <f t="shared" si="2"/>
        <v>285</v>
      </c>
      <c r="H40" s="347">
        <f t="shared" si="3"/>
        <v>3.0000000000000001E-3</v>
      </c>
      <c r="I40" s="348"/>
    </row>
    <row r="41" spans="1:9" x14ac:dyDescent="0.3">
      <c r="A41" s="345"/>
      <c r="B41" s="345">
        <v>39</v>
      </c>
      <c r="C41" s="346">
        <f t="shared" si="4"/>
        <v>304200</v>
      </c>
      <c r="D41" s="346">
        <f t="shared" si="0"/>
        <v>11600</v>
      </c>
      <c r="E41" s="358">
        <f t="shared" si="1"/>
        <v>30</v>
      </c>
      <c r="G41" s="359">
        <f t="shared" si="2"/>
        <v>290</v>
      </c>
      <c r="H41" s="347">
        <f t="shared" si="3"/>
        <v>3.0000000000000001E-3</v>
      </c>
      <c r="I41" s="348"/>
    </row>
    <row r="42" spans="1:9" x14ac:dyDescent="0.3">
      <c r="A42" s="345"/>
      <c r="B42" s="345">
        <v>40</v>
      </c>
      <c r="C42" s="346">
        <f t="shared" si="4"/>
        <v>316000</v>
      </c>
      <c r="D42" s="346">
        <f t="shared" si="0"/>
        <v>11800</v>
      </c>
      <c r="E42" s="358">
        <f t="shared" si="1"/>
        <v>30</v>
      </c>
      <c r="G42" s="359">
        <f t="shared" si="2"/>
        <v>295</v>
      </c>
      <c r="H42" s="347">
        <f t="shared" si="3"/>
        <v>3.0000000000000001E-3</v>
      </c>
      <c r="I42" s="348" t="s">
        <v>4512</v>
      </c>
    </row>
    <row r="43" spans="1:9" x14ac:dyDescent="0.3">
      <c r="A43" s="345"/>
      <c r="B43" s="345">
        <v>41</v>
      </c>
      <c r="C43" s="346">
        <f t="shared" si="4"/>
        <v>328000</v>
      </c>
      <c r="D43" s="346">
        <f t="shared" si="0"/>
        <v>12000</v>
      </c>
      <c r="E43" s="358">
        <f t="shared" si="1"/>
        <v>30</v>
      </c>
      <c r="G43" s="359">
        <f t="shared" si="2"/>
        <v>300</v>
      </c>
      <c r="H43" s="347">
        <f t="shared" si="3"/>
        <v>3.0000000000000001E-3</v>
      </c>
      <c r="I43" s="348"/>
    </row>
    <row r="44" spans="1:9" x14ac:dyDescent="0.3">
      <c r="A44" s="345"/>
      <c r="B44" s="345">
        <v>42</v>
      </c>
      <c r="C44" s="346">
        <f t="shared" si="4"/>
        <v>340200</v>
      </c>
      <c r="D44" s="346">
        <f t="shared" si="0"/>
        <v>12200</v>
      </c>
      <c r="E44" s="358">
        <f t="shared" si="1"/>
        <v>30</v>
      </c>
      <c r="G44" s="359">
        <f t="shared" si="2"/>
        <v>305</v>
      </c>
      <c r="H44" s="347">
        <f t="shared" si="3"/>
        <v>3.0000000000000001E-3</v>
      </c>
      <c r="I44" s="348"/>
    </row>
    <row r="45" spans="1:9" x14ac:dyDescent="0.3">
      <c r="A45" s="345"/>
      <c r="B45" s="345">
        <v>43</v>
      </c>
      <c r="C45" s="346">
        <f t="shared" si="4"/>
        <v>352600</v>
      </c>
      <c r="D45" s="346">
        <f t="shared" si="0"/>
        <v>12400</v>
      </c>
      <c r="E45" s="358">
        <f t="shared" si="1"/>
        <v>30</v>
      </c>
      <c r="G45" s="359">
        <f t="shared" si="2"/>
        <v>310</v>
      </c>
      <c r="H45" s="347">
        <f t="shared" si="3"/>
        <v>3.0000000000000001E-3</v>
      </c>
      <c r="I45" s="348"/>
    </row>
    <row r="46" spans="1:9" x14ac:dyDescent="0.3">
      <c r="A46" s="345"/>
      <c r="B46" s="345">
        <v>44</v>
      </c>
      <c r="C46" s="346">
        <f t="shared" si="4"/>
        <v>365200</v>
      </c>
      <c r="D46" s="346">
        <f t="shared" si="0"/>
        <v>12600</v>
      </c>
      <c r="E46" s="358">
        <f t="shared" si="1"/>
        <v>30</v>
      </c>
      <c r="G46" s="359">
        <f t="shared" si="2"/>
        <v>315</v>
      </c>
      <c r="H46" s="347">
        <f t="shared" si="3"/>
        <v>3.0000000000000001E-3</v>
      </c>
      <c r="I46" s="348"/>
    </row>
    <row r="47" spans="1:9" x14ac:dyDescent="0.3">
      <c r="A47" s="345"/>
      <c r="B47" s="345">
        <v>45</v>
      </c>
      <c r="C47" s="346">
        <f t="shared" si="4"/>
        <v>378000</v>
      </c>
      <c r="D47" s="346">
        <f t="shared" si="0"/>
        <v>12800</v>
      </c>
      <c r="E47" s="358">
        <f t="shared" si="1"/>
        <v>30</v>
      </c>
      <c r="G47" s="359">
        <f t="shared" si="2"/>
        <v>320</v>
      </c>
      <c r="H47" s="347">
        <f t="shared" si="3"/>
        <v>3.0000000000000001E-3</v>
      </c>
      <c r="I47" s="348"/>
    </row>
    <row r="48" spans="1:9" x14ac:dyDescent="0.3">
      <c r="A48" s="345"/>
      <c r="B48" s="345">
        <v>46</v>
      </c>
      <c r="C48" s="346">
        <f t="shared" si="4"/>
        <v>391000</v>
      </c>
      <c r="D48" s="346">
        <f t="shared" si="0"/>
        <v>13000</v>
      </c>
      <c r="E48" s="358">
        <f t="shared" si="1"/>
        <v>30</v>
      </c>
      <c r="G48" s="359">
        <f t="shared" si="2"/>
        <v>325</v>
      </c>
      <c r="H48" s="347">
        <f t="shared" si="3"/>
        <v>3.0000000000000001E-3</v>
      </c>
      <c r="I48" s="348"/>
    </row>
    <row r="49" spans="1:9" x14ac:dyDescent="0.3">
      <c r="A49" s="345"/>
      <c r="B49" s="345">
        <v>47</v>
      </c>
      <c r="C49" s="346">
        <f t="shared" si="4"/>
        <v>404200</v>
      </c>
      <c r="D49" s="346">
        <f t="shared" si="0"/>
        <v>13200</v>
      </c>
      <c r="E49" s="358">
        <f t="shared" si="1"/>
        <v>30</v>
      </c>
      <c r="G49" s="359">
        <f t="shared" si="2"/>
        <v>330</v>
      </c>
      <c r="H49" s="347">
        <f t="shared" si="3"/>
        <v>3.0000000000000001E-3</v>
      </c>
      <c r="I49" s="348"/>
    </row>
    <row r="50" spans="1:9" x14ac:dyDescent="0.3">
      <c r="A50" s="345"/>
      <c r="B50" s="345">
        <v>48</v>
      </c>
      <c r="C50" s="346">
        <f t="shared" si="4"/>
        <v>417600</v>
      </c>
      <c r="D50" s="346">
        <f t="shared" si="0"/>
        <v>13400</v>
      </c>
      <c r="E50" s="358">
        <f t="shared" si="1"/>
        <v>30</v>
      </c>
      <c r="G50" s="359">
        <f t="shared" si="2"/>
        <v>335</v>
      </c>
      <c r="H50" s="347">
        <f t="shared" si="3"/>
        <v>3.0000000000000001E-3</v>
      </c>
      <c r="I50" s="348"/>
    </row>
    <row r="51" spans="1:9" x14ac:dyDescent="0.3">
      <c r="A51" s="345"/>
      <c r="B51" s="345">
        <v>49</v>
      </c>
      <c r="C51" s="346">
        <f t="shared" si="4"/>
        <v>431200</v>
      </c>
      <c r="D51" s="346">
        <f t="shared" si="0"/>
        <v>13600</v>
      </c>
      <c r="E51" s="358">
        <f t="shared" si="1"/>
        <v>30</v>
      </c>
      <c r="G51" s="359">
        <f t="shared" si="2"/>
        <v>340</v>
      </c>
      <c r="H51" s="347">
        <f t="shared" si="3"/>
        <v>3.0000000000000001E-3</v>
      </c>
      <c r="I51" s="348"/>
    </row>
    <row r="52" spans="1:9" x14ac:dyDescent="0.3">
      <c r="A52" s="345"/>
      <c r="B52" s="345">
        <v>50</v>
      </c>
      <c r="C52" s="346">
        <f t="shared" si="4"/>
        <v>445000</v>
      </c>
      <c r="D52" s="346">
        <f t="shared" si="0"/>
        <v>13800</v>
      </c>
      <c r="E52" s="358">
        <f t="shared" si="1"/>
        <v>30</v>
      </c>
      <c r="G52" s="359">
        <f t="shared" si="2"/>
        <v>345</v>
      </c>
      <c r="H52" s="347">
        <f t="shared" si="3"/>
        <v>3.0000000000000001E-3</v>
      </c>
      <c r="I52" s="348" t="s">
        <v>4512</v>
      </c>
    </row>
    <row r="53" spans="1:9" x14ac:dyDescent="0.3">
      <c r="A53" s="345"/>
      <c r="B53" s="345">
        <v>51</v>
      </c>
      <c r="C53" s="346">
        <f t="shared" si="4"/>
        <v>459000</v>
      </c>
      <c r="D53" s="346">
        <f t="shared" si="0"/>
        <v>14000</v>
      </c>
      <c r="E53" s="358">
        <f t="shared" si="1"/>
        <v>30</v>
      </c>
      <c r="G53" s="359">
        <f t="shared" si="2"/>
        <v>350</v>
      </c>
      <c r="H53" s="347">
        <f t="shared" si="3"/>
        <v>3.0000000000000001E-3</v>
      </c>
      <c r="I53" s="348"/>
    </row>
    <row r="54" spans="1:9" x14ac:dyDescent="0.3">
      <c r="A54" s="345"/>
      <c r="B54" s="345">
        <v>52</v>
      </c>
      <c r="C54" s="346">
        <f t="shared" si="4"/>
        <v>473200</v>
      </c>
      <c r="D54" s="346">
        <f t="shared" si="0"/>
        <v>14200</v>
      </c>
      <c r="E54" s="358">
        <f t="shared" si="1"/>
        <v>30</v>
      </c>
      <c r="G54" s="359">
        <f t="shared" si="2"/>
        <v>355</v>
      </c>
      <c r="H54" s="347">
        <f t="shared" si="3"/>
        <v>3.0000000000000001E-3</v>
      </c>
      <c r="I54" s="348"/>
    </row>
    <row r="55" spans="1:9" x14ac:dyDescent="0.3">
      <c r="A55" s="345"/>
      <c r="B55" s="345">
        <v>53</v>
      </c>
      <c r="C55" s="346">
        <f t="shared" si="4"/>
        <v>487600</v>
      </c>
      <c r="D55" s="346">
        <f t="shared" si="0"/>
        <v>14400</v>
      </c>
      <c r="E55" s="358">
        <f t="shared" si="1"/>
        <v>30</v>
      </c>
      <c r="G55" s="359">
        <f t="shared" si="2"/>
        <v>360</v>
      </c>
      <c r="H55" s="347">
        <f t="shared" si="3"/>
        <v>3.0000000000000001E-3</v>
      </c>
      <c r="I55" s="348"/>
    </row>
    <row r="56" spans="1:9" x14ac:dyDescent="0.3">
      <c r="A56" s="345"/>
      <c r="B56" s="345">
        <v>54</v>
      </c>
      <c r="C56" s="346">
        <f t="shared" si="4"/>
        <v>502200</v>
      </c>
      <c r="D56" s="346">
        <f t="shared" si="0"/>
        <v>14600</v>
      </c>
      <c r="E56" s="358">
        <f t="shared" si="1"/>
        <v>30</v>
      </c>
      <c r="G56" s="359">
        <f t="shared" si="2"/>
        <v>365</v>
      </c>
      <c r="H56" s="347">
        <f t="shared" si="3"/>
        <v>3.0000000000000001E-3</v>
      </c>
      <c r="I56" s="348"/>
    </row>
    <row r="57" spans="1:9" x14ac:dyDescent="0.3">
      <c r="A57" s="345"/>
      <c r="B57" s="345">
        <v>55</v>
      </c>
      <c r="C57" s="346">
        <f t="shared" si="4"/>
        <v>517000</v>
      </c>
      <c r="D57" s="346">
        <f t="shared" si="0"/>
        <v>14800</v>
      </c>
      <c r="E57" s="358">
        <f t="shared" si="1"/>
        <v>30</v>
      </c>
      <c r="G57" s="359">
        <f t="shared" si="2"/>
        <v>370</v>
      </c>
      <c r="H57" s="347">
        <f t="shared" si="3"/>
        <v>3.0000000000000001E-3</v>
      </c>
      <c r="I57" s="348"/>
    </row>
    <row r="58" spans="1:9" x14ac:dyDescent="0.3">
      <c r="A58" s="345"/>
      <c r="B58" s="345">
        <v>56</v>
      </c>
      <c r="C58" s="346">
        <f t="shared" si="4"/>
        <v>532000</v>
      </c>
      <c r="D58" s="346">
        <f t="shared" si="0"/>
        <v>15000</v>
      </c>
      <c r="E58" s="358">
        <f t="shared" si="1"/>
        <v>30</v>
      </c>
      <c r="G58" s="359">
        <f t="shared" si="2"/>
        <v>375</v>
      </c>
      <c r="H58" s="347">
        <f t="shared" si="3"/>
        <v>3.0000000000000001E-3</v>
      </c>
      <c r="I58" s="348"/>
    </row>
    <row r="59" spans="1:9" x14ac:dyDescent="0.3">
      <c r="A59" s="345"/>
      <c r="B59" s="345">
        <v>57</v>
      </c>
      <c r="C59" s="346">
        <f t="shared" si="4"/>
        <v>547200</v>
      </c>
      <c r="D59" s="346">
        <f t="shared" si="0"/>
        <v>15200</v>
      </c>
      <c r="E59" s="358">
        <f t="shared" si="1"/>
        <v>30</v>
      </c>
      <c r="G59" s="359">
        <f t="shared" si="2"/>
        <v>380</v>
      </c>
      <c r="H59" s="347">
        <f t="shared" si="3"/>
        <v>3.0000000000000001E-3</v>
      </c>
      <c r="I59" s="348"/>
    </row>
    <row r="60" spans="1:9" x14ac:dyDescent="0.3">
      <c r="A60" s="345"/>
      <c r="B60" s="345">
        <v>58</v>
      </c>
      <c r="C60" s="346">
        <f t="shared" si="4"/>
        <v>562600</v>
      </c>
      <c r="D60" s="346">
        <f t="shared" si="0"/>
        <v>15400</v>
      </c>
      <c r="E60" s="358">
        <f t="shared" si="1"/>
        <v>30</v>
      </c>
      <c r="G60" s="359">
        <f t="shared" si="2"/>
        <v>385</v>
      </c>
      <c r="H60" s="347">
        <f t="shared" si="3"/>
        <v>3.0000000000000001E-3</v>
      </c>
      <c r="I60" s="348"/>
    </row>
    <row r="61" spans="1:9" x14ac:dyDescent="0.3">
      <c r="A61" s="345"/>
      <c r="B61" s="345">
        <v>59</v>
      </c>
      <c r="C61" s="346">
        <f t="shared" si="4"/>
        <v>578200</v>
      </c>
      <c r="D61" s="346">
        <f t="shared" si="0"/>
        <v>15600</v>
      </c>
      <c r="E61" s="358">
        <f t="shared" si="1"/>
        <v>30</v>
      </c>
      <c r="G61" s="359">
        <f t="shared" si="2"/>
        <v>390</v>
      </c>
      <c r="H61" s="347">
        <f t="shared" si="3"/>
        <v>3.0000000000000001E-3</v>
      </c>
      <c r="I61" s="348"/>
    </row>
    <row r="62" spans="1:9" x14ac:dyDescent="0.3">
      <c r="A62" s="345"/>
      <c r="B62" s="345">
        <v>60</v>
      </c>
      <c r="C62" s="346">
        <f t="shared" si="4"/>
        <v>594000</v>
      </c>
      <c r="D62" s="346">
        <f t="shared" si="0"/>
        <v>15800</v>
      </c>
      <c r="E62" s="358">
        <f t="shared" si="1"/>
        <v>60</v>
      </c>
      <c r="G62" s="359">
        <f t="shared" si="2"/>
        <v>395</v>
      </c>
      <c r="H62" s="347">
        <f t="shared" si="3"/>
        <v>6.0000000000000001E-3</v>
      </c>
      <c r="I62" s="348" t="s">
        <v>4512</v>
      </c>
    </row>
    <row r="63" spans="1:9" x14ac:dyDescent="0.3">
      <c r="A63" s="345"/>
      <c r="B63" s="345">
        <v>61</v>
      </c>
      <c r="C63" s="346">
        <f t="shared" si="4"/>
        <v>610000</v>
      </c>
      <c r="D63" s="346">
        <f t="shared" si="0"/>
        <v>16000</v>
      </c>
      <c r="E63" s="358">
        <f t="shared" si="1"/>
        <v>60</v>
      </c>
      <c r="G63" s="359">
        <f t="shared" si="2"/>
        <v>400</v>
      </c>
      <c r="H63" s="347">
        <f t="shared" si="3"/>
        <v>6.0000000000000001E-3</v>
      </c>
      <c r="I63" s="348"/>
    </row>
    <row r="64" spans="1:9" x14ac:dyDescent="0.3">
      <c r="A64" s="345"/>
      <c r="B64" s="345">
        <v>62</v>
      </c>
      <c r="C64" s="346">
        <f t="shared" si="4"/>
        <v>626200</v>
      </c>
      <c r="D64" s="346">
        <f t="shared" si="0"/>
        <v>16200</v>
      </c>
      <c r="E64" s="358">
        <f t="shared" si="1"/>
        <v>60</v>
      </c>
      <c r="G64" s="359">
        <f t="shared" si="2"/>
        <v>405</v>
      </c>
      <c r="H64" s="347">
        <f t="shared" si="3"/>
        <v>6.0000000000000001E-3</v>
      </c>
      <c r="I64" s="348"/>
    </row>
    <row r="65" spans="1:9" x14ac:dyDescent="0.3">
      <c r="A65" s="345"/>
      <c r="B65" s="345">
        <v>63</v>
      </c>
      <c r="C65" s="346">
        <f t="shared" si="4"/>
        <v>642600</v>
      </c>
      <c r="D65" s="346">
        <f t="shared" si="0"/>
        <v>16400</v>
      </c>
      <c r="E65" s="358">
        <f t="shared" si="1"/>
        <v>60</v>
      </c>
      <c r="G65" s="359">
        <f t="shared" si="2"/>
        <v>410</v>
      </c>
      <c r="H65" s="347">
        <f t="shared" si="3"/>
        <v>6.0000000000000001E-3</v>
      </c>
      <c r="I65" s="348"/>
    </row>
    <row r="66" spans="1:9" x14ac:dyDescent="0.3">
      <c r="A66" s="345"/>
      <c r="B66" s="345">
        <v>64</v>
      </c>
      <c r="C66" s="346">
        <f t="shared" si="4"/>
        <v>659200</v>
      </c>
      <c r="D66" s="346">
        <f t="shared" si="0"/>
        <v>16600</v>
      </c>
      <c r="E66" s="358">
        <f t="shared" si="1"/>
        <v>60</v>
      </c>
      <c r="G66" s="359">
        <f t="shared" si="2"/>
        <v>415</v>
      </c>
      <c r="H66" s="347">
        <f t="shared" si="3"/>
        <v>6.0000000000000001E-3</v>
      </c>
      <c r="I66" s="348"/>
    </row>
    <row r="67" spans="1:9" x14ac:dyDescent="0.3">
      <c r="A67" s="345"/>
      <c r="B67" s="345">
        <v>65</v>
      </c>
      <c r="C67" s="346">
        <f t="shared" si="4"/>
        <v>676000</v>
      </c>
      <c r="D67" s="346">
        <f t="shared" ref="D67:D130" si="5">K$10*G67</f>
        <v>16800</v>
      </c>
      <c r="E67" s="358">
        <f t="shared" ref="E67:E130" si="6">H67*10000</f>
        <v>60</v>
      </c>
      <c r="G67" s="359">
        <f t="shared" ref="G67:G130" si="7">(B67-1)*5 +100</f>
        <v>420</v>
      </c>
      <c r="H67" s="347">
        <f t="shared" ref="H67:H130" si="8">INT(B67/30)*0.3/100</f>
        <v>6.0000000000000001E-3</v>
      </c>
      <c r="I67" s="348"/>
    </row>
    <row r="68" spans="1:9" x14ac:dyDescent="0.3">
      <c r="A68" s="345"/>
      <c r="B68" s="345">
        <v>66</v>
      </c>
      <c r="C68" s="346">
        <f t="shared" ref="C68:C131" si="9">C67+D68</f>
        <v>693000</v>
      </c>
      <c r="D68" s="346">
        <f t="shared" si="5"/>
        <v>17000</v>
      </c>
      <c r="E68" s="358">
        <f t="shared" si="6"/>
        <v>60</v>
      </c>
      <c r="G68" s="359">
        <f t="shared" si="7"/>
        <v>425</v>
      </c>
      <c r="H68" s="347">
        <f t="shared" si="8"/>
        <v>6.0000000000000001E-3</v>
      </c>
      <c r="I68" s="348"/>
    </row>
    <row r="69" spans="1:9" x14ac:dyDescent="0.3">
      <c r="A69" s="345"/>
      <c r="B69" s="345">
        <v>67</v>
      </c>
      <c r="C69" s="346">
        <f t="shared" si="9"/>
        <v>710200</v>
      </c>
      <c r="D69" s="346">
        <f t="shared" si="5"/>
        <v>17200</v>
      </c>
      <c r="E69" s="358">
        <f t="shared" si="6"/>
        <v>60</v>
      </c>
      <c r="G69" s="359">
        <f t="shared" si="7"/>
        <v>430</v>
      </c>
      <c r="H69" s="347">
        <f t="shared" si="8"/>
        <v>6.0000000000000001E-3</v>
      </c>
      <c r="I69" s="348"/>
    </row>
    <row r="70" spans="1:9" x14ac:dyDescent="0.3">
      <c r="A70" s="345"/>
      <c r="B70" s="345">
        <v>68</v>
      </c>
      <c r="C70" s="346">
        <f t="shared" si="9"/>
        <v>727600</v>
      </c>
      <c r="D70" s="346">
        <f t="shared" si="5"/>
        <v>17400</v>
      </c>
      <c r="E70" s="358">
        <f t="shared" si="6"/>
        <v>60</v>
      </c>
      <c r="G70" s="359">
        <f t="shared" si="7"/>
        <v>435</v>
      </c>
      <c r="H70" s="347">
        <f t="shared" si="8"/>
        <v>6.0000000000000001E-3</v>
      </c>
      <c r="I70" s="348"/>
    </row>
    <row r="71" spans="1:9" x14ac:dyDescent="0.3">
      <c r="A71" s="345"/>
      <c r="B71" s="345">
        <v>69</v>
      </c>
      <c r="C71" s="346">
        <f t="shared" si="9"/>
        <v>745200</v>
      </c>
      <c r="D71" s="346">
        <f t="shared" si="5"/>
        <v>17600</v>
      </c>
      <c r="E71" s="358">
        <f t="shared" si="6"/>
        <v>60</v>
      </c>
      <c r="G71" s="359">
        <f t="shared" si="7"/>
        <v>440</v>
      </c>
      <c r="H71" s="347">
        <f t="shared" si="8"/>
        <v>6.0000000000000001E-3</v>
      </c>
      <c r="I71" s="348"/>
    </row>
    <row r="72" spans="1:9" x14ac:dyDescent="0.3">
      <c r="A72" s="345"/>
      <c r="B72" s="345">
        <v>70</v>
      </c>
      <c r="C72" s="346">
        <f t="shared" si="9"/>
        <v>763000</v>
      </c>
      <c r="D72" s="346">
        <f t="shared" si="5"/>
        <v>17800</v>
      </c>
      <c r="E72" s="358">
        <f t="shared" si="6"/>
        <v>60</v>
      </c>
      <c r="G72" s="359">
        <f t="shared" si="7"/>
        <v>445</v>
      </c>
      <c r="H72" s="347">
        <f t="shared" si="8"/>
        <v>6.0000000000000001E-3</v>
      </c>
      <c r="I72" s="348" t="s">
        <v>4513</v>
      </c>
    </row>
    <row r="73" spans="1:9" x14ac:dyDescent="0.3">
      <c r="A73" s="345"/>
      <c r="B73" s="345">
        <v>71</v>
      </c>
      <c r="C73" s="346">
        <f t="shared" si="9"/>
        <v>781000</v>
      </c>
      <c r="D73" s="346">
        <f t="shared" si="5"/>
        <v>18000</v>
      </c>
      <c r="E73" s="358">
        <f t="shared" si="6"/>
        <v>60</v>
      </c>
      <c r="G73" s="359">
        <f t="shared" si="7"/>
        <v>450</v>
      </c>
      <c r="H73" s="347">
        <f t="shared" si="8"/>
        <v>6.0000000000000001E-3</v>
      </c>
      <c r="I73" s="348"/>
    </row>
    <row r="74" spans="1:9" x14ac:dyDescent="0.3">
      <c r="A74" s="345"/>
      <c r="B74" s="345">
        <v>72</v>
      </c>
      <c r="C74" s="346">
        <f t="shared" si="9"/>
        <v>799200</v>
      </c>
      <c r="D74" s="346">
        <f t="shared" si="5"/>
        <v>18200</v>
      </c>
      <c r="E74" s="358">
        <f t="shared" si="6"/>
        <v>60</v>
      </c>
      <c r="G74" s="359">
        <f t="shared" si="7"/>
        <v>455</v>
      </c>
      <c r="H74" s="347">
        <f t="shared" si="8"/>
        <v>6.0000000000000001E-3</v>
      </c>
      <c r="I74" s="348"/>
    </row>
    <row r="75" spans="1:9" x14ac:dyDescent="0.3">
      <c r="A75" s="345"/>
      <c r="B75" s="345">
        <v>73</v>
      </c>
      <c r="C75" s="346">
        <f t="shared" si="9"/>
        <v>817600</v>
      </c>
      <c r="D75" s="346">
        <f t="shared" si="5"/>
        <v>18400</v>
      </c>
      <c r="E75" s="358">
        <f t="shared" si="6"/>
        <v>60</v>
      </c>
      <c r="G75" s="359">
        <f t="shared" si="7"/>
        <v>460</v>
      </c>
      <c r="H75" s="347">
        <f t="shared" si="8"/>
        <v>6.0000000000000001E-3</v>
      </c>
      <c r="I75" s="348"/>
    </row>
    <row r="76" spans="1:9" x14ac:dyDescent="0.3">
      <c r="A76" s="345"/>
      <c r="B76" s="345">
        <v>74</v>
      </c>
      <c r="C76" s="346">
        <f t="shared" si="9"/>
        <v>836200</v>
      </c>
      <c r="D76" s="346">
        <f t="shared" si="5"/>
        <v>18600</v>
      </c>
      <c r="E76" s="358">
        <f t="shared" si="6"/>
        <v>60</v>
      </c>
      <c r="G76" s="359">
        <f t="shared" si="7"/>
        <v>465</v>
      </c>
      <c r="H76" s="347">
        <f t="shared" si="8"/>
        <v>6.0000000000000001E-3</v>
      </c>
      <c r="I76" s="348"/>
    </row>
    <row r="77" spans="1:9" x14ac:dyDescent="0.3">
      <c r="A77" s="345"/>
      <c r="B77" s="345">
        <v>75</v>
      </c>
      <c r="C77" s="346">
        <f t="shared" si="9"/>
        <v>855000</v>
      </c>
      <c r="D77" s="346">
        <f t="shared" si="5"/>
        <v>18800</v>
      </c>
      <c r="E77" s="358">
        <f t="shared" si="6"/>
        <v>60</v>
      </c>
      <c r="G77" s="359">
        <f t="shared" si="7"/>
        <v>470</v>
      </c>
      <c r="H77" s="347">
        <f t="shared" si="8"/>
        <v>6.0000000000000001E-3</v>
      </c>
      <c r="I77" s="348"/>
    </row>
    <row r="78" spans="1:9" x14ac:dyDescent="0.3">
      <c r="A78" s="345"/>
      <c r="B78" s="345">
        <v>76</v>
      </c>
      <c r="C78" s="346">
        <f t="shared" si="9"/>
        <v>874000</v>
      </c>
      <c r="D78" s="346">
        <f t="shared" si="5"/>
        <v>19000</v>
      </c>
      <c r="E78" s="358">
        <f t="shared" si="6"/>
        <v>60</v>
      </c>
      <c r="G78" s="359">
        <f t="shared" si="7"/>
        <v>475</v>
      </c>
      <c r="H78" s="347">
        <f t="shared" si="8"/>
        <v>6.0000000000000001E-3</v>
      </c>
      <c r="I78" s="348"/>
    </row>
    <row r="79" spans="1:9" x14ac:dyDescent="0.3">
      <c r="A79" s="345"/>
      <c r="B79" s="345">
        <v>77</v>
      </c>
      <c r="C79" s="346">
        <f t="shared" si="9"/>
        <v>893200</v>
      </c>
      <c r="D79" s="346">
        <f t="shared" si="5"/>
        <v>19200</v>
      </c>
      <c r="E79" s="358">
        <f t="shared" si="6"/>
        <v>60</v>
      </c>
      <c r="G79" s="359">
        <f t="shared" si="7"/>
        <v>480</v>
      </c>
      <c r="H79" s="347">
        <f t="shared" si="8"/>
        <v>6.0000000000000001E-3</v>
      </c>
      <c r="I79" s="348"/>
    </row>
    <row r="80" spans="1:9" x14ac:dyDescent="0.3">
      <c r="A80" s="345"/>
      <c r="B80" s="345">
        <v>78</v>
      </c>
      <c r="C80" s="346">
        <f t="shared" si="9"/>
        <v>912600</v>
      </c>
      <c r="D80" s="346">
        <f t="shared" si="5"/>
        <v>19400</v>
      </c>
      <c r="E80" s="358">
        <f t="shared" si="6"/>
        <v>60</v>
      </c>
      <c r="G80" s="359">
        <f t="shared" si="7"/>
        <v>485</v>
      </c>
      <c r="H80" s="347">
        <f t="shared" si="8"/>
        <v>6.0000000000000001E-3</v>
      </c>
      <c r="I80" s="348"/>
    </row>
    <row r="81" spans="1:9" x14ac:dyDescent="0.3">
      <c r="A81" s="345"/>
      <c r="B81" s="345">
        <v>79</v>
      </c>
      <c r="C81" s="346">
        <f t="shared" si="9"/>
        <v>932200</v>
      </c>
      <c r="D81" s="346">
        <f t="shared" si="5"/>
        <v>19600</v>
      </c>
      <c r="E81" s="358">
        <f t="shared" si="6"/>
        <v>60</v>
      </c>
      <c r="G81" s="359">
        <f t="shared" si="7"/>
        <v>490</v>
      </c>
      <c r="H81" s="347">
        <f t="shared" si="8"/>
        <v>6.0000000000000001E-3</v>
      </c>
      <c r="I81" s="348"/>
    </row>
    <row r="82" spans="1:9" x14ac:dyDescent="0.3">
      <c r="A82" s="345"/>
      <c r="B82" s="345">
        <v>80</v>
      </c>
      <c r="C82" s="346">
        <f t="shared" si="9"/>
        <v>952000</v>
      </c>
      <c r="D82" s="346">
        <f t="shared" si="5"/>
        <v>19800</v>
      </c>
      <c r="E82" s="358">
        <f t="shared" si="6"/>
        <v>60</v>
      </c>
      <c r="G82" s="359">
        <f t="shared" si="7"/>
        <v>495</v>
      </c>
      <c r="H82" s="347">
        <f t="shared" si="8"/>
        <v>6.0000000000000001E-3</v>
      </c>
      <c r="I82" s="348" t="s">
        <v>4513</v>
      </c>
    </row>
    <row r="83" spans="1:9" x14ac:dyDescent="0.3">
      <c r="A83" s="345"/>
      <c r="B83" s="345">
        <v>81</v>
      </c>
      <c r="C83" s="346">
        <f t="shared" si="9"/>
        <v>972000</v>
      </c>
      <c r="D83" s="346">
        <f t="shared" si="5"/>
        <v>20000</v>
      </c>
      <c r="E83" s="358">
        <f t="shared" si="6"/>
        <v>60</v>
      </c>
      <c r="G83" s="359">
        <f t="shared" si="7"/>
        <v>500</v>
      </c>
      <c r="H83" s="347">
        <f t="shared" si="8"/>
        <v>6.0000000000000001E-3</v>
      </c>
      <c r="I83" s="348"/>
    </row>
    <row r="84" spans="1:9" x14ac:dyDescent="0.3">
      <c r="A84" s="345"/>
      <c r="B84" s="345">
        <v>82</v>
      </c>
      <c r="C84" s="346">
        <f t="shared" si="9"/>
        <v>992200</v>
      </c>
      <c r="D84" s="346">
        <f t="shared" si="5"/>
        <v>20200</v>
      </c>
      <c r="E84" s="358">
        <f t="shared" si="6"/>
        <v>60</v>
      </c>
      <c r="G84" s="359">
        <f t="shared" si="7"/>
        <v>505</v>
      </c>
      <c r="H84" s="347">
        <f t="shared" si="8"/>
        <v>6.0000000000000001E-3</v>
      </c>
      <c r="I84" s="348"/>
    </row>
    <row r="85" spans="1:9" x14ac:dyDescent="0.3">
      <c r="A85" s="345"/>
      <c r="B85" s="345">
        <v>83</v>
      </c>
      <c r="C85" s="346">
        <f t="shared" si="9"/>
        <v>1012600</v>
      </c>
      <c r="D85" s="346">
        <f t="shared" si="5"/>
        <v>20400</v>
      </c>
      <c r="E85" s="358">
        <f t="shared" si="6"/>
        <v>60</v>
      </c>
      <c r="G85" s="359">
        <f t="shared" si="7"/>
        <v>510</v>
      </c>
      <c r="H85" s="347">
        <f t="shared" si="8"/>
        <v>6.0000000000000001E-3</v>
      </c>
      <c r="I85" s="348"/>
    </row>
    <row r="86" spans="1:9" x14ac:dyDescent="0.3">
      <c r="A86" s="345"/>
      <c r="B86" s="345">
        <v>84</v>
      </c>
      <c r="C86" s="346">
        <f t="shared" si="9"/>
        <v>1033200</v>
      </c>
      <c r="D86" s="346">
        <f t="shared" si="5"/>
        <v>20600</v>
      </c>
      <c r="E86" s="358">
        <f t="shared" si="6"/>
        <v>60</v>
      </c>
      <c r="G86" s="359">
        <f t="shared" si="7"/>
        <v>515</v>
      </c>
      <c r="H86" s="347">
        <f t="shared" si="8"/>
        <v>6.0000000000000001E-3</v>
      </c>
      <c r="I86" s="348"/>
    </row>
    <row r="87" spans="1:9" x14ac:dyDescent="0.3">
      <c r="A87" s="345"/>
      <c r="B87" s="345">
        <v>85</v>
      </c>
      <c r="C87" s="346">
        <f t="shared" si="9"/>
        <v>1054000</v>
      </c>
      <c r="D87" s="346">
        <f t="shared" si="5"/>
        <v>20800</v>
      </c>
      <c r="E87" s="358">
        <f t="shared" si="6"/>
        <v>60</v>
      </c>
      <c r="G87" s="359">
        <f t="shared" si="7"/>
        <v>520</v>
      </c>
      <c r="H87" s="347">
        <f t="shared" si="8"/>
        <v>6.0000000000000001E-3</v>
      </c>
      <c r="I87" s="348"/>
    </row>
    <row r="88" spans="1:9" x14ac:dyDescent="0.3">
      <c r="A88" s="345"/>
      <c r="B88" s="345">
        <v>86</v>
      </c>
      <c r="C88" s="346">
        <f t="shared" si="9"/>
        <v>1075000</v>
      </c>
      <c r="D88" s="346">
        <f t="shared" si="5"/>
        <v>21000</v>
      </c>
      <c r="E88" s="358">
        <f t="shared" si="6"/>
        <v>60</v>
      </c>
      <c r="G88" s="359">
        <f t="shared" si="7"/>
        <v>525</v>
      </c>
      <c r="H88" s="347">
        <f t="shared" si="8"/>
        <v>6.0000000000000001E-3</v>
      </c>
      <c r="I88" s="348"/>
    </row>
    <row r="89" spans="1:9" x14ac:dyDescent="0.3">
      <c r="A89" s="345"/>
      <c r="B89" s="345">
        <v>87</v>
      </c>
      <c r="C89" s="346">
        <f t="shared" si="9"/>
        <v>1096200</v>
      </c>
      <c r="D89" s="346">
        <f t="shared" si="5"/>
        <v>21200</v>
      </c>
      <c r="E89" s="358">
        <f t="shared" si="6"/>
        <v>60</v>
      </c>
      <c r="G89" s="359">
        <f t="shared" si="7"/>
        <v>530</v>
      </c>
      <c r="H89" s="347">
        <f t="shared" si="8"/>
        <v>6.0000000000000001E-3</v>
      </c>
      <c r="I89" s="348"/>
    </row>
    <row r="90" spans="1:9" x14ac:dyDescent="0.3">
      <c r="A90" s="345"/>
      <c r="B90" s="345">
        <v>88</v>
      </c>
      <c r="C90" s="346">
        <f t="shared" si="9"/>
        <v>1117600</v>
      </c>
      <c r="D90" s="346">
        <f t="shared" si="5"/>
        <v>21400</v>
      </c>
      <c r="E90" s="358">
        <f t="shared" si="6"/>
        <v>60</v>
      </c>
      <c r="G90" s="359">
        <f t="shared" si="7"/>
        <v>535</v>
      </c>
      <c r="H90" s="347">
        <f t="shared" si="8"/>
        <v>6.0000000000000001E-3</v>
      </c>
      <c r="I90" s="348"/>
    </row>
    <row r="91" spans="1:9" x14ac:dyDescent="0.3">
      <c r="A91" s="345"/>
      <c r="B91" s="345">
        <v>89</v>
      </c>
      <c r="C91" s="346">
        <f t="shared" si="9"/>
        <v>1139200</v>
      </c>
      <c r="D91" s="346">
        <f t="shared" si="5"/>
        <v>21600</v>
      </c>
      <c r="E91" s="358">
        <f t="shared" si="6"/>
        <v>60</v>
      </c>
      <c r="G91" s="359">
        <f t="shared" si="7"/>
        <v>540</v>
      </c>
      <c r="H91" s="347">
        <f t="shared" si="8"/>
        <v>6.0000000000000001E-3</v>
      </c>
      <c r="I91" s="348"/>
    </row>
    <row r="92" spans="1:9" x14ac:dyDescent="0.3">
      <c r="A92" s="345"/>
      <c r="B92" s="345">
        <v>90</v>
      </c>
      <c r="C92" s="346">
        <f t="shared" si="9"/>
        <v>1161000</v>
      </c>
      <c r="D92" s="346">
        <f t="shared" si="5"/>
        <v>21800</v>
      </c>
      <c r="E92" s="358">
        <f t="shared" si="6"/>
        <v>90</v>
      </c>
      <c r="G92" s="359">
        <f t="shared" si="7"/>
        <v>545</v>
      </c>
      <c r="H92" s="347">
        <f t="shared" si="8"/>
        <v>8.9999999999999993E-3</v>
      </c>
      <c r="I92" s="348" t="s">
        <v>4513</v>
      </c>
    </row>
    <row r="93" spans="1:9" x14ac:dyDescent="0.3">
      <c r="A93" s="345"/>
      <c r="B93" s="345">
        <v>91</v>
      </c>
      <c r="C93" s="346">
        <f t="shared" si="9"/>
        <v>1183000</v>
      </c>
      <c r="D93" s="346">
        <f t="shared" si="5"/>
        <v>22000</v>
      </c>
      <c r="E93" s="358">
        <f t="shared" si="6"/>
        <v>90</v>
      </c>
      <c r="G93" s="359">
        <f t="shared" si="7"/>
        <v>550</v>
      </c>
      <c r="H93" s="347">
        <f t="shared" si="8"/>
        <v>8.9999999999999993E-3</v>
      </c>
      <c r="I93" s="348"/>
    </row>
    <row r="94" spans="1:9" x14ac:dyDescent="0.3">
      <c r="A94" s="345"/>
      <c r="B94" s="345">
        <v>92</v>
      </c>
      <c r="C94" s="346">
        <f t="shared" si="9"/>
        <v>1205200</v>
      </c>
      <c r="D94" s="346">
        <f t="shared" si="5"/>
        <v>22200</v>
      </c>
      <c r="E94" s="358">
        <f t="shared" si="6"/>
        <v>90</v>
      </c>
      <c r="G94" s="359">
        <f t="shared" si="7"/>
        <v>555</v>
      </c>
      <c r="H94" s="347">
        <f t="shared" si="8"/>
        <v>8.9999999999999993E-3</v>
      </c>
      <c r="I94" s="348"/>
    </row>
    <row r="95" spans="1:9" x14ac:dyDescent="0.3">
      <c r="A95" s="345"/>
      <c r="B95" s="345">
        <v>93</v>
      </c>
      <c r="C95" s="346">
        <f t="shared" si="9"/>
        <v>1227600</v>
      </c>
      <c r="D95" s="346">
        <f t="shared" si="5"/>
        <v>22400</v>
      </c>
      <c r="E95" s="358">
        <f t="shared" si="6"/>
        <v>90</v>
      </c>
      <c r="G95" s="359">
        <f t="shared" si="7"/>
        <v>560</v>
      </c>
      <c r="H95" s="347">
        <f t="shared" si="8"/>
        <v>8.9999999999999993E-3</v>
      </c>
      <c r="I95" s="348"/>
    </row>
    <row r="96" spans="1:9" x14ac:dyDescent="0.3">
      <c r="A96" s="345"/>
      <c r="B96" s="345">
        <v>94</v>
      </c>
      <c r="C96" s="346">
        <f t="shared" si="9"/>
        <v>1250200</v>
      </c>
      <c r="D96" s="346">
        <f t="shared" si="5"/>
        <v>22600</v>
      </c>
      <c r="E96" s="358">
        <f t="shared" si="6"/>
        <v>90</v>
      </c>
      <c r="G96" s="359">
        <f t="shared" si="7"/>
        <v>565</v>
      </c>
      <c r="H96" s="347">
        <f t="shared" si="8"/>
        <v>8.9999999999999993E-3</v>
      </c>
      <c r="I96" s="348"/>
    </row>
    <row r="97" spans="1:9" x14ac:dyDescent="0.3">
      <c r="A97" s="345"/>
      <c r="B97" s="345">
        <v>95</v>
      </c>
      <c r="C97" s="346">
        <f t="shared" si="9"/>
        <v>1273000</v>
      </c>
      <c r="D97" s="346">
        <f t="shared" si="5"/>
        <v>22800</v>
      </c>
      <c r="E97" s="358">
        <f t="shared" si="6"/>
        <v>90</v>
      </c>
      <c r="G97" s="359">
        <f t="shared" si="7"/>
        <v>570</v>
      </c>
      <c r="H97" s="347">
        <f t="shared" si="8"/>
        <v>8.9999999999999993E-3</v>
      </c>
      <c r="I97" s="348"/>
    </row>
    <row r="98" spans="1:9" x14ac:dyDescent="0.3">
      <c r="A98" s="345"/>
      <c r="B98" s="345">
        <v>96</v>
      </c>
      <c r="C98" s="346">
        <f t="shared" si="9"/>
        <v>1296000</v>
      </c>
      <c r="D98" s="346">
        <f t="shared" si="5"/>
        <v>23000</v>
      </c>
      <c r="E98" s="358">
        <f t="shared" si="6"/>
        <v>90</v>
      </c>
      <c r="G98" s="359">
        <f t="shared" si="7"/>
        <v>575</v>
      </c>
      <c r="H98" s="347">
        <f t="shared" si="8"/>
        <v>8.9999999999999993E-3</v>
      </c>
      <c r="I98" s="348"/>
    </row>
    <row r="99" spans="1:9" x14ac:dyDescent="0.3">
      <c r="A99" s="345"/>
      <c r="B99" s="345">
        <v>97</v>
      </c>
      <c r="C99" s="346">
        <f t="shared" si="9"/>
        <v>1319200</v>
      </c>
      <c r="D99" s="346">
        <f t="shared" si="5"/>
        <v>23200</v>
      </c>
      <c r="E99" s="358">
        <f t="shared" si="6"/>
        <v>90</v>
      </c>
      <c r="G99" s="359">
        <f t="shared" si="7"/>
        <v>580</v>
      </c>
      <c r="H99" s="347">
        <f t="shared" si="8"/>
        <v>8.9999999999999993E-3</v>
      </c>
      <c r="I99" s="348"/>
    </row>
    <row r="100" spans="1:9" x14ac:dyDescent="0.3">
      <c r="A100" s="345"/>
      <c r="B100" s="345">
        <v>98</v>
      </c>
      <c r="C100" s="346">
        <f t="shared" si="9"/>
        <v>1342600</v>
      </c>
      <c r="D100" s="346">
        <f t="shared" si="5"/>
        <v>23400</v>
      </c>
      <c r="E100" s="358">
        <f t="shared" si="6"/>
        <v>90</v>
      </c>
      <c r="G100" s="359">
        <f t="shared" si="7"/>
        <v>585</v>
      </c>
      <c r="H100" s="347">
        <f t="shared" si="8"/>
        <v>8.9999999999999993E-3</v>
      </c>
      <c r="I100" s="348"/>
    </row>
    <row r="101" spans="1:9" x14ac:dyDescent="0.3">
      <c r="A101" s="345"/>
      <c r="B101" s="345">
        <v>99</v>
      </c>
      <c r="C101" s="346">
        <f t="shared" si="9"/>
        <v>1366200</v>
      </c>
      <c r="D101" s="346">
        <f t="shared" si="5"/>
        <v>23600</v>
      </c>
      <c r="E101" s="358">
        <f t="shared" si="6"/>
        <v>90</v>
      </c>
      <c r="G101" s="359">
        <f t="shared" si="7"/>
        <v>590</v>
      </c>
      <c r="H101" s="347">
        <f t="shared" si="8"/>
        <v>8.9999999999999993E-3</v>
      </c>
      <c r="I101" s="348"/>
    </row>
    <row r="102" spans="1:9" x14ac:dyDescent="0.3">
      <c r="A102" s="345"/>
      <c r="B102" s="345">
        <v>100</v>
      </c>
      <c r="C102" s="346">
        <f t="shared" si="9"/>
        <v>1390000</v>
      </c>
      <c r="D102" s="346">
        <f t="shared" si="5"/>
        <v>23800</v>
      </c>
      <c r="E102" s="358">
        <f t="shared" si="6"/>
        <v>90</v>
      </c>
      <c r="G102" s="359">
        <f t="shared" si="7"/>
        <v>595</v>
      </c>
      <c r="H102" s="347">
        <f t="shared" si="8"/>
        <v>8.9999999999999993E-3</v>
      </c>
      <c r="I102" s="348" t="s">
        <v>4514</v>
      </c>
    </row>
    <row r="103" spans="1:9" x14ac:dyDescent="0.3">
      <c r="A103" s="345"/>
      <c r="B103" s="345">
        <v>101</v>
      </c>
      <c r="C103" s="346">
        <f t="shared" si="9"/>
        <v>1414000</v>
      </c>
      <c r="D103" s="346">
        <f t="shared" si="5"/>
        <v>24000</v>
      </c>
      <c r="E103" s="358">
        <f t="shared" si="6"/>
        <v>90</v>
      </c>
      <c r="G103" s="359">
        <f t="shared" si="7"/>
        <v>600</v>
      </c>
      <c r="H103" s="347">
        <f t="shared" si="8"/>
        <v>8.9999999999999993E-3</v>
      </c>
      <c r="I103" s="348"/>
    </row>
    <row r="104" spans="1:9" x14ac:dyDescent="0.3">
      <c r="A104" s="345"/>
      <c r="B104" s="345">
        <v>102</v>
      </c>
      <c r="C104" s="346">
        <f t="shared" si="9"/>
        <v>1438200</v>
      </c>
      <c r="D104" s="346">
        <f t="shared" si="5"/>
        <v>24200</v>
      </c>
      <c r="E104" s="358">
        <f t="shared" si="6"/>
        <v>90</v>
      </c>
      <c r="G104" s="359">
        <f t="shared" si="7"/>
        <v>605</v>
      </c>
      <c r="H104" s="347">
        <f t="shared" si="8"/>
        <v>8.9999999999999993E-3</v>
      </c>
      <c r="I104" s="348"/>
    </row>
    <row r="105" spans="1:9" x14ac:dyDescent="0.3">
      <c r="A105" s="345"/>
      <c r="B105" s="345">
        <v>103</v>
      </c>
      <c r="C105" s="346">
        <f t="shared" si="9"/>
        <v>1462600</v>
      </c>
      <c r="D105" s="346">
        <f t="shared" si="5"/>
        <v>24400</v>
      </c>
      <c r="E105" s="358">
        <f t="shared" si="6"/>
        <v>90</v>
      </c>
      <c r="G105" s="359">
        <f t="shared" si="7"/>
        <v>610</v>
      </c>
      <c r="H105" s="347">
        <f t="shared" si="8"/>
        <v>8.9999999999999993E-3</v>
      </c>
      <c r="I105" s="348"/>
    </row>
    <row r="106" spans="1:9" x14ac:dyDescent="0.3">
      <c r="A106" s="345"/>
      <c r="B106" s="345">
        <v>104</v>
      </c>
      <c r="C106" s="346">
        <f t="shared" si="9"/>
        <v>1487200</v>
      </c>
      <c r="D106" s="346">
        <f t="shared" si="5"/>
        <v>24600</v>
      </c>
      <c r="E106" s="358">
        <f t="shared" si="6"/>
        <v>90</v>
      </c>
      <c r="G106" s="359">
        <f t="shared" si="7"/>
        <v>615</v>
      </c>
      <c r="H106" s="347">
        <f t="shared" si="8"/>
        <v>8.9999999999999993E-3</v>
      </c>
      <c r="I106" s="348"/>
    </row>
    <row r="107" spans="1:9" x14ac:dyDescent="0.3">
      <c r="A107" s="345"/>
      <c r="B107" s="345">
        <v>105</v>
      </c>
      <c r="C107" s="346">
        <f t="shared" si="9"/>
        <v>1512000</v>
      </c>
      <c r="D107" s="346">
        <f t="shared" si="5"/>
        <v>24800</v>
      </c>
      <c r="E107" s="358">
        <f t="shared" si="6"/>
        <v>90</v>
      </c>
      <c r="G107" s="359">
        <f t="shared" si="7"/>
        <v>620</v>
      </c>
      <c r="H107" s="347">
        <f t="shared" si="8"/>
        <v>8.9999999999999993E-3</v>
      </c>
      <c r="I107" s="348"/>
    </row>
    <row r="108" spans="1:9" x14ac:dyDescent="0.3">
      <c r="A108" s="345"/>
      <c r="B108" s="345">
        <v>106</v>
      </c>
      <c r="C108" s="346">
        <f t="shared" si="9"/>
        <v>1537000</v>
      </c>
      <c r="D108" s="346">
        <f t="shared" si="5"/>
        <v>25000</v>
      </c>
      <c r="E108" s="358">
        <f t="shared" si="6"/>
        <v>90</v>
      </c>
      <c r="G108" s="359">
        <f t="shared" si="7"/>
        <v>625</v>
      </c>
      <c r="H108" s="347">
        <f t="shared" si="8"/>
        <v>8.9999999999999993E-3</v>
      </c>
      <c r="I108" s="348"/>
    </row>
    <row r="109" spans="1:9" x14ac:dyDescent="0.3">
      <c r="A109" s="345"/>
      <c r="B109" s="345">
        <v>107</v>
      </c>
      <c r="C109" s="346">
        <f t="shared" si="9"/>
        <v>1562200</v>
      </c>
      <c r="D109" s="346">
        <f t="shared" si="5"/>
        <v>25200</v>
      </c>
      <c r="E109" s="358">
        <f t="shared" si="6"/>
        <v>90</v>
      </c>
      <c r="G109" s="359">
        <f t="shared" si="7"/>
        <v>630</v>
      </c>
      <c r="H109" s="347">
        <f t="shared" si="8"/>
        <v>8.9999999999999993E-3</v>
      </c>
      <c r="I109" s="348"/>
    </row>
    <row r="110" spans="1:9" x14ac:dyDescent="0.3">
      <c r="A110" s="345"/>
      <c r="B110" s="345">
        <v>108</v>
      </c>
      <c r="C110" s="346">
        <f t="shared" si="9"/>
        <v>1587600</v>
      </c>
      <c r="D110" s="346">
        <f t="shared" si="5"/>
        <v>25400</v>
      </c>
      <c r="E110" s="358">
        <f t="shared" si="6"/>
        <v>90</v>
      </c>
      <c r="G110" s="359">
        <f t="shared" si="7"/>
        <v>635</v>
      </c>
      <c r="H110" s="347">
        <f t="shared" si="8"/>
        <v>8.9999999999999993E-3</v>
      </c>
      <c r="I110" s="348"/>
    </row>
    <row r="111" spans="1:9" x14ac:dyDescent="0.3">
      <c r="A111" s="345"/>
      <c r="B111" s="345">
        <v>109</v>
      </c>
      <c r="C111" s="346">
        <f t="shared" si="9"/>
        <v>1613200</v>
      </c>
      <c r="D111" s="346">
        <f t="shared" si="5"/>
        <v>25600</v>
      </c>
      <c r="E111" s="358">
        <f t="shared" si="6"/>
        <v>90</v>
      </c>
      <c r="G111" s="359">
        <f t="shared" si="7"/>
        <v>640</v>
      </c>
      <c r="H111" s="347">
        <f t="shared" si="8"/>
        <v>8.9999999999999993E-3</v>
      </c>
      <c r="I111" s="348"/>
    </row>
    <row r="112" spans="1:9" x14ac:dyDescent="0.3">
      <c r="A112" s="345"/>
      <c r="B112" s="345">
        <v>110</v>
      </c>
      <c r="C112" s="346">
        <f t="shared" si="9"/>
        <v>1639000</v>
      </c>
      <c r="D112" s="346">
        <f t="shared" si="5"/>
        <v>25800</v>
      </c>
      <c r="E112" s="358">
        <f t="shared" si="6"/>
        <v>90</v>
      </c>
      <c r="G112" s="359">
        <f t="shared" si="7"/>
        <v>645</v>
      </c>
      <c r="H112" s="347">
        <f t="shared" si="8"/>
        <v>8.9999999999999993E-3</v>
      </c>
      <c r="I112" s="348" t="s">
        <v>4514</v>
      </c>
    </row>
    <row r="113" spans="1:9" x14ac:dyDescent="0.3">
      <c r="A113" s="345"/>
      <c r="B113" s="345">
        <v>111</v>
      </c>
      <c r="C113" s="346">
        <f t="shared" si="9"/>
        <v>1665000</v>
      </c>
      <c r="D113" s="346">
        <f t="shared" si="5"/>
        <v>26000</v>
      </c>
      <c r="E113" s="358">
        <f t="shared" si="6"/>
        <v>90</v>
      </c>
      <c r="G113" s="359">
        <f t="shared" si="7"/>
        <v>650</v>
      </c>
      <c r="H113" s="347">
        <f t="shared" si="8"/>
        <v>8.9999999999999993E-3</v>
      </c>
      <c r="I113" s="348"/>
    </row>
    <row r="114" spans="1:9" x14ac:dyDescent="0.3">
      <c r="A114" s="345"/>
      <c r="B114" s="345">
        <v>112</v>
      </c>
      <c r="C114" s="346">
        <f t="shared" si="9"/>
        <v>1691200</v>
      </c>
      <c r="D114" s="346">
        <f t="shared" si="5"/>
        <v>26200</v>
      </c>
      <c r="E114" s="358">
        <f t="shared" si="6"/>
        <v>90</v>
      </c>
      <c r="G114" s="359">
        <f t="shared" si="7"/>
        <v>655</v>
      </c>
      <c r="H114" s="347">
        <f t="shared" si="8"/>
        <v>8.9999999999999993E-3</v>
      </c>
      <c r="I114" s="348"/>
    </row>
    <row r="115" spans="1:9" x14ac:dyDescent="0.3">
      <c r="A115" s="345"/>
      <c r="B115" s="345">
        <v>113</v>
      </c>
      <c r="C115" s="346">
        <f t="shared" si="9"/>
        <v>1717600</v>
      </c>
      <c r="D115" s="346">
        <f t="shared" si="5"/>
        <v>26400</v>
      </c>
      <c r="E115" s="358">
        <f t="shared" si="6"/>
        <v>90</v>
      </c>
      <c r="G115" s="359">
        <f t="shared" si="7"/>
        <v>660</v>
      </c>
      <c r="H115" s="347">
        <f t="shared" si="8"/>
        <v>8.9999999999999993E-3</v>
      </c>
      <c r="I115" s="348"/>
    </row>
    <row r="116" spans="1:9" x14ac:dyDescent="0.3">
      <c r="A116" s="345"/>
      <c r="B116" s="345">
        <v>114</v>
      </c>
      <c r="C116" s="346">
        <f t="shared" si="9"/>
        <v>1744200</v>
      </c>
      <c r="D116" s="346">
        <f t="shared" si="5"/>
        <v>26600</v>
      </c>
      <c r="E116" s="358">
        <f t="shared" si="6"/>
        <v>90</v>
      </c>
      <c r="G116" s="359">
        <f t="shared" si="7"/>
        <v>665</v>
      </c>
      <c r="H116" s="347">
        <f t="shared" si="8"/>
        <v>8.9999999999999993E-3</v>
      </c>
      <c r="I116" s="348"/>
    </row>
    <row r="117" spans="1:9" x14ac:dyDescent="0.3">
      <c r="A117" s="345"/>
      <c r="B117" s="345">
        <v>115</v>
      </c>
      <c r="C117" s="346">
        <f t="shared" si="9"/>
        <v>1771000</v>
      </c>
      <c r="D117" s="346">
        <f t="shared" si="5"/>
        <v>26800</v>
      </c>
      <c r="E117" s="358">
        <f t="shared" si="6"/>
        <v>90</v>
      </c>
      <c r="G117" s="359">
        <f t="shared" si="7"/>
        <v>670</v>
      </c>
      <c r="H117" s="347">
        <f t="shared" si="8"/>
        <v>8.9999999999999993E-3</v>
      </c>
      <c r="I117" s="348"/>
    </row>
    <row r="118" spans="1:9" x14ac:dyDescent="0.3">
      <c r="A118" s="345"/>
      <c r="B118" s="345">
        <v>116</v>
      </c>
      <c r="C118" s="346">
        <f t="shared" si="9"/>
        <v>1798000</v>
      </c>
      <c r="D118" s="346">
        <f t="shared" si="5"/>
        <v>27000</v>
      </c>
      <c r="E118" s="358">
        <f t="shared" si="6"/>
        <v>90</v>
      </c>
      <c r="G118" s="359">
        <f t="shared" si="7"/>
        <v>675</v>
      </c>
      <c r="H118" s="347">
        <f t="shared" si="8"/>
        <v>8.9999999999999993E-3</v>
      </c>
      <c r="I118" s="348"/>
    </row>
    <row r="119" spans="1:9" x14ac:dyDescent="0.3">
      <c r="A119" s="345"/>
      <c r="B119" s="345">
        <v>117</v>
      </c>
      <c r="C119" s="346">
        <f t="shared" si="9"/>
        <v>1825200</v>
      </c>
      <c r="D119" s="346">
        <f t="shared" si="5"/>
        <v>27200</v>
      </c>
      <c r="E119" s="358">
        <f t="shared" si="6"/>
        <v>90</v>
      </c>
      <c r="G119" s="359">
        <f t="shared" si="7"/>
        <v>680</v>
      </c>
      <c r="H119" s="347">
        <f t="shared" si="8"/>
        <v>8.9999999999999993E-3</v>
      </c>
      <c r="I119" s="348"/>
    </row>
    <row r="120" spans="1:9" x14ac:dyDescent="0.3">
      <c r="A120" s="345"/>
      <c r="B120" s="345">
        <v>118</v>
      </c>
      <c r="C120" s="346">
        <f t="shared" si="9"/>
        <v>1852600</v>
      </c>
      <c r="D120" s="346">
        <f t="shared" si="5"/>
        <v>27400</v>
      </c>
      <c r="E120" s="358">
        <f t="shared" si="6"/>
        <v>90</v>
      </c>
      <c r="G120" s="359">
        <f t="shared" si="7"/>
        <v>685</v>
      </c>
      <c r="H120" s="347">
        <f t="shared" si="8"/>
        <v>8.9999999999999993E-3</v>
      </c>
      <c r="I120" s="348"/>
    </row>
    <row r="121" spans="1:9" x14ac:dyDescent="0.3">
      <c r="A121" s="345"/>
      <c r="B121" s="345">
        <v>119</v>
      </c>
      <c r="C121" s="346">
        <f t="shared" si="9"/>
        <v>1880200</v>
      </c>
      <c r="D121" s="346">
        <f t="shared" si="5"/>
        <v>27600</v>
      </c>
      <c r="E121" s="358">
        <f t="shared" si="6"/>
        <v>90</v>
      </c>
      <c r="G121" s="359">
        <f t="shared" si="7"/>
        <v>690</v>
      </c>
      <c r="H121" s="347">
        <f t="shared" si="8"/>
        <v>8.9999999999999993E-3</v>
      </c>
      <c r="I121" s="348"/>
    </row>
    <row r="122" spans="1:9" x14ac:dyDescent="0.3">
      <c r="A122" s="345"/>
      <c r="B122" s="345">
        <v>120</v>
      </c>
      <c r="C122" s="346">
        <f t="shared" si="9"/>
        <v>1908000</v>
      </c>
      <c r="D122" s="346">
        <f t="shared" si="5"/>
        <v>27800</v>
      </c>
      <c r="E122" s="358">
        <f t="shared" si="6"/>
        <v>120</v>
      </c>
      <c r="G122" s="359">
        <f t="shared" si="7"/>
        <v>695</v>
      </c>
      <c r="H122" s="347">
        <f t="shared" si="8"/>
        <v>1.2E-2</v>
      </c>
      <c r="I122" s="348" t="s">
        <v>4514</v>
      </c>
    </row>
    <row r="123" spans="1:9" x14ac:dyDescent="0.3">
      <c r="A123" s="345"/>
      <c r="B123" s="345">
        <v>121</v>
      </c>
      <c r="C123" s="346">
        <f t="shared" si="9"/>
        <v>1936000</v>
      </c>
      <c r="D123" s="346">
        <f t="shared" si="5"/>
        <v>28000</v>
      </c>
      <c r="E123" s="358">
        <f t="shared" si="6"/>
        <v>120</v>
      </c>
      <c r="G123" s="359">
        <f t="shared" si="7"/>
        <v>700</v>
      </c>
      <c r="H123" s="347">
        <f t="shared" si="8"/>
        <v>1.2E-2</v>
      </c>
      <c r="I123" s="348"/>
    </row>
    <row r="124" spans="1:9" x14ac:dyDescent="0.3">
      <c r="A124" s="345"/>
      <c r="B124" s="345">
        <v>122</v>
      </c>
      <c r="C124" s="346">
        <f t="shared" si="9"/>
        <v>1964200</v>
      </c>
      <c r="D124" s="346">
        <f t="shared" si="5"/>
        <v>28200</v>
      </c>
      <c r="E124" s="358">
        <f t="shared" si="6"/>
        <v>120</v>
      </c>
      <c r="G124" s="359">
        <f t="shared" si="7"/>
        <v>705</v>
      </c>
      <c r="H124" s="347">
        <f t="shared" si="8"/>
        <v>1.2E-2</v>
      </c>
      <c r="I124" s="348"/>
    </row>
    <row r="125" spans="1:9" x14ac:dyDescent="0.3">
      <c r="A125" s="345"/>
      <c r="B125" s="345">
        <v>123</v>
      </c>
      <c r="C125" s="346">
        <f t="shared" si="9"/>
        <v>1992600</v>
      </c>
      <c r="D125" s="346">
        <f t="shared" si="5"/>
        <v>28400</v>
      </c>
      <c r="E125" s="358">
        <f t="shared" si="6"/>
        <v>120</v>
      </c>
      <c r="G125" s="359">
        <f t="shared" si="7"/>
        <v>710</v>
      </c>
      <c r="H125" s="347">
        <f t="shared" si="8"/>
        <v>1.2E-2</v>
      </c>
      <c r="I125" s="348"/>
    </row>
    <row r="126" spans="1:9" x14ac:dyDescent="0.3">
      <c r="A126" s="345"/>
      <c r="B126" s="345">
        <v>124</v>
      </c>
      <c r="C126" s="346">
        <f t="shared" si="9"/>
        <v>2021200</v>
      </c>
      <c r="D126" s="346">
        <f t="shared" si="5"/>
        <v>28600</v>
      </c>
      <c r="E126" s="358">
        <f t="shared" si="6"/>
        <v>120</v>
      </c>
      <c r="G126" s="359">
        <f t="shared" si="7"/>
        <v>715</v>
      </c>
      <c r="H126" s="347">
        <f t="shared" si="8"/>
        <v>1.2E-2</v>
      </c>
      <c r="I126" s="348"/>
    </row>
    <row r="127" spans="1:9" x14ac:dyDescent="0.3">
      <c r="A127" s="345"/>
      <c r="B127" s="345">
        <v>125</v>
      </c>
      <c r="C127" s="346">
        <f t="shared" si="9"/>
        <v>2050000</v>
      </c>
      <c r="D127" s="346">
        <f t="shared" si="5"/>
        <v>28800</v>
      </c>
      <c r="E127" s="358">
        <f t="shared" si="6"/>
        <v>120</v>
      </c>
      <c r="G127" s="359">
        <f t="shared" si="7"/>
        <v>720</v>
      </c>
      <c r="H127" s="347">
        <f t="shared" si="8"/>
        <v>1.2E-2</v>
      </c>
      <c r="I127" s="348"/>
    </row>
    <row r="128" spans="1:9" x14ac:dyDescent="0.3">
      <c r="A128" s="345"/>
      <c r="B128" s="345">
        <v>126</v>
      </c>
      <c r="C128" s="346">
        <f t="shared" si="9"/>
        <v>2079000</v>
      </c>
      <c r="D128" s="346">
        <f t="shared" si="5"/>
        <v>29000</v>
      </c>
      <c r="E128" s="358">
        <f t="shared" si="6"/>
        <v>120</v>
      </c>
      <c r="G128" s="359">
        <f t="shared" si="7"/>
        <v>725</v>
      </c>
      <c r="H128" s="347">
        <f t="shared" si="8"/>
        <v>1.2E-2</v>
      </c>
      <c r="I128" s="348"/>
    </row>
    <row r="129" spans="1:9" x14ac:dyDescent="0.3">
      <c r="A129" s="345"/>
      <c r="B129" s="345">
        <v>127</v>
      </c>
      <c r="C129" s="346">
        <f t="shared" si="9"/>
        <v>2108200</v>
      </c>
      <c r="D129" s="346">
        <f t="shared" si="5"/>
        <v>29200</v>
      </c>
      <c r="E129" s="358">
        <f t="shared" si="6"/>
        <v>120</v>
      </c>
      <c r="G129" s="359">
        <f t="shared" si="7"/>
        <v>730</v>
      </c>
      <c r="H129" s="347">
        <f t="shared" si="8"/>
        <v>1.2E-2</v>
      </c>
      <c r="I129" s="348"/>
    </row>
    <row r="130" spans="1:9" x14ac:dyDescent="0.3">
      <c r="A130" s="345"/>
      <c r="B130" s="345">
        <v>128</v>
      </c>
      <c r="C130" s="346">
        <f t="shared" si="9"/>
        <v>2137600</v>
      </c>
      <c r="D130" s="346">
        <f t="shared" si="5"/>
        <v>29400</v>
      </c>
      <c r="E130" s="358">
        <f t="shared" si="6"/>
        <v>120</v>
      </c>
      <c r="G130" s="359">
        <f t="shared" si="7"/>
        <v>735</v>
      </c>
      <c r="H130" s="347">
        <f t="shared" si="8"/>
        <v>1.2E-2</v>
      </c>
      <c r="I130" s="348"/>
    </row>
    <row r="131" spans="1:9" x14ac:dyDescent="0.3">
      <c r="A131" s="345"/>
      <c r="B131" s="345">
        <v>129</v>
      </c>
      <c r="C131" s="346">
        <f t="shared" si="9"/>
        <v>2167200</v>
      </c>
      <c r="D131" s="346">
        <f t="shared" ref="D131:D194" si="10">K$10*G131</f>
        <v>29600</v>
      </c>
      <c r="E131" s="358">
        <f t="shared" ref="E131:E194" si="11">H131*10000</f>
        <v>120</v>
      </c>
      <c r="G131" s="359">
        <f t="shared" ref="G131:G194" si="12">(B131-1)*5 +100</f>
        <v>740</v>
      </c>
      <c r="H131" s="347">
        <f t="shared" ref="H131:H194" si="13">INT(B131/30)*0.3/100</f>
        <v>1.2E-2</v>
      </c>
      <c r="I131" s="348"/>
    </row>
    <row r="132" spans="1:9" x14ac:dyDescent="0.3">
      <c r="A132" s="345"/>
      <c r="B132" s="345">
        <v>130</v>
      </c>
      <c r="C132" s="346">
        <f t="shared" ref="C132:C195" si="14">C131+D132</f>
        <v>2197000</v>
      </c>
      <c r="D132" s="346">
        <f t="shared" si="10"/>
        <v>29800</v>
      </c>
      <c r="E132" s="358">
        <f t="shared" si="11"/>
        <v>120</v>
      </c>
      <c r="G132" s="359">
        <f t="shared" si="12"/>
        <v>745</v>
      </c>
      <c r="H132" s="347">
        <f t="shared" si="13"/>
        <v>1.2E-2</v>
      </c>
      <c r="I132" s="348" t="s">
        <v>4515</v>
      </c>
    </row>
    <row r="133" spans="1:9" x14ac:dyDescent="0.3">
      <c r="A133" s="345"/>
      <c r="B133" s="345">
        <v>131</v>
      </c>
      <c r="C133" s="346">
        <f t="shared" si="14"/>
        <v>2227000</v>
      </c>
      <c r="D133" s="346">
        <f t="shared" si="10"/>
        <v>30000</v>
      </c>
      <c r="E133" s="358">
        <f t="shared" si="11"/>
        <v>120</v>
      </c>
      <c r="G133" s="359">
        <f t="shared" si="12"/>
        <v>750</v>
      </c>
      <c r="H133" s="347">
        <f t="shared" si="13"/>
        <v>1.2E-2</v>
      </c>
      <c r="I133" s="348"/>
    </row>
    <row r="134" spans="1:9" x14ac:dyDescent="0.3">
      <c r="A134" s="345"/>
      <c r="B134" s="345">
        <v>132</v>
      </c>
      <c r="C134" s="346">
        <f t="shared" si="14"/>
        <v>2257200</v>
      </c>
      <c r="D134" s="346">
        <f t="shared" si="10"/>
        <v>30200</v>
      </c>
      <c r="E134" s="358">
        <f t="shared" si="11"/>
        <v>120</v>
      </c>
      <c r="G134" s="359">
        <f t="shared" si="12"/>
        <v>755</v>
      </c>
      <c r="H134" s="347">
        <f t="shared" si="13"/>
        <v>1.2E-2</v>
      </c>
      <c r="I134" s="348"/>
    </row>
    <row r="135" spans="1:9" x14ac:dyDescent="0.3">
      <c r="A135" s="345"/>
      <c r="B135" s="345">
        <v>133</v>
      </c>
      <c r="C135" s="346">
        <f t="shared" si="14"/>
        <v>2287600</v>
      </c>
      <c r="D135" s="346">
        <f t="shared" si="10"/>
        <v>30400</v>
      </c>
      <c r="E135" s="358">
        <f t="shared" si="11"/>
        <v>120</v>
      </c>
      <c r="G135" s="359">
        <f t="shared" si="12"/>
        <v>760</v>
      </c>
      <c r="H135" s="347">
        <f t="shared" si="13"/>
        <v>1.2E-2</v>
      </c>
      <c r="I135" s="348"/>
    </row>
    <row r="136" spans="1:9" x14ac:dyDescent="0.3">
      <c r="A136" s="345"/>
      <c r="B136" s="345">
        <v>134</v>
      </c>
      <c r="C136" s="346">
        <f t="shared" si="14"/>
        <v>2318200</v>
      </c>
      <c r="D136" s="346">
        <f t="shared" si="10"/>
        <v>30600</v>
      </c>
      <c r="E136" s="358">
        <f t="shared" si="11"/>
        <v>120</v>
      </c>
      <c r="G136" s="359">
        <f t="shared" si="12"/>
        <v>765</v>
      </c>
      <c r="H136" s="347">
        <f t="shared" si="13"/>
        <v>1.2E-2</v>
      </c>
      <c r="I136" s="348"/>
    </row>
    <row r="137" spans="1:9" x14ac:dyDescent="0.3">
      <c r="A137" s="345"/>
      <c r="B137" s="345">
        <v>135</v>
      </c>
      <c r="C137" s="346">
        <f t="shared" si="14"/>
        <v>2349000</v>
      </c>
      <c r="D137" s="346">
        <f t="shared" si="10"/>
        <v>30800</v>
      </c>
      <c r="E137" s="358">
        <f t="shared" si="11"/>
        <v>120</v>
      </c>
      <c r="G137" s="359">
        <f t="shared" si="12"/>
        <v>770</v>
      </c>
      <c r="H137" s="347">
        <f t="shared" si="13"/>
        <v>1.2E-2</v>
      </c>
      <c r="I137" s="348"/>
    </row>
    <row r="138" spans="1:9" x14ac:dyDescent="0.3">
      <c r="A138" s="345"/>
      <c r="B138" s="345">
        <v>136</v>
      </c>
      <c r="C138" s="346">
        <f t="shared" si="14"/>
        <v>2380000</v>
      </c>
      <c r="D138" s="346">
        <f t="shared" si="10"/>
        <v>31000</v>
      </c>
      <c r="E138" s="358">
        <f t="shared" si="11"/>
        <v>120</v>
      </c>
      <c r="G138" s="359">
        <f t="shared" si="12"/>
        <v>775</v>
      </c>
      <c r="H138" s="347">
        <f t="shared" si="13"/>
        <v>1.2E-2</v>
      </c>
      <c r="I138" s="348"/>
    </row>
    <row r="139" spans="1:9" x14ac:dyDescent="0.3">
      <c r="A139" s="345"/>
      <c r="B139" s="345">
        <v>137</v>
      </c>
      <c r="C139" s="346">
        <f t="shared" si="14"/>
        <v>2411200</v>
      </c>
      <c r="D139" s="346">
        <f t="shared" si="10"/>
        <v>31200</v>
      </c>
      <c r="E139" s="358">
        <f t="shared" si="11"/>
        <v>120</v>
      </c>
      <c r="G139" s="359">
        <f t="shared" si="12"/>
        <v>780</v>
      </c>
      <c r="H139" s="347">
        <f t="shared" si="13"/>
        <v>1.2E-2</v>
      </c>
      <c r="I139" s="348"/>
    </row>
    <row r="140" spans="1:9" x14ac:dyDescent="0.3">
      <c r="A140" s="345"/>
      <c r="B140" s="345">
        <v>138</v>
      </c>
      <c r="C140" s="346">
        <f t="shared" si="14"/>
        <v>2442600</v>
      </c>
      <c r="D140" s="346">
        <f t="shared" si="10"/>
        <v>31400</v>
      </c>
      <c r="E140" s="358">
        <f t="shared" si="11"/>
        <v>120</v>
      </c>
      <c r="G140" s="359">
        <f t="shared" si="12"/>
        <v>785</v>
      </c>
      <c r="H140" s="347">
        <f t="shared" si="13"/>
        <v>1.2E-2</v>
      </c>
      <c r="I140" s="348"/>
    </row>
    <row r="141" spans="1:9" x14ac:dyDescent="0.3">
      <c r="A141" s="345"/>
      <c r="B141" s="345">
        <v>139</v>
      </c>
      <c r="C141" s="346">
        <f t="shared" si="14"/>
        <v>2474200</v>
      </c>
      <c r="D141" s="346">
        <f t="shared" si="10"/>
        <v>31600</v>
      </c>
      <c r="E141" s="358">
        <f t="shared" si="11"/>
        <v>120</v>
      </c>
      <c r="G141" s="359">
        <f t="shared" si="12"/>
        <v>790</v>
      </c>
      <c r="H141" s="347">
        <f t="shared" si="13"/>
        <v>1.2E-2</v>
      </c>
      <c r="I141" s="348"/>
    </row>
    <row r="142" spans="1:9" x14ac:dyDescent="0.3">
      <c r="A142" s="345"/>
      <c r="B142" s="345">
        <v>140</v>
      </c>
      <c r="C142" s="346">
        <f t="shared" si="14"/>
        <v>2506000</v>
      </c>
      <c r="D142" s="346">
        <f t="shared" si="10"/>
        <v>31800</v>
      </c>
      <c r="E142" s="358">
        <f t="shared" si="11"/>
        <v>120</v>
      </c>
      <c r="G142" s="359">
        <f t="shared" si="12"/>
        <v>795</v>
      </c>
      <c r="H142" s="347">
        <f t="shared" si="13"/>
        <v>1.2E-2</v>
      </c>
      <c r="I142" s="348" t="s">
        <v>4516</v>
      </c>
    </row>
    <row r="143" spans="1:9" x14ac:dyDescent="0.3">
      <c r="A143" s="345"/>
      <c r="B143" s="345">
        <v>141</v>
      </c>
      <c r="C143" s="346">
        <f t="shared" si="14"/>
        <v>2538000</v>
      </c>
      <c r="D143" s="346">
        <f t="shared" si="10"/>
        <v>32000</v>
      </c>
      <c r="E143" s="358">
        <f t="shared" si="11"/>
        <v>120</v>
      </c>
      <c r="G143" s="359">
        <f t="shared" si="12"/>
        <v>800</v>
      </c>
      <c r="H143" s="347">
        <f t="shared" si="13"/>
        <v>1.2E-2</v>
      </c>
      <c r="I143" s="348"/>
    </row>
    <row r="144" spans="1:9" x14ac:dyDescent="0.3">
      <c r="A144" s="345"/>
      <c r="B144" s="345">
        <v>142</v>
      </c>
      <c r="C144" s="346">
        <f t="shared" si="14"/>
        <v>2570200</v>
      </c>
      <c r="D144" s="346">
        <f t="shared" si="10"/>
        <v>32200</v>
      </c>
      <c r="E144" s="358">
        <f t="shared" si="11"/>
        <v>120</v>
      </c>
      <c r="G144" s="359">
        <f t="shared" si="12"/>
        <v>805</v>
      </c>
      <c r="H144" s="347">
        <f t="shared" si="13"/>
        <v>1.2E-2</v>
      </c>
      <c r="I144" s="348"/>
    </row>
    <row r="145" spans="1:9" x14ac:dyDescent="0.3">
      <c r="A145" s="345"/>
      <c r="B145" s="345">
        <v>143</v>
      </c>
      <c r="C145" s="346">
        <f t="shared" si="14"/>
        <v>2602600</v>
      </c>
      <c r="D145" s="346">
        <f t="shared" si="10"/>
        <v>32400</v>
      </c>
      <c r="E145" s="358">
        <f t="shared" si="11"/>
        <v>120</v>
      </c>
      <c r="G145" s="359">
        <f t="shared" si="12"/>
        <v>810</v>
      </c>
      <c r="H145" s="347">
        <f t="shared" si="13"/>
        <v>1.2E-2</v>
      </c>
      <c r="I145" s="348"/>
    </row>
    <row r="146" spans="1:9" x14ac:dyDescent="0.3">
      <c r="A146" s="345"/>
      <c r="B146" s="345">
        <v>144</v>
      </c>
      <c r="C146" s="346">
        <f t="shared" si="14"/>
        <v>2635200</v>
      </c>
      <c r="D146" s="346">
        <f t="shared" si="10"/>
        <v>32600</v>
      </c>
      <c r="E146" s="358">
        <f t="shared" si="11"/>
        <v>120</v>
      </c>
      <c r="G146" s="359">
        <f t="shared" si="12"/>
        <v>815</v>
      </c>
      <c r="H146" s="347">
        <f t="shared" si="13"/>
        <v>1.2E-2</v>
      </c>
      <c r="I146" s="348"/>
    </row>
    <row r="147" spans="1:9" x14ac:dyDescent="0.3">
      <c r="A147" s="345"/>
      <c r="B147" s="345">
        <v>145</v>
      </c>
      <c r="C147" s="346">
        <f t="shared" si="14"/>
        <v>2668000</v>
      </c>
      <c r="D147" s="346">
        <f t="shared" si="10"/>
        <v>32800</v>
      </c>
      <c r="E147" s="358">
        <f t="shared" si="11"/>
        <v>120</v>
      </c>
      <c r="G147" s="359">
        <f t="shared" si="12"/>
        <v>820</v>
      </c>
      <c r="H147" s="347">
        <f t="shared" si="13"/>
        <v>1.2E-2</v>
      </c>
      <c r="I147" s="348"/>
    </row>
    <row r="148" spans="1:9" x14ac:dyDescent="0.3">
      <c r="A148" s="345"/>
      <c r="B148" s="345">
        <v>146</v>
      </c>
      <c r="C148" s="346">
        <f t="shared" si="14"/>
        <v>2701000</v>
      </c>
      <c r="D148" s="346">
        <f t="shared" si="10"/>
        <v>33000</v>
      </c>
      <c r="E148" s="358">
        <f t="shared" si="11"/>
        <v>120</v>
      </c>
      <c r="G148" s="359">
        <f t="shared" si="12"/>
        <v>825</v>
      </c>
      <c r="H148" s="347">
        <f t="shared" si="13"/>
        <v>1.2E-2</v>
      </c>
      <c r="I148" s="348"/>
    </row>
    <row r="149" spans="1:9" x14ac:dyDescent="0.3">
      <c r="A149" s="345"/>
      <c r="B149" s="345">
        <v>147</v>
      </c>
      <c r="C149" s="346">
        <f t="shared" si="14"/>
        <v>2734200</v>
      </c>
      <c r="D149" s="346">
        <f t="shared" si="10"/>
        <v>33200</v>
      </c>
      <c r="E149" s="358">
        <f t="shared" si="11"/>
        <v>120</v>
      </c>
      <c r="G149" s="359">
        <f t="shared" si="12"/>
        <v>830</v>
      </c>
      <c r="H149" s="347">
        <f t="shared" si="13"/>
        <v>1.2E-2</v>
      </c>
      <c r="I149" s="348"/>
    </row>
    <row r="150" spans="1:9" x14ac:dyDescent="0.3">
      <c r="A150" s="345"/>
      <c r="B150" s="345">
        <v>148</v>
      </c>
      <c r="C150" s="346">
        <f t="shared" si="14"/>
        <v>2767600</v>
      </c>
      <c r="D150" s="346">
        <f t="shared" si="10"/>
        <v>33400</v>
      </c>
      <c r="E150" s="358">
        <f t="shared" si="11"/>
        <v>120</v>
      </c>
      <c r="G150" s="359">
        <f t="shared" si="12"/>
        <v>835</v>
      </c>
      <c r="H150" s="347">
        <f t="shared" si="13"/>
        <v>1.2E-2</v>
      </c>
      <c r="I150" s="348"/>
    </row>
    <row r="151" spans="1:9" x14ac:dyDescent="0.3">
      <c r="A151" s="345"/>
      <c r="B151" s="345">
        <v>149</v>
      </c>
      <c r="C151" s="346">
        <f t="shared" si="14"/>
        <v>2801200</v>
      </c>
      <c r="D151" s="346">
        <f t="shared" si="10"/>
        <v>33600</v>
      </c>
      <c r="E151" s="358">
        <f t="shared" si="11"/>
        <v>120</v>
      </c>
      <c r="G151" s="359">
        <f t="shared" si="12"/>
        <v>840</v>
      </c>
      <c r="H151" s="347">
        <f t="shared" si="13"/>
        <v>1.2E-2</v>
      </c>
      <c r="I151" s="348"/>
    </row>
    <row r="152" spans="1:9" x14ac:dyDescent="0.3">
      <c r="A152" s="345"/>
      <c r="B152" s="345">
        <v>150</v>
      </c>
      <c r="C152" s="346">
        <f t="shared" si="14"/>
        <v>2835000</v>
      </c>
      <c r="D152" s="346">
        <f t="shared" si="10"/>
        <v>33800</v>
      </c>
      <c r="E152" s="358">
        <f t="shared" si="11"/>
        <v>150</v>
      </c>
      <c r="G152" s="359">
        <f t="shared" si="12"/>
        <v>845</v>
      </c>
      <c r="H152" s="347">
        <f t="shared" si="13"/>
        <v>1.4999999999999999E-2</v>
      </c>
      <c r="I152" s="348" t="s">
        <v>4516</v>
      </c>
    </row>
    <row r="153" spans="1:9" x14ac:dyDescent="0.3">
      <c r="A153" s="345"/>
      <c r="B153" s="345">
        <v>151</v>
      </c>
      <c r="C153" s="346">
        <f t="shared" si="14"/>
        <v>2869000</v>
      </c>
      <c r="D153" s="346">
        <f t="shared" si="10"/>
        <v>34000</v>
      </c>
      <c r="E153" s="358">
        <f t="shared" si="11"/>
        <v>150</v>
      </c>
      <c r="G153" s="359">
        <f t="shared" si="12"/>
        <v>850</v>
      </c>
      <c r="H153" s="347">
        <f t="shared" si="13"/>
        <v>1.4999999999999999E-2</v>
      </c>
      <c r="I153" s="348"/>
    </row>
    <row r="154" spans="1:9" x14ac:dyDescent="0.3">
      <c r="A154" s="345"/>
      <c r="B154" s="345">
        <v>152</v>
      </c>
      <c r="C154" s="346">
        <f t="shared" si="14"/>
        <v>2903200</v>
      </c>
      <c r="D154" s="346">
        <f t="shared" si="10"/>
        <v>34200</v>
      </c>
      <c r="E154" s="358">
        <f t="shared" si="11"/>
        <v>150</v>
      </c>
      <c r="G154" s="359">
        <f t="shared" si="12"/>
        <v>855</v>
      </c>
      <c r="H154" s="347">
        <f t="shared" si="13"/>
        <v>1.4999999999999999E-2</v>
      </c>
      <c r="I154" s="348"/>
    </row>
    <row r="155" spans="1:9" x14ac:dyDescent="0.3">
      <c r="A155" s="345"/>
      <c r="B155" s="345">
        <v>153</v>
      </c>
      <c r="C155" s="346">
        <f t="shared" si="14"/>
        <v>2937600</v>
      </c>
      <c r="D155" s="346">
        <f t="shared" si="10"/>
        <v>34400</v>
      </c>
      <c r="E155" s="358">
        <f t="shared" si="11"/>
        <v>150</v>
      </c>
      <c r="G155" s="359">
        <f t="shared" si="12"/>
        <v>860</v>
      </c>
      <c r="H155" s="347">
        <f t="shared" si="13"/>
        <v>1.4999999999999999E-2</v>
      </c>
      <c r="I155" s="348"/>
    </row>
    <row r="156" spans="1:9" x14ac:dyDescent="0.3">
      <c r="A156" s="345"/>
      <c r="B156" s="345">
        <v>154</v>
      </c>
      <c r="C156" s="346">
        <f t="shared" si="14"/>
        <v>2972200</v>
      </c>
      <c r="D156" s="346">
        <f t="shared" si="10"/>
        <v>34600</v>
      </c>
      <c r="E156" s="358">
        <f t="shared" si="11"/>
        <v>150</v>
      </c>
      <c r="G156" s="359">
        <f t="shared" si="12"/>
        <v>865</v>
      </c>
      <c r="H156" s="347">
        <f t="shared" si="13"/>
        <v>1.4999999999999999E-2</v>
      </c>
      <c r="I156" s="348"/>
    </row>
    <row r="157" spans="1:9" x14ac:dyDescent="0.3">
      <c r="A157" s="345"/>
      <c r="B157" s="345">
        <v>155</v>
      </c>
      <c r="C157" s="346">
        <f t="shared" si="14"/>
        <v>3007000</v>
      </c>
      <c r="D157" s="346">
        <f t="shared" si="10"/>
        <v>34800</v>
      </c>
      <c r="E157" s="358">
        <f t="shared" si="11"/>
        <v>150</v>
      </c>
      <c r="G157" s="359">
        <f t="shared" si="12"/>
        <v>870</v>
      </c>
      <c r="H157" s="347">
        <f t="shared" si="13"/>
        <v>1.4999999999999999E-2</v>
      </c>
      <c r="I157" s="348"/>
    </row>
    <row r="158" spans="1:9" x14ac:dyDescent="0.3">
      <c r="A158" s="345"/>
      <c r="B158" s="345">
        <v>156</v>
      </c>
      <c r="C158" s="346">
        <f t="shared" si="14"/>
        <v>3042000</v>
      </c>
      <c r="D158" s="346">
        <f t="shared" si="10"/>
        <v>35000</v>
      </c>
      <c r="E158" s="358">
        <f t="shared" si="11"/>
        <v>150</v>
      </c>
      <c r="G158" s="359">
        <f t="shared" si="12"/>
        <v>875</v>
      </c>
      <c r="H158" s="347">
        <f t="shared" si="13"/>
        <v>1.4999999999999999E-2</v>
      </c>
      <c r="I158" s="348"/>
    </row>
    <row r="159" spans="1:9" x14ac:dyDescent="0.3">
      <c r="A159" s="345"/>
      <c r="B159" s="345">
        <v>157</v>
      </c>
      <c r="C159" s="346">
        <f t="shared" si="14"/>
        <v>3077200</v>
      </c>
      <c r="D159" s="346">
        <f t="shared" si="10"/>
        <v>35200</v>
      </c>
      <c r="E159" s="358">
        <f t="shared" si="11"/>
        <v>150</v>
      </c>
      <c r="G159" s="359">
        <f t="shared" si="12"/>
        <v>880</v>
      </c>
      <c r="H159" s="347">
        <f t="shared" si="13"/>
        <v>1.4999999999999999E-2</v>
      </c>
      <c r="I159" s="348"/>
    </row>
    <row r="160" spans="1:9" x14ac:dyDescent="0.3">
      <c r="A160" s="345"/>
      <c r="B160" s="345">
        <v>158</v>
      </c>
      <c r="C160" s="346">
        <f t="shared" si="14"/>
        <v>3112600</v>
      </c>
      <c r="D160" s="346">
        <f t="shared" si="10"/>
        <v>35400</v>
      </c>
      <c r="E160" s="358">
        <f t="shared" si="11"/>
        <v>150</v>
      </c>
      <c r="G160" s="359">
        <f t="shared" si="12"/>
        <v>885</v>
      </c>
      <c r="H160" s="347">
        <f t="shared" si="13"/>
        <v>1.4999999999999999E-2</v>
      </c>
      <c r="I160" s="348"/>
    </row>
    <row r="161" spans="1:9" x14ac:dyDescent="0.3">
      <c r="A161" s="345"/>
      <c r="B161" s="345">
        <v>159</v>
      </c>
      <c r="C161" s="346">
        <f t="shared" si="14"/>
        <v>3148200</v>
      </c>
      <c r="D161" s="346">
        <f t="shared" si="10"/>
        <v>35600</v>
      </c>
      <c r="E161" s="358">
        <f t="shared" si="11"/>
        <v>150</v>
      </c>
      <c r="G161" s="359">
        <f t="shared" si="12"/>
        <v>890</v>
      </c>
      <c r="H161" s="347">
        <f t="shared" si="13"/>
        <v>1.4999999999999999E-2</v>
      </c>
      <c r="I161" s="348"/>
    </row>
    <row r="162" spans="1:9" x14ac:dyDescent="0.3">
      <c r="A162" s="345"/>
      <c r="B162" s="345">
        <v>160</v>
      </c>
      <c r="C162" s="346">
        <f t="shared" si="14"/>
        <v>3184000</v>
      </c>
      <c r="D162" s="346">
        <f t="shared" si="10"/>
        <v>35800</v>
      </c>
      <c r="E162" s="358">
        <f t="shared" si="11"/>
        <v>150</v>
      </c>
      <c r="G162" s="359">
        <f t="shared" si="12"/>
        <v>895</v>
      </c>
      <c r="H162" s="347">
        <f t="shared" si="13"/>
        <v>1.4999999999999999E-2</v>
      </c>
      <c r="I162" s="348" t="s">
        <v>4516</v>
      </c>
    </row>
    <row r="163" spans="1:9" x14ac:dyDescent="0.3">
      <c r="A163" s="345"/>
      <c r="B163" s="345">
        <v>161</v>
      </c>
      <c r="C163" s="346">
        <f t="shared" si="14"/>
        <v>3220000</v>
      </c>
      <c r="D163" s="346">
        <f t="shared" si="10"/>
        <v>36000</v>
      </c>
      <c r="E163" s="358">
        <f t="shared" si="11"/>
        <v>150</v>
      </c>
      <c r="G163" s="359">
        <f t="shared" si="12"/>
        <v>900</v>
      </c>
      <c r="H163" s="347">
        <f t="shared" si="13"/>
        <v>1.4999999999999999E-2</v>
      </c>
      <c r="I163" s="348"/>
    </row>
    <row r="164" spans="1:9" x14ac:dyDescent="0.3">
      <c r="A164" s="345"/>
      <c r="B164" s="345">
        <v>162</v>
      </c>
      <c r="C164" s="346">
        <f t="shared" si="14"/>
        <v>3256200</v>
      </c>
      <c r="D164" s="346">
        <f t="shared" si="10"/>
        <v>36200</v>
      </c>
      <c r="E164" s="358">
        <f t="shared" si="11"/>
        <v>150</v>
      </c>
      <c r="G164" s="359">
        <f t="shared" si="12"/>
        <v>905</v>
      </c>
      <c r="H164" s="347">
        <f t="shared" si="13"/>
        <v>1.4999999999999999E-2</v>
      </c>
      <c r="I164" s="348"/>
    </row>
    <row r="165" spans="1:9" x14ac:dyDescent="0.3">
      <c r="A165" s="345"/>
      <c r="B165" s="345">
        <v>163</v>
      </c>
      <c r="C165" s="346">
        <f t="shared" si="14"/>
        <v>3292600</v>
      </c>
      <c r="D165" s="346">
        <f t="shared" si="10"/>
        <v>36400</v>
      </c>
      <c r="E165" s="358">
        <f t="shared" si="11"/>
        <v>150</v>
      </c>
      <c r="G165" s="359">
        <f t="shared" si="12"/>
        <v>910</v>
      </c>
      <c r="H165" s="347">
        <f t="shared" si="13"/>
        <v>1.4999999999999999E-2</v>
      </c>
      <c r="I165" s="348"/>
    </row>
    <row r="166" spans="1:9" x14ac:dyDescent="0.3">
      <c r="A166" s="345"/>
      <c r="B166" s="345">
        <v>164</v>
      </c>
      <c r="C166" s="346">
        <f t="shared" si="14"/>
        <v>3329200</v>
      </c>
      <c r="D166" s="346">
        <f t="shared" si="10"/>
        <v>36600</v>
      </c>
      <c r="E166" s="358">
        <f t="shared" si="11"/>
        <v>150</v>
      </c>
      <c r="G166" s="359">
        <f t="shared" si="12"/>
        <v>915</v>
      </c>
      <c r="H166" s="347">
        <f t="shared" si="13"/>
        <v>1.4999999999999999E-2</v>
      </c>
      <c r="I166" s="348"/>
    </row>
    <row r="167" spans="1:9" x14ac:dyDescent="0.3">
      <c r="A167" s="345"/>
      <c r="B167" s="345">
        <v>165</v>
      </c>
      <c r="C167" s="346">
        <f t="shared" si="14"/>
        <v>3366000</v>
      </c>
      <c r="D167" s="346">
        <f t="shared" si="10"/>
        <v>36800</v>
      </c>
      <c r="E167" s="358">
        <f t="shared" si="11"/>
        <v>150</v>
      </c>
      <c r="G167" s="359">
        <f t="shared" si="12"/>
        <v>920</v>
      </c>
      <c r="H167" s="347">
        <f t="shared" si="13"/>
        <v>1.4999999999999999E-2</v>
      </c>
      <c r="I167" s="348"/>
    </row>
    <row r="168" spans="1:9" x14ac:dyDescent="0.3">
      <c r="A168" s="345"/>
      <c r="B168" s="345">
        <v>166</v>
      </c>
      <c r="C168" s="346">
        <f t="shared" si="14"/>
        <v>3403000</v>
      </c>
      <c r="D168" s="346">
        <f t="shared" si="10"/>
        <v>37000</v>
      </c>
      <c r="E168" s="358">
        <f t="shared" si="11"/>
        <v>150</v>
      </c>
      <c r="G168" s="359">
        <f t="shared" si="12"/>
        <v>925</v>
      </c>
      <c r="H168" s="347">
        <f t="shared" si="13"/>
        <v>1.4999999999999999E-2</v>
      </c>
      <c r="I168" s="348"/>
    </row>
    <row r="169" spans="1:9" x14ac:dyDescent="0.3">
      <c r="A169" s="345"/>
      <c r="B169" s="345">
        <v>167</v>
      </c>
      <c r="C169" s="346">
        <f t="shared" si="14"/>
        <v>3440200</v>
      </c>
      <c r="D169" s="346">
        <f t="shared" si="10"/>
        <v>37200</v>
      </c>
      <c r="E169" s="358">
        <f t="shared" si="11"/>
        <v>150</v>
      </c>
      <c r="G169" s="359">
        <f t="shared" si="12"/>
        <v>930</v>
      </c>
      <c r="H169" s="347">
        <f t="shared" si="13"/>
        <v>1.4999999999999999E-2</v>
      </c>
      <c r="I169" s="348"/>
    </row>
    <row r="170" spans="1:9" x14ac:dyDescent="0.3">
      <c r="A170" s="345"/>
      <c r="B170" s="345">
        <v>168</v>
      </c>
      <c r="C170" s="346">
        <f t="shared" si="14"/>
        <v>3477600</v>
      </c>
      <c r="D170" s="346">
        <f t="shared" si="10"/>
        <v>37400</v>
      </c>
      <c r="E170" s="358">
        <f t="shared" si="11"/>
        <v>150</v>
      </c>
      <c r="G170" s="359">
        <f t="shared" si="12"/>
        <v>935</v>
      </c>
      <c r="H170" s="347">
        <f t="shared" si="13"/>
        <v>1.4999999999999999E-2</v>
      </c>
      <c r="I170" s="348"/>
    </row>
    <row r="171" spans="1:9" x14ac:dyDescent="0.3">
      <c r="A171" s="345"/>
      <c r="B171" s="345">
        <v>169</v>
      </c>
      <c r="C171" s="346">
        <f t="shared" si="14"/>
        <v>3515200</v>
      </c>
      <c r="D171" s="346">
        <f t="shared" si="10"/>
        <v>37600</v>
      </c>
      <c r="E171" s="358">
        <f t="shared" si="11"/>
        <v>150</v>
      </c>
      <c r="G171" s="359">
        <f t="shared" si="12"/>
        <v>940</v>
      </c>
      <c r="H171" s="347">
        <f t="shared" si="13"/>
        <v>1.4999999999999999E-2</v>
      </c>
      <c r="I171" s="348"/>
    </row>
    <row r="172" spans="1:9" x14ac:dyDescent="0.3">
      <c r="A172" s="345"/>
      <c r="B172" s="345">
        <v>170</v>
      </c>
      <c r="C172" s="346">
        <f t="shared" si="14"/>
        <v>3553000</v>
      </c>
      <c r="D172" s="346">
        <f t="shared" si="10"/>
        <v>37800</v>
      </c>
      <c r="E172" s="358">
        <f t="shared" si="11"/>
        <v>150</v>
      </c>
      <c r="G172" s="359">
        <f t="shared" si="12"/>
        <v>945</v>
      </c>
      <c r="H172" s="347">
        <f t="shared" si="13"/>
        <v>1.4999999999999999E-2</v>
      </c>
      <c r="I172" s="348" t="s">
        <v>4517</v>
      </c>
    </row>
    <row r="173" spans="1:9" x14ac:dyDescent="0.3">
      <c r="A173" s="345"/>
      <c r="B173" s="345">
        <v>171</v>
      </c>
      <c r="C173" s="346">
        <f t="shared" si="14"/>
        <v>3591000</v>
      </c>
      <c r="D173" s="346">
        <f t="shared" si="10"/>
        <v>38000</v>
      </c>
      <c r="E173" s="358">
        <f t="shared" si="11"/>
        <v>150</v>
      </c>
      <c r="G173" s="359">
        <f t="shared" si="12"/>
        <v>950</v>
      </c>
      <c r="H173" s="347">
        <f t="shared" si="13"/>
        <v>1.4999999999999999E-2</v>
      </c>
      <c r="I173" s="348"/>
    </row>
    <row r="174" spans="1:9" x14ac:dyDescent="0.3">
      <c r="A174" s="345"/>
      <c r="B174" s="345">
        <v>172</v>
      </c>
      <c r="C174" s="346">
        <f t="shared" si="14"/>
        <v>3629200</v>
      </c>
      <c r="D174" s="346">
        <f t="shared" si="10"/>
        <v>38200</v>
      </c>
      <c r="E174" s="358">
        <f t="shared" si="11"/>
        <v>150</v>
      </c>
      <c r="G174" s="359">
        <f t="shared" si="12"/>
        <v>955</v>
      </c>
      <c r="H174" s="347">
        <f t="shared" si="13"/>
        <v>1.4999999999999999E-2</v>
      </c>
      <c r="I174" s="348"/>
    </row>
    <row r="175" spans="1:9" x14ac:dyDescent="0.3">
      <c r="A175" s="345"/>
      <c r="B175" s="345">
        <v>173</v>
      </c>
      <c r="C175" s="346">
        <f t="shared" si="14"/>
        <v>3667600</v>
      </c>
      <c r="D175" s="346">
        <f t="shared" si="10"/>
        <v>38400</v>
      </c>
      <c r="E175" s="358">
        <f t="shared" si="11"/>
        <v>150</v>
      </c>
      <c r="G175" s="359">
        <f t="shared" si="12"/>
        <v>960</v>
      </c>
      <c r="H175" s="347">
        <f t="shared" si="13"/>
        <v>1.4999999999999999E-2</v>
      </c>
      <c r="I175" s="348"/>
    </row>
    <row r="176" spans="1:9" x14ac:dyDescent="0.3">
      <c r="A176" s="345"/>
      <c r="B176" s="345">
        <v>174</v>
      </c>
      <c r="C176" s="346">
        <f t="shared" si="14"/>
        <v>3706200</v>
      </c>
      <c r="D176" s="346">
        <f t="shared" si="10"/>
        <v>38600</v>
      </c>
      <c r="E176" s="358">
        <f t="shared" si="11"/>
        <v>150</v>
      </c>
      <c r="G176" s="359">
        <f t="shared" si="12"/>
        <v>965</v>
      </c>
      <c r="H176" s="347">
        <f t="shared" si="13"/>
        <v>1.4999999999999999E-2</v>
      </c>
      <c r="I176" s="348"/>
    </row>
    <row r="177" spans="1:9" x14ac:dyDescent="0.3">
      <c r="A177" s="345"/>
      <c r="B177" s="345">
        <v>175</v>
      </c>
      <c r="C177" s="346">
        <f t="shared" si="14"/>
        <v>3745000</v>
      </c>
      <c r="D177" s="346">
        <f t="shared" si="10"/>
        <v>38800</v>
      </c>
      <c r="E177" s="358">
        <f t="shared" si="11"/>
        <v>150</v>
      </c>
      <c r="G177" s="359">
        <f t="shared" si="12"/>
        <v>970</v>
      </c>
      <c r="H177" s="347">
        <f t="shared" si="13"/>
        <v>1.4999999999999999E-2</v>
      </c>
      <c r="I177" s="348"/>
    </row>
    <row r="178" spans="1:9" x14ac:dyDescent="0.3">
      <c r="A178" s="345"/>
      <c r="B178" s="345">
        <v>176</v>
      </c>
      <c r="C178" s="346">
        <f t="shared" si="14"/>
        <v>3784000</v>
      </c>
      <c r="D178" s="346">
        <f t="shared" si="10"/>
        <v>39000</v>
      </c>
      <c r="E178" s="358">
        <f t="shared" si="11"/>
        <v>150</v>
      </c>
      <c r="G178" s="359">
        <f t="shared" si="12"/>
        <v>975</v>
      </c>
      <c r="H178" s="347">
        <f t="shared" si="13"/>
        <v>1.4999999999999999E-2</v>
      </c>
      <c r="I178" s="348"/>
    </row>
    <row r="179" spans="1:9" x14ac:dyDescent="0.3">
      <c r="A179" s="345"/>
      <c r="B179" s="345">
        <v>177</v>
      </c>
      <c r="C179" s="346">
        <f t="shared" si="14"/>
        <v>3823200</v>
      </c>
      <c r="D179" s="346">
        <f t="shared" si="10"/>
        <v>39200</v>
      </c>
      <c r="E179" s="358">
        <f t="shared" si="11"/>
        <v>150</v>
      </c>
      <c r="G179" s="359">
        <f t="shared" si="12"/>
        <v>980</v>
      </c>
      <c r="H179" s="347">
        <f t="shared" si="13"/>
        <v>1.4999999999999999E-2</v>
      </c>
      <c r="I179" s="348"/>
    </row>
    <row r="180" spans="1:9" x14ac:dyDescent="0.3">
      <c r="A180" s="345"/>
      <c r="B180" s="345">
        <v>178</v>
      </c>
      <c r="C180" s="346">
        <f t="shared" si="14"/>
        <v>3862600</v>
      </c>
      <c r="D180" s="346">
        <f t="shared" si="10"/>
        <v>39400</v>
      </c>
      <c r="E180" s="358">
        <f t="shared" si="11"/>
        <v>150</v>
      </c>
      <c r="G180" s="359">
        <f t="shared" si="12"/>
        <v>985</v>
      </c>
      <c r="H180" s="347">
        <f t="shared" si="13"/>
        <v>1.4999999999999999E-2</v>
      </c>
      <c r="I180" s="348"/>
    </row>
    <row r="181" spans="1:9" x14ac:dyDescent="0.3">
      <c r="A181" s="345"/>
      <c r="B181" s="345">
        <v>179</v>
      </c>
      <c r="C181" s="346">
        <f t="shared" si="14"/>
        <v>3902200</v>
      </c>
      <c r="D181" s="346">
        <f t="shared" si="10"/>
        <v>39600</v>
      </c>
      <c r="E181" s="358">
        <f t="shared" si="11"/>
        <v>150</v>
      </c>
      <c r="G181" s="359">
        <f t="shared" si="12"/>
        <v>990</v>
      </c>
      <c r="H181" s="347">
        <f t="shared" si="13"/>
        <v>1.4999999999999999E-2</v>
      </c>
      <c r="I181" s="348"/>
    </row>
    <row r="182" spans="1:9" x14ac:dyDescent="0.3">
      <c r="A182" s="345"/>
      <c r="B182" s="345">
        <v>180</v>
      </c>
      <c r="C182" s="346">
        <f t="shared" si="14"/>
        <v>3942000</v>
      </c>
      <c r="D182" s="346">
        <f t="shared" si="10"/>
        <v>39800</v>
      </c>
      <c r="E182" s="358">
        <f t="shared" si="11"/>
        <v>180</v>
      </c>
      <c r="G182" s="359">
        <f t="shared" si="12"/>
        <v>995</v>
      </c>
      <c r="H182" s="347">
        <f t="shared" si="13"/>
        <v>1.7999999999999999E-2</v>
      </c>
      <c r="I182" s="348" t="s">
        <v>4517</v>
      </c>
    </row>
    <row r="183" spans="1:9" x14ac:dyDescent="0.3">
      <c r="A183" s="345"/>
      <c r="B183" s="345">
        <v>181</v>
      </c>
      <c r="C183" s="346">
        <f t="shared" si="14"/>
        <v>3982000</v>
      </c>
      <c r="D183" s="346">
        <f t="shared" si="10"/>
        <v>40000</v>
      </c>
      <c r="E183" s="358">
        <f t="shared" si="11"/>
        <v>180</v>
      </c>
      <c r="G183" s="359">
        <f t="shared" si="12"/>
        <v>1000</v>
      </c>
      <c r="H183" s="347">
        <f t="shared" si="13"/>
        <v>1.7999999999999999E-2</v>
      </c>
      <c r="I183" s="348"/>
    </row>
    <row r="184" spans="1:9" x14ac:dyDescent="0.3">
      <c r="A184" s="345"/>
      <c r="B184" s="345">
        <v>182</v>
      </c>
      <c r="C184" s="346">
        <f t="shared" si="14"/>
        <v>4022200</v>
      </c>
      <c r="D184" s="346">
        <f t="shared" si="10"/>
        <v>40200</v>
      </c>
      <c r="E184" s="358">
        <f t="shared" si="11"/>
        <v>180</v>
      </c>
      <c r="G184" s="359">
        <f t="shared" si="12"/>
        <v>1005</v>
      </c>
      <c r="H184" s="347">
        <f t="shared" si="13"/>
        <v>1.7999999999999999E-2</v>
      </c>
      <c r="I184" s="348"/>
    </row>
    <row r="185" spans="1:9" x14ac:dyDescent="0.3">
      <c r="A185" s="345"/>
      <c r="B185" s="345">
        <v>183</v>
      </c>
      <c r="C185" s="346">
        <f t="shared" si="14"/>
        <v>4062600</v>
      </c>
      <c r="D185" s="346">
        <f t="shared" si="10"/>
        <v>40400</v>
      </c>
      <c r="E185" s="358">
        <f t="shared" si="11"/>
        <v>180</v>
      </c>
      <c r="G185" s="359">
        <f t="shared" si="12"/>
        <v>1010</v>
      </c>
      <c r="H185" s="347">
        <f t="shared" si="13"/>
        <v>1.7999999999999999E-2</v>
      </c>
      <c r="I185" s="348"/>
    </row>
    <row r="186" spans="1:9" x14ac:dyDescent="0.3">
      <c r="A186" s="345"/>
      <c r="B186" s="345">
        <v>184</v>
      </c>
      <c r="C186" s="346">
        <f t="shared" si="14"/>
        <v>4103200</v>
      </c>
      <c r="D186" s="346">
        <f t="shared" si="10"/>
        <v>40600</v>
      </c>
      <c r="E186" s="358">
        <f t="shared" si="11"/>
        <v>180</v>
      </c>
      <c r="G186" s="359">
        <f t="shared" si="12"/>
        <v>1015</v>
      </c>
      <c r="H186" s="347">
        <f t="shared" si="13"/>
        <v>1.7999999999999999E-2</v>
      </c>
      <c r="I186" s="348"/>
    </row>
    <row r="187" spans="1:9" x14ac:dyDescent="0.3">
      <c r="A187" s="345"/>
      <c r="B187" s="345">
        <v>185</v>
      </c>
      <c r="C187" s="346">
        <f t="shared" si="14"/>
        <v>4144000</v>
      </c>
      <c r="D187" s="346">
        <f t="shared" si="10"/>
        <v>40800</v>
      </c>
      <c r="E187" s="358">
        <f t="shared" si="11"/>
        <v>180</v>
      </c>
      <c r="G187" s="359">
        <f t="shared" si="12"/>
        <v>1020</v>
      </c>
      <c r="H187" s="347">
        <f t="shared" si="13"/>
        <v>1.7999999999999999E-2</v>
      </c>
      <c r="I187" s="348"/>
    </row>
    <row r="188" spans="1:9" x14ac:dyDescent="0.3">
      <c r="A188" s="345"/>
      <c r="B188" s="345">
        <v>186</v>
      </c>
      <c r="C188" s="346">
        <f t="shared" si="14"/>
        <v>4185000</v>
      </c>
      <c r="D188" s="346">
        <f t="shared" si="10"/>
        <v>41000</v>
      </c>
      <c r="E188" s="358">
        <f t="shared" si="11"/>
        <v>180</v>
      </c>
      <c r="G188" s="359">
        <f t="shared" si="12"/>
        <v>1025</v>
      </c>
      <c r="H188" s="347">
        <f t="shared" si="13"/>
        <v>1.7999999999999999E-2</v>
      </c>
      <c r="I188" s="348"/>
    </row>
    <row r="189" spans="1:9" x14ac:dyDescent="0.3">
      <c r="A189" s="345"/>
      <c r="B189" s="345">
        <v>187</v>
      </c>
      <c r="C189" s="346">
        <f t="shared" si="14"/>
        <v>4226200</v>
      </c>
      <c r="D189" s="346">
        <f t="shared" si="10"/>
        <v>41200</v>
      </c>
      <c r="E189" s="358">
        <f t="shared" si="11"/>
        <v>180</v>
      </c>
      <c r="G189" s="359">
        <f t="shared" si="12"/>
        <v>1030</v>
      </c>
      <c r="H189" s="347">
        <f t="shared" si="13"/>
        <v>1.7999999999999999E-2</v>
      </c>
      <c r="I189" s="348"/>
    </row>
    <row r="190" spans="1:9" x14ac:dyDescent="0.3">
      <c r="A190" s="345"/>
      <c r="B190" s="345">
        <v>188</v>
      </c>
      <c r="C190" s="346">
        <f t="shared" si="14"/>
        <v>4267600</v>
      </c>
      <c r="D190" s="346">
        <f t="shared" si="10"/>
        <v>41400</v>
      </c>
      <c r="E190" s="358">
        <f t="shared" si="11"/>
        <v>180</v>
      </c>
      <c r="G190" s="359">
        <f t="shared" si="12"/>
        <v>1035</v>
      </c>
      <c r="H190" s="347">
        <f t="shared" si="13"/>
        <v>1.7999999999999999E-2</v>
      </c>
      <c r="I190" s="348"/>
    </row>
    <row r="191" spans="1:9" x14ac:dyDescent="0.3">
      <c r="A191" s="345"/>
      <c r="B191" s="345">
        <v>189</v>
      </c>
      <c r="C191" s="346">
        <f t="shared" si="14"/>
        <v>4309200</v>
      </c>
      <c r="D191" s="346">
        <f t="shared" si="10"/>
        <v>41600</v>
      </c>
      <c r="E191" s="358">
        <f t="shared" si="11"/>
        <v>180</v>
      </c>
      <c r="G191" s="359">
        <f t="shared" si="12"/>
        <v>1040</v>
      </c>
      <c r="H191" s="347">
        <f t="shared" si="13"/>
        <v>1.7999999999999999E-2</v>
      </c>
      <c r="I191" s="348"/>
    </row>
    <row r="192" spans="1:9" x14ac:dyDescent="0.3">
      <c r="A192" s="345"/>
      <c r="B192" s="345">
        <v>190</v>
      </c>
      <c r="C192" s="346">
        <f t="shared" si="14"/>
        <v>4351000</v>
      </c>
      <c r="D192" s="346">
        <f t="shared" si="10"/>
        <v>41800</v>
      </c>
      <c r="E192" s="358">
        <f t="shared" si="11"/>
        <v>180</v>
      </c>
      <c r="G192" s="359">
        <f t="shared" si="12"/>
        <v>1045</v>
      </c>
      <c r="H192" s="347">
        <f t="shared" si="13"/>
        <v>1.7999999999999999E-2</v>
      </c>
      <c r="I192" s="348" t="s">
        <v>4517</v>
      </c>
    </row>
    <row r="193" spans="1:9" x14ac:dyDescent="0.3">
      <c r="A193" s="345"/>
      <c r="B193" s="345">
        <v>191</v>
      </c>
      <c r="C193" s="346">
        <f t="shared" si="14"/>
        <v>4393000</v>
      </c>
      <c r="D193" s="346">
        <f t="shared" si="10"/>
        <v>42000</v>
      </c>
      <c r="E193" s="358">
        <f t="shared" si="11"/>
        <v>180</v>
      </c>
      <c r="G193" s="359">
        <f t="shared" si="12"/>
        <v>1050</v>
      </c>
      <c r="H193" s="347">
        <f t="shared" si="13"/>
        <v>1.7999999999999999E-2</v>
      </c>
      <c r="I193" s="348"/>
    </row>
    <row r="194" spans="1:9" x14ac:dyDescent="0.3">
      <c r="A194" s="345"/>
      <c r="B194" s="345">
        <v>192</v>
      </c>
      <c r="C194" s="346">
        <f t="shared" si="14"/>
        <v>4435200</v>
      </c>
      <c r="D194" s="346">
        <f t="shared" si="10"/>
        <v>42200</v>
      </c>
      <c r="E194" s="358">
        <f t="shared" si="11"/>
        <v>180</v>
      </c>
      <c r="G194" s="359">
        <f t="shared" si="12"/>
        <v>1055</v>
      </c>
      <c r="H194" s="347">
        <f t="shared" si="13"/>
        <v>1.7999999999999999E-2</v>
      </c>
      <c r="I194" s="348"/>
    </row>
    <row r="195" spans="1:9" x14ac:dyDescent="0.3">
      <c r="A195" s="345"/>
      <c r="B195" s="345">
        <v>193</v>
      </c>
      <c r="C195" s="346">
        <f t="shared" si="14"/>
        <v>4477600</v>
      </c>
      <c r="D195" s="346">
        <f t="shared" ref="D195:D258" si="15">K$10*G195</f>
        <v>42400</v>
      </c>
      <c r="E195" s="358">
        <f t="shared" ref="E195:E258" si="16">H195*10000</f>
        <v>180</v>
      </c>
      <c r="G195" s="359">
        <f t="shared" ref="G195:G258" si="17">(B195-1)*5 +100</f>
        <v>1060</v>
      </c>
      <c r="H195" s="347">
        <f t="shared" ref="H195:H258" si="18">INT(B195/30)*0.3/100</f>
        <v>1.7999999999999999E-2</v>
      </c>
      <c r="I195" s="348"/>
    </row>
    <row r="196" spans="1:9" x14ac:dyDescent="0.3">
      <c r="A196" s="345"/>
      <c r="B196" s="345">
        <v>194</v>
      </c>
      <c r="C196" s="346">
        <f t="shared" ref="C196:C259" si="19">C195+D196</f>
        <v>4520200</v>
      </c>
      <c r="D196" s="346">
        <f t="shared" si="15"/>
        <v>42600</v>
      </c>
      <c r="E196" s="358">
        <f t="shared" si="16"/>
        <v>180</v>
      </c>
      <c r="G196" s="359">
        <f t="shared" si="17"/>
        <v>1065</v>
      </c>
      <c r="H196" s="347">
        <f t="shared" si="18"/>
        <v>1.7999999999999999E-2</v>
      </c>
      <c r="I196" s="348"/>
    </row>
    <row r="197" spans="1:9" x14ac:dyDescent="0.3">
      <c r="A197" s="345"/>
      <c r="B197" s="345">
        <v>195</v>
      </c>
      <c r="C197" s="346">
        <f t="shared" si="19"/>
        <v>4563000</v>
      </c>
      <c r="D197" s="346">
        <f t="shared" si="15"/>
        <v>42800</v>
      </c>
      <c r="E197" s="358">
        <f t="shared" si="16"/>
        <v>180</v>
      </c>
      <c r="G197" s="359">
        <f t="shared" si="17"/>
        <v>1070</v>
      </c>
      <c r="H197" s="347">
        <f t="shared" si="18"/>
        <v>1.7999999999999999E-2</v>
      </c>
      <c r="I197" s="348"/>
    </row>
    <row r="198" spans="1:9" x14ac:dyDescent="0.3">
      <c r="A198" s="345"/>
      <c r="B198" s="345">
        <v>196</v>
      </c>
      <c r="C198" s="346">
        <f t="shared" si="19"/>
        <v>4606000</v>
      </c>
      <c r="D198" s="346">
        <f t="shared" si="15"/>
        <v>43000</v>
      </c>
      <c r="E198" s="358">
        <f t="shared" si="16"/>
        <v>180</v>
      </c>
      <c r="G198" s="359">
        <f t="shared" si="17"/>
        <v>1075</v>
      </c>
      <c r="H198" s="347">
        <f t="shared" si="18"/>
        <v>1.7999999999999999E-2</v>
      </c>
      <c r="I198" s="348"/>
    </row>
    <row r="199" spans="1:9" x14ac:dyDescent="0.3">
      <c r="A199" s="345"/>
      <c r="B199" s="345">
        <v>197</v>
      </c>
      <c r="C199" s="346">
        <f t="shared" si="19"/>
        <v>4649200</v>
      </c>
      <c r="D199" s="346">
        <f t="shared" si="15"/>
        <v>43200</v>
      </c>
      <c r="E199" s="358">
        <f t="shared" si="16"/>
        <v>180</v>
      </c>
      <c r="G199" s="359">
        <f t="shared" si="17"/>
        <v>1080</v>
      </c>
      <c r="H199" s="347">
        <f t="shared" si="18"/>
        <v>1.7999999999999999E-2</v>
      </c>
      <c r="I199" s="348"/>
    </row>
    <row r="200" spans="1:9" x14ac:dyDescent="0.3">
      <c r="A200" s="345"/>
      <c r="B200" s="345">
        <v>198</v>
      </c>
      <c r="C200" s="346">
        <f t="shared" si="19"/>
        <v>4692600</v>
      </c>
      <c r="D200" s="346">
        <f t="shared" si="15"/>
        <v>43400</v>
      </c>
      <c r="E200" s="358">
        <f t="shared" si="16"/>
        <v>180</v>
      </c>
      <c r="G200" s="359">
        <f t="shared" si="17"/>
        <v>1085</v>
      </c>
      <c r="H200" s="347">
        <f t="shared" si="18"/>
        <v>1.7999999999999999E-2</v>
      </c>
      <c r="I200" s="348"/>
    </row>
    <row r="201" spans="1:9" x14ac:dyDescent="0.3">
      <c r="A201" s="345"/>
      <c r="B201" s="345">
        <v>199</v>
      </c>
      <c r="C201" s="346">
        <f t="shared" si="19"/>
        <v>4736200</v>
      </c>
      <c r="D201" s="346">
        <f t="shared" si="15"/>
        <v>43600</v>
      </c>
      <c r="E201" s="358">
        <f t="shared" si="16"/>
        <v>180</v>
      </c>
      <c r="G201" s="359">
        <f t="shared" si="17"/>
        <v>1090</v>
      </c>
      <c r="H201" s="347">
        <f t="shared" si="18"/>
        <v>1.7999999999999999E-2</v>
      </c>
      <c r="I201" s="348"/>
    </row>
    <row r="202" spans="1:9" x14ac:dyDescent="0.3">
      <c r="A202" s="345"/>
      <c r="B202" s="345">
        <v>200</v>
      </c>
      <c r="C202" s="346">
        <f t="shared" si="19"/>
        <v>4780000</v>
      </c>
      <c r="D202" s="346">
        <f t="shared" si="15"/>
        <v>43800</v>
      </c>
      <c r="E202" s="358">
        <f t="shared" si="16"/>
        <v>180</v>
      </c>
      <c r="G202" s="359">
        <f t="shared" si="17"/>
        <v>1095</v>
      </c>
      <c r="H202" s="347">
        <f t="shared" si="18"/>
        <v>1.7999999999999999E-2</v>
      </c>
      <c r="I202" s="348" t="s">
        <v>4518</v>
      </c>
    </row>
    <row r="203" spans="1:9" x14ac:dyDescent="0.3">
      <c r="A203" s="345"/>
      <c r="B203" s="345">
        <v>201</v>
      </c>
      <c r="C203" s="346">
        <f t="shared" si="19"/>
        <v>4824000</v>
      </c>
      <c r="D203" s="346">
        <f t="shared" si="15"/>
        <v>44000</v>
      </c>
      <c r="E203" s="358">
        <f t="shared" si="16"/>
        <v>180</v>
      </c>
      <c r="G203" s="359">
        <f t="shared" si="17"/>
        <v>1100</v>
      </c>
      <c r="H203" s="347">
        <f t="shared" si="18"/>
        <v>1.7999999999999999E-2</v>
      </c>
      <c r="I203" s="348"/>
    </row>
    <row r="204" spans="1:9" x14ac:dyDescent="0.3">
      <c r="A204" s="345"/>
      <c r="B204" s="345">
        <v>202</v>
      </c>
      <c r="C204" s="346">
        <f t="shared" si="19"/>
        <v>4868200</v>
      </c>
      <c r="D204" s="346">
        <f t="shared" si="15"/>
        <v>44200</v>
      </c>
      <c r="E204" s="358">
        <f t="shared" si="16"/>
        <v>180</v>
      </c>
      <c r="G204" s="359">
        <f t="shared" si="17"/>
        <v>1105</v>
      </c>
      <c r="H204" s="347">
        <f t="shared" si="18"/>
        <v>1.7999999999999999E-2</v>
      </c>
      <c r="I204" s="348"/>
    </row>
    <row r="205" spans="1:9" x14ac:dyDescent="0.3">
      <c r="A205" s="345"/>
      <c r="B205" s="345">
        <v>203</v>
      </c>
      <c r="C205" s="346">
        <f t="shared" si="19"/>
        <v>4912600</v>
      </c>
      <c r="D205" s="346">
        <f t="shared" si="15"/>
        <v>44400</v>
      </c>
      <c r="E205" s="358">
        <f t="shared" si="16"/>
        <v>180</v>
      </c>
      <c r="G205" s="359">
        <f t="shared" si="17"/>
        <v>1110</v>
      </c>
      <c r="H205" s="347">
        <f t="shared" si="18"/>
        <v>1.7999999999999999E-2</v>
      </c>
      <c r="I205" s="348"/>
    </row>
    <row r="206" spans="1:9" x14ac:dyDescent="0.3">
      <c r="A206" s="345"/>
      <c r="B206" s="345">
        <v>204</v>
      </c>
      <c r="C206" s="346">
        <f t="shared" si="19"/>
        <v>4957200</v>
      </c>
      <c r="D206" s="346">
        <f t="shared" si="15"/>
        <v>44600</v>
      </c>
      <c r="E206" s="358">
        <f t="shared" si="16"/>
        <v>180</v>
      </c>
      <c r="G206" s="359">
        <f t="shared" si="17"/>
        <v>1115</v>
      </c>
      <c r="H206" s="347">
        <f t="shared" si="18"/>
        <v>1.7999999999999999E-2</v>
      </c>
      <c r="I206" s="348"/>
    </row>
    <row r="207" spans="1:9" x14ac:dyDescent="0.3">
      <c r="A207" s="345"/>
      <c r="B207" s="345">
        <v>205</v>
      </c>
      <c r="C207" s="346">
        <f t="shared" si="19"/>
        <v>5002000</v>
      </c>
      <c r="D207" s="346">
        <f t="shared" si="15"/>
        <v>44800</v>
      </c>
      <c r="E207" s="358">
        <f t="shared" si="16"/>
        <v>180</v>
      </c>
      <c r="G207" s="359">
        <f t="shared" si="17"/>
        <v>1120</v>
      </c>
      <c r="H207" s="347">
        <f t="shared" si="18"/>
        <v>1.7999999999999999E-2</v>
      </c>
      <c r="I207" s="348"/>
    </row>
    <row r="208" spans="1:9" x14ac:dyDescent="0.3">
      <c r="A208" s="345"/>
      <c r="B208" s="345">
        <v>206</v>
      </c>
      <c r="C208" s="346">
        <f t="shared" si="19"/>
        <v>5047000</v>
      </c>
      <c r="D208" s="346">
        <f t="shared" si="15"/>
        <v>45000</v>
      </c>
      <c r="E208" s="358">
        <f t="shared" si="16"/>
        <v>180</v>
      </c>
      <c r="G208" s="359">
        <f t="shared" si="17"/>
        <v>1125</v>
      </c>
      <c r="H208" s="347">
        <f t="shared" si="18"/>
        <v>1.7999999999999999E-2</v>
      </c>
      <c r="I208" s="348"/>
    </row>
    <row r="209" spans="1:9" x14ac:dyDescent="0.3">
      <c r="A209" s="345"/>
      <c r="B209" s="345">
        <v>207</v>
      </c>
      <c r="C209" s="346">
        <f t="shared" si="19"/>
        <v>5092200</v>
      </c>
      <c r="D209" s="346">
        <f t="shared" si="15"/>
        <v>45200</v>
      </c>
      <c r="E209" s="358">
        <f t="shared" si="16"/>
        <v>180</v>
      </c>
      <c r="G209" s="359">
        <f t="shared" si="17"/>
        <v>1130</v>
      </c>
      <c r="H209" s="347">
        <f t="shared" si="18"/>
        <v>1.7999999999999999E-2</v>
      </c>
      <c r="I209" s="348"/>
    </row>
    <row r="210" spans="1:9" x14ac:dyDescent="0.3">
      <c r="A210" s="345"/>
      <c r="B210" s="345">
        <v>208</v>
      </c>
      <c r="C210" s="346">
        <f t="shared" si="19"/>
        <v>5137600</v>
      </c>
      <c r="D210" s="346">
        <f t="shared" si="15"/>
        <v>45400</v>
      </c>
      <c r="E210" s="358">
        <f t="shared" si="16"/>
        <v>180</v>
      </c>
      <c r="G210" s="359">
        <f t="shared" si="17"/>
        <v>1135</v>
      </c>
      <c r="H210" s="347">
        <f t="shared" si="18"/>
        <v>1.7999999999999999E-2</v>
      </c>
      <c r="I210" s="348"/>
    </row>
    <row r="211" spans="1:9" x14ac:dyDescent="0.3">
      <c r="A211" s="345"/>
      <c r="B211" s="345">
        <v>209</v>
      </c>
      <c r="C211" s="346">
        <f t="shared" si="19"/>
        <v>5183200</v>
      </c>
      <c r="D211" s="346">
        <f t="shared" si="15"/>
        <v>45600</v>
      </c>
      <c r="E211" s="358">
        <f t="shared" si="16"/>
        <v>180</v>
      </c>
      <c r="G211" s="359">
        <f t="shared" si="17"/>
        <v>1140</v>
      </c>
      <c r="H211" s="347">
        <f t="shared" si="18"/>
        <v>1.7999999999999999E-2</v>
      </c>
      <c r="I211" s="348"/>
    </row>
    <row r="212" spans="1:9" x14ac:dyDescent="0.3">
      <c r="A212" s="345"/>
      <c r="B212" s="345">
        <v>210</v>
      </c>
      <c r="C212" s="346">
        <f t="shared" si="19"/>
        <v>5229000</v>
      </c>
      <c r="D212" s="346">
        <f t="shared" si="15"/>
        <v>45800</v>
      </c>
      <c r="E212" s="358">
        <f t="shared" si="16"/>
        <v>210</v>
      </c>
      <c r="G212" s="359">
        <f t="shared" si="17"/>
        <v>1145</v>
      </c>
      <c r="H212" s="347">
        <f t="shared" si="18"/>
        <v>2.1000000000000001E-2</v>
      </c>
      <c r="I212" s="348" t="s">
        <v>4518</v>
      </c>
    </row>
    <row r="213" spans="1:9" x14ac:dyDescent="0.3">
      <c r="A213" s="345"/>
      <c r="B213" s="345">
        <v>211</v>
      </c>
      <c r="C213" s="346">
        <f t="shared" si="19"/>
        <v>5275000</v>
      </c>
      <c r="D213" s="346">
        <f t="shared" si="15"/>
        <v>46000</v>
      </c>
      <c r="E213" s="358">
        <f t="shared" si="16"/>
        <v>210</v>
      </c>
      <c r="G213" s="359">
        <f t="shared" si="17"/>
        <v>1150</v>
      </c>
      <c r="H213" s="347">
        <f t="shared" si="18"/>
        <v>2.1000000000000001E-2</v>
      </c>
      <c r="I213" s="348"/>
    </row>
    <row r="214" spans="1:9" x14ac:dyDescent="0.3">
      <c r="A214" s="345"/>
      <c r="B214" s="345">
        <v>212</v>
      </c>
      <c r="C214" s="346">
        <f t="shared" si="19"/>
        <v>5321200</v>
      </c>
      <c r="D214" s="346">
        <f t="shared" si="15"/>
        <v>46200</v>
      </c>
      <c r="E214" s="358">
        <f t="shared" si="16"/>
        <v>210</v>
      </c>
      <c r="G214" s="359">
        <f t="shared" si="17"/>
        <v>1155</v>
      </c>
      <c r="H214" s="347">
        <f t="shared" si="18"/>
        <v>2.1000000000000001E-2</v>
      </c>
      <c r="I214" s="348"/>
    </row>
    <row r="215" spans="1:9" x14ac:dyDescent="0.3">
      <c r="A215" s="345"/>
      <c r="B215" s="345">
        <v>213</v>
      </c>
      <c r="C215" s="346">
        <f t="shared" si="19"/>
        <v>5367600</v>
      </c>
      <c r="D215" s="346">
        <f t="shared" si="15"/>
        <v>46400</v>
      </c>
      <c r="E215" s="358">
        <f t="shared" si="16"/>
        <v>210</v>
      </c>
      <c r="G215" s="359">
        <f t="shared" si="17"/>
        <v>1160</v>
      </c>
      <c r="H215" s="347">
        <f t="shared" si="18"/>
        <v>2.1000000000000001E-2</v>
      </c>
      <c r="I215" s="348"/>
    </row>
    <row r="216" spans="1:9" x14ac:dyDescent="0.3">
      <c r="A216" s="345"/>
      <c r="B216" s="345">
        <v>214</v>
      </c>
      <c r="C216" s="346">
        <f t="shared" si="19"/>
        <v>5414200</v>
      </c>
      <c r="D216" s="346">
        <f t="shared" si="15"/>
        <v>46600</v>
      </c>
      <c r="E216" s="358">
        <f t="shared" si="16"/>
        <v>210</v>
      </c>
      <c r="G216" s="359">
        <f t="shared" si="17"/>
        <v>1165</v>
      </c>
      <c r="H216" s="347">
        <f t="shared" si="18"/>
        <v>2.1000000000000001E-2</v>
      </c>
      <c r="I216" s="348"/>
    </row>
    <row r="217" spans="1:9" x14ac:dyDescent="0.3">
      <c r="A217" s="345"/>
      <c r="B217" s="345">
        <v>215</v>
      </c>
      <c r="C217" s="346">
        <f t="shared" si="19"/>
        <v>5461000</v>
      </c>
      <c r="D217" s="346">
        <f t="shared" si="15"/>
        <v>46800</v>
      </c>
      <c r="E217" s="358">
        <f t="shared" si="16"/>
        <v>210</v>
      </c>
      <c r="G217" s="359">
        <f t="shared" si="17"/>
        <v>1170</v>
      </c>
      <c r="H217" s="347">
        <f t="shared" si="18"/>
        <v>2.1000000000000001E-2</v>
      </c>
      <c r="I217" s="348"/>
    </row>
    <row r="218" spans="1:9" x14ac:dyDescent="0.3">
      <c r="A218" s="345"/>
      <c r="B218" s="345">
        <v>216</v>
      </c>
      <c r="C218" s="346">
        <f t="shared" si="19"/>
        <v>5508000</v>
      </c>
      <c r="D218" s="346">
        <f t="shared" si="15"/>
        <v>47000</v>
      </c>
      <c r="E218" s="358">
        <f t="shared" si="16"/>
        <v>210</v>
      </c>
      <c r="G218" s="359">
        <f t="shared" si="17"/>
        <v>1175</v>
      </c>
      <c r="H218" s="347">
        <f t="shared" si="18"/>
        <v>2.1000000000000001E-2</v>
      </c>
      <c r="I218" s="348"/>
    </row>
    <row r="219" spans="1:9" x14ac:dyDescent="0.3">
      <c r="A219" s="345"/>
      <c r="B219" s="345">
        <v>217</v>
      </c>
      <c r="C219" s="346">
        <f t="shared" si="19"/>
        <v>5555200</v>
      </c>
      <c r="D219" s="346">
        <f t="shared" si="15"/>
        <v>47200</v>
      </c>
      <c r="E219" s="358">
        <f t="shared" si="16"/>
        <v>210</v>
      </c>
      <c r="G219" s="359">
        <f t="shared" si="17"/>
        <v>1180</v>
      </c>
      <c r="H219" s="347">
        <f t="shared" si="18"/>
        <v>2.1000000000000001E-2</v>
      </c>
      <c r="I219" s="348"/>
    </row>
    <row r="220" spans="1:9" x14ac:dyDescent="0.3">
      <c r="A220" s="345"/>
      <c r="B220" s="345">
        <v>218</v>
      </c>
      <c r="C220" s="346">
        <f t="shared" si="19"/>
        <v>5602600</v>
      </c>
      <c r="D220" s="346">
        <f t="shared" si="15"/>
        <v>47400</v>
      </c>
      <c r="E220" s="358">
        <f t="shared" si="16"/>
        <v>210</v>
      </c>
      <c r="G220" s="359">
        <f t="shared" si="17"/>
        <v>1185</v>
      </c>
      <c r="H220" s="347">
        <f t="shared" si="18"/>
        <v>2.1000000000000001E-2</v>
      </c>
      <c r="I220" s="348"/>
    </row>
    <row r="221" spans="1:9" x14ac:dyDescent="0.3">
      <c r="A221" s="345"/>
      <c r="B221" s="345">
        <v>219</v>
      </c>
      <c r="C221" s="346">
        <f t="shared" si="19"/>
        <v>5650200</v>
      </c>
      <c r="D221" s="346">
        <f t="shared" si="15"/>
        <v>47600</v>
      </c>
      <c r="E221" s="358">
        <f t="shared" si="16"/>
        <v>210</v>
      </c>
      <c r="G221" s="359">
        <f t="shared" si="17"/>
        <v>1190</v>
      </c>
      <c r="H221" s="347">
        <f t="shared" si="18"/>
        <v>2.1000000000000001E-2</v>
      </c>
      <c r="I221" s="348"/>
    </row>
    <row r="222" spans="1:9" x14ac:dyDescent="0.3">
      <c r="A222" s="345"/>
      <c r="B222" s="345">
        <v>220</v>
      </c>
      <c r="C222" s="346">
        <f t="shared" si="19"/>
        <v>5698000</v>
      </c>
      <c r="D222" s="346">
        <f t="shared" si="15"/>
        <v>47800</v>
      </c>
      <c r="E222" s="358">
        <f t="shared" si="16"/>
        <v>210</v>
      </c>
      <c r="G222" s="359">
        <f t="shared" si="17"/>
        <v>1195</v>
      </c>
      <c r="H222" s="347">
        <f t="shared" si="18"/>
        <v>2.1000000000000001E-2</v>
      </c>
      <c r="I222" s="348" t="s">
        <v>4518</v>
      </c>
    </row>
    <row r="223" spans="1:9" x14ac:dyDescent="0.3">
      <c r="A223" s="345"/>
      <c r="B223" s="345">
        <v>221</v>
      </c>
      <c r="C223" s="346">
        <f t="shared" si="19"/>
        <v>5746000</v>
      </c>
      <c r="D223" s="346">
        <f t="shared" si="15"/>
        <v>48000</v>
      </c>
      <c r="E223" s="358">
        <f t="shared" si="16"/>
        <v>210</v>
      </c>
      <c r="G223" s="359">
        <f t="shared" si="17"/>
        <v>1200</v>
      </c>
      <c r="H223" s="347">
        <f t="shared" si="18"/>
        <v>2.1000000000000001E-2</v>
      </c>
      <c r="I223" s="348"/>
    </row>
    <row r="224" spans="1:9" x14ac:dyDescent="0.3">
      <c r="A224" s="345"/>
      <c r="B224" s="345">
        <v>222</v>
      </c>
      <c r="C224" s="346">
        <f t="shared" si="19"/>
        <v>5794200</v>
      </c>
      <c r="D224" s="346">
        <f t="shared" si="15"/>
        <v>48200</v>
      </c>
      <c r="E224" s="358">
        <f t="shared" si="16"/>
        <v>210</v>
      </c>
      <c r="G224" s="359">
        <f t="shared" si="17"/>
        <v>1205</v>
      </c>
      <c r="H224" s="347">
        <f t="shared" si="18"/>
        <v>2.1000000000000001E-2</v>
      </c>
      <c r="I224" s="348"/>
    </row>
    <row r="225" spans="1:9" x14ac:dyDescent="0.3">
      <c r="A225" s="345"/>
      <c r="B225" s="345">
        <v>223</v>
      </c>
      <c r="C225" s="346">
        <f t="shared" si="19"/>
        <v>5842600</v>
      </c>
      <c r="D225" s="346">
        <f t="shared" si="15"/>
        <v>48400</v>
      </c>
      <c r="E225" s="358">
        <f t="shared" si="16"/>
        <v>210</v>
      </c>
      <c r="G225" s="359">
        <f t="shared" si="17"/>
        <v>1210</v>
      </c>
      <c r="H225" s="347">
        <f t="shared" si="18"/>
        <v>2.1000000000000001E-2</v>
      </c>
      <c r="I225" s="348"/>
    </row>
    <row r="226" spans="1:9" x14ac:dyDescent="0.3">
      <c r="A226" s="345"/>
      <c r="B226" s="345">
        <v>224</v>
      </c>
      <c r="C226" s="346">
        <f t="shared" si="19"/>
        <v>5891200</v>
      </c>
      <c r="D226" s="346">
        <f t="shared" si="15"/>
        <v>48600</v>
      </c>
      <c r="E226" s="358">
        <f t="shared" si="16"/>
        <v>210</v>
      </c>
      <c r="G226" s="359">
        <f t="shared" si="17"/>
        <v>1215</v>
      </c>
      <c r="H226" s="347">
        <f t="shared" si="18"/>
        <v>2.1000000000000001E-2</v>
      </c>
      <c r="I226" s="348"/>
    </row>
    <row r="227" spans="1:9" x14ac:dyDescent="0.3">
      <c r="A227" s="345"/>
      <c r="B227" s="345">
        <v>225</v>
      </c>
      <c r="C227" s="346">
        <f t="shared" si="19"/>
        <v>5940000</v>
      </c>
      <c r="D227" s="346">
        <f t="shared" si="15"/>
        <v>48800</v>
      </c>
      <c r="E227" s="358">
        <f t="shared" si="16"/>
        <v>210</v>
      </c>
      <c r="G227" s="359">
        <f t="shared" si="17"/>
        <v>1220</v>
      </c>
      <c r="H227" s="347">
        <f t="shared" si="18"/>
        <v>2.1000000000000001E-2</v>
      </c>
      <c r="I227" s="348"/>
    </row>
    <row r="228" spans="1:9" x14ac:dyDescent="0.3">
      <c r="A228" s="345"/>
      <c r="B228" s="345">
        <v>226</v>
      </c>
      <c r="C228" s="346">
        <f t="shared" si="19"/>
        <v>5989000</v>
      </c>
      <c r="D228" s="346">
        <f t="shared" si="15"/>
        <v>49000</v>
      </c>
      <c r="E228" s="358">
        <f t="shared" si="16"/>
        <v>210</v>
      </c>
      <c r="G228" s="359">
        <f t="shared" si="17"/>
        <v>1225</v>
      </c>
      <c r="H228" s="347">
        <f t="shared" si="18"/>
        <v>2.1000000000000001E-2</v>
      </c>
      <c r="I228" s="348"/>
    </row>
    <row r="229" spans="1:9" x14ac:dyDescent="0.3">
      <c r="A229" s="345"/>
      <c r="B229" s="345">
        <v>227</v>
      </c>
      <c r="C229" s="346">
        <f t="shared" si="19"/>
        <v>6038200</v>
      </c>
      <c r="D229" s="346">
        <f t="shared" si="15"/>
        <v>49200</v>
      </c>
      <c r="E229" s="358">
        <f t="shared" si="16"/>
        <v>210</v>
      </c>
      <c r="G229" s="359">
        <f t="shared" si="17"/>
        <v>1230</v>
      </c>
      <c r="H229" s="347">
        <f t="shared" si="18"/>
        <v>2.1000000000000001E-2</v>
      </c>
      <c r="I229" s="348"/>
    </row>
    <row r="230" spans="1:9" x14ac:dyDescent="0.3">
      <c r="A230" s="345"/>
      <c r="B230" s="345">
        <v>228</v>
      </c>
      <c r="C230" s="346">
        <f t="shared" si="19"/>
        <v>6087600</v>
      </c>
      <c r="D230" s="346">
        <f t="shared" si="15"/>
        <v>49400</v>
      </c>
      <c r="E230" s="358">
        <f t="shared" si="16"/>
        <v>210</v>
      </c>
      <c r="G230" s="359">
        <f t="shared" si="17"/>
        <v>1235</v>
      </c>
      <c r="H230" s="347">
        <f t="shared" si="18"/>
        <v>2.1000000000000001E-2</v>
      </c>
      <c r="I230" s="348"/>
    </row>
    <row r="231" spans="1:9" x14ac:dyDescent="0.3">
      <c r="A231" s="345"/>
      <c r="B231" s="345">
        <v>229</v>
      </c>
      <c r="C231" s="346">
        <f t="shared" si="19"/>
        <v>6137200</v>
      </c>
      <c r="D231" s="346">
        <f t="shared" si="15"/>
        <v>49600</v>
      </c>
      <c r="E231" s="358">
        <f t="shared" si="16"/>
        <v>210</v>
      </c>
      <c r="G231" s="359">
        <f t="shared" si="17"/>
        <v>1240</v>
      </c>
      <c r="H231" s="347">
        <f t="shared" si="18"/>
        <v>2.1000000000000001E-2</v>
      </c>
      <c r="I231" s="348"/>
    </row>
    <row r="232" spans="1:9" x14ac:dyDescent="0.3">
      <c r="A232" s="345"/>
      <c r="B232" s="345">
        <v>230</v>
      </c>
      <c r="C232" s="346">
        <f t="shared" si="19"/>
        <v>6187000</v>
      </c>
      <c r="D232" s="346">
        <f t="shared" si="15"/>
        <v>49800</v>
      </c>
      <c r="E232" s="358">
        <f t="shared" si="16"/>
        <v>210</v>
      </c>
      <c r="G232" s="359">
        <f t="shared" si="17"/>
        <v>1245</v>
      </c>
      <c r="H232" s="347">
        <f t="shared" si="18"/>
        <v>2.1000000000000001E-2</v>
      </c>
      <c r="I232" s="348" t="s">
        <v>4519</v>
      </c>
    </row>
    <row r="233" spans="1:9" x14ac:dyDescent="0.3">
      <c r="A233" s="345"/>
      <c r="B233" s="345">
        <v>231</v>
      </c>
      <c r="C233" s="346">
        <f t="shared" si="19"/>
        <v>6237000</v>
      </c>
      <c r="D233" s="346">
        <f t="shared" si="15"/>
        <v>50000</v>
      </c>
      <c r="E233" s="358">
        <f t="shared" si="16"/>
        <v>210</v>
      </c>
      <c r="G233" s="359">
        <f t="shared" si="17"/>
        <v>1250</v>
      </c>
      <c r="H233" s="347">
        <f t="shared" si="18"/>
        <v>2.1000000000000001E-2</v>
      </c>
      <c r="I233" s="348"/>
    </row>
    <row r="234" spans="1:9" x14ac:dyDescent="0.3">
      <c r="A234" s="345"/>
      <c r="B234" s="345">
        <v>232</v>
      </c>
      <c r="C234" s="346">
        <f t="shared" si="19"/>
        <v>6287200</v>
      </c>
      <c r="D234" s="346">
        <f t="shared" si="15"/>
        <v>50200</v>
      </c>
      <c r="E234" s="358">
        <f t="shared" si="16"/>
        <v>210</v>
      </c>
      <c r="G234" s="359">
        <f t="shared" si="17"/>
        <v>1255</v>
      </c>
      <c r="H234" s="347">
        <f t="shared" si="18"/>
        <v>2.1000000000000001E-2</v>
      </c>
      <c r="I234" s="348"/>
    </row>
    <row r="235" spans="1:9" x14ac:dyDescent="0.3">
      <c r="A235" s="345"/>
      <c r="B235" s="345">
        <v>233</v>
      </c>
      <c r="C235" s="346">
        <f t="shared" si="19"/>
        <v>6337600</v>
      </c>
      <c r="D235" s="346">
        <f t="shared" si="15"/>
        <v>50400</v>
      </c>
      <c r="E235" s="358">
        <f t="shared" si="16"/>
        <v>210</v>
      </c>
      <c r="G235" s="359">
        <f t="shared" si="17"/>
        <v>1260</v>
      </c>
      <c r="H235" s="347">
        <f t="shared" si="18"/>
        <v>2.1000000000000001E-2</v>
      </c>
      <c r="I235" s="348"/>
    </row>
    <row r="236" spans="1:9" x14ac:dyDescent="0.3">
      <c r="A236" s="345"/>
      <c r="B236" s="345">
        <v>234</v>
      </c>
      <c r="C236" s="346">
        <f t="shared" si="19"/>
        <v>6388200</v>
      </c>
      <c r="D236" s="346">
        <f t="shared" si="15"/>
        <v>50600</v>
      </c>
      <c r="E236" s="358">
        <f t="shared" si="16"/>
        <v>210</v>
      </c>
      <c r="G236" s="359">
        <f t="shared" si="17"/>
        <v>1265</v>
      </c>
      <c r="H236" s="347">
        <f t="shared" si="18"/>
        <v>2.1000000000000001E-2</v>
      </c>
      <c r="I236" s="348"/>
    </row>
    <row r="237" spans="1:9" x14ac:dyDescent="0.3">
      <c r="A237" s="345"/>
      <c r="B237" s="345">
        <v>235</v>
      </c>
      <c r="C237" s="346">
        <f t="shared" si="19"/>
        <v>6439000</v>
      </c>
      <c r="D237" s="346">
        <f t="shared" si="15"/>
        <v>50800</v>
      </c>
      <c r="E237" s="358">
        <f t="shared" si="16"/>
        <v>210</v>
      </c>
      <c r="G237" s="359">
        <f t="shared" si="17"/>
        <v>1270</v>
      </c>
      <c r="H237" s="347">
        <f t="shared" si="18"/>
        <v>2.1000000000000001E-2</v>
      </c>
      <c r="I237" s="348"/>
    </row>
    <row r="238" spans="1:9" x14ac:dyDescent="0.3">
      <c r="A238" s="345"/>
      <c r="B238" s="345">
        <v>236</v>
      </c>
      <c r="C238" s="346">
        <f t="shared" si="19"/>
        <v>6490000</v>
      </c>
      <c r="D238" s="346">
        <f t="shared" si="15"/>
        <v>51000</v>
      </c>
      <c r="E238" s="358">
        <f t="shared" si="16"/>
        <v>210</v>
      </c>
      <c r="G238" s="359">
        <f t="shared" si="17"/>
        <v>1275</v>
      </c>
      <c r="H238" s="347">
        <f t="shared" si="18"/>
        <v>2.1000000000000001E-2</v>
      </c>
      <c r="I238" s="348"/>
    </row>
    <row r="239" spans="1:9" x14ac:dyDescent="0.3">
      <c r="A239" s="345"/>
      <c r="B239" s="345">
        <v>237</v>
      </c>
      <c r="C239" s="346">
        <f t="shared" si="19"/>
        <v>6541200</v>
      </c>
      <c r="D239" s="346">
        <f t="shared" si="15"/>
        <v>51200</v>
      </c>
      <c r="E239" s="358">
        <f t="shared" si="16"/>
        <v>210</v>
      </c>
      <c r="G239" s="359">
        <f t="shared" si="17"/>
        <v>1280</v>
      </c>
      <c r="H239" s="347">
        <f t="shared" si="18"/>
        <v>2.1000000000000001E-2</v>
      </c>
      <c r="I239" s="348"/>
    </row>
    <row r="240" spans="1:9" x14ac:dyDescent="0.3">
      <c r="A240" s="345"/>
      <c r="B240" s="345">
        <v>238</v>
      </c>
      <c r="C240" s="346">
        <f t="shared" si="19"/>
        <v>6592600</v>
      </c>
      <c r="D240" s="346">
        <f t="shared" si="15"/>
        <v>51400</v>
      </c>
      <c r="E240" s="358">
        <f t="shared" si="16"/>
        <v>210</v>
      </c>
      <c r="G240" s="359">
        <f t="shared" si="17"/>
        <v>1285</v>
      </c>
      <c r="H240" s="347">
        <f t="shared" si="18"/>
        <v>2.1000000000000001E-2</v>
      </c>
      <c r="I240" s="348"/>
    </row>
    <row r="241" spans="1:9" x14ac:dyDescent="0.3">
      <c r="A241" s="345"/>
      <c r="B241" s="345">
        <v>239</v>
      </c>
      <c r="C241" s="346">
        <f t="shared" si="19"/>
        <v>6644200</v>
      </c>
      <c r="D241" s="346">
        <f t="shared" si="15"/>
        <v>51600</v>
      </c>
      <c r="E241" s="358">
        <f t="shared" si="16"/>
        <v>210</v>
      </c>
      <c r="G241" s="359">
        <f t="shared" si="17"/>
        <v>1290</v>
      </c>
      <c r="H241" s="347">
        <f t="shared" si="18"/>
        <v>2.1000000000000001E-2</v>
      </c>
      <c r="I241" s="348"/>
    </row>
    <row r="242" spans="1:9" x14ac:dyDescent="0.3">
      <c r="A242" s="345"/>
      <c r="B242" s="345">
        <v>240</v>
      </c>
      <c r="C242" s="346">
        <f t="shared" si="19"/>
        <v>6696000</v>
      </c>
      <c r="D242" s="346">
        <f t="shared" si="15"/>
        <v>51800</v>
      </c>
      <c r="E242" s="358">
        <f t="shared" si="16"/>
        <v>240</v>
      </c>
      <c r="G242" s="359">
        <f t="shared" si="17"/>
        <v>1295</v>
      </c>
      <c r="H242" s="347">
        <f t="shared" si="18"/>
        <v>2.4E-2</v>
      </c>
      <c r="I242" s="348" t="s">
        <v>4519</v>
      </c>
    </row>
    <row r="243" spans="1:9" x14ac:dyDescent="0.3">
      <c r="A243" s="345"/>
      <c r="B243" s="345">
        <v>241</v>
      </c>
      <c r="C243" s="346">
        <f t="shared" si="19"/>
        <v>6748000</v>
      </c>
      <c r="D243" s="346">
        <f t="shared" si="15"/>
        <v>52000</v>
      </c>
      <c r="E243" s="358">
        <f t="shared" si="16"/>
        <v>240</v>
      </c>
      <c r="G243" s="359">
        <f t="shared" si="17"/>
        <v>1300</v>
      </c>
      <c r="H243" s="347">
        <f t="shared" si="18"/>
        <v>2.4E-2</v>
      </c>
      <c r="I243" s="348"/>
    </row>
    <row r="244" spans="1:9" x14ac:dyDescent="0.3">
      <c r="A244" s="345"/>
      <c r="B244" s="345">
        <v>242</v>
      </c>
      <c r="C244" s="346">
        <f t="shared" si="19"/>
        <v>6800200</v>
      </c>
      <c r="D244" s="346">
        <f t="shared" si="15"/>
        <v>52200</v>
      </c>
      <c r="E244" s="358">
        <f t="shared" si="16"/>
        <v>240</v>
      </c>
      <c r="G244" s="359">
        <f t="shared" si="17"/>
        <v>1305</v>
      </c>
      <c r="H244" s="347">
        <f t="shared" si="18"/>
        <v>2.4E-2</v>
      </c>
      <c r="I244" s="348"/>
    </row>
    <row r="245" spans="1:9" x14ac:dyDescent="0.3">
      <c r="A245" s="345"/>
      <c r="B245" s="345">
        <v>243</v>
      </c>
      <c r="C245" s="346">
        <f t="shared" si="19"/>
        <v>6852600</v>
      </c>
      <c r="D245" s="346">
        <f t="shared" si="15"/>
        <v>52400</v>
      </c>
      <c r="E245" s="358">
        <f t="shared" si="16"/>
        <v>240</v>
      </c>
      <c r="G245" s="359">
        <f t="shared" si="17"/>
        <v>1310</v>
      </c>
      <c r="H245" s="347">
        <f t="shared" si="18"/>
        <v>2.4E-2</v>
      </c>
      <c r="I245" s="348"/>
    </row>
    <row r="246" spans="1:9" x14ac:dyDescent="0.3">
      <c r="A246" s="345"/>
      <c r="B246" s="345">
        <v>244</v>
      </c>
      <c r="C246" s="346">
        <f t="shared" si="19"/>
        <v>6905200</v>
      </c>
      <c r="D246" s="346">
        <f t="shared" si="15"/>
        <v>52600</v>
      </c>
      <c r="E246" s="358">
        <f t="shared" si="16"/>
        <v>240</v>
      </c>
      <c r="G246" s="359">
        <f t="shared" si="17"/>
        <v>1315</v>
      </c>
      <c r="H246" s="347">
        <f t="shared" si="18"/>
        <v>2.4E-2</v>
      </c>
      <c r="I246" s="348"/>
    </row>
    <row r="247" spans="1:9" x14ac:dyDescent="0.3">
      <c r="A247" s="345"/>
      <c r="B247" s="345">
        <v>245</v>
      </c>
      <c r="C247" s="346">
        <f t="shared" si="19"/>
        <v>6958000</v>
      </c>
      <c r="D247" s="346">
        <f t="shared" si="15"/>
        <v>52800</v>
      </c>
      <c r="E247" s="358">
        <f t="shared" si="16"/>
        <v>240</v>
      </c>
      <c r="G247" s="359">
        <f t="shared" si="17"/>
        <v>1320</v>
      </c>
      <c r="H247" s="347">
        <f t="shared" si="18"/>
        <v>2.4E-2</v>
      </c>
      <c r="I247" s="348"/>
    </row>
    <row r="248" spans="1:9" x14ac:dyDescent="0.3">
      <c r="A248" s="345"/>
      <c r="B248" s="345">
        <v>246</v>
      </c>
      <c r="C248" s="346">
        <f t="shared" si="19"/>
        <v>7011000</v>
      </c>
      <c r="D248" s="346">
        <f t="shared" si="15"/>
        <v>53000</v>
      </c>
      <c r="E248" s="358">
        <f t="shared" si="16"/>
        <v>240</v>
      </c>
      <c r="G248" s="359">
        <f t="shared" si="17"/>
        <v>1325</v>
      </c>
      <c r="H248" s="347">
        <f t="shared" si="18"/>
        <v>2.4E-2</v>
      </c>
      <c r="I248" s="348"/>
    </row>
    <row r="249" spans="1:9" x14ac:dyDescent="0.3">
      <c r="A249" s="345"/>
      <c r="B249" s="345">
        <v>247</v>
      </c>
      <c r="C249" s="346">
        <f t="shared" si="19"/>
        <v>7064200</v>
      </c>
      <c r="D249" s="346">
        <f t="shared" si="15"/>
        <v>53200</v>
      </c>
      <c r="E249" s="358">
        <f t="shared" si="16"/>
        <v>240</v>
      </c>
      <c r="G249" s="359">
        <f t="shared" si="17"/>
        <v>1330</v>
      </c>
      <c r="H249" s="347">
        <f t="shared" si="18"/>
        <v>2.4E-2</v>
      </c>
      <c r="I249" s="348"/>
    </row>
    <row r="250" spans="1:9" x14ac:dyDescent="0.3">
      <c r="A250" s="345"/>
      <c r="B250" s="345">
        <v>248</v>
      </c>
      <c r="C250" s="346">
        <f t="shared" si="19"/>
        <v>7117600</v>
      </c>
      <c r="D250" s="346">
        <f t="shared" si="15"/>
        <v>53400</v>
      </c>
      <c r="E250" s="358">
        <f t="shared" si="16"/>
        <v>240</v>
      </c>
      <c r="G250" s="359">
        <f t="shared" si="17"/>
        <v>1335</v>
      </c>
      <c r="H250" s="347">
        <f t="shared" si="18"/>
        <v>2.4E-2</v>
      </c>
      <c r="I250" s="348"/>
    </row>
    <row r="251" spans="1:9" x14ac:dyDescent="0.3">
      <c r="A251" s="345"/>
      <c r="B251" s="345">
        <v>249</v>
      </c>
      <c r="C251" s="346">
        <f t="shared" si="19"/>
        <v>7171200</v>
      </c>
      <c r="D251" s="346">
        <f t="shared" si="15"/>
        <v>53600</v>
      </c>
      <c r="E251" s="358">
        <f t="shared" si="16"/>
        <v>240</v>
      </c>
      <c r="G251" s="359">
        <f t="shared" si="17"/>
        <v>1340</v>
      </c>
      <c r="H251" s="347">
        <f t="shared" si="18"/>
        <v>2.4E-2</v>
      </c>
      <c r="I251" s="348"/>
    </row>
    <row r="252" spans="1:9" x14ac:dyDescent="0.3">
      <c r="A252" s="345"/>
      <c r="B252" s="345">
        <v>250</v>
      </c>
      <c r="C252" s="346">
        <f t="shared" si="19"/>
        <v>7225000</v>
      </c>
      <c r="D252" s="346">
        <f t="shared" si="15"/>
        <v>53800</v>
      </c>
      <c r="E252" s="358">
        <f t="shared" si="16"/>
        <v>240</v>
      </c>
      <c r="G252" s="359">
        <f t="shared" si="17"/>
        <v>1345</v>
      </c>
      <c r="H252" s="347">
        <f t="shared" si="18"/>
        <v>2.4E-2</v>
      </c>
      <c r="I252" s="348" t="s">
        <v>4519</v>
      </c>
    </row>
    <row r="253" spans="1:9" x14ac:dyDescent="0.3">
      <c r="A253" s="345"/>
      <c r="B253" s="345">
        <v>251</v>
      </c>
      <c r="C253" s="346">
        <f t="shared" si="19"/>
        <v>7279000</v>
      </c>
      <c r="D253" s="346">
        <f t="shared" si="15"/>
        <v>54000</v>
      </c>
      <c r="E253" s="358">
        <f t="shared" si="16"/>
        <v>240</v>
      </c>
      <c r="G253" s="359">
        <f t="shared" si="17"/>
        <v>1350</v>
      </c>
      <c r="H253" s="347">
        <f t="shared" si="18"/>
        <v>2.4E-2</v>
      </c>
      <c r="I253" s="348"/>
    </row>
    <row r="254" spans="1:9" x14ac:dyDescent="0.3">
      <c r="A254" s="345"/>
      <c r="B254" s="345">
        <v>252</v>
      </c>
      <c r="C254" s="346">
        <f t="shared" si="19"/>
        <v>7333200</v>
      </c>
      <c r="D254" s="346">
        <f t="shared" si="15"/>
        <v>54200</v>
      </c>
      <c r="E254" s="358">
        <f t="shared" si="16"/>
        <v>240</v>
      </c>
      <c r="G254" s="359">
        <f t="shared" si="17"/>
        <v>1355</v>
      </c>
      <c r="H254" s="347">
        <f t="shared" si="18"/>
        <v>2.4E-2</v>
      </c>
      <c r="I254" s="348"/>
    </row>
    <row r="255" spans="1:9" x14ac:dyDescent="0.3">
      <c r="A255" s="345"/>
      <c r="B255" s="345">
        <v>253</v>
      </c>
      <c r="C255" s="346">
        <f t="shared" si="19"/>
        <v>7387600</v>
      </c>
      <c r="D255" s="346">
        <f t="shared" si="15"/>
        <v>54400</v>
      </c>
      <c r="E255" s="358">
        <f t="shared" si="16"/>
        <v>240</v>
      </c>
      <c r="G255" s="359">
        <f t="shared" si="17"/>
        <v>1360</v>
      </c>
      <c r="H255" s="347">
        <f t="shared" si="18"/>
        <v>2.4E-2</v>
      </c>
      <c r="I255" s="348"/>
    </row>
    <row r="256" spans="1:9" x14ac:dyDescent="0.3">
      <c r="A256" s="345"/>
      <c r="B256" s="345">
        <v>254</v>
      </c>
      <c r="C256" s="346">
        <f t="shared" si="19"/>
        <v>7442200</v>
      </c>
      <c r="D256" s="346">
        <f t="shared" si="15"/>
        <v>54600</v>
      </c>
      <c r="E256" s="358">
        <f t="shared" si="16"/>
        <v>240</v>
      </c>
      <c r="G256" s="359">
        <f t="shared" si="17"/>
        <v>1365</v>
      </c>
      <c r="H256" s="347">
        <f t="shared" si="18"/>
        <v>2.4E-2</v>
      </c>
      <c r="I256" s="348"/>
    </row>
    <row r="257" spans="1:9" x14ac:dyDescent="0.3">
      <c r="A257" s="345"/>
      <c r="B257" s="345">
        <v>255</v>
      </c>
      <c r="C257" s="346">
        <f t="shared" si="19"/>
        <v>7497000</v>
      </c>
      <c r="D257" s="346">
        <f t="shared" si="15"/>
        <v>54800</v>
      </c>
      <c r="E257" s="358">
        <f t="shared" si="16"/>
        <v>240</v>
      </c>
      <c r="G257" s="359">
        <f t="shared" si="17"/>
        <v>1370</v>
      </c>
      <c r="H257" s="347">
        <f t="shared" si="18"/>
        <v>2.4E-2</v>
      </c>
      <c r="I257" s="348"/>
    </row>
    <row r="258" spans="1:9" x14ac:dyDescent="0.3">
      <c r="A258" s="345"/>
      <c r="B258" s="345">
        <v>256</v>
      </c>
      <c r="C258" s="346">
        <f t="shared" si="19"/>
        <v>7552000</v>
      </c>
      <c r="D258" s="346">
        <f t="shared" si="15"/>
        <v>55000</v>
      </c>
      <c r="E258" s="358">
        <f t="shared" si="16"/>
        <v>240</v>
      </c>
      <c r="G258" s="359">
        <f t="shared" si="17"/>
        <v>1375</v>
      </c>
      <c r="H258" s="347">
        <f t="shared" si="18"/>
        <v>2.4E-2</v>
      </c>
      <c r="I258" s="348"/>
    </row>
    <row r="259" spans="1:9" x14ac:dyDescent="0.3">
      <c r="A259" s="345"/>
      <c r="B259" s="345">
        <v>257</v>
      </c>
      <c r="C259" s="346">
        <f t="shared" si="19"/>
        <v>7607200</v>
      </c>
      <c r="D259" s="346">
        <f t="shared" ref="D259:D322" si="20">K$10*G259</f>
        <v>55200</v>
      </c>
      <c r="E259" s="358">
        <f t="shared" ref="E259:E322" si="21">H259*10000</f>
        <v>240</v>
      </c>
      <c r="G259" s="359">
        <f t="shared" ref="G259:G322" si="22">(B259-1)*5 +100</f>
        <v>1380</v>
      </c>
      <c r="H259" s="347">
        <f t="shared" ref="H259:H322" si="23">INT(B259/30)*0.3/100</f>
        <v>2.4E-2</v>
      </c>
      <c r="I259" s="348"/>
    </row>
    <row r="260" spans="1:9" x14ac:dyDescent="0.3">
      <c r="A260" s="345"/>
      <c r="B260" s="345">
        <v>258</v>
      </c>
      <c r="C260" s="346">
        <f t="shared" ref="C260:C323" si="24">C259+D260</f>
        <v>7662600</v>
      </c>
      <c r="D260" s="346">
        <f t="shared" si="20"/>
        <v>55400</v>
      </c>
      <c r="E260" s="358">
        <f t="shared" si="21"/>
        <v>240</v>
      </c>
      <c r="G260" s="359">
        <f t="shared" si="22"/>
        <v>1385</v>
      </c>
      <c r="H260" s="347">
        <f t="shared" si="23"/>
        <v>2.4E-2</v>
      </c>
      <c r="I260" s="348"/>
    </row>
    <row r="261" spans="1:9" x14ac:dyDescent="0.3">
      <c r="A261" s="345"/>
      <c r="B261" s="345">
        <v>259</v>
      </c>
      <c r="C261" s="346">
        <f t="shared" si="24"/>
        <v>7718200</v>
      </c>
      <c r="D261" s="346">
        <f t="shared" si="20"/>
        <v>55600</v>
      </c>
      <c r="E261" s="358">
        <f t="shared" si="21"/>
        <v>240</v>
      </c>
      <c r="G261" s="359">
        <f t="shared" si="22"/>
        <v>1390</v>
      </c>
      <c r="H261" s="347">
        <f t="shared" si="23"/>
        <v>2.4E-2</v>
      </c>
      <c r="I261" s="348"/>
    </row>
    <row r="262" spans="1:9" x14ac:dyDescent="0.3">
      <c r="A262" s="345"/>
      <c r="B262" s="345">
        <v>260</v>
      </c>
      <c r="C262" s="346">
        <f t="shared" si="24"/>
        <v>7774000</v>
      </c>
      <c r="D262" s="346">
        <f t="shared" si="20"/>
        <v>55800</v>
      </c>
      <c r="E262" s="358">
        <f t="shared" si="21"/>
        <v>240</v>
      </c>
      <c r="G262" s="359">
        <f t="shared" si="22"/>
        <v>1395</v>
      </c>
      <c r="H262" s="347">
        <f t="shared" si="23"/>
        <v>2.4E-2</v>
      </c>
      <c r="I262" s="348" t="s">
        <v>4520</v>
      </c>
    </row>
    <row r="263" spans="1:9" x14ac:dyDescent="0.3">
      <c r="A263" s="345"/>
      <c r="B263" s="345">
        <v>261</v>
      </c>
      <c r="C263" s="346">
        <f t="shared" si="24"/>
        <v>7830000</v>
      </c>
      <c r="D263" s="346">
        <f t="shared" si="20"/>
        <v>56000</v>
      </c>
      <c r="E263" s="358">
        <f t="shared" si="21"/>
        <v>240</v>
      </c>
      <c r="G263" s="359">
        <f t="shared" si="22"/>
        <v>1400</v>
      </c>
      <c r="H263" s="347">
        <f t="shared" si="23"/>
        <v>2.4E-2</v>
      </c>
      <c r="I263" s="348"/>
    </row>
    <row r="264" spans="1:9" x14ac:dyDescent="0.3">
      <c r="A264" s="345"/>
      <c r="B264" s="345">
        <v>262</v>
      </c>
      <c r="C264" s="346">
        <f t="shared" si="24"/>
        <v>7886200</v>
      </c>
      <c r="D264" s="346">
        <f t="shared" si="20"/>
        <v>56200</v>
      </c>
      <c r="E264" s="358">
        <f t="shared" si="21"/>
        <v>240</v>
      </c>
      <c r="G264" s="359">
        <f t="shared" si="22"/>
        <v>1405</v>
      </c>
      <c r="H264" s="347">
        <f t="shared" si="23"/>
        <v>2.4E-2</v>
      </c>
      <c r="I264" s="348"/>
    </row>
    <row r="265" spans="1:9" x14ac:dyDescent="0.3">
      <c r="A265" s="345"/>
      <c r="B265" s="345">
        <v>263</v>
      </c>
      <c r="C265" s="346">
        <f t="shared" si="24"/>
        <v>7942600</v>
      </c>
      <c r="D265" s="346">
        <f t="shared" si="20"/>
        <v>56400</v>
      </c>
      <c r="E265" s="358">
        <f t="shared" si="21"/>
        <v>240</v>
      </c>
      <c r="G265" s="359">
        <f t="shared" si="22"/>
        <v>1410</v>
      </c>
      <c r="H265" s="347">
        <f t="shared" si="23"/>
        <v>2.4E-2</v>
      </c>
      <c r="I265" s="348"/>
    </row>
    <row r="266" spans="1:9" x14ac:dyDescent="0.3">
      <c r="A266" s="345"/>
      <c r="B266" s="345">
        <v>264</v>
      </c>
      <c r="C266" s="346">
        <f t="shared" si="24"/>
        <v>7999200</v>
      </c>
      <c r="D266" s="346">
        <f t="shared" si="20"/>
        <v>56600</v>
      </c>
      <c r="E266" s="358">
        <f t="shared" si="21"/>
        <v>240</v>
      </c>
      <c r="G266" s="359">
        <f t="shared" si="22"/>
        <v>1415</v>
      </c>
      <c r="H266" s="347">
        <f t="shared" si="23"/>
        <v>2.4E-2</v>
      </c>
      <c r="I266" s="348"/>
    </row>
    <row r="267" spans="1:9" x14ac:dyDescent="0.3">
      <c r="A267" s="345"/>
      <c r="B267" s="345">
        <v>265</v>
      </c>
      <c r="C267" s="346">
        <f t="shared" si="24"/>
        <v>8056000</v>
      </c>
      <c r="D267" s="346">
        <f t="shared" si="20"/>
        <v>56800</v>
      </c>
      <c r="E267" s="358">
        <f t="shared" si="21"/>
        <v>240</v>
      </c>
      <c r="G267" s="359">
        <f t="shared" si="22"/>
        <v>1420</v>
      </c>
      <c r="H267" s="347">
        <f t="shared" si="23"/>
        <v>2.4E-2</v>
      </c>
      <c r="I267" s="348"/>
    </row>
    <row r="268" spans="1:9" x14ac:dyDescent="0.3">
      <c r="A268" s="345"/>
      <c r="B268" s="345">
        <v>266</v>
      </c>
      <c r="C268" s="346">
        <f t="shared" si="24"/>
        <v>8113000</v>
      </c>
      <c r="D268" s="346">
        <f t="shared" si="20"/>
        <v>57000</v>
      </c>
      <c r="E268" s="358">
        <f t="shared" si="21"/>
        <v>240</v>
      </c>
      <c r="G268" s="359">
        <f t="shared" si="22"/>
        <v>1425</v>
      </c>
      <c r="H268" s="347">
        <f t="shared" si="23"/>
        <v>2.4E-2</v>
      </c>
      <c r="I268" s="348"/>
    </row>
    <row r="269" spans="1:9" x14ac:dyDescent="0.3">
      <c r="A269" s="345"/>
      <c r="B269" s="345">
        <v>267</v>
      </c>
      <c r="C269" s="346">
        <f t="shared" si="24"/>
        <v>8170200</v>
      </c>
      <c r="D269" s="346">
        <f t="shared" si="20"/>
        <v>57200</v>
      </c>
      <c r="E269" s="358">
        <f t="shared" si="21"/>
        <v>240</v>
      </c>
      <c r="G269" s="359">
        <f t="shared" si="22"/>
        <v>1430</v>
      </c>
      <c r="H269" s="347">
        <f t="shared" si="23"/>
        <v>2.4E-2</v>
      </c>
      <c r="I269" s="348"/>
    </row>
    <row r="270" spans="1:9" x14ac:dyDescent="0.3">
      <c r="A270" s="345"/>
      <c r="B270" s="345">
        <v>268</v>
      </c>
      <c r="C270" s="346">
        <f t="shared" si="24"/>
        <v>8227600</v>
      </c>
      <c r="D270" s="346">
        <f t="shared" si="20"/>
        <v>57400</v>
      </c>
      <c r="E270" s="358">
        <f t="shared" si="21"/>
        <v>240</v>
      </c>
      <c r="G270" s="359">
        <f t="shared" si="22"/>
        <v>1435</v>
      </c>
      <c r="H270" s="347">
        <f t="shared" si="23"/>
        <v>2.4E-2</v>
      </c>
      <c r="I270" s="348"/>
    </row>
    <row r="271" spans="1:9" x14ac:dyDescent="0.3">
      <c r="A271" s="345"/>
      <c r="B271" s="345">
        <v>269</v>
      </c>
      <c r="C271" s="346">
        <f t="shared" si="24"/>
        <v>8285200</v>
      </c>
      <c r="D271" s="346">
        <f t="shared" si="20"/>
        <v>57600</v>
      </c>
      <c r="E271" s="358">
        <f t="shared" si="21"/>
        <v>240</v>
      </c>
      <c r="G271" s="359">
        <f t="shared" si="22"/>
        <v>1440</v>
      </c>
      <c r="H271" s="347">
        <f t="shared" si="23"/>
        <v>2.4E-2</v>
      </c>
      <c r="I271" s="348"/>
    </row>
    <row r="272" spans="1:9" x14ac:dyDescent="0.3">
      <c r="A272" s="345"/>
      <c r="B272" s="345">
        <v>270</v>
      </c>
      <c r="C272" s="346">
        <f t="shared" si="24"/>
        <v>8343000</v>
      </c>
      <c r="D272" s="346">
        <f t="shared" si="20"/>
        <v>57800</v>
      </c>
      <c r="E272" s="358">
        <f t="shared" si="21"/>
        <v>269.99999999999994</v>
      </c>
      <c r="G272" s="359">
        <f t="shared" si="22"/>
        <v>1445</v>
      </c>
      <c r="H272" s="347">
        <f t="shared" si="23"/>
        <v>2.6999999999999996E-2</v>
      </c>
      <c r="I272" s="348" t="s">
        <v>4521</v>
      </c>
    </row>
    <row r="273" spans="1:9" x14ac:dyDescent="0.3">
      <c r="A273" s="345"/>
      <c r="B273" s="345">
        <v>271</v>
      </c>
      <c r="C273" s="346">
        <f t="shared" si="24"/>
        <v>8401000</v>
      </c>
      <c r="D273" s="346">
        <f t="shared" si="20"/>
        <v>58000</v>
      </c>
      <c r="E273" s="358">
        <f t="shared" si="21"/>
        <v>269.99999999999994</v>
      </c>
      <c r="G273" s="359">
        <f t="shared" si="22"/>
        <v>1450</v>
      </c>
      <c r="H273" s="347">
        <f t="shared" si="23"/>
        <v>2.6999999999999996E-2</v>
      </c>
      <c r="I273" s="348"/>
    </row>
    <row r="274" spans="1:9" x14ac:dyDescent="0.3">
      <c r="A274" s="345"/>
      <c r="B274" s="345">
        <v>272</v>
      </c>
      <c r="C274" s="346">
        <f t="shared" si="24"/>
        <v>8459200</v>
      </c>
      <c r="D274" s="346">
        <f t="shared" si="20"/>
        <v>58200</v>
      </c>
      <c r="E274" s="358">
        <f t="shared" si="21"/>
        <v>269.99999999999994</v>
      </c>
      <c r="G274" s="359">
        <f t="shared" si="22"/>
        <v>1455</v>
      </c>
      <c r="H274" s="347">
        <f t="shared" si="23"/>
        <v>2.6999999999999996E-2</v>
      </c>
      <c r="I274" s="348"/>
    </row>
    <row r="275" spans="1:9" x14ac:dyDescent="0.3">
      <c r="A275" s="345"/>
      <c r="B275" s="345">
        <v>273</v>
      </c>
      <c r="C275" s="346">
        <f t="shared" si="24"/>
        <v>8517600</v>
      </c>
      <c r="D275" s="346">
        <f t="shared" si="20"/>
        <v>58400</v>
      </c>
      <c r="E275" s="358">
        <f t="shared" si="21"/>
        <v>269.99999999999994</v>
      </c>
      <c r="G275" s="359">
        <f t="shared" si="22"/>
        <v>1460</v>
      </c>
      <c r="H275" s="347">
        <f t="shared" si="23"/>
        <v>2.6999999999999996E-2</v>
      </c>
      <c r="I275" s="348"/>
    </row>
    <row r="276" spans="1:9" x14ac:dyDescent="0.3">
      <c r="A276" s="345"/>
      <c r="B276" s="345">
        <v>274</v>
      </c>
      <c r="C276" s="346">
        <f t="shared" si="24"/>
        <v>8576200</v>
      </c>
      <c r="D276" s="346">
        <f t="shared" si="20"/>
        <v>58600</v>
      </c>
      <c r="E276" s="358">
        <f t="shared" si="21"/>
        <v>269.99999999999994</v>
      </c>
      <c r="G276" s="359">
        <f t="shared" si="22"/>
        <v>1465</v>
      </c>
      <c r="H276" s="347">
        <f t="shared" si="23"/>
        <v>2.6999999999999996E-2</v>
      </c>
      <c r="I276" s="348"/>
    </row>
    <row r="277" spans="1:9" x14ac:dyDescent="0.3">
      <c r="A277" s="345"/>
      <c r="B277" s="345">
        <v>275</v>
      </c>
      <c r="C277" s="346">
        <f t="shared" si="24"/>
        <v>8635000</v>
      </c>
      <c r="D277" s="346">
        <f t="shared" si="20"/>
        <v>58800</v>
      </c>
      <c r="E277" s="358">
        <f t="shared" si="21"/>
        <v>269.99999999999994</v>
      </c>
      <c r="G277" s="359">
        <f t="shared" si="22"/>
        <v>1470</v>
      </c>
      <c r="H277" s="347">
        <f t="shared" si="23"/>
        <v>2.6999999999999996E-2</v>
      </c>
      <c r="I277" s="348"/>
    </row>
    <row r="278" spans="1:9" x14ac:dyDescent="0.3">
      <c r="A278" s="345"/>
      <c r="B278" s="345">
        <v>276</v>
      </c>
      <c r="C278" s="346">
        <f t="shared" si="24"/>
        <v>8694000</v>
      </c>
      <c r="D278" s="346">
        <f t="shared" si="20"/>
        <v>59000</v>
      </c>
      <c r="E278" s="358">
        <f t="shared" si="21"/>
        <v>269.99999999999994</v>
      </c>
      <c r="G278" s="359">
        <f t="shared" si="22"/>
        <v>1475</v>
      </c>
      <c r="H278" s="347">
        <f t="shared" si="23"/>
        <v>2.6999999999999996E-2</v>
      </c>
      <c r="I278" s="348"/>
    </row>
    <row r="279" spans="1:9" x14ac:dyDescent="0.3">
      <c r="A279" s="345"/>
      <c r="B279" s="345">
        <v>277</v>
      </c>
      <c r="C279" s="346">
        <f t="shared" si="24"/>
        <v>8753200</v>
      </c>
      <c r="D279" s="346">
        <f t="shared" si="20"/>
        <v>59200</v>
      </c>
      <c r="E279" s="358">
        <f t="shared" si="21"/>
        <v>269.99999999999994</v>
      </c>
      <c r="G279" s="359">
        <f t="shared" si="22"/>
        <v>1480</v>
      </c>
      <c r="H279" s="347">
        <f t="shared" si="23"/>
        <v>2.6999999999999996E-2</v>
      </c>
      <c r="I279" s="348"/>
    </row>
    <row r="280" spans="1:9" x14ac:dyDescent="0.3">
      <c r="A280" s="345"/>
      <c r="B280" s="345">
        <v>278</v>
      </c>
      <c r="C280" s="346">
        <f t="shared" si="24"/>
        <v>8812600</v>
      </c>
      <c r="D280" s="346">
        <f t="shared" si="20"/>
        <v>59400</v>
      </c>
      <c r="E280" s="358">
        <f t="shared" si="21"/>
        <v>269.99999999999994</v>
      </c>
      <c r="G280" s="359">
        <f t="shared" si="22"/>
        <v>1485</v>
      </c>
      <c r="H280" s="347">
        <f t="shared" si="23"/>
        <v>2.6999999999999996E-2</v>
      </c>
      <c r="I280" s="348"/>
    </row>
    <row r="281" spans="1:9" x14ac:dyDescent="0.3">
      <c r="A281" s="345"/>
      <c r="B281" s="345">
        <v>279</v>
      </c>
      <c r="C281" s="346">
        <f t="shared" si="24"/>
        <v>8872200</v>
      </c>
      <c r="D281" s="346">
        <f t="shared" si="20"/>
        <v>59600</v>
      </c>
      <c r="E281" s="358">
        <f t="shared" si="21"/>
        <v>269.99999999999994</v>
      </c>
      <c r="G281" s="359">
        <f t="shared" si="22"/>
        <v>1490</v>
      </c>
      <c r="H281" s="347">
        <f t="shared" si="23"/>
        <v>2.6999999999999996E-2</v>
      </c>
      <c r="I281" s="348"/>
    </row>
    <row r="282" spans="1:9" x14ac:dyDescent="0.3">
      <c r="A282" s="345"/>
      <c r="B282" s="345">
        <v>280</v>
      </c>
      <c r="C282" s="346">
        <f t="shared" si="24"/>
        <v>8932000</v>
      </c>
      <c r="D282" s="346">
        <f t="shared" si="20"/>
        <v>59800</v>
      </c>
      <c r="E282" s="358">
        <f t="shared" si="21"/>
        <v>269.99999999999994</v>
      </c>
      <c r="G282" s="359">
        <f t="shared" si="22"/>
        <v>1495</v>
      </c>
      <c r="H282" s="347">
        <f t="shared" si="23"/>
        <v>2.6999999999999996E-2</v>
      </c>
      <c r="I282" s="348" t="s">
        <v>4521</v>
      </c>
    </row>
    <row r="283" spans="1:9" x14ac:dyDescent="0.3">
      <c r="A283" s="345"/>
      <c r="B283" s="345">
        <v>281</v>
      </c>
      <c r="C283" s="346">
        <f t="shared" si="24"/>
        <v>8992000</v>
      </c>
      <c r="D283" s="346">
        <f t="shared" si="20"/>
        <v>60000</v>
      </c>
      <c r="E283" s="358">
        <f t="shared" si="21"/>
        <v>269.99999999999994</v>
      </c>
      <c r="G283" s="359">
        <f t="shared" si="22"/>
        <v>1500</v>
      </c>
      <c r="H283" s="347">
        <f t="shared" si="23"/>
        <v>2.6999999999999996E-2</v>
      </c>
      <c r="I283" s="348"/>
    </row>
    <row r="284" spans="1:9" x14ac:dyDescent="0.3">
      <c r="A284" s="345"/>
      <c r="B284" s="345">
        <v>282</v>
      </c>
      <c r="C284" s="346">
        <f t="shared" si="24"/>
        <v>9052200</v>
      </c>
      <c r="D284" s="346">
        <f t="shared" si="20"/>
        <v>60200</v>
      </c>
      <c r="E284" s="358">
        <f t="shared" si="21"/>
        <v>269.99999999999994</v>
      </c>
      <c r="G284" s="359">
        <f t="shared" si="22"/>
        <v>1505</v>
      </c>
      <c r="H284" s="347">
        <f t="shared" si="23"/>
        <v>2.6999999999999996E-2</v>
      </c>
      <c r="I284" s="348"/>
    </row>
    <row r="285" spans="1:9" x14ac:dyDescent="0.3">
      <c r="A285" s="345"/>
      <c r="B285" s="345">
        <v>283</v>
      </c>
      <c r="C285" s="346">
        <f t="shared" si="24"/>
        <v>9112600</v>
      </c>
      <c r="D285" s="346">
        <f t="shared" si="20"/>
        <v>60400</v>
      </c>
      <c r="E285" s="358">
        <f t="shared" si="21"/>
        <v>269.99999999999994</v>
      </c>
      <c r="G285" s="359">
        <f t="shared" si="22"/>
        <v>1510</v>
      </c>
      <c r="H285" s="347">
        <f t="shared" si="23"/>
        <v>2.6999999999999996E-2</v>
      </c>
      <c r="I285" s="348"/>
    </row>
    <row r="286" spans="1:9" x14ac:dyDescent="0.3">
      <c r="A286" s="345"/>
      <c r="B286" s="345">
        <v>284</v>
      </c>
      <c r="C286" s="346">
        <f t="shared" si="24"/>
        <v>9173200</v>
      </c>
      <c r="D286" s="346">
        <f t="shared" si="20"/>
        <v>60600</v>
      </c>
      <c r="E286" s="358">
        <f t="shared" si="21"/>
        <v>269.99999999999994</v>
      </c>
      <c r="G286" s="359">
        <f t="shared" si="22"/>
        <v>1515</v>
      </c>
      <c r="H286" s="347">
        <f t="shared" si="23"/>
        <v>2.6999999999999996E-2</v>
      </c>
      <c r="I286" s="348"/>
    </row>
    <row r="287" spans="1:9" x14ac:dyDescent="0.3">
      <c r="A287" s="345"/>
      <c r="B287" s="345">
        <v>285</v>
      </c>
      <c r="C287" s="346">
        <f t="shared" si="24"/>
        <v>9234000</v>
      </c>
      <c r="D287" s="346">
        <f t="shared" si="20"/>
        <v>60800</v>
      </c>
      <c r="E287" s="358">
        <f t="shared" si="21"/>
        <v>269.99999999999994</v>
      </c>
      <c r="G287" s="359">
        <f t="shared" si="22"/>
        <v>1520</v>
      </c>
      <c r="H287" s="347">
        <f t="shared" si="23"/>
        <v>2.6999999999999996E-2</v>
      </c>
      <c r="I287" s="348"/>
    </row>
    <row r="288" spans="1:9" x14ac:dyDescent="0.3">
      <c r="A288" s="345"/>
      <c r="B288" s="345">
        <v>286</v>
      </c>
      <c r="C288" s="346">
        <f t="shared" si="24"/>
        <v>9295000</v>
      </c>
      <c r="D288" s="346">
        <f t="shared" si="20"/>
        <v>61000</v>
      </c>
      <c r="E288" s="358">
        <f t="shared" si="21"/>
        <v>269.99999999999994</v>
      </c>
      <c r="G288" s="359">
        <f t="shared" si="22"/>
        <v>1525</v>
      </c>
      <c r="H288" s="347">
        <f t="shared" si="23"/>
        <v>2.6999999999999996E-2</v>
      </c>
      <c r="I288" s="348"/>
    </row>
    <row r="289" spans="1:9" x14ac:dyDescent="0.3">
      <c r="A289" s="345"/>
      <c r="B289" s="345">
        <v>287</v>
      </c>
      <c r="C289" s="346">
        <f t="shared" si="24"/>
        <v>9356200</v>
      </c>
      <c r="D289" s="346">
        <f t="shared" si="20"/>
        <v>61200</v>
      </c>
      <c r="E289" s="358">
        <f t="shared" si="21"/>
        <v>269.99999999999994</v>
      </c>
      <c r="G289" s="359">
        <f t="shared" si="22"/>
        <v>1530</v>
      </c>
      <c r="H289" s="347">
        <f t="shared" si="23"/>
        <v>2.6999999999999996E-2</v>
      </c>
      <c r="I289" s="348"/>
    </row>
    <row r="290" spans="1:9" x14ac:dyDescent="0.3">
      <c r="A290" s="345"/>
      <c r="B290" s="345">
        <v>288</v>
      </c>
      <c r="C290" s="346">
        <f t="shared" si="24"/>
        <v>9417600</v>
      </c>
      <c r="D290" s="346">
        <f t="shared" si="20"/>
        <v>61400</v>
      </c>
      <c r="E290" s="358">
        <f t="shared" si="21"/>
        <v>269.99999999999994</v>
      </c>
      <c r="G290" s="359">
        <f t="shared" si="22"/>
        <v>1535</v>
      </c>
      <c r="H290" s="347">
        <f t="shared" si="23"/>
        <v>2.6999999999999996E-2</v>
      </c>
      <c r="I290" s="348"/>
    </row>
    <row r="291" spans="1:9" x14ac:dyDescent="0.3">
      <c r="A291" s="345"/>
      <c r="B291" s="345">
        <v>289</v>
      </c>
      <c r="C291" s="346">
        <f t="shared" si="24"/>
        <v>9479200</v>
      </c>
      <c r="D291" s="346">
        <f t="shared" si="20"/>
        <v>61600</v>
      </c>
      <c r="E291" s="358">
        <f t="shared" si="21"/>
        <v>269.99999999999994</v>
      </c>
      <c r="G291" s="359">
        <f t="shared" si="22"/>
        <v>1540</v>
      </c>
      <c r="H291" s="347">
        <f t="shared" si="23"/>
        <v>2.6999999999999996E-2</v>
      </c>
      <c r="I291" s="348"/>
    </row>
    <row r="292" spans="1:9" x14ac:dyDescent="0.3">
      <c r="A292" s="345"/>
      <c r="B292" s="345">
        <v>290</v>
      </c>
      <c r="C292" s="346">
        <f t="shared" si="24"/>
        <v>9541000</v>
      </c>
      <c r="D292" s="346">
        <f t="shared" si="20"/>
        <v>61800</v>
      </c>
      <c r="E292" s="358">
        <f t="shared" si="21"/>
        <v>269.99999999999994</v>
      </c>
      <c r="G292" s="359">
        <f t="shared" si="22"/>
        <v>1545</v>
      </c>
      <c r="H292" s="347">
        <f t="shared" si="23"/>
        <v>2.6999999999999996E-2</v>
      </c>
      <c r="I292" s="348" t="s">
        <v>4521</v>
      </c>
    </row>
    <row r="293" spans="1:9" x14ac:dyDescent="0.3">
      <c r="A293" s="345"/>
      <c r="B293" s="345">
        <v>291</v>
      </c>
      <c r="C293" s="346">
        <f t="shared" si="24"/>
        <v>9603000</v>
      </c>
      <c r="D293" s="346">
        <f t="shared" si="20"/>
        <v>62000</v>
      </c>
      <c r="E293" s="358">
        <f t="shared" si="21"/>
        <v>269.99999999999994</v>
      </c>
      <c r="G293" s="359">
        <f t="shared" si="22"/>
        <v>1550</v>
      </c>
      <c r="H293" s="347">
        <f t="shared" si="23"/>
        <v>2.6999999999999996E-2</v>
      </c>
      <c r="I293" s="348"/>
    </row>
    <row r="294" spans="1:9" x14ac:dyDescent="0.3">
      <c r="A294" s="345"/>
      <c r="B294" s="345">
        <v>292</v>
      </c>
      <c r="C294" s="346">
        <f t="shared" si="24"/>
        <v>9665200</v>
      </c>
      <c r="D294" s="346">
        <f t="shared" si="20"/>
        <v>62200</v>
      </c>
      <c r="E294" s="358">
        <f t="shared" si="21"/>
        <v>269.99999999999994</v>
      </c>
      <c r="G294" s="359">
        <f t="shared" si="22"/>
        <v>1555</v>
      </c>
      <c r="H294" s="347">
        <f t="shared" si="23"/>
        <v>2.6999999999999996E-2</v>
      </c>
      <c r="I294" s="348"/>
    </row>
    <row r="295" spans="1:9" x14ac:dyDescent="0.3">
      <c r="A295" s="345"/>
      <c r="B295" s="345">
        <v>293</v>
      </c>
      <c r="C295" s="346">
        <f t="shared" si="24"/>
        <v>9727600</v>
      </c>
      <c r="D295" s="346">
        <f t="shared" si="20"/>
        <v>62400</v>
      </c>
      <c r="E295" s="358">
        <f t="shared" si="21"/>
        <v>269.99999999999994</v>
      </c>
      <c r="G295" s="359">
        <f t="shared" si="22"/>
        <v>1560</v>
      </c>
      <c r="H295" s="347">
        <f t="shared" si="23"/>
        <v>2.6999999999999996E-2</v>
      </c>
      <c r="I295" s="348"/>
    </row>
    <row r="296" spans="1:9" x14ac:dyDescent="0.3">
      <c r="A296" s="345"/>
      <c r="B296" s="345">
        <v>294</v>
      </c>
      <c r="C296" s="346">
        <f t="shared" si="24"/>
        <v>9790200</v>
      </c>
      <c r="D296" s="346">
        <f t="shared" si="20"/>
        <v>62600</v>
      </c>
      <c r="E296" s="358">
        <f t="shared" si="21"/>
        <v>269.99999999999994</v>
      </c>
      <c r="G296" s="359">
        <f t="shared" si="22"/>
        <v>1565</v>
      </c>
      <c r="H296" s="347">
        <f t="shared" si="23"/>
        <v>2.6999999999999996E-2</v>
      </c>
      <c r="I296" s="348"/>
    </row>
    <row r="297" spans="1:9" x14ac:dyDescent="0.3">
      <c r="A297" s="345"/>
      <c r="B297" s="345">
        <v>295</v>
      </c>
      <c r="C297" s="346">
        <f t="shared" si="24"/>
        <v>9853000</v>
      </c>
      <c r="D297" s="346">
        <f t="shared" si="20"/>
        <v>62800</v>
      </c>
      <c r="E297" s="358">
        <f t="shared" si="21"/>
        <v>269.99999999999994</v>
      </c>
      <c r="G297" s="359">
        <f t="shared" si="22"/>
        <v>1570</v>
      </c>
      <c r="H297" s="347">
        <f t="shared" si="23"/>
        <v>2.6999999999999996E-2</v>
      </c>
      <c r="I297" s="348"/>
    </row>
    <row r="298" spans="1:9" x14ac:dyDescent="0.3">
      <c r="A298" s="345"/>
      <c r="B298" s="345">
        <v>296</v>
      </c>
      <c r="C298" s="346">
        <f t="shared" si="24"/>
        <v>9916000</v>
      </c>
      <c r="D298" s="346">
        <f t="shared" si="20"/>
        <v>63000</v>
      </c>
      <c r="E298" s="358">
        <f t="shared" si="21"/>
        <v>269.99999999999994</v>
      </c>
      <c r="G298" s="359">
        <f t="shared" si="22"/>
        <v>1575</v>
      </c>
      <c r="H298" s="347">
        <f t="shared" si="23"/>
        <v>2.6999999999999996E-2</v>
      </c>
      <c r="I298" s="348"/>
    </row>
    <row r="299" spans="1:9" x14ac:dyDescent="0.3">
      <c r="A299" s="345"/>
      <c r="B299" s="345">
        <v>297</v>
      </c>
      <c r="C299" s="346">
        <f t="shared" si="24"/>
        <v>9979200</v>
      </c>
      <c r="D299" s="346">
        <f t="shared" si="20"/>
        <v>63200</v>
      </c>
      <c r="E299" s="358">
        <f t="shared" si="21"/>
        <v>269.99999999999994</v>
      </c>
      <c r="G299" s="359">
        <f t="shared" si="22"/>
        <v>1580</v>
      </c>
      <c r="H299" s="347">
        <f t="shared" si="23"/>
        <v>2.6999999999999996E-2</v>
      </c>
      <c r="I299" s="348"/>
    </row>
    <row r="300" spans="1:9" x14ac:dyDescent="0.3">
      <c r="A300" s="345"/>
      <c r="B300" s="345">
        <v>298</v>
      </c>
      <c r="C300" s="346">
        <f t="shared" si="24"/>
        <v>10042600</v>
      </c>
      <c r="D300" s="346">
        <f t="shared" si="20"/>
        <v>63400</v>
      </c>
      <c r="E300" s="358">
        <f t="shared" si="21"/>
        <v>269.99999999999994</v>
      </c>
      <c r="G300" s="359">
        <f t="shared" si="22"/>
        <v>1585</v>
      </c>
      <c r="H300" s="347">
        <f t="shared" si="23"/>
        <v>2.6999999999999996E-2</v>
      </c>
      <c r="I300" s="348"/>
    </row>
    <row r="301" spans="1:9" x14ac:dyDescent="0.3">
      <c r="A301" s="345"/>
      <c r="B301" s="345">
        <v>299</v>
      </c>
      <c r="C301" s="346">
        <f t="shared" si="24"/>
        <v>10106200</v>
      </c>
      <c r="D301" s="346">
        <f t="shared" si="20"/>
        <v>63600</v>
      </c>
      <c r="E301" s="358">
        <f t="shared" si="21"/>
        <v>269.99999999999994</v>
      </c>
      <c r="G301" s="359">
        <f t="shared" si="22"/>
        <v>1590</v>
      </c>
      <c r="H301" s="347">
        <f t="shared" si="23"/>
        <v>2.6999999999999996E-2</v>
      </c>
      <c r="I301" s="348"/>
    </row>
    <row r="302" spans="1:9" x14ac:dyDescent="0.3">
      <c r="A302" s="345"/>
      <c r="B302" s="345">
        <v>300</v>
      </c>
      <c r="C302" s="346">
        <f t="shared" si="24"/>
        <v>10170000</v>
      </c>
      <c r="D302" s="346">
        <f t="shared" si="20"/>
        <v>63800</v>
      </c>
      <c r="E302" s="358">
        <f t="shared" si="21"/>
        <v>300</v>
      </c>
      <c r="G302" s="359">
        <f t="shared" si="22"/>
        <v>1595</v>
      </c>
      <c r="H302" s="347">
        <f t="shared" si="23"/>
        <v>0.03</v>
      </c>
      <c r="I302" s="348" t="s">
        <v>4522</v>
      </c>
    </row>
    <row r="303" spans="1:9" x14ac:dyDescent="0.3">
      <c r="A303" s="345"/>
      <c r="B303" s="345">
        <v>301</v>
      </c>
      <c r="C303" s="346">
        <f t="shared" si="24"/>
        <v>10234000</v>
      </c>
      <c r="D303" s="346">
        <f t="shared" si="20"/>
        <v>64000</v>
      </c>
      <c r="E303" s="358">
        <f t="shared" si="21"/>
        <v>300</v>
      </c>
      <c r="G303" s="359">
        <f t="shared" si="22"/>
        <v>1600</v>
      </c>
      <c r="H303" s="347">
        <f t="shared" si="23"/>
        <v>0.03</v>
      </c>
      <c r="I303" s="348"/>
    </row>
    <row r="304" spans="1:9" x14ac:dyDescent="0.3">
      <c r="A304" s="345"/>
      <c r="B304" s="345">
        <v>302</v>
      </c>
      <c r="C304" s="346">
        <f t="shared" si="24"/>
        <v>10298200</v>
      </c>
      <c r="D304" s="346">
        <f t="shared" si="20"/>
        <v>64200</v>
      </c>
      <c r="E304" s="358">
        <f t="shared" si="21"/>
        <v>300</v>
      </c>
      <c r="G304" s="359">
        <f t="shared" si="22"/>
        <v>1605</v>
      </c>
      <c r="H304" s="347">
        <f t="shared" si="23"/>
        <v>0.03</v>
      </c>
      <c r="I304" s="348"/>
    </row>
    <row r="305" spans="1:9" x14ac:dyDescent="0.3">
      <c r="A305" s="345"/>
      <c r="B305" s="345">
        <v>303</v>
      </c>
      <c r="C305" s="346">
        <f t="shared" si="24"/>
        <v>10362600</v>
      </c>
      <c r="D305" s="346">
        <f t="shared" si="20"/>
        <v>64400</v>
      </c>
      <c r="E305" s="358">
        <f t="shared" si="21"/>
        <v>300</v>
      </c>
      <c r="G305" s="359">
        <f t="shared" si="22"/>
        <v>1610</v>
      </c>
      <c r="H305" s="347">
        <f t="shared" si="23"/>
        <v>0.03</v>
      </c>
      <c r="I305" s="348"/>
    </row>
    <row r="306" spans="1:9" x14ac:dyDescent="0.3">
      <c r="A306" s="345"/>
      <c r="B306" s="345">
        <v>304</v>
      </c>
      <c r="C306" s="346">
        <f t="shared" si="24"/>
        <v>10427200</v>
      </c>
      <c r="D306" s="346">
        <f t="shared" si="20"/>
        <v>64600</v>
      </c>
      <c r="E306" s="358">
        <f t="shared" si="21"/>
        <v>300</v>
      </c>
      <c r="G306" s="359">
        <f t="shared" si="22"/>
        <v>1615</v>
      </c>
      <c r="H306" s="347">
        <f t="shared" si="23"/>
        <v>0.03</v>
      </c>
      <c r="I306" s="348"/>
    </row>
    <row r="307" spans="1:9" x14ac:dyDescent="0.3">
      <c r="A307" s="345"/>
      <c r="B307" s="345">
        <v>305</v>
      </c>
      <c r="C307" s="346">
        <f t="shared" si="24"/>
        <v>10492000</v>
      </c>
      <c r="D307" s="346">
        <f t="shared" si="20"/>
        <v>64800</v>
      </c>
      <c r="E307" s="358">
        <f t="shared" si="21"/>
        <v>300</v>
      </c>
      <c r="G307" s="359">
        <f t="shared" si="22"/>
        <v>1620</v>
      </c>
      <c r="H307" s="347">
        <f t="shared" si="23"/>
        <v>0.03</v>
      </c>
      <c r="I307" s="348"/>
    </row>
    <row r="308" spans="1:9" x14ac:dyDescent="0.3">
      <c r="A308" s="345"/>
      <c r="B308" s="345">
        <v>306</v>
      </c>
      <c r="C308" s="346">
        <f t="shared" si="24"/>
        <v>10557000</v>
      </c>
      <c r="D308" s="346">
        <f t="shared" si="20"/>
        <v>65000</v>
      </c>
      <c r="E308" s="358">
        <f t="shared" si="21"/>
        <v>300</v>
      </c>
      <c r="G308" s="359">
        <f t="shared" si="22"/>
        <v>1625</v>
      </c>
      <c r="H308" s="347">
        <f t="shared" si="23"/>
        <v>0.03</v>
      </c>
      <c r="I308" s="348"/>
    </row>
    <row r="309" spans="1:9" x14ac:dyDescent="0.3">
      <c r="A309" s="345"/>
      <c r="B309" s="345">
        <v>307</v>
      </c>
      <c r="C309" s="346">
        <f t="shared" si="24"/>
        <v>10622200</v>
      </c>
      <c r="D309" s="346">
        <f t="shared" si="20"/>
        <v>65200</v>
      </c>
      <c r="E309" s="358">
        <f t="shared" si="21"/>
        <v>300</v>
      </c>
      <c r="G309" s="359">
        <f t="shared" si="22"/>
        <v>1630</v>
      </c>
      <c r="H309" s="347">
        <f t="shared" si="23"/>
        <v>0.03</v>
      </c>
      <c r="I309" s="348"/>
    </row>
    <row r="310" spans="1:9" x14ac:dyDescent="0.3">
      <c r="A310" s="345"/>
      <c r="B310" s="345">
        <v>308</v>
      </c>
      <c r="C310" s="346">
        <f t="shared" si="24"/>
        <v>10687600</v>
      </c>
      <c r="D310" s="346">
        <f t="shared" si="20"/>
        <v>65400</v>
      </c>
      <c r="E310" s="358">
        <f t="shared" si="21"/>
        <v>300</v>
      </c>
      <c r="G310" s="359">
        <f t="shared" si="22"/>
        <v>1635</v>
      </c>
      <c r="H310" s="347">
        <f t="shared" si="23"/>
        <v>0.03</v>
      </c>
      <c r="I310" s="348"/>
    </row>
    <row r="311" spans="1:9" x14ac:dyDescent="0.3">
      <c r="A311" s="345"/>
      <c r="B311" s="345">
        <v>309</v>
      </c>
      <c r="C311" s="346">
        <f t="shared" si="24"/>
        <v>10753200</v>
      </c>
      <c r="D311" s="346">
        <f t="shared" si="20"/>
        <v>65600</v>
      </c>
      <c r="E311" s="358">
        <f t="shared" si="21"/>
        <v>300</v>
      </c>
      <c r="G311" s="359">
        <f t="shared" si="22"/>
        <v>1640</v>
      </c>
      <c r="H311" s="347">
        <f t="shared" si="23"/>
        <v>0.03</v>
      </c>
      <c r="I311" s="348"/>
    </row>
    <row r="312" spans="1:9" x14ac:dyDescent="0.3">
      <c r="A312" s="345"/>
      <c r="B312" s="345">
        <v>310</v>
      </c>
      <c r="C312" s="346">
        <f t="shared" si="24"/>
        <v>10819000</v>
      </c>
      <c r="D312" s="346">
        <f t="shared" si="20"/>
        <v>65800</v>
      </c>
      <c r="E312" s="358">
        <f t="shared" si="21"/>
        <v>300</v>
      </c>
      <c r="G312" s="359">
        <f t="shared" si="22"/>
        <v>1645</v>
      </c>
      <c r="H312" s="347">
        <f t="shared" si="23"/>
        <v>0.03</v>
      </c>
      <c r="I312" s="348" t="s">
        <v>4522</v>
      </c>
    </row>
    <row r="313" spans="1:9" x14ac:dyDescent="0.3">
      <c r="A313" s="345"/>
      <c r="B313" s="345">
        <v>311</v>
      </c>
      <c r="C313" s="346">
        <f t="shared" si="24"/>
        <v>10885000</v>
      </c>
      <c r="D313" s="346">
        <f t="shared" si="20"/>
        <v>66000</v>
      </c>
      <c r="E313" s="358">
        <f t="shared" si="21"/>
        <v>300</v>
      </c>
      <c r="G313" s="359">
        <f t="shared" si="22"/>
        <v>1650</v>
      </c>
      <c r="H313" s="347">
        <f t="shared" si="23"/>
        <v>0.03</v>
      </c>
      <c r="I313" s="348"/>
    </row>
    <row r="314" spans="1:9" x14ac:dyDescent="0.3">
      <c r="A314" s="345"/>
      <c r="B314" s="345">
        <v>312</v>
      </c>
      <c r="C314" s="346">
        <f t="shared" si="24"/>
        <v>10951200</v>
      </c>
      <c r="D314" s="346">
        <f t="shared" si="20"/>
        <v>66200</v>
      </c>
      <c r="E314" s="358">
        <f t="shared" si="21"/>
        <v>300</v>
      </c>
      <c r="G314" s="359">
        <f t="shared" si="22"/>
        <v>1655</v>
      </c>
      <c r="H314" s="347">
        <f t="shared" si="23"/>
        <v>0.03</v>
      </c>
      <c r="I314" s="348"/>
    </row>
    <row r="315" spans="1:9" x14ac:dyDescent="0.3">
      <c r="A315" s="345"/>
      <c r="B315" s="345">
        <v>313</v>
      </c>
      <c r="C315" s="346">
        <f t="shared" si="24"/>
        <v>11017600</v>
      </c>
      <c r="D315" s="346">
        <f t="shared" si="20"/>
        <v>66400</v>
      </c>
      <c r="E315" s="358">
        <f t="shared" si="21"/>
        <v>300</v>
      </c>
      <c r="G315" s="359">
        <f t="shared" si="22"/>
        <v>1660</v>
      </c>
      <c r="H315" s="347">
        <f t="shared" si="23"/>
        <v>0.03</v>
      </c>
      <c r="I315" s="348"/>
    </row>
    <row r="316" spans="1:9" x14ac:dyDescent="0.3">
      <c r="A316" s="345"/>
      <c r="B316" s="345">
        <v>314</v>
      </c>
      <c r="C316" s="346">
        <f t="shared" si="24"/>
        <v>11084200</v>
      </c>
      <c r="D316" s="346">
        <f t="shared" si="20"/>
        <v>66600</v>
      </c>
      <c r="E316" s="358">
        <f t="shared" si="21"/>
        <v>300</v>
      </c>
      <c r="G316" s="359">
        <f t="shared" si="22"/>
        <v>1665</v>
      </c>
      <c r="H316" s="347">
        <f t="shared" si="23"/>
        <v>0.03</v>
      </c>
      <c r="I316" s="348"/>
    </row>
    <row r="317" spans="1:9" x14ac:dyDescent="0.3">
      <c r="A317" s="345"/>
      <c r="B317" s="345">
        <v>315</v>
      </c>
      <c r="C317" s="346">
        <f t="shared" si="24"/>
        <v>11151000</v>
      </c>
      <c r="D317" s="346">
        <f t="shared" si="20"/>
        <v>66800</v>
      </c>
      <c r="E317" s="358">
        <f t="shared" si="21"/>
        <v>300</v>
      </c>
      <c r="G317" s="359">
        <f t="shared" si="22"/>
        <v>1670</v>
      </c>
      <c r="H317" s="347">
        <f t="shared" si="23"/>
        <v>0.03</v>
      </c>
      <c r="I317" s="348"/>
    </row>
    <row r="318" spans="1:9" x14ac:dyDescent="0.3">
      <c r="A318" s="345"/>
      <c r="B318" s="345">
        <v>316</v>
      </c>
      <c r="C318" s="346">
        <f t="shared" si="24"/>
        <v>11218000</v>
      </c>
      <c r="D318" s="346">
        <f t="shared" si="20"/>
        <v>67000</v>
      </c>
      <c r="E318" s="358">
        <f t="shared" si="21"/>
        <v>300</v>
      </c>
      <c r="G318" s="359">
        <f t="shared" si="22"/>
        <v>1675</v>
      </c>
      <c r="H318" s="347">
        <f t="shared" si="23"/>
        <v>0.03</v>
      </c>
      <c r="I318" s="348"/>
    </row>
    <row r="319" spans="1:9" x14ac:dyDescent="0.3">
      <c r="A319" s="345"/>
      <c r="B319" s="345">
        <v>317</v>
      </c>
      <c r="C319" s="346">
        <f t="shared" si="24"/>
        <v>11285200</v>
      </c>
      <c r="D319" s="346">
        <f t="shared" si="20"/>
        <v>67200</v>
      </c>
      <c r="E319" s="358">
        <f t="shared" si="21"/>
        <v>300</v>
      </c>
      <c r="G319" s="359">
        <f t="shared" si="22"/>
        <v>1680</v>
      </c>
      <c r="H319" s="347">
        <f t="shared" si="23"/>
        <v>0.03</v>
      </c>
      <c r="I319" s="348"/>
    </row>
    <row r="320" spans="1:9" x14ac:dyDescent="0.3">
      <c r="A320" s="345"/>
      <c r="B320" s="345">
        <v>318</v>
      </c>
      <c r="C320" s="346">
        <f t="shared" si="24"/>
        <v>11352600</v>
      </c>
      <c r="D320" s="346">
        <f t="shared" si="20"/>
        <v>67400</v>
      </c>
      <c r="E320" s="358">
        <f t="shared" si="21"/>
        <v>300</v>
      </c>
      <c r="G320" s="359">
        <f t="shared" si="22"/>
        <v>1685</v>
      </c>
      <c r="H320" s="347">
        <f t="shared" si="23"/>
        <v>0.03</v>
      </c>
      <c r="I320" s="348"/>
    </row>
    <row r="321" spans="1:9" x14ac:dyDescent="0.3">
      <c r="A321" s="345"/>
      <c r="B321" s="345">
        <v>319</v>
      </c>
      <c r="C321" s="346">
        <f t="shared" si="24"/>
        <v>11420200</v>
      </c>
      <c r="D321" s="346">
        <f t="shared" si="20"/>
        <v>67600</v>
      </c>
      <c r="E321" s="358">
        <f t="shared" si="21"/>
        <v>300</v>
      </c>
      <c r="G321" s="359">
        <f t="shared" si="22"/>
        <v>1690</v>
      </c>
      <c r="H321" s="347">
        <f t="shared" si="23"/>
        <v>0.03</v>
      </c>
      <c r="I321" s="348"/>
    </row>
    <row r="322" spans="1:9" x14ac:dyDescent="0.3">
      <c r="A322" s="345"/>
      <c r="B322" s="345">
        <v>320</v>
      </c>
      <c r="C322" s="346">
        <f t="shared" si="24"/>
        <v>11488000</v>
      </c>
      <c r="D322" s="346">
        <f t="shared" si="20"/>
        <v>67800</v>
      </c>
      <c r="E322" s="358">
        <f t="shared" si="21"/>
        <v>300</v>
      </c>
      <c r="G322" s="359">
        <f t="shared" si="22"/>
        <v>1695</v>
      </c>
      <c r="H322" s="347">
        <f t="shared" si="23"/>
        <v>0.03</v>
      </c>
      <c r="I322" s="348" t="s">
        <v>4522</v>
      </c>
    </row>
    <row r="323" spans="1:9" x14ac:dyDescent="0.3">
      <c r="A323" s="345"/>
      <c r="B323" s="345">
        <v>321</v>
      </c>
      <c r="C323" s="346">
        <f t="shared" si="24"/>
        <v>11556000</v>
      </c>
      <c r="D323" s="346">
        <f t="shared" ref="D323:D386" si="25">K$10*G323</f>
        <v>68000</v>
      </c>
      <c r="E323" s="358">
        <f t="shared" ref="E323:E386" si="26">H323*10000</f>
        <v>300</v>
      </c>
      <c r="G323" s="359">
        <f t="shared" ref="G323:G386" si="27">(B323-1)*5 +100</f>
        <v>1700</v>
      </c>
      <c r="H323" s="347">
        <f t="shared" ref="H323:H386" si="28">INT(B323/30)*0.3/100</f>
        <v>0.03</v>
      </c>
      <c r="I323" s="348"/>
    </row>
    <row r="324" spans="1:9" x14ac:dyDescent="0.3">
      <c r="A324" s="345"/>
      <c r="B324" s="345">
        <v>322</v>
      </c>
      <c r="C324" s="346">
        <f t="shared" ref="C324:C387" si="29">C323+D324</f>
        <v>11624200</v>
      </c>
      <c r="D324" s="346">
        <f t="shared" si="25"/>
        <v>68200</v>
      </c>
      <c r="E324" s="358">
        <f t="shared" si="26"/>
        <v>300</v>
      </c>
      <c r="G324" s="359">
        <f t="shared" si="27"/>
        <v>1705</v>
      </c>
      <c r="H324" s="347">
        <f t="shared" si="28"/>
        <v>0.03</v>
      </c>
      <c r="I324" s="348"/>
    </row>
    <row r="325" spans="1:9" x14ac:dyDescent="0.3">
      <c r="A325" s="345"/>
      <c r="B325" s="345">
        <v>323</v>
      </c>
      <c r="C325" s="346">
        <f t="shared" si="29"/>
        <v>11692600</v>
      </c>
      <c r="D325" s="346">
        <f t="shared" si="25"/>
        <v>68400</v>
      </c>
      <c r="E325" s="358">
        <f t="shared" si="26"/>
        <v>300</v>
      </c>
      <c r="G325" s="359">
        <f t="shared" si="27"/>
        <v>1710</v>
      </c>
      <c r="H325" s="347">
        <f t="shared" si="28"/>
        <v>0.03</v>
      </c>
      <c r="I325" s="348"/>
    </row>
    <row r="326" spans="1:9" x14ac:dyDescent="0.3">
      <c r="A326" s="345"/>
      <c r="B326" s="345">
        <v>324</v>
      </c>
      <c r="C326" s="346">
        <f t="shared" si="29"/>
        <v>11761200</v>
      </c>
      <c r="D326" s="346">
        <f t="shared" si="25"/>
        <v>68600</v>
      </c>
      <c r="E326" s="358">
        <f t="shared" si="26"/>
        <v>300</v>
      </c>
      <c r="G326" s="359">
        <f t="shared" si="27"/>
        <v>1715</v>
      </c>
      <c r="H326" s="347">
        <f t="shared" si="28"/>
        <v>0.03</v>
      </c>
      <c r="I326" s="348"/>
    </row>
    <row r="327" spans="1:9" x14ac:dyDescent="0.3">
      <c r="A327" s="345"/>
      <c r="B327" s="345">
        <v>325</v>
      </c>
      <c r="C327" s="346">
        <f t="shared" si="29"/>
        <v>11830000</v>
      </c>
      <c r="D327" s="346">
        <f t="shared" si="25"/>
        <v>68800</v>
      </c>
      <c r="E327" s="358">
        <f t="shared" si="26"/>
        <v>300</v>
      </c>
      <c r="G327" s="359">
        <f t="shared" si="27"/>
        <v>1720</v>
      </c>
      <c r="H327" s="347">
        <f t="shared" si="28"/>
        <v>0.03</v>
      </c>
      <c r="I327" s="348"/>
    </row>
    <row r="328" spans="1:9" x14ac:dyDescent="0.3">
      <c r="A328" s="345"/>
      <c r="B328" s="345">
        <v>326</v>
      </c>
      <c r="C328" s="346">
        <f t="shared" si="29"/>
        <v>11899000</v>
      </c>
      <c r="D328" s="346">
        <f t="shared" si="25"/>
        <v>69000</v>
      </c>
      <c r="E328" s="358">
        <f t="shared" si="26"/>
        <v>300</v>
      </c>
      <c r="G328" s="359">
        <f t="shared" si="27"/>
        <v>1725</v>
      </c>
      <c r="H328" s="347">
        <f t="shared" si="28"/>
        <v>0.03</v>
      </c>
      <c r="I328" s="348"/>
    </row>
    <row r="329" spans="1:9" x14ac:dyDescent="0.3">
      <c r="A329" s="345"/>
      <c r="B329" s="345">
        <v>327</v>
      </c>
      <c r="C329" s="346">
        <f t="shared" si="29"/>
        <v>11968200</v>
      </c>
      <c r="D329" s="346">
        <f t="shared" si="25"/>
        <v>69200</v>
      </c>
      <c r="E329" s="358">
        <f t="shared" si="26"/>
        <v>300</v>
      </c>
      <c r="G329" s="359">
        <f t="shared" si="27"/>
        <v>1730</v>
      </c>
      <c r="H329" s="347">
        <f t="shared" si="28"/>
        <v>0.03</v>
      </c>
      <c r="I329" s="348"/>
    </row>
    <row r="330" spans="1:9" x14ac:dyDescent="0.3">
      <c r="A330" s="345"/>
      <c r="B330" s="345">
        <v>328</v>
      </c>
      <c r="C330" s="346">
        <f t="shared" si="29"/>
        <v>12037600</v>
      </c>
      <c r="D330" s="346">
        <f t="shared" si="25"/>
        <v>69400</v>
      </c>
      <c r="E330" s="358">
        <f t="shared" si="26"/>
        <v>300</v>
      </c>
      <c r="G330" s="359">
        <f t="shared" si="27"/>
        <v>1735</v>
      </c>
      <c r="H330" s="347">
        <f t="shared" si="28"/>
        <v>0.03</v>
      </c>
      <c r="I330" s="348"/>
    </row>
    <row r="331" spans="1:9" x14ac:dyDescent="0.3">
      <c r="A331" s="345"/>
      <c r="B331" s="345">
        <v>329</v>
      </c>
      <c r="C331" s="346">
        <f t="shared" si="29"/>
        <v>12107200</v>
      </c>
      <c r="D331" s="346">
        <f t="shared" si="25"/>
        <v>69600</v>
      </c>
      <c r="E331" s="358">
        <f t="shared" si="26"/>
        <v>300</v>
      </c>
      <c r="G331" s="359">
        <f t="shared" si="27"/>
        <v>1740</v>
      </c>
      <c r="H331" s="347">
        <f t="shared" si="28"/>
        <v>0.03</v>
      </c>
      <c r="I331" s="348"/>
    </row>
    <row r="332" spans="1:9" x14ac:dyDescent="0.3">
      <c r="A332" s="345"/>
      <c r="B332" s="345">
        <v>330</v>
      </c>
      <c r="C332" s="346">
        <f t="shared" si="29"/>
        <v>12177000</v>
      </c>
      <c r="D332" s="346">
        <f t="shared" si="25"/>
        <v>69800</v>
      </c>
      <c r="E332" s="358">
        <f t="shared" si="26"/>
        <v>330</v>
      </c>
      <c r="G332" s="359">
        <f t="shared" si="27"/>
        <v>1745</v>
      </c>
      <c r="H332" s="347">
        <f t="shared" si="28"/>
        <v>3.3000000000000002E-2</v>
      </c>
      <c r="I332" s="348" t="s">
        <v>4523</v>
      </c>
    </row>
    <row r="333" spans="1:9" x14ac:dyDescent="0.3">
      <c r="A333" s="345"/>
      <c r="B333" s="345">
        <v>331</v>
      </c>
      <c r="C333" s="346">
        <f t="shared" si="29"/>
        <v>12247000</v>
      </c>
      <c r="D333" s="346">
        <f t="shared" si="25"/>
        <v>70000</v>
      </c>
      <c r="E333" s="358">
        <f t="shared" si="26"/>
        <v>330</v>
      </c>
      <c r="G333" s="359">
        <f t="shared" si="27"/>
        <v>1750</v>
      </c>
      <c r="H333" s="347">
        <f t="shared" si="28"/>
        <v>3.3000000000000002E-2</v>
      </c>
      <c r="I333" s="348"/>
    </row>
    <row r="334" spans="1:9" x14ac:dyDescent="0.3">
      <c r="A334" s="345"/>
      <c r="B334" s="345">
        <v>332</v>
      </c>
      <c r="C334" s="346">
        <f t="shared" si="29"/>
        <v>12317200</v>
      </c>
      <c r="D334" s="346">
        <f t="shared" si="25"/>
        <v>70200</v>
      </c>
      <c r="E334" s="358">
        <f t="shared" si="26"/>
        <v>330</v>
      </c>
      <c r="G334" s="359">
        <f t="shared" si="27"/>
        <v>1755</v>
      </c>
      <c r="H334" s="347">
        <f t="shared" si="28"/>
        <v>3.3000000000000002E-2</v>
      </c>
      <c r="I334" s="348"/>
    </row>
    <row r="335" spans="1:9" x14ac:dyDescent="0.3">
      <c r="A335" s="345"/>
      <c r="B335" s="345">
        <v>333</v>
      </c>
      <c r="C335" s="346">
        <f t="shared" si="29"/>
        <v>12387600</v>
      </c>
      <c r="D335" s="346">
        <f t="shared" si="25"/>
        <v>70400</v>
      </c>
      <c r="E335" s="358">
        <f t="shared" si="26"/>
        <v>330</v>
      </c>
      <c r="G335" s="359">
        <f t="shared" si="27"/>
        <v>1760</v>
      </c>
      <c r="H335" s="347">
        <f t="shared" si="28"/>
        <v>3.3000000000000002E-2</v>
      </c>
      <c r="I335" s="348"/>
    </row>
    <row r="336" spans="1:9" x14ac:dyDescent="0.3">
      <c r="A336" s="345"/>
      <c r="B336" s="345">
        <v>334</v>
      </c>
      <c r="C336" s="346">
        <f t="shared" si="29"/>
        <v>12458200</v>
      </c>
      <c r="D336" s="346">
        <f t="shared" si="25"/>
        <v>70600</v>
      </c>
      <c r="E336" s="358">
        <f t="shared" si="26"/>
        <v>330</v>
      </c>
      <c r="G336" s="359">
        <f t="shared" si="27"/>
        <v>1765</v>
      </c>
      <c r="H336" s="347">
        <f t="shared" si="28"/>
        <v>3.3000000000000002E-2</v>
      </c>
      <c r="I336" s="348"/>
    </row>
    <row r="337" spans="1:9" x14ac:dyDescent="0.3">
      <c r="A337" s="345"/>
      <c r="B337" s="345">
        <v>335</v>
      </c>
      <c r="C337" s="346">
        <f t="shared" si="29"/>
        <v>12529000</v>
      </c>
      <c r="D337" s="346">
        <f t="shared" si="25"/>
        <v>70800</v>
      </c>
      <c r="E337" s="358">
        <f t="shared" si="26"/>
        <v>330</v>
      </c>
      <c r="G337" s="359">
        <f t="shared" si="27"/>
        <v>1770</v>
      </c>
      <c r="H337" s="347">
        <f t="shared" si="28"/>
        <v>3.3000000000000002E-2</v>
      </c>
      <c r="I337" s="348"/>
    </row>
    <row r="338" spans="1:9" x14ac:dyDescent="0.3">
      <c r="A338" s="345"/>
      <c r="B338" s="345">
        <v>336</v>
      </c>
      <c r="C338" s="346">
        <f t="shared" si="29"/>
        <v>12600000</v>
      </c>
      <c r="D338" s="346">
        <f t="shared" si="25"/>
        <v>71000</v>
      </c>
      <c r="E338" s="358">
        <f t="shared" si="26"/>
        <v>330</v>
      </c>
      <c r="G338" s="359">
        <f t="shared" si="27"/>
        <v>1775</v>
      </c>
      <c r="H338" s="347">
        <f t="shared" si="28"/>
        <v>3.3000000000000002E-2</v>
      </c>
      <c r="I338" s="348"/>
    </row>
    <row r="339" spans="1:9" x14ac:dyDescent="0.3">
      <c r="A339" s="345"/>
      <c r="B339" s="345">
        <v>337</v>
      </c>
      <c r="C339" s="346">
        <f t="shared" si="29"/>
        <v>12671200</v>
      </c>
      <c r="D339" s="346">
        <f t="shared" si="25"/>
        <v>71200</v>
      </c>
      <c r="E339" s="358">
        <f t="shared" si="26"/>
        <v>330</v>
      </c>
      <c r="G339" s="359">
        <f t="shared" si="27"/>
        <v>1780</v>
      </c>
      <c r="H339" s="347">
        <f t="shared" si="28"/>
        <v>3.3000000000000002E-2</v>
      </c>
      <c r="I339" s="348"/>
    </row>
    <row r="340" spans="1:9" x14ac:dyDescent="0.3">
      <c r="A340" s="345"/>
      <c r="B340" s="345">
        <v>338</v>
      </c>
      <c r="C340" s="346">
        <f t="shared" si="29"/>
        <v>12742600</v>
      </c>
      <c r="D340" s="346">
        <f t="shared" si="25"/>
        <v>71400</v>
      </c>
      <c r="E340" s="358">
        <f t="shared" si="26"/>
        <v>330</v>
      </c>
      <c r="G340" s="359">
        <f t="shared" si="27"/>
        <v>1785</v>
      </c>
      <c r="H340" s="347">
        <f t="shared" si="28"/>
        <v>3.3000000000000002E-2</v>
      </c>
      <c r="I340" s="348"/>
    </row>
    <row r="341" spans="1:9" x14ac:dyDescent="0.3">
      <c r="A341" s="345"/>
      <c r="B341" s="345">
        <v>339</v>
      </c>
      <c r="C341" s="346">
        <f t="shared" si="29"/>
        <v>12814200</v>
      </c>
      <c r="D341" s="346">
        <f t="shared" si="25"/>
        <v>71600</v>
      </c>
      <c r="E341" s="358">
        <f t="shared" si="26"/>
        <v>330</v>
      </c>
      <c r="G341" s="359">
        <f t="shared" si="27"/>
        <v>1790</v>
      </c>
      <c r="H341" s="347">
        <f t="shared" si="28"/>
        <v>3.3000000000000002E-2</v>
      </c>
      <c r="I341" s="348"/>
    </row>
    <row r="342" spans="1:9" x14ac:dyDescent="0.3">
      <c r="A342" s="345"/>
      <c r="B342" s="345">
        <v>340</v>
      </c>
      <c r="C342" s="346">
        <f t="shared" si="29"/>
        <v>12886000</v>
      </c>
      <c r="D342" s="346">
        <f t="shared" si="25"/>
        <v>71800</v>
      </c>
      <c r="E342" s="358">
        <f t="shared" si="26"/>
        <v>330</v>
      </c>
      <c r="G342" s="359">
        <f t="shared" si="27"/>
        <v>1795</v>
      </c>
      <c r="H342" s="347">
        <f t="shared" si="28"/>
        <v>3.3000000000000002E-2</v>
      </c>
      <c r="I342" s="348" t="s">
        <v>4523</v>
      </c>
    </row>
    <row r="343" spans="1:9" x14ac:dyDescent="0.3">
      <c r="A343" s="345"/>
      <c r="B343" s="345">
        <v>341</v>
      </c>
      <c r="C343" s="346">
        <f t="shared" si="29"/>
        <v>12958000</v>
      </c>
      <c r="D343" s="346">
        <f t="shared" si="25"/>
        <v>72000</v>
      </c>
      <c r="E343" s="358">
        <f t="shared" si="26"/>
        <v>330</v>
      </c>
      <c r="G343" s="359">
        <f t="shared" si="27"/>
        <v>1800</v>
      </c>
      <c r="H343" s="347">
        <f t="shared" si="28"/>
        <v>3.3000000000000002E-2</v>
      </c>
      <c r="I343" s="348"/>
    </row>
    <row r="344" spans="1:9" x14ac:dyDescent="0.3">
      <c r="A344" s="345"/>
      <c r="B344" s="345">
        <v>342</v>
      </c>
      <c r="C344" s="346">
        <f t="shared" si="29"/>
        <v>13030200</v>
      </c>
      <c r="D344" s="346">
        <f t="shared" si="25"/>
        <v>72200</v>
      </c>
      <c r="E344" s="358">
        <f t="shared" si="26"/>
        <v>330</v>
      </c>
      <c r="G344" s="359">
        <f t="shared" si="27"/>
        <v>1805</v>
      </c>
      <c r="H344" s="347">
        <f t="shared" si="28"/>
        <v>3.3000000000000002E-2</v>
      </c>
      <c r="I344" s="348"/>
    </row>
    <row r="345" spans="1:9" x14ac:dyDescent="0.3">
      <c r="A345" s="345"/>
      <c r="B345" s="345">
        <v>343</v>
      </c>
      <c r="C345" s="346">
        <f t="shared" si="29"/>
        <v>13102600</v>
      </c>
      <c r="D345" s="346">
        <f t="shared" si="25"/>
        <v>72400</v>
      </c>
      <c r="E345" s="358">
        <f t="shared" si="26"/>
        <v>330</v>
      </c>
      <c r="G345" s="359">
        <f t="shared" si="27"/>
        <v>1810</v>
      </c>
      <c r="H345" s="347">
        <f t="shared" si="28"/>
        <v>3.3000000000000002E-2</v>
      </c>
      <c r="I345" s="348"/>
    </row>
    <row r="346" spans="1:9" x14ac:dyDescent="0.3">
      <c r="A346" s="345"/>
      <c r="B346" s="345">
        <v>344</v>
      </c>
      <c r="C346" s="346">
        <f t="shared" si="29"/>
        <v>13175200</v>
      </c>
      <c r="D346" s="346">
        <f t="shared" si="25"/>
        <v>72600</v>
      </c>
      <c r="E346" s="358">
        <f t="shared" si="26"/>
        <v>330</v>
      </c>
      <c r="G346" s="359">
        <f t="shared" si="27"/>
        <v>1815</v>
      </c>
      <c r="H346" s="347">
        <f t="shared" si="28"/>
        <v>3.3000000000000002E-2</v>
      </c>
      <c r="I346" s="348"/>
    </row>
    <row r="347" spans="1:9" x14ac:dyDescent="0.3">
      <c r="A347" s="345"/>
      <c r="B347" s="345">
        <v>345</v>
      </c>
      <c r="C347" s="346">
        <f t="shared" si="29"/>
        <v>13248000</v>
      </c>
      <c r="D347" s="346">
        <f t="shared" si="25"/>
        <v>72800</v>
      </c>
      <c r="E347" s="358">
        <f t="shared" si="26"/>
        <v>330</v>
      </c>
      <c r="G347" s="359">
        <f t="shared" si="27"/>
        <v>1820</v>
      </c>
      <c r="H347" s="347">
        <f t="shared" si="28"/>
        <v>3.3000000000000002E-2</v>
      </c>
      <c r="I347" s="348"/>
    </row>
    <row r="348" spans="1:9" x14ac:dyDescent="0.3">
      <c r="A348" s="345"/>
      <c r="B348" s="345">
        <v>346</v>
      </c>
      <c r="C348" s="346">
        <f t="shared" si="29"/>
        <v>13321000</v>
      </c>
      <c r="D348" s="346">
        <f t="shared" si="25"/>
        <v>73000</v>
      </c>
      <c r="E348" s="358">
        <f t="shared" si="26"/>
        <v>330</v>
      </c>
      <c r="G348" s="359">
        <f t="shared" si="27"/>
        <v>1825</v>
      </c>
      <c r="H348" s="347">
        <f t="shared" si="28"/>
        <v>3.3000000000000002E-2</v>
      </c>
      <c r="I348" s="348"/>
    </row>
    <row r="349" spans="1:9" x14ac:dyDescent="0.3">
      <c r="A349" s="345"/>
      <c r="B349" s="345">
        <v>347</v>
      </c>
      <c r="C349" s="346">
        <f t="shared" si="29"/>
        <v>13394200</v>
      </c>
      <c r="D349" s="346">
        <f t="shared" si="25"/>
        <v>73200</v>
      </c>
      <c r="E349" s="358">
        <f t="shared" si="26"/>
        <v>330</v>
      </c>
      <c r="G349" s="359">
        <f t="shared" si="27"/>
        <v>1830</v>
      </c>
      <c r="H349" s="347">
        <f t="shared" si="28"/>
        <v>3.3000000000000002E-2</v>
      </c>
      <c r="I349" s="348"/>
    </row>
    <row r="350" spans="1:9" x14ac:dyDescent="0.3">
      <c r="A350" s="345"/>
      <c r="B350" s="345">
        <v>348</v>
      </c>
      <c r="C350" s="346">
        <f t="shared" si="29"/>
        <v>13467600</v>
      </c>
      <c r="D350" s="346">
        <f t="shared" si="25"/>
        <v>73400</v>
      </c>
      <c r="E350" s="358">
        <f t="shared" si="26"/>
        <v>330</v>
      </c>
      <c r="G350" s="359">
        <f t="shared" si="27"/>
        <v>1835</v>
      </c>
      <c r="H350" s="347">
        <f t="shared" si="28"/>
        <v>3.3000000000000002E-2</v>
      </c>
      <c r="I350" s="348"/>
    </row>
    <row r="351" spans="1:9" x14ac:dyDescent="0.3">
      <c r="A351" s="345"/>
      <c r="B351" s="345">
        <v>349</v>
      </c>
      <c r="C351" s="346">
        <f t="shared" si="29"/>
        <v>13541200</v>
      </c>
      <c r="D351" s="346">
        <f t="shared" si="25"/>
        <v>73600</v>
      </c>
      <c r="E351" s="358">
        <f t="shared" si="26"/>
        <v>330</v>
      </c>
      <c r="G351" s="359">
        <f t="shared" si="27"/>
        <v>1840</v>
      </c>
      <c r="H351" s="347">
        <f t="shared" si="28"/>
        <v>3.3000000000000002E-2</v>
      </c>
      <c r="I351" s="348"/>
    </row>
    <row r="352" spans="1:9" x14ac:dyDescent="0.3">
      <c r="A352" s="345"/>
      <c r="B352" s="345">
        <v>350</v>
      </c>
      <c r="C352" s="346">
        <f t="shared" si="29"/>
        <v>13615000</v>
      </c>
      <c r="D352" s="346">
        <f t="shared" si="25"/>
        <v>73800</v>
      </c>
      <c r="E352" s="358">
        <f t="shared" si="26"/>
        <v>330</v>
      </c>
      <c r="G352" s="359">
        <f t="shared" si="27"/>
        <v>1845</v>
      </c>
      <c r="H352" s="347">
        <f t="shared" si="28"/>
        <v>3.3000000000000002E-2</v>
      </c>
      <c r="I352" s="348" t="s">
        <v>4523</v>
      </c>
    </row>
    <row r="353" spans="1:9" x14ac:dyDescent="0.3">
      <c r="A353" s="345"/>
      <c r="B353" s="345">
        <v>351</v>
      </c>
      <c r="C353" s="346">
        <f t="shared" si="29"/>
        <v>13689000</v>
      </c>
      <c r="D353" s="346">
        <f t="shared" si="25"/>
        <v>74000</v>
      </c>
      <c r="E353" s="358">
        <f t="shared" si="26"/>
        <v>330</v>
      </c>
      <c r="G353" s="359">
        <f t="shared" si="27"/>
        <v>1850</v>
      </c>
      <c r="H353" s="347">
        <f t="shared" si="28"/>
        <v>3.3000000000000002E-2</v>
      </c>
      <c r="I353" s="348"/>
    </row>
    <row r="354" spans="1:9" x14ac:dyDescent="0.3">
      <c r="A354" s="345"/>
      <c r="B354" s="345">
        <v>352</v>
      </c>
      <c r="C354" s="346">
        <f t="shared" si="29"/>
        <v>13763200</v>
      </c>
      <c r="D354" s="346">
        <f t="shared" si="25"/>
        <v>74200</v>
      </c>
      <c r="E354" s="358">
        <f t="shared" si="26"/>
        <v>330</v>
      </c>
      <c r="G354" s="359">
        <f t="shared" si="27"/>
        <v>1855</v>
      </c>
      <c r="H354" s="347">
        <f t="shared" si="28"/>
        <v>3.3000000000000002E-2</v>
      </c>
      <c r="I354" s="348"/>
    </row>
    <row r="355" spans="1:9" x14ac:dyDescent="0.3">
      <c r="A355" s="345"/>
      <c r="B355" s="345">
        <v>353</v>
      </c>
      <c r="C355" s="346">
        <f t="shared" si="29"/>
        <v>13837600</v>
      </c>
      <c r="D355" s="346">
        <f t="shared" si="25"/>
        <v>74400</v>
      </c>
      <c r="E355" s="358">
        <f t="shared" si="26"/>
        <v>330</v>
      </c>
      <c r="G355" s="359">
        <f t="shared" si="27"/>
        <v>1860</v>
      </c>
      <c r="H355" s="347">
        <f t="shared" si="28"/>
        <v>3.3000000000000002E-2</v>
      </c>
      <c r="I355" s="348"/>
    </row>
    <row r="356" spans="1:9" x14ac:dyDescent="0.3">
      <c r="A356" s="345"/>
      <c r="B356" s="345">
        <v>354</v>
      </c>
      <c r="C356" s="346">
        <f t="shared" si="29"/>
        <v>13912200</v>
      </c>
      <c r="D356" s="346">
        <f t="shared" si="25"/>
        <v>74600</v>
      </c>
      <c r="E356" s="358">
        <f t="shared" si="26"/>
        <v>330</v>
      </c>
      <c r="G356" s="359">
        <f t="shared" si="27"/>
        <v>1865</v>
      </c>
      <c r="H356" s="347">
        <f t="shared" si="28"/>
        <v>3.3000000000000002E-2</v>
      </c>
      <c r="I356" s="348"/>
    </row>
    <row r="357" spans="1:9" x14ac:dyDescent="0.3">
      <c r="A357" s="345"/>
      <c r="B357" s="345">
        <v>355</v>
      </c>
      <c r="C357" s="346">
        <f t="shared" si="29"/>
        <v>13987000</v>
      </c>
      <c r="D357" s="346">
        <f t="shared" si="25"/>
        <v>74800</v>
      </c>
      <c r="E357" s="358">
        <f t="shared" si="26"/>
        <v>330</v>
      </c>
      <c r="G357" s="359">
        <f t="shared" si="27"/>
        <v>1870</v>
      </c>
      <c r="H357" s="347">
        <f t="shared" si="28"/>
        <v>3.3000000000000002E-2</v>
      </c>
      <c r="I357" s="348"/>
    </row>
    <row r="358" spans="1:9" x14ac:dyDescent="0.3">
      <c r="A358" s="345"/>
      <c r="B358" s="345">
        <v>356</v>
      </c>
      <c r="C358" s="346">
        <f t="shared" si="29"/>
        <v>14062000</v>
      </c>
      <c r="D358" s="346">
        <f t="shared" si="25"/>
        <v>75000</v>
      </c>
      <c r="E358" s="358">
        <f t="shared" si="26"/>
        <v>330</v>
      </c>
      <c r="G358" s="359">
        <f t="shared" si="27"/>
        <v>1875</v>
      </c>
      <c r="H358" s="347">
        <f t="shared" si="28"/>
        <v>3.3000000000000002E-2</v>
      </c>
      <c r="I358" s="348"/>
    </row>
    <row r="359" spans="1:9" x14ac:dyDescent="0.3">
      <c r="A359" s="345"/>
      <c r="B359" s="345">
        <v>357</v>
      </c>
      <c r="C359" s="346">
        <f t="shared" si="29"/>
        <v>14137200</v>
      </c>
      <c r="D359" s="346">
        <f t="shared" si="25"/>
        <v>75200</v>
      </c>
      <c r="E359" s="358">
        <f t="shared" si="26"/>
        <v>330</v>
      </c>
      <c r="G359" s="359">
        <f t="shared" si="27"/>
        <v>1880</v>
      </c>
      <c r="H359" s="347">
        <f t="shared" si="28"/>
        <v>3.3000000000000002E-2</v>
      </c>
      <c r="I359" s="348"/>
    </row>
    <row r="360" spans="1:9" x14ac:dyDescent="0.3">
      <c r="A360" s="345"/>
      <c r="B360" s="345">
        <v>358</v>
      </c>
      <c r="C360" s="346">
        <f t="shared" si="29"/>
        <v>14212600</v>
      </c>
      <c r="D360" s="346">
        <f t="shared" si="25"/>
        <v>75400</v>
      </c>
      <c r="E360" s="358">
        <f t="shared" si="26"/>
        <v>330</v>
      </c>
      <c r="G360" s="359">
        <f t="shared" si="27"/>
        <v>1885</v>
      </c>
      <c r="H360" s="347">
        <f t="shared" si="28"/>
        <v>3.3000000000000002E-2</v>
      </c>
      <c r="I360" s="348"/>
    </row>
    <row r="361" spans="1:9" x14ac:dyDescent="0.3">
      <c r="A361" s="345"/>
      <c r="B361" s="345">
        <v>359</v>
      </c>
      <c r="C361" s="346">
        <f t="shared" si="29"/>
        <v>14288200</v>
      </c>
      <c r="D361" s="346">
        <f t="shared" si="25"/>
        <v>75600</v>
      </c>
      <c r="E361" s="358">
        <f t="shared" si="26"/>
        <v>330</v>
      </c>
      <c r="G361" s="359">
        <f t="shared" si="27"/>
        <v>1890</v>
      </c>
      <c r="H361" s="347">
        <f t="shared" si="28"/>
        <v>3.3000000000000002E-2</v>
      </c>
      <c r="I361" s="348"/>
    </row>
    <row r="362" spans="1:9" x14ac:dyDescent="0.3">
      <c r="A362" s="345"/>
      <c r="B362" s="345">
        <v>360</v>
      </c>
      <c r="C362" s="346">
        <f t="shared" si="29"/>
        <v>14364000</v>
      </c>
      <c r="D362" s="346">
        <f t="shared" si="25"/>
        <v>75800</v>
      </c>
      <c r="E362" s="358">
        <f t="shared" si="26"/>
        <v>360</v>
      </c>
      <c r="G362" s="359">
        <f t="shared" si="27"/>
        <v>1895</v>
      </c>
      <c r="H362" s="347">
        <f t="shared" si="28"/>
        <v>3.5999999999999997E-2</v>
      </c>
      <c r="I362" s="348" t="s">
        <v>4524</v>
      </c>
    </row>
    <row r="363" spans="1:9" x14ac:dyDescent="0.3">
      <c r="A363" s="345"/>
      <c r="B363" s="345">
        <v>361</v>
      </c>
      <c r="C363" s="346">
        <f t="shared" si="29"/>
        <v>14440000</v>
      </c>
      <c r="D363" s="346">
        <f t="shared" si="25"/>
        <v>76000</v>
      </c>
      <c r="E363" s="358">
        <f t="shared" si="26"/>
        <v>360</v>
      </c>
      <c r="G363" s="359">
        <f t="shared" si="27"/>
        <v>1900</v>
      </c>
      <c r="H363" s="347">
        <f t="shared" si="28"/>
        <v>3.5999999999999997E-2</v>
      </c>
      <c r="I363" s="348"/>
    </row>
    <row r="364" spans="1:9" x14ac:dyDescent="0.3">
      <c r="A364" s="345"/>
      <c r="B364" s="345">
        <v>362</v>
      </c>
      <c r="C364" s="346">
        <f t="shared" si="29"/>
        <v>14516200</v>
      </c>
      <c r="D364" s="346">
        <f t="shared" si="25"/>
        <v>76200</v>
      </c>
      <c r="E364" s="358">
        <f t="shared" si="26"/>
        <v>360</v>
      </c>
      <c r="G364" s="359">
        <f t="shared" si="27"/>
        <v>1905</v>
      </c>
      <c r="H364" s="347">
        <f t="shared" si="28"/>
        <v>3.5999999999999997E-2</v>
      </c>
      <c r="I364" s="348"/>
    </row>
    <row r="365" spans="1:9" x14ac:dyDescent="0.3">
      <c r="A365" s="345"/>
      <c r="B365" s="345">
        <v>363</v>
      </c>
      <c r="C365" s="346">
        <f t="shared" si="29"/>
        <v>14592600</v>
      </c>
      <c r="D365" s="346">
        <f t="shared" si="25"/>
        <v>76400</v>
      </c>
      <c r="E365" s="358">
        <f t="shared" si="26"/>
        <v>360</v>
      </c>
      <c r="G365" s="359">
        <f t="shared" si="27"/>
        <v>1910</v>
      </c>
      <c r="H365" s="347">
        <f t="shared" si="28"/>
        <v>3.5999999999999997E-2</v>
      </c>
      <c r="I365" s="348"/>
    </row>
    <row r="366" spans="1:9" x14ac:dyDescent="0.3">
      <c r="A366" s="345"/>
      <c r="B366" s="345">
        <v>364</v>
      </c>
      <c r="C366" s="346">
        <f t="shared" si="29"/>
        <v>14669200</v>
      </c>
      <c r="D366" s="346">
        <f t="shared" si="25"/>
        <v>76600</v>
      </c>
      <c r="E366" s="358">
        <f t="shared" si="26"/>
        <v>360</v>
      </c>
      <c r="G366" s="359">
        <f t="shared" si="27"/>
        <v>1915</v>
      </c>
      <c r="H366" s="347">
        <f t="shared" si="28"/>
        <v>3.5999999999999997E-2</v>
      </c>
      <c r="I366" s="348"/>
    </row>
    <row r="367" spans="1:9" x14ac:dyDescent="0.3">
      <c r="A367" s="345"/>
      <c r="B367" s="345">
        <v>365</v>
      </c>
      <c r="C367" s="346">
        <f t="shared" si="29"/>
        <v>14746000</v>
      </c>
      <c r="D367" s="346">
        <f t="shared" si="25"/>
        <v>76800</v>
      </c>
      <c r="E367" s="358">
        <f t="shared" si="26"/>
        <v>360</v>
      </c>
      <c r="G367" s="359">
        <f t="shared" si="27"/>
        <v>1920</v>
      </c>
      <c r="H367" s="347">
        <f t="shared" si="28"/>
        <v>3.5999999999999997E-2</v>
      </c>
      <c r="I367" s="348"/>
    </row>
    <row r="368" spans="1:9" x14ac:dyDescent="0.3">
      <c r="A368" s="345"/>
      <c r="B368" s="345">
        <v>366</v>
      </c>
      <c r="C368" s="346">
        <f t="shared" si="29"/>
        <v>14823000</v>
      </c>
      <c r="D368" s="346">
        <f t="shared" si="25"/>
        <v>77000</v>
      </c>
      <c r="E368" s="358">
        <f t="shared" si="26"/>
        <v>360</v>
      </c>
      <c r="G368" s="359">
        <f t="shared" si="27"/>
        <v>1925</v>
      </c>
      <c r="H368" s="347">
        <f t="shared" si="28"/>
        <v>3.5999999999999997E-2</v>
      </c>
      <c r="I368" s="348"/>
    </row>
    <row r="369" spans="1:9" x14ac:dyDescent="0.3">
      <c r="A369" s="345"/>
      <c r="B369" s="345">
        <v>367</v>
      </c>
      <c r="C369" s="346">
        <f t="shared" si="29"/>
        <v>14900200</v>
      </c>
      <c r="D369" s="346">
        <f t="shared" si="25"/>
        <v>77200</v>
      </c>
      <c r="E369" s="358">
        <f t="shared" si="26"/>
        <v>360</v>
      </c>
      <c r="G369" s="359">
        <f t="shared" si="27"/>
        <v>1930</v>
      </c>
      <c r="H369" s="347">
        <f t="shared" si="28"/>
        <v>3.5999999999999997E-2</v>
      </c>
      <c r="I369" s="348"/>
    </row>
    <row r="370" spans="1:9" x14ac:dyDescent="0.3">
      <c r="A370" s="345"/>
      <c r="B370" s="345">
        <v>368</v>
      </c>
      <c r="C370" s="346">
        <f t="shared" si="29"/>
        <v>14977600</v>
      </c>
      <c r="D370" s="346">
        <f t="shared" si="25"/>
        <v>77400</v>
      </c>
      <c r="E370" s="358">
        <f t="shared" si="26"/>
        <v>360</v>
      </c>
      <c r="G370" s="359">
        <f t="shared" si="27"/>
        <v>1935</v>
      </c>
      <c r="H370" s="347">
        <f t="shared" si="28"/>
        <v>3.5999999999999997E-2</v>
      </c>
      <c r="I370" s="348"/>
    </row>
    <row r="371" spans="1:9" x14ac:dyDescent="0.3">
      <c r="A371" s="345"/>
      <c r="B371" s="345">
        <v>369</v>
      </c>
      <c r="C371" s="346">
        <f t="shared" si="29"/>
        <v>15055200</v>
      </c>
      <c r="D371" s="346">
        <f t="shared" si="25"/>
        <v>77600</v>
      </c>
      <c r="E371" s="358">
        <f t="shared" si="26"/>
        <v>360</v>
      </c>
      <c r="G371" s="359">
        <f t="shared" si="27"/>
        <v>1940</v>
      </c>
      <c r="H371" s="347">
        <f t="shared" si="28"/>
        <v>3.5999999999999997E-2</v>
      </c>
      <c r="I371" s="348"/>
    </row>
    <row r="372" spans="1:9" x14ac:dyDescent="0.3">
      <c r="A372" s="345"/>
      <c r="B372" s="345">
        <v>370</v>
      </c>
      <c r="C372" s="346">
        <f t="shared" si="29"/>
        <v>15133000</v>
      </c>
      <c r="D372" s="346">
        <f t="shared" si="25"/>
        <v>77800</v>
      </c>
      <c r="E372" s="358">
        <f t="shared" si="26"/>
        <v>360</v>
      </c>
      <c r="G372" s="359">
        <f t="shared" si="27"/>
        <v>1945</v>
      </c>
      <c r="H372" s="347">
        <f t="shared" si="28"/>
        <v>3.5999999999999997E-2</v>
      </c>
      <c r="I372" s="348" t="s">
        <v>4524</v>
      </c>
    </row>
    <row r="373" spans="1:9" x14ac:dyDescent="0.3">
      <c r="A373" s="345"/>
      <c r="B373" s="345">
        <v>371</v>
      </c>
      <c r="C373" s="346">
        <f t="shared" si="29"/>
        <v>15211000</v>
      </c>
      <c r="D373" s="346">
        <f t="shared" si="25"/>
        <v>78000</v>
      </c>
      <c r="E373" s="358">
        <f t="shared" si="26"/>
        <v>360</v>
      </c>
      <c r="G373" s="359">
        <f t="shared" si="27"/>
        <v>1950</v>
      </c>
      <c r="H373" s="347">
        <f t="shared" si="28"/>
        <v>3.5999999999999997E-2</v>
      </c>
      <c r="I373" s="348"/>
    </row>
    <row r="374" spans="1:9" x14ac:dyDescent="0.3">
      <c r="A374" s="345"/>
      <c r="B374" s="345">
        <v>372</v>
      </c>
      <c r="C374" s="346">
        <f t="shared" si="29"/>
        <v>15289200</v>
      </c>
      <c r="D374" s="346">
        <f t="shared" si="25"/>
        <v>78200</v>
      </c>
      <c r="E374" s="358">
        <f t="shared" si="26"/>
        <v>360</v>
      </c>
      <c r="G374" s="359">
        <f t="shared" si="27"/>
        <v>1955</v>
      </c>
      <c r="H374" s="347">
        <f t="shared" si="28"/>
        <v>3.5999999999999997E-2</v>
      </c>
      <c r="I374" s="348"/>
    </row>
    <row r="375" spans="1:9" x14ac:dyDescent="0.3">
      <c r="A375" s="345"/>
      <c r="B375" s="345">
        <v>373</v>
      </c>
      <c r="C375" s="346">
        <f t="shared" si="29"/>
        <v>15367600</v>
      </c>
      <c r="D375" s="346">
        <f t="shared" si="25"/>
        <v>78400</v>
      </c>
      <c r="E375" s="358">
        <f t="shared" si="26"/>
        <v>360</v>
      </c>
      <c r="G375" s="359">
        <f t="shared" si="27"/>
        <v>1960</v>
      </c>
      <c r="H375" s="347">
        <f t="shared" si="28"/>
        <v>3.5999999999999997E-2</v>
      </c>
      <c r="I375" s="348"/>
    </row>
    <row r="376" spans="1:9" x14ac:dyDescent="0.3">
      <c r="A376" s="345"/>
      <c r="B376" s="345">
        <v>374</v>
      </c>
      <c r="C376" s="346">
        <f t="shared" si="29"/>
        <v>15446200</v>
      </c>
      <c r="D376" s="346">
        <f t="shared" si="25"/>
        <v>78600</v>
      </c>
      <c r="E376" s="358">
        <f t="shared" si="26"/>
        <v>360</v>
      </c>
      <c r="G376" s="359">
        <f t="shared" si="27"/>
        <v>1965</v>
      </c>
      <c r="H376" s="347">
        <f t="shared" si="28"/>
        <v>3.5999999999999997E-2</v>
      </c>
      <c r="I376" s="348"/>
    </row>
    <row r="377" spans="1:9" x14ac:dyDescent="0.3">
      <c r="A377" s="345"/>
      <c r="B377" s="345">
        <v>375</v>
      </c>
      <c r="C377" s="346">
        <f t="shared" si="29"/>
        <v>15525000</v>
      </c>
      <c r="D377" s="346">
        <f t="shared" si="25"/>
        <v>78800</v>
      </c>
      <c r="E377" s="358">
        <f t="shared" si="26"/>
        <v>360</v>
      </c>
      <c r="G377" s="359">
        <f t="shared" si="27"/>
        <v>1970</v>
      </c>
      <c r="H377" s="347">
        <f t="shared" si="28"/>
        <v>3.5999999999999997E-2</v>
      </c>
      <c r="I377" s="348"/>
    </row>
    <row r="378" spans="1:9" x14ac:dyDescent="0.3">
      <c r="A378" s="345"/>
      <c r="B378" s="345">
        <v>376</v>
      </c>
      <c r="C378" s="346">
        <f t="shared" si="29"/>
        <v>15604000</v>
      </c>
      <c r="D378" s="346">
        <f t="shared" si="25"/>
        <v>79000</v>
      </c>
      <c r="E378" s="358">
        <f t="shared" si="26"/>
        <v>360</v>
      </c>
      <c r="G378" s="359">
        <f t="shared" si="27"/>
        <v>1975</v>
      </c>
      <c r="H378" s="347">
        <f t="shared" si="28"/>
        <v>3.5999999999999997E-2</v>
      </c>
      <c r="I378" s="348"/>
    </row>
    <row r="379" spans="1:9" x14ac:dyDescent="0.3">
      <c r="A379" s="345"/>
      <c r="B379" s="345">
        <v>377</v>
      </c>
      <c r="C379" s="346">
        <f t="shared" si="29"/>
        <v>15683200</v>
      </c>
      <c r="D379" s="346">
        <f t="shared" si="25"/>
        <v>79200</v>
      </c>
      <c r="E379" s="358">
        <f t="shared" si="26"/>
        <v>360</v>
      </c>
      <c r="G379" s="359">
        <f t="shared" si="27"/>
        <v>1980</v>
      </c>
      <c r="H379" s="347">
        <f t="shared" si="28"/>
        <v>3.5999999999999997E-2</v>
      </c>
      <c r="I379" s="348"/>
    </row>
    <row r="380" spans="1:9" x14ac:dyDescent="0.3">
      <c r="A380" s="345"/>
      <c r="B380" s="345">
        <v>378</v>
      </c>
      <c r="C380" s="346">
        <f t="shared" si="29"/>
        <v>15762600</v>
      </c>
      <c r="D380" s="346">
        <f t="shared" si="25"/>
        <v>79400</v>
      </c>
      <c r="E380" s="358">
        <f t="shared" si="26"/>
        <v>360</v>
      </c>
      <c r="G380" s="359">
        <f t="shared" si="27"/>
        <v>1985</v>
      </c>
      <c r="H380" s="347">
        <f t="shared" si="28"/>
        <v>3.5999999999999997E-2</v>
      </c>
      <c r="I380" s="348"/>
    </row>
    <row r="381" spans="1:9" x14ac:dyDescent="0.3">
      <c r="A381" s="345"/>
      <c r="B381" s="345">
        <v>379</v>
      </c>
      <c r="C381" s="346">
        <f t="shared" si="29"/>
        <v>15842200</v>
      </c>
      <c r="D381" s="346">
        <f t="shared" si="25"/>
        <v>79600</v>
      </c>
      <c r="E381" s="358">
        <f t="shared" si="26"/>
        <v>360</v>
      </c>
      <c r="G381" s="359">
        <f t="shared" si="27"/>
        <v>1990</v>
      </c>
      <c r="H381" s="347">
        <f t="shared" si="28"/>
        <v>3.5999999999999997E-2</v>
      </c>
      <c r="I381" s="348"/>
    </row>
    <row r="382" spans="1:9" x14ac:dyDescent="0.3">
      <c r="A382" s="345"/>
      <c r="B382" s="345">
        <v>380</v>
      </c>
      <c r="C382" s="346">
        <f t="shared" si="29"/>
        <v>15922000</v>
      </c>
      <c r="D382" s="346">
        <f t="shared" si="25"/>
        <v>79800</v>
      </c>
      <c r="E382" s="358">
        <f t="shared" si="26"/>
        <v>360</v>
      </c>
      <c r="G382" s="359">
        <f t="shared" si="27"/>
        <v>1995</v>
      </c>
      <c r="H382" s="347">
        <f t="shared" si="28"/>
        <v>3.5999999999999997E-2</v>
      </c>
      <c r="I382" s="348" t="s">
        <v>4524</v>
      </c>
    </row>
    <row r="383" spans="1:9" x14ac:dyDescent="0.3">
      <c r="A383" s="345"/>
      <c r="B383" s="345">
        <v>381</v>
      </c>
      <c r="C383" s="346">
        <f t="shared" si="29"/>
        <v>16002000</v>
      </c>
      <c r="D383" s="346">
        <f t="shared" si="25"/>
        <v>80000</v>
      </c>
      <c r="E383" s="358">
        <f t="shared" si="26"/>
        <v>360</v>
      </c>
      <c r="G383" s="359">
        <f t="shared" si="27"/>
        <v>2000</v>
      </c>
      <c r="H383" s="347">
        <f t="shared" si="28"/>
        <v>3.5999999999999997E-2</v>
      </c>
      <c r="I383" s="348"/>
    </row>
    <row r="384" spans="1:9" x14ac:dyDescent="0.3">
      <c r="A384" s="345"/>
      <c r="B384" s="345">
        <v>382</v>
      </c>
      <c r="C384" s="346">
        <f t="shared" si="29"/>
        <v>16082200</v>
      </c>
      <c r="D384" s="346">
        <f t="shared" si="25"/>
        <v>80200</v>
      </c>
      <c r="E384" s="358">
        <f t="shared" si="26"/>
        <v>360</v>
      </c>
      <c r="G384" s="359">
        <f t="shared" si="27"/>
        <v>2005</v>
      </c>
      <c r="H384" s="347">
        <f t="shared" si="28"/>
        <v>3.5999999999999997E-2</v>
      </c>
      <c r="I384" s="348"/>
    </row>
    <row r="385" spans="1:9" x14ac:dyDescent="0.3">
      <c r="A385" s="345"/>
      <c r="B385" s="345">
        <v>383</v>
      </c>
      <c r="C385" s="346">
        <f t="shared" si="29"/>
        <v>16162600</v>
      </c>
      <c r="D385" s="346">
        <f t="shared" si="25"/>
        <v>80400</v>
      </c>
      <c r="E385" s="358">
        <f t="shared" si="26"/>
        <v>360</v>
      </c>
      <c r="G385" s="359">
        <f t="shared" si="27"/>
        <v>2010</v>
      </c>
      <c r="H385" s="347">
        <f t="shared" si="28"/>
        <v>3.5999999999999997E-2</v>
      </c>
      <c r="I385" s="348"/>
    </row>
    <row r="386" spans="1:9" x14ac:dyDescent="0.3">
      <c r="A386" s="345"/>
      <c r="B386" s="345">
        <v>384</v>
      </c>
      <c r="C386" s="346">
        <f t="shared" si="29"/>
        <v>16243200</v>
      </c>
      <c r="D386" s="346">
        <f t="shared" si="25"/>
        <v>80600</v>
      </c>
      <c r="E386" s="358">
        <f t="shared" si="26"/>
        <v>360</v>
      </c>
      <c r="G386" s="359">
        <f t="shared" si="27"/>
        <v>2015</v>
      </c>
      <c r="H386" s="347">
        <f t="shared" si="28"/>
        <v>3.5999999999999997E-2</v>
      </c>
      <c r="I386" s="348"/>
    </row>
    <row r="387" spans="1:9" x14ac:dyDescent="0.3">
      <c r="A387" s="345"/>
      <c r="B387" s="345">
        <v>385</v>
      </c>
      <c r="C387" s="346">
        <f t="shared" si="29"/>
        <v>16324000</v>
      </c>
      <c r="D387" s="346">
        <f t="shared" ref="D387:D450" si="30">K$10*G387</f>
        <v>80800</v>
      </c>
      <c r="E387" s="358">
        <f t="shared" ref="E387:E450" si="31">H387*10000</f>
        <v>360</v>
      </c>
      <c r="G387" s="359">
        <f t="shared" ref="G387:G450" si="32">(B387-1)*5 +100</f>
        <v>2020</v>
      </c>
      <c r="H387" s="347">
        <f t="shared" ref="H387:H450" si="33">INT(B387/30)*0.3/100</f>
        <v>3.5999999999999997E-2</v>
      </c>
      <c r="I387" s="348"/>
    </row>
    <row r="388" spans="1:9" x14ac:dyDescent="0.3">
      <c r="A388" s="345"/>
      <c r="B388" s="345">
        <v>386</v>
      </c>
      <c r="C388" s="346">
        <f t="shared" ref="C388:C451" si="34">C387+D388</f>
        <v>16405000</v>
      </c>
      <c r="D388" s="346">
        <f t="shared" si="30"/>
        <v>81000</v>
      </c>
      <c r="E388" s="358">
        <f t="shared" si="31"/>
        <v>360</v>
      </c>
      <c r="G388" s="359">
        <f t="shared" si="32"/>
        <v>2025</v>
      </c>
      <c r="H388" s="347">
        <f t="shared" si="33"/>
        <v>3.5999999999999997E-2</v>
      </c>
      <c r="I388" s="348"/>
    </row>
    <row r="389" spans="1:9" x14ac:dyDescent="0.3">
      <c r="A389" s="345"/>
      <c r="B389" s="345">
        <v>387</v>
      </c>
      <c r="C389" s="346">
        <f t="shared" si="34"/>
        <v>16486200</v>
      </c>
      <c r="D389" s="346">
        <f t="shared" si="30"/>
        <v>81200</v>
      </c>
      <c r="E389" s="358">
        <f t="shared" si="31"/>
        <v>360</v>
      </c>
      <c r="G389" s="359">
        <f t="shared" si="32"/>
        <v>2030</v>
      </c>
      <c r="H389" s="347">
        <f t="shared" si="33"/>
        <v>3.5999999999999997E-2</v>
      </c>
      <c r="I389" s="348"/>
    </row>
    <row r="390" spans="1:9" x14ac:dyDescent="0.3">
      <c r="A390" s="345"/>
      <c r="B390" s="345">
        <v>388</v>
      </c>
      <c r="C390" s="346">
        <f t="shared" si="34"/>
        <v>16567600</v>
      </c>
      <c r="D390" s="346">
        <f t="shared" si="30"/>
        <v>81400</v>
      </c>
      <c r="E390" s="358">
        <f t="shared" si="31"/>
        <v>360</v>
      </c>
      <c r="G390" s="359">
        <f t="shared" si="32"/>
        <v>2035</v>
      </c>
      <c r="H390" s="347">
        <f t="shared" si="33"/>
        <v>3.5999999999999997E-2</v>
      </c>
      <c r="I390" s="348"/>
    </row>
    <row r="391" spans="1:9" x14ac:dyDescent="0.3">
      <c r="A391" s="345"/>
      <c r="B391" s="345">
        <v>389</v>
      </c>
      <c r="C391" s="346">
        <f t="shared" si="34"/>
        <v>16649200</v>
      </c>
      <c r="D391" s="346">
        <f t="shared" si="30"/>
        <v>81600</v>
      </c>
      <c r="E391" s="358">
        <f t="shared" si="31"/>
        <v>360</v>
      </c>
      <c r="G391" s="359">
        <f t="shared" si="32"/>
        <v>2040</v>
      </c>
      <c r="H391" s="347">
        <f t="shared" si="33"/>
        <v>3.5999999999999997E-2</v>
      </c>
      <c r="I391" s="348"/>
    </row>
    <row r="392" spans="1:9" x14ac:dyDescent="0.3">
      <c r="A392" s="345"/>
      <c r="B392" s="345">
        <v>390</v>
      </c>
      <c r="C392" s="346">
        <f t="shared" si="34"/>
        <v>16731000</v>
      </c>
      <c r="D392" s="346">
        <f t="shared" si="30"/>
        <v>81800</v>
      </c>
      <c r="E392" s="358">
        <f t="shared" si="31"/>
        <v>390</v>
      </c>
      <c r="G392" s="359">
        <f t="shared" si="32"/>
        <v>2045</v>
      </c>
      <c r="H392" s="347">
        <f t="shared" si="33"/>
        <v>3.9E-2</v>
      </c>
      <c r="I392" s="348" t="s">
        <v>4525</v>
      </c>
    </row>
    <row r="393" spans="1:9" x14ac:dyDescent="0.3">
      <c r="A393" s="345"/>
      <c r="B393" s="345">
        <v>391</v>
      </c>
      <c r="C393" s="346">
        <f t="shared" si="34"/>
        <v>16813000</v>
      </c>
      <c r="D393" s="346">
        <f t="shared" si="30"/>
        <v>82000</v>
      </c>
      <c r="E393" s="358">
        <f t="shared" si="31"/>
        <v>390</v>
      </c>
      <c r="G393" s="359">
        <f t="shared" si="32"/>
        <v>2050</v>
      </c>
      <c r="H393" s="347">
        <f t="shared" si="33"/>
        <v>3.9E-2</v>
      </c>
      <c r="I393" s="348"/>
    </row>
    <row r="394" spans="1:9" x14ac:dyDescent="0.3">
      <c r="A394" s="345"/>
      <c r="B394" s="345">
        <v>392</v>
      </c>
      <c r="C394" s="346">
        <f t="shared" si="34"/>
        <v>16895200</v>
      </c>
      <c r="D394" s="346">
        <f t="shared" si="30"/>
        <v>82200</v>
      </c>
      <c r="E394" s="358">
        <f t="shared" si="31"/>
        <v>390</v>
      </c>
      <c r="G394" s="359">
        <f t="shared" si="32"/>
        <v>2055</v>
      </c>
      <c r="H394" s="347">
        <f t="shared" si="33"/>
        <v>3.9E-2</v>
      </c>
      <c r="I394" s="348"/>
    </row>
    <row r="395" spans="1:9" x14ac:dyDescent="0.3">
      <c r="A395" s="345"/>
      <c r="B395" s="345">
        <v>393</v>
      </c>
      <c r="C395" s="346">
        <f t="shared" si="34"/>
        <v>16977600</v>
      </c>
      <c r="D395" s="346">
        <f t="shared" si="30"/>
        <v>82400</v>
      </c>
      <c r="E395" s="358">
        <f t="shared" si="31"/>
        <v>390</v>
      </c>
      <c r="G395" s="359">
        <f t="shared" si="32"/>
        <v>2060</v>
      </c>
      <c r="H395" s="347">
        <f t="shared" si="33"/>
        <v>3.9E-2</v>
      </c>
      <c r="I395" s="348"/>
    </row>
    <row r="396" spans="1:9" x14ac:dyDescent="0.3">
      <c r="A396" s="345"/>
      <c r="B396" s="345">
        <v>394</v>
      </c>
      <c r="C396" s="346">
        <f t="shared" si="34"/>
        <v>17060200</v>
      </c>
      <c r="D396" s="346">
        <f t="shared" si="30"/>
        <v>82600</v>
      </c>
      <c r="E396" s="358">
        <f t="shared" si="31"/>
        <v>390</v>
      </c>
      <c r="G396" s="359">
        <f t="shared" si="32"/>
        <v>2065</v>
      </c>
      <c r="H396" s="347">
        <f t="shared" si="33"/>
        <v>3.9E-2</v>
      </c>
      <c r="I396" s="348"/>
    </row>
    <row r="397" spans="1:9" x14ac:dyDescent="0.3">
      <c r="A397" s="345"/>
      <c r="B397" s="345">
        <v>395</v>
      </c>
      <c r="C397" s="346">
        <f t="shared" si="34"/>
        <v>17143000</v>
      </c>
      <c r="D397" s="346">
        <f t="shared" si="30"/>
        <v>82800</v>
      </c>
      <c r="E397" s="358">
        <f t="shared" si="31"/>
        <v>390</v>
      </c>
      <c r="G397" s="359">
        <f t="shared" si="32"/>
        <v>2070</v>
      </c>
      <c r="H397" s="347">
        <f t="shared" si="33"/>
        <v>3.9E-2</v>
      </c>
      <c r="I397" s="348"/>
    </row>
    <row r="398" spans="1:9" x14ac:dyDescent="0.3">
      <c r="A398" s="345"/>
      <c r="B398" s="345">
        <v>396</v>
      </c>
      <c r="C398" s="346">
        <f t="shared" si="34"/>
        <v>17226000</v>
      </c>
      <c r="D398" s="346">
        <f t="shared" si="30"/>
        <v>83000</v>
      </c>
      <c r="E398" s="358">
        <f t="shared" si="31"/>
        <v>390</v>
      </c>
      <c r="G398" s="359">
        <f t="shared" si="32"/>
        <v>2075</v>
      </c>
      <c r="H398" s="347">
        <f t="shared" si="33"/>
        <v>3.9E-2</v>
      </c>
      <c r="I398" s="348"/>
    </row>
    <row r="399" spans="1:9" x14ac:dyDescent="0.3">
      <c r="A399" s="345"/>
      <c r="B399" s="345">
        <v>397</v>
      </c>
      <c r="C399" s="346">
        <f t="shared" si="34"/>
        <v>17309200</v>
      </c>
      <c r="D399" s="346">
        <f t="shared" si="30"/>
        <v>83200</v>
      </c>
      <c r="E399" s="358">
        <f t="shared" si="31"/>
        <v>390</v>
      </c>
      <c r="G399" s="359">
        <f t="shared" si="32"/>
        <v>2080</v>
      </c>
      <c r="H399" s="347">
        <f t="shared" si="33"/>
        <v>3.9E-2</v>
      </c>
      <c r="I399" s="348"/>
    </row>
    <row r="400" spans="1:9" x14ac:dyDescent="0.3">
      <c r="A400" s="345"/>
      <c r="B400" s="345">
        <v>398</v>
      </c>
      <c r="C400" s="346">
        <f t="shared" si="34"/>
        <v>17392600</v>
      </c>
      <c r="D400" s="346">
        <f t="shared" si="30"/>
        <v>83400</v>
      </c>
      <c r="E400" s="358">
        <f t="shared" si="31"/>
        <v>390</v>
      </c>
      <c r="G400" s="359">
        <f t="shared" si="32"/>
        <v>2085</v>
      </c>
      <c r="H400" s="347">
        <f t="shared" si="33"/>
        <v>3.9E-2</v>
      </c>
      <c r="I400" s="348"/>
    </row>
    <row r="401" spans="1:9" x14ac:dyDescent="0.3">
      <c r="A401" s="345"/>
      <c r="B401" s="345">
        <v>399</v>
      </c>
      <c r="C401" s="346">
        <f t="shared" si="34"/>
        <v>17476200</v>
      </c>
      <c r="D401" s="346">
        <f t="shared" si="30"/>
        <v>83600</v>
      </c>
      <c r="E401" s="358">
        <f t="shared" si="31"/>
        <v>390</v>
      </c>
      <c r="G401" s="359">
        <f t="shared" si="32"/>
        <v>2090</v>
      </c>
      <c r="H401" s="347">
        <f t="shared" si="33"/>
        <v>3.9E-2</v>
      </c>
      <c r="I401" s="348"/>
    </row>
    <row r="402" spans="1:9" x14ac:dyDescent="0.3">
      <c r="A402" s="345"/>
      <c r="B402" s="345">
        <v>400</v>
      </c>
      <c r="C402" s="346">
        <f t="shared" si="34"/>
        <v>17560000</v>
      </c>
      <c r="D402" s="346">
        <f t="shared" si="30"/>
        <v>83800</v>
      </c>
      <c r="E402" s="358">
        <f t="shared" si="31"/>
        <v>390</v>
      </c>
      <c r="G402" s="359">
        <f t="shared" si="32"/>
        <v>2095</v>
      </c>
      <c r="H402" s="347">
        <f t="shared" si="33"/>
        <v>3.9E-2</v>
      </c>
      <c r="I402" s="348" t="s">
        <v>4526</v>
      </c>
    </row>
    <row r="403" spans="1:9" x14ac:dyDescent="0.3">
      <c r="A403" s="345"/>
      <c r="B403" s="345">
        <v>401</v>
      </c>
      <c r="C403" s="346">
        <f t="shared" si="34"/>
        <v>17644000</v>
      </c>
      <c r="D403" s="346">
        <f t="shared" si="30"/>
        <v>84000</v>
      </c>
      <c r="E403" s="358">
        <f t="shared" si="31"/>
        <v>390</v>
      </c>
      <c r="G403" s="359">
        <f t="shared" si="32"/>
        <v>2100</v>
      </c>
      <c r="H403" s="347">
        <f t="shared" si="33"/>
        <v>3.9E-2</v>
      </c>
      <c r="I403" s="348"/>
    </row>
    <row r="404" spans="1:9" x14ac:dyDescent="0.3">
      <c r="A404" s="345"/>
      <c r="B404" s="345">
        <v>402</v>
      </c>
      <c r="C404" s="346">
        <f t="shared" si="34"/>
        <v>17728200</v>
      </c>
      <c r="D404" s="346">
        <f t="shared" si="30"/>
        <v>84200</v>
      </c>
      <c r="E404" s="358">
        <f t="shared" si="31"/>
        <v>390</v>
      </c>
      <c r="G404" s="359">
        <f t="shared" si="32"/>
        <v>2105</v>
      </c>
      <c r="H404" s="347">
        <f t="shared" si="33"/>
        <v>3.9E-2</v>
      </c>
      <c r="I404" s="348"/>
    </row>
    <row r="405" spans="1:9" x14ac:dyDescent="0.3">
      <c r="A405" s="345"/>
      <c r="B405" s="345">
        <v>403</v>
      </c>
      <c r="C405" s="346">
        <f t="shared" si="34"/>
        <v>17812600</v>
      </c>
      <c r="D405" s="346">
        <f t="shared" si="30"/>
        <v>84400</v>
      </c>
      <c r="E405" s="358">
        <f t="shared" si="31"/>
        <v>390</v>
      </c>
      <c r="G405" s="359">
        <f t="shared" si="32"/>
        <v>2110</v>
      </c>
      <c r="H405" s="347">
        <f t="shared" si="33"/>
        <v>3.9E-2</v>
      </c>
      <c r="I405" s="348"/>
    </row>
    <row r="406" spans="1:9" x14ac:dyDescent="0.3">
      <c r="A406" s="345"/>
      <c r="B406" s="345">
        <v>404</v>
      </c>
      <c r="C406" s="346">
        <f t="shared" si="34"/>
        <v>17897200</v>
      </c>
      <c r="D406" s="346">
        <f t="shared" si="30"/>
        <v>84600</v>
      </c>
      <c r="E406" s="358">
        <f t="shared" si="31"/>
        <v>390</v>
      </c>
      <c r="G406" s="359">
        <f t="shared" si="32"/>
        <v>2115</v>
      </c>
      <c r="H406" s="347">
        <f t="shared" si="33"/>
        <v>3.9E-2</v>
      </c>
      <c r="I406" s="348"/>
    </row>
    <row r="407" spans="1:9" x14ac:dyDescent="0.3">
      <c r="A407" s="345"/>
      <c r="B407" s="345">
        <v>405</v>
      </c>
      <c r="C407" s="346">
        <f t="shared" si="34"/>
        <v>17982000</v>
      </c>
      <c r="D407" s="346">
        <f t="shared" si="30"/>
        <v>84800</v>
      </c>
      <c r="E407" s="358">
        <f t="shared" si="31"/>
        <v>390</v>
      </c>
      <c r="G407" s="359">
        <f t="shared" si="32"/>
        <v>2120</v>
      </c>
      <c r="H407" s="347">
        <f t="shared" si="33"/>
        <v>3.9E-2</v>
      </c>
      <c r="I407" s="348"/>
    </row>
    <row r="408" spans="1:9" x14ac:dyDescent="0.3">
      <c r="A408" s="345"/>
      <c r="B408" s="345">
        <v>406</v>
      </c>
      <c r="C408" s="346">
        <f t="shared" si="34"/>
        <v>18067000</v>
      </c>
      <c r="D408" s="346">
        <f t="shared" si="30"/>
        <v>85000</v>
      </c>
      <c r="E408" s="358">
        <f t="shared" si="31"/>
        <v>390</v>
      </c>
      <c r="G408" s="359">
        <f t="shared" si="32"/>
        <v>2125</v>
      </c>
      <c r="H408" s="347">
        <f t="shared" si="33"/>
        <v>3.9E-2</v>
      </c>
      <c r="I408" s="348"/>
    </row>
    <row r="409" spans="1:9" x14ac:dyDescent="0.3">
      <c r="A409" s="345"/>
      <c r="B409" s="345">
        <v>407</v>
      </c>
      <c r="C409" s="346">
        <f t="shared" si="34"/>
        <v>18152200</v>
      </c>
      <c r="D409" s="346">
        <f t="shared" si="30"/>
        <v>85200</v>
      </c>
      <c r="E409" s="358">
        <f t="shared" si="31"/>
        <v>390</v>
      </c>
      <c r="G409" s="359">
        <f t="shared" si="32"/>
        <v>2130</v>
      </c>
      <c r="H409" s="347">
        <f t="shared" si="33"/>
        <v>3.9E-2</v>
      </c>
      <c r="I409" s="348"/>
    </row>
    <row r="410" spans="1:9" x14ac:dyDescent="0.3">
      <c r="A410" s="345"/>
      <c r="B410" s="345">
        <v>408</v>
      </c>
      <c r="C410" s="346">
        <f t="shared" si="34"/>
        <v>18237600</v>
      </c>
      <c r="D410" s="346">
        <f t="shared" si="30"/>
        <v>85400</v>
      </c>
      <c r="E410" s="358">
        <f t="shared" si="31"/>
        <v>390</v>
      </c>
      <c r="G410" s="359">
        <f t="shared" si="32"/>
        <v>2135</v>
      </c>
      <c r="H410" s="347">
        <f t="shared" si="33"/>
        <v>3.9E-2</v>
      </c>
      <c r="I410" s="348"/>
    </row>
    <row r="411" spans="1:9" x14ac:dyDescent="0.3">
      <c r="A411" s="345"/>
      <c r="B411" s="345">
        <v>409</v>
      </c>
      <c r="C411" s="346">
        <f t="shared" si="34"/>
        <v>18323200</v>
      </c>
      <c r="D411" s="346">
        <f t="shared" si="30"/>
        <v>85600</v>
      </c>
      <c r="E411" s="358">
        <f t="shared" si="31"/>
        <v>390</v>
      </c>
      <c r="G411" s="359">
        <f t="shared" si="32"/>
        <v>2140</v>
      </c>
      <c r="H411" s="347">
        <f t="shared" si="33"/>
        <v>3.9E-2</v>
      </c>
      <c r="I411" s="348"/>
    </row>
    <row r="412" spans="1:9" x14ac:dyDescent="0.3">
      <c r="A412" s="345"/>
      <c r="B412" s="345">
        <v>410</v>
      </c>
      <c r="C412" s="346">
        <f t="shared" si="34"/>
        <v>18409000</v>
      </c>
      <c r="D412" s="346">
        <f t="shared" si="30"/>
        <v>85800</v>
      </c>
      <c r="E412" s="358">
        <f t="shared" si="31"/>
        <v>390</v>
      </c>
      <c r="G412" s="359">
        <f t="shared" si="32"/>
        <v>2145</v>
      </c>
      <c r="H412" s="347">
        <f t="shared" si="33"/>
        <v>3.9E-2</v>
      </c>
      <c r="I412" s="348" t="s">
        <v>4526</v>
      </c>
    </row>
    <row r="413" spans="1:9" x14ac:dyDescent="0.3">
      <c r="A413" s="345"/>
      <c r="B413" s="345">
        <v>411</v>
      </c>
      <c r="C413" s="346">
        <f t="shared" si="34"/>
        <v>18495000</v>
      </c>
      <c r="D413" s="346">
        <f t="shared" si="30"/>
        <v>86000</v>
      </c>
      <c r="E413" s="358">
        <f t="shared" si="31"/>
        <v>390</v>
      </c>
      <c r="G413" s="359">
        <f t="shared" si="32"/>
        <v>2150</v>
      </c>
      <c r="H413" s="347">
        <f t="shared" si="33"/>
        <v>3.9E-2</v>
      </c>
      <c r="I413" s="348"/>
    </row>
    <row r="414" spans="1:9" x14ac:dyDescent="0.3">
      <c r="A414" s="345"/>
      <c r="B414" s="345">
        <v>412</v>
      </c>
      <c r="C414" s="346">
        <f t="shared" si="34"/>
        <v>18581200</v>
      </c>
      <c r="D414" s="346">
        <f t="shared" si="30"/>
        <v>86200</v>
      </c>
      <c r="E414" s="358">
        <f t="shared" si="31"/>
        <v>390</v>
      </c>
      <c r="G414" s="359">
        <f t="shared" si="32"/>
        <v>2155</v>
      </c>
      <c r="H414" s="347">
        <f t="shared" si="33"/>
        <v>3.9E-2</v>
      </c>
      <c r="I414" s="348"/>
    </row>
    <row r="415" spans="1:9" x14ac:dyDescent="0.3">
      <c r="A415" s="345"/>
      <c r="B415" s="345">
        <v>413</v>
      </c>
      <c r="C415" s="346">
        <f t="shared" si="34"/>
        <v>18667600</v>
      </c>
      <c r="D415" s="346">
        <f t="shared" si="30"/>
        <v>86400</v>
      </c>
      <c r="E415" s="358">
        <f t="shared" si="31"/>
        <v>390</v>
      </c>
      <c r="G415" s="359">
        <f t="shared" si="32"/>
        <v>2160</v>
      </c>
      <c r="H415" s="347">
        <f t="shared" si="33"/>
        <v>3.9E-2</v>
      </c>
      <c r="I415" s="348"/>
    </row>
    <row r="416" spans="1:9" x14ac:dyDescent="0.3">
      <c r="A416" s="345"/>
      <c r="B416" s="345">
        <v>414</v>
      </c>
      <c r="C416" s="346">
        <f t="shared" si="34"/>
        <v>18754200</v>
      </c>
      <c r="D416" s="346">
        <f t="shared" si="30"/>
        <v>86600</v>
      </c>
      <c r="E416" s="358">
        <f t="shared" si="31"/>
        <v>390</v>
      </c>
      <c r="G416" s="359">
        <f t="shared" si="32"/>
        <v>2165</v>
      </c>
      <c r="H416" s="347">
        <f t="shared" si="33"/>
        <v>3.9E-2</v>
      </c>
      <c r="I416" s="348"/>
    </row>
    <row r="417" spans="1:9" x14ac:dyDescent="0.3">
      <c r="A417" s="345"/>
      <c r="B417" s="345">
        <v>415</v>
      </c>
      <c r="C417" s="346">
        <f t="shared" si="34"/>
        <v>18841000</v>
      </c>
      <c r="D417" s="346">
        <f t="shared" si="30"/>
        <v>86800</v>
      </c>
      <c r="E417" s="358">
        <f t="shared" si="31"/>
        <v>390</v>
      </c>
      <c r="G417" s="359">
        <f t="shared" si="32"/>
        <v>2170</v>
      </c>
      <c r="H417" s="347">
        <f t="shared" si="33"/>
        <v>3.9E-2</v>
      </c>
      <c r="I417" s="348"/>
    </row>
    <row r="418" spans="1:9" x14ac:dyDescent="0.3">
      <c r="A418" s="345"/>
      <c r="B418" s="345">
        <v>416</v>
      </c>
      <c r="C418" s="346">
        <f t="shared" si="34"/>
        <v>18928000</v>
      </c>
      <c r="D418" s="346">
        <f t="shared" si="30"/>
        <v>87000</v>
      </c>
      <c r="E418" s="358">
        <f t="shared" si="31"/>
        <v>390</v>
      </c>
      <c r="G418" s="359">
        <f t="shared" si="32"/>
        <v>2175</v>
      </c>
      <c r="H418" s="347">
        <f t="shared" si="33"/>
        <v>3.9E-2</v>
      </c>
      <c r="I418" s="348"/>
    </row>
    <row r="419" spans="1:9" x14ac:dyDescent="0.3">
      <c r="A419" s="345"/>
      <c r="B419" s="345">
        <v>417</v>
      </c>
      <c r="C419" s="346">
        <f t="shared" si="34"/>
        <v>19015200</v>
      </c>
      <c r="D419" s="346">
        <f t="shared" si="30"/>
        <v>87200</v>
      </c>
      <c r="E419" s="358">
        <f t="shared" si="31"/>
        <v>390</v>
      </c>
      <c r="G419" s="359">
        <f t="shared" si="32"/>
        <v>2180</v>
      </c>
      <c r="H419" s="347">
        <f t="shared" si="33"/>
        <v>3.9E-2</v>
      </c>
      <c r="I419" s="348"/>
    </row>
    <row r="420" spans="1:9" x14ac:dyDescent="0.3">
      <c r="A420" s="345"/>
      <c r="B420" s="345">
        <v>418</v>
      </c>
      <c r="C420" s="346">
        <f t="shared" si="34"/>
        <v>19102600</v>
      </c>
      <c r="D420" s="346">
        <f t="shared" si="30"/>
        <v>87400</v>
      </c>
      <c r="E420" s="358">
        <f t="shared" si="31"/>
        <v>390</v>
      </c>
      <c r="G420" s="359">
        <f t="shared" si="32"/>
        <v>2185</v>
      </c>
      <c r="H420" s="347">
        <f t="shared" si="33"/>
        <v>3.9E-2</v>
      </c>
      <c r="I420" s="348"/>
    </row>
    <row r="421" spans="1:9" x14ac:dyDescent="0.3">
      <c r="A421" s="345"/>
      <c r="B421" s="345">
        <v>419</v>
      </c>
      <c r="C421" s="346">
        <f t="shared" si="34"/>
        <v>19190200</v>
      </c>
      <c r="D421" s="346">
        <f t="shared" si="30"/>
        <v>87600</v>
      </c>
      <c r="E421" s="358">
        <f t="shared" si="31"/>
        <v>390</v>
      </c>
      <c r="G421" s="359">
        <f t="shared" si="32"/>
        <v>2190</v>
      </c>
      <c r="H421" s="347">
        <f t="shared" si="33"/>
        <v>3.9E-2</v>
      </c>
      <c r="I421" s="348"/>
    </row>
    <row r="422" spans="1:9" x14ac:dyDescent="0.3">
      <c r="A422" s="345"/>
      <c r="B422" s="345">
        <v>420</v>
      </c>
      <c r="C422" s="346">
        <f t="shared" si="34"/>
        <v>19278000</v>
      </c>
      <c r="D422" s="346">
        <f t="shared" si="30"/>
        <v>87800</v>
      </c>
      <c r="E422" s="358">
        <f t="shared" si="31"/>
        <v>420</v>
      </c>
      <c r="G422" s="359">
        <f t="shared" si="32"/>
        <v>2195</v>
      </c>
      <c r="H422" s="347">
        <f t="shared" si="33"/>
        <v>4.2000000000000003E-2</v>
      </c>
      <c r="I422" s="348" t="s">
        <v>4526</v>
      </c>
    </row>
    <row r="423" spans="1:9" x14ac:dyDescent="0.3">
      <c r="A423" s="345"/>
      <c r="B423" s="345">
        <v>421</v>
      </c>
      <c r="C423" s="346">
        <f t="shared" si="34"/>
        <v>19366000</v>
      </c>
      <c r="D423" s="346">
        <f t="shared" si="30"/>
        <v>88000</v>
      </c>
      <c r="E423" s="358">
        <f t="shared" si="31"/>
        <v>420</v>
      </c>
      <c r="G423" s="359">
        <f t="shared" si="32"/>
        <v>2200</v>
      </c>
      <c r="H423" s="347">
        <f t="shared" si="33"/>
        <v>4.2000000000000003E-2</v>
      </c>
      <c r="I423" s="348"/>
    </row>
    <row r="424" spans="1:9" x14ac:dyDescent="0.3">
      <c r="A424" s="345"/>
      <c r="B424" s="345">
        <v>422</v>
      </c>
      <c r="C424" s="346">
        <f t="shared" si="34"/>
        <v>19454200</v>
      </c>
      <c r="D424" s="346">
        <f t="shared" si="30"/>
        <v>88200</v>
      </c>
      <c r="E424" s="358">
        <f t="shared" si="31"/>
        <v>420</v>
      </c>
      <c r="G424" s="359">
        <f t="shared" si="32"/>
        <v>2205</v>
      </c>
      <c r="H424" s="347">
        <f t="shared" si="33"/>
        <v>4.2000000000000003E-2</v>
      </c>
      <c r="I424" s="348"/>
    </row>
    <row r="425" spans="1:9" x14ac:dyDescent="0.3">
      <c r="A425" s="345"/>
      <c r="B425" s="345">
        <v>423</v>
      </c>
      <c r="C425" s="346">
        <f t="shared" si="34"/>
        <v>19542600</v>
      </c>
      <c r="D425" s="346">
        <f t="shared" si="30"/>
        <v>88400</v>
      </c>
      <c r="E425" s="358">
        <f t="shared" si="31"/>
        <v>420</v>
      </c>
      <c r="G425" s="359">
        <f t="shared" si="32"/>
        <v>2210</v>
      </c>
      <c r="H425" s="347">
        <f t="shared" si="33"/>
        <v>4.2000000000000003E-2</v>
      </c>
      <c r="I425" s="348"/>
    </row>
    <row r="426" spans="1:9" x14ac:dyDescent="0.3">
      <c r="A426" s="345"/>
      <c r="B426" s="345">
        <v>424</v>
      </c>
      <c r="C426" s="346">
        <f t="shared" si="34"/>
        <v>19631200</v>
      </c>
      <c r="D426" s="346">
        <f t="shared" si="30"/>
        <v>88600</v>
      </c>
      <c r="E426" s="358">
        <f t="shared" si="31"/>
        <v>420</v>
      </c>
      <c r="G426" s="359">
        <f t="shared" si="32"/>
        <v>2215</v>
      </c>
      <c r="H426" s="347">
        <f t="shared" si="33"/>
        <v>4.2000000000000003E-2</v>
      </c>
      <c r="I426" s="348"/>
    </row>
    <row r="427" spans="1:9" x14ac:dyDescent="0.3">
      <c r="A427" s="345"/>
      <c r="B427" s="345">
        <v>425</v>
      </c>
      <c r="C427" s="346">
        <f t="shared" si="34"/>
        <v>19720000</v>
      </c>
      <c r="D427" s="346">
        <f t="shared" si="30"/>
        <v>88800</v>
      </c>
      <c r="E427" s="358">
        <f t="shared" si="31"/>
        <v>420</v>
      </c>
      <c r="G427" s="359">
        <f t="shared" si="32"/>
        <v>2220</v>
      </c>
      <c r="H427" s="347">
        <f t="shared" si="33"/>
        <v>4.2000000000000003E-2</v>
      </c>
      <c r="I427" s="348"/>
    </row>
    <row r="428" spans="1:9" x14ac:dyDescent="0.3">
      <c r="A428" s="345"/>
      <c r="B428" s="345">
        <v>426</v>
      </c>
      <c r="C428" s="346">
        <f t="shared" si="34"/>
        <v>19809000</v>
      </c>
      <c r="D428" s="346">
        <f t="shared" si="30"/>
        <v>89000</v>
      </c>
      <c r="E428" s="358">
        <f t="shared" si="31"/>
        <v>420</v>
      </c>
      <c r="G428" s="359">
        <f t="shared" si="32"/>
        <v>2225</v>
      </c>
      <c r="H428" s="347">
        <f t="shared" si="33"/>
        <v>4.2000000000000003E-2</v>
      </c>
      <c r="I428" s="348"/>
    </row>
    <row r="429" spans="1:9" x14ac:dyDescent="0.3">
      <c r="A429" s="345"/>
      <c r="B429" s="345">
        <v>427</v>
      </c>
      <c r="C429" s="346">
        <f t="shared" si="34"/>
        <v>19898200</v>
      </c>
      <c r="D429" s="346">
        <f t="shared" si="30"/>
        <v>89200</v>
      </c>
      <c r="E429" s="358">
        <f t="shared" si="31"/>
        <v>420</v>
      </c>
      <c r="G429" s="359">
        <f t="shared" si="32"/>
        <v>2230</v>
      </c>
      <c r="H429" s="347">
        <f t="shared" si="33"/>
        <v>4.2000000000000003E-2</v>
      </c>
      <c r="I429" s="348"/>
    </row>
    <row r="430" spans="1:9" x14ac:dyDescent="0.3">
      <c r="A430" s="345"/>
      <c r="B430" s="345">
        <v>428</v>
      </c>
      <c r="C430" s="346">
        <f t="shared" si="34"/>
        <v>19987600</v>
      </c>
      <c r="D430" s="346">
        <f t="shared" si="30"/>
        <v>89400</v>
      </c>
      <c r="E430" s="358">
        <f t="shared" si="31"/>
        <v>420</v>
      </c>
      <c r="G430" s="359">
        <f t="shared" si="32"/>
        <v>2235</v>
      </c>
      <c r="H430" s="347">
        <f t="shared" si="33"/>
        <v>4.2000000000000003E-2</v>
      </c>
      <c r="I430" s="348"/>
    </row>
    <row r="431" spans="1:9" x14ac:dyDescent="0.3">
      <c r="A431" s="345"/>
      <c r="B431" s="345">
        <v>429</v>
      </c>
      <c r="C431" s="346">
        <f t="shared" si="34"/>
        <v>20077200</v>
      </c>
      <c r="D431" s="346">
        <f t="shared" si="30"/>
        <v>89600</v>
      </c>
      <c r="E431" s="358">
        <f t="shared" si="31"/>
        <v>420</v>
      </c>
      <c r="G431" s="359">
        <f t="shared" si="32"/>
        <v>2240</v>
      </c>
      <c r="H431" s="347">
        <f t="shared" si="33"/>
        <v>4.2000000000000003E-2</v>
      </c>
      <c r="I431" s="348"/>
    </row>
    <row r="432" spans="1:9" x14ac:dyDescent="0.3">
      <c r="A432" s="345"/>
      <c r="B432" s="345">
        <v>430</v>
      </c>
      <c r="C432" s="346">
        <f t="shared" si="34"/>
        <v>20167000</v>
      </c>
      <c r="D432" s="346">
        <f t="shared" si="30"/>
        <v>89800</v>
      </c>
      <c r="E432" s="358">
        <f t="shared" si="31"/>
        <v>420</v>
      </c>
      <c r="G432" s="359">
        <f t="shared" si="32"/>
        <v>2245</v>
      </c>
      <c r="H432" s="347">
        <f t="shared" si="33"/>
        <v>4.2000000000000003E-2</v>
      </c>
      <c r="I432" s="348" t="s">
        <v>4527</v>
      </c>
    </row>
    <row r="433" spans="1:9" x14ac:dyDescent="0.3">
      <c r="A433" s="345"/>
      <c r="B433" s="345">
        <v>431</v>
      </c>
      <c r="C433" s="346">
        <f t="shared" si="34"/>
        <v>20257000</v>
      </c>
      <c r="D433" s="346">
        <f t="shared" si="30"/>
        <v>90000</v>
      </c>
      <c r="E433" s="358">
        <f t="shared" si="31"/>
        <v>420</v>
      </c>
      <c r="G433" s="359">
        <f t="shared" si="32"/>
        <v>2250</v>
      </c>
      <c r="H433" s="347">
        <f t="shared" si="33"/>
        <v>4.2000000000000003E-2</v>
      </c>
      <c r="I433" s="348"/>
    </row>
    <row r="434" spans="1:9" x14ac:dyDescent="0.3">
      <c r="A434" s="345"/>
      <c r="B434" s="345">
        <v>432</v>
      </c>
      <c r="C434" s="346">
        <f t="shared" si="34"/>
        <v>20347200</v>
      </c>
      <c r="D434" s="346">
        <f t="shared" si="30"/>
        <v>90200</v>
      </c>
      <c r="E434" s="358">
        <f t="shared" si="31"/>
        <v>420</v>
      </c>
      <c r="G434" s="359">
        <f t="shared" si="32"/>
        <v>2255</v>
      </c>
      <c r="H434" s="347">
        <f t="shared" si="33"/>
        <v>4.2000000000000003E-2</v>
      </c>
      <c r="I434" s="348"/>
    </row>
    <row r="435" spans="1:9" x14ac:dyDescent="0.3">
      <c r="A435" s="345"/>
      <c r="B435" s="345">
        <v>433</v>
      </c>
      <c r="C435" s="346">
        <f t="shared" si="34"/>
        <v>20437600</v>
      </c>
      <c r="D435" s="346">
        <f t="shared" si="30"/>
        <v>90400</v>
      </c>
      <c r="E435" s="358">
        <f t="shared" si="31"/>
        <v>420</v>
      </c>
      <c r="G435" s="359">
        <f t="shared" si="32"/>
        <v>2260</v>
      </c>
      <c r="H435" s="347">
        <f t="shared" si="33"/>
        <v>4.2000000000000003E-2</v>
      </c>
      <c r="I435" s="348"/>
    </row>
    <row r="436" spans="1:9" x14ac:dyDescent="0.3">
      <c r="A436" s="345"/>
      <c r="B436" s="345">
        <v>434</v>
      </c>
      <c r="C436" s="346">
        <f t="shared" si="34"/>
        <v>20528200</v>
      </c>
      <c r="D436" s="346">
        <f t="shared" si="30"/>
        <v>90600</v>
      </c>
      <c r="E436" s="358">
        <f t="shared" si="31"/>
        <v>420</v>
      </c>
      <c r="G436" s="359">
        <f t="shared" si="32"/>
        <v>2265</v>
      </c>
      <c r="H436" s="347">
        <f t="shared" si="33"/>
        <v>4.2000000000000003E-2</v>
      </c>
      <c r="I436" s="348"/>
    </row>
    <row r="437" spans="1:9" x14ac:dyDescent="0.3">
      <c r="A437" s="345"/>
      <c r="B437" s="345">
        <v>435</v>
      </c>
      <c r="C437" s="346">
        <f t="shared" si="34"/>
        <v>20619000</v>
      </c>
      <c r="D437" s="346">
        <f t="shared" si="30"/>
        <v>90800</v>
      </c>
      <c r="E437" s="358">
        <f t="shared" si="31"/>
        <v>420</v>
      </c>
      <c r="G437" s="359">
        <f t="shared" si="32"/>
        <v>2270</v>
      </c>
      <c r="H437" s="347">
        <f t="shared" si="33"/>
        <v>4.2000000000000003E-2</v>
      </c>
      <c r="I437" s="348"/>
    </row>
    <row r="438" spans="1:9" x14ac:dyDescent="0.3">
      <c r="A438" s="345"/>
      <c r="B438" s="345">
        <v>436</v>
      </c>
      <c r="C438" s="346">
        <f t="shared" si="34"/>
        <v>20710000</v>
      </c>
      <c r="D438" s="346">
        <f t="shared" si="30"/>
        <v>91000</v>
      </c>
      <c r="E438" s="358">
        <f t="shared" si="31"/>
        <v>420</v>
      </c>
      <c r="G438" s="359">
        <f t="shared" si="32"/>
        <v>2275</v>
      </c>
      <c r="H438" s="347">
        <f t="shared" si="33"/>
        <v>4.2000000000000003E-2</v>
      </c>
      <c r="I438" s="348"/>
    </row>
    <row r="439" spans="1:9" x14ac:dyDescent="0.3">
      <c r="A439" s="345"/>
      <c r="B439" s="345">
        <v>437</v>
      </c>
      <c r="C439" s="346">
        <f t="shared" si="34"/>
        <v>20801200</v>
      </c>
      <c r="D439" s="346">
        <f t="shared" si="30"/>
        <v>91200</v>
      </c>
      <c r="E439" s="358">
        <f t="shared" si="31"/>
        <v>420</v>
      </c>
      <c r="G439" s="359">
        <f t="shared" si="32"/>
        <v>2280</v>
      </c>
      <c r="H439" s="347">
        <f t="shared" si="33"/>
        <v>4.2000000000000003E-2</v>
      </c>
      <c r="I439" s="348"/>
    </row>
    <row r="440" spans="1:9" x14ac:dyDescent="0.3">
      <c r="A440" s="345"/>
      <c r="B440" s="345">
        <v>438</v>
      </c>
      <c r="C440" s="346">
        <f t="shared" si="34"/>
        <v>20892600</v>
      </c>
      <c r="D440" s="346">
        <f t="shared" si="30"/>
        <v>91400</v>
      </c>
      <c r="E440" s="358">
        <f t="shared" si="31"/>
        <v>420</v>
      </c>
      <c r="G440" s="359">
        <f t="shared" si="32"/>
        <v>2285</v>
      </c>
      <c r="H440" s="347">
        <f t="shared" si="33"/>
        <v>4.2000000000000003E-2</v>
      </c>
      <c r="I440" s="348"/>
    </row>
    <row r="441" spans="1:9" x14ac:dyDescent="0.3">
      <c r="A441" s="345"/>
      <c r="B441" s="345">
        <v>439</v>
      </c>
      <c r="C441" s="346">
        <f t="shared" si="34"/>
        <v>20984200</v>
      </c>
      <c r="D441" s="346">
        <f t="shared" si="30"/>
        <v>91600</v>
      </c>
      <c r="E441" s="358">
        <f t="shared" si="31"/>
        <v>420</v>
      </c>
      <c r="G441" s="359">
        <f t="shared" si="32"/>
        <v>2290</v>
      </c>
      <c r="H441" s="347">
        <f t="shared" si="33"/>
        <v>4.2000000000000003E-2</v>
      </c>
      <c r="I441" s="348"/>
    </row>
    <row r="442" spans="1:9" x14ac:dyDescent="0.3">
      <c r="A442" s="345"/>
      <c r="B442" s="345">
        <v>440</v>
      </c>
      <c r="C442" s="346">
        <f t="shared" si="34"/>
        <v>21076000</v>
      </c>
      <c r="D442" s="346">
        <f t="shared" si="30"/>
        <v>91800</v>
      </c>
      <c r="E442" s="358">
        <f t="shared" si="31"/>
        <v>420</v>
      </c>
      <c r="G442" s="359">
        <f t="shared" si="32"/>
        <v>2295</v>
      </c>
      <c r="H442" s="347">
        <f t="shared" si="33"/>
        <v>4.2000000000000003E-2</v>
      </c>
      <c r="I442" s="348" t="s">
        <v>4527</v>
      </c>
    </row>
    <row r="443" spans="1:9" x14ac:dyDescent="0.3">
      <c r="A443" s="345"/>
      <c r="B443" s="345">
        <v>441</v>
      </c>
      <c r="C443" s="346">
        <f t="shared" si="34"/>
        <v>21168000</v>
      </c>
      <c r="D443" s="346">
        <f t="shared" si="30"/>
        <v>92000</v>
      </c>
      <c r="E443" s="358">
        <f t="shared" si="31"/>
        <v>420</v>
      </c>
      <c r="G443" s="359">
        <f t="shared" si="32"/>
        <v>2300</v>
      </c>
      <c r="H443" s="347">
        <f t="shared" si="33"/>
        <v>4.2000000000000003E-2</v>
      </c>
      <c r="I443" s="348"/>
    </row>
    <row r="444" spans="1:9" x14ac:dyDescent="0.3">
      <c r="A444" s="345"/>
      <c r="B444" s="345">
        <v>442</v>
      </c>
      <c r="C444" s="346">
        <f t="shared" si="34"/>
        <v>21260200</v>
      </c>
      <c r="D444" s="346">
        <f t="shared" si="30"/>
        <v>92200</v>
      </c>
      <c r="E444" s="358">
        <f t="shared" si="31"/>
        <v>420</v>
      </c>
      <c r="G444" s="359">
        <f t="shared" si="32"/>
        <v>2305</v>
      </c>
      <c r="H444" s="347">
        <f t="shared" si="33"/>
        <v>4.2000000000000003E-2</v>
      </c>
      <c r="I444" s="348"/>
    </row>
    <row r="445" spans="1:9" x14ac:dyDescent="0.3">
      <c r="A445" s="345"/>
      <c r="B445" s="345">
        <v>443</v>
      </c>
      <c r="C445" s="346">
        <f t="shared" si="34"/>
        <v>21352600</v>
      </c>
      <c r="D445" s="346">
        <f t="shared" si="30"/>
        <v>92400</v>
      </c>
      <c r="E445" s="358">
        <f t="shared" si="31"/>
        <v>420</v>
      </c>
      <c r="G445" s="359">
        <f t="shared" si="32"/>
        <v>2310</v>
      </c>
      <c r="H445" s="347">
        <f t="shared" si="33"/>
        <v>4.2000000000000003E-2</v>
      </c>
      <c r="I445" s="348"/>
    </row>
    <row r="446" spans="1:9" x14ac:dyDescent="0.3">
      <c r="A446" s="345"/>
      <c r="B446" s="345">
        <v>444</v>
      </c>
      <c r="C446" s="346">
        <f t="shared" si="34"/>
        <v>21445200</v>
      </c>
      <c r="D446" s="346">
        <f t="shared" si="30"/>
        <v>92600</v>
      </c>
      <c r="E446" s="358">
        <f t="shared" si="31"/>
        <v>420</v>
      </c>
      <c r="G446" s="359">
        <f t="shared" si="32"/>
        <v>2315</v>
      </c>
      <c r="H446" s="347">
        <f t="shared" si="33"/>
        <v>4.2000000000000003E-2</v>
      </c>
      <c r="I446" s="348"/>
    </row>
    <row r="447" spans="1:9" x14ac:dyDescent="0.3">
      <c r="A447" s="345"/>
      <c r="B447" s="345">
        <v>445</v>
      </c>
      <c r="C447" s="346">
        <f t="shared" si="34"/>
        <v>21538000</v>
      </c>
      <c r="D447" s="346">
        <f t="shared" si="30"/>
        <v>92800</v>
      </c>
      <c r="E447" s="358">
        <f t="shared" si="31"/>
        <v>420</v>
      </c>
      <c r="G447" s="359">
        <f t="shared" si="32"/>
        <v>2320</v>
      </c>
      <c r="H447" s="347">
        <f t="shared" si="33"/>
        <v>4.2000000000000003E-2</v>
      </c>
      <c r="I447" s="348"/>
    </row>
    <row r="448" spans="1:9" x14ac:dyDescent="0.3">
      <c r="A448" s="345"/>
      <c r="B448" s="345">
        <v>446</v>
      </c>
      <c r="C448" s="346">
        <f t="shared" si="34"/>
        <v>21631000</v>
      </c>
      <c r="D448" s="346">
        <f t="shared" si="30"/>
        <v>93000</v>
      </c>
      <c r="E448" s="358">
        <f t="shared" si="31"/>
        <v>420</v>
      </c>
      <c r="G448" s="359">
        <f t="shared" si="32"/>
        <v>2325</v>
      </c>
      <c r="H448" s="347">
        <f t="shared" si="33"/>
        <v>4.2000000000000003E-2</v>
      </c>
      <c r="I448" s="348"/>
    </row>
    <row r="449" spans="1:9" x14ac:dyDescent="0.3">
      <c r="A449" s="345"/>
      <c r="B449" s="345">
        <v>447</v>
      </c>
      <c r="C449" s="346">
        <f t="shared" si="34"/>
        <v>21724200</v>
      </c>
      <c r="D449" s="346">
        <f t="shared" si="30"/>
        <v>93200</v>
      </c>
      <c r="E449" s="358">
        <f t="shared" si="31"/>
        <v>420</v>
      </c>
      <c r="G449" s="359">
        <f t="shared" si="32"/>
        <v>2330</v>
      </c>
      <c r="H449" s="347">
        <f t="shared" si="33"/>
        <v>4.2000000000000003E-2</v>
      </c>
      <c r="I449" s="348"/>
    </row>
    <row r="450" spans="1:9" x14ac:dyDescent="0.3">
      <c r="A450" s="345"/>
      <c r="B450" s="345">
        <v>448</v>
      </c>
      <c r="C450" s="346">
        <f t="shared" si="34"/>
        <v>21817600</v>
      </c>
      <c r="D450" s="346">
        <f t="shared" si="30"/>
        <v>93400</v>
      </c>
      <c r="E450" s="358">
        <f t="shared" si="31"/>
        <v>420</v>
      </c>
      <c r="G450" s="359">
        <f t="shared" si="32"/>
        <v>2335</v>
      </c>
      <c r="H450" s="347">
        <f t="shared" si="33"/>
        <v>4.2000000000000003E-2</v>
      </c>
      <c r="I450" s="348"/>
    </row>
    <row r="451" spans="1:9" x14ac:dyDescent="0.3">
      <c r="A451" s="345"/>
      <c r="B451" s="345">
        <v>449</v>
      </c>
      <c r="C451" s="346">
        <f t="shared" si="34"/>
        <v>21911200</v>
      </c>
      <c r="D451" s="346">
        <f t="shared" ref="D451:D514" si="35">K$10*G451</f>
        <v>93600</v>
      </c>
      <c r="E451" s="358">
        <f t="shared" ref="E451:E514" si="36">H451*10000</f>
        <v>420</v>
      </c>
      <c r="G451" s="359">
        <f t="shared" ref="G451:G514" si="37">(B451-1)*5 +100</f>
        <v>2340</v>
      </c>
      <c r="H451" s="347">
        <f t="shared" ref="H451:H514" si="38">INT(B451/30)*0.3/100</f>
        <v>4.2000000000000003E-2</v>
      </c>
      <c r="I451" s="348"/>
    </row>
    <row r="452" spans="1:9" x14ac:dyDescent="0.3">
      <c r="A452" s="345"/>
      <c r="B452" s="345">
        <v>450</v>
      </c>
      <c r="C452" s="346">
        <f t="shared" ref="C452:C515" si="39">C451+D452</f>
        <v>22005000</v>
      </c>
      <c r="D452" s="346">
        <f t="shared" si="35"/>
        <v>93800</v>
      </c>
      <c r="E452" s="358">
        <f t="shared" si="36"/>
        <v>450</v>
      </c>
      <c r="G452" s="359">
        <f t="shared" si="37"/>
        <v>2345</v>
      </c>
      <c r="H452" s="347">
        <f t="shared" si="38"/>
        <v>4.4999999999999998E-2</v>
      </c>
      <c r="I452" s="348" t="s">
        <v>4527</v>
      </c>
    </row>
    <row r="453" spans="1:9" x14ac:dyDescent="0.3">
      <c r="A453" s="345"/>
      <c r="B453" s="345">
        <v>451</v>
      </c>
      <c r="C453" s="346">
        <f t="shared" si="39"/>
        <v>22099000</v>
      </c>
      <c r="D453" s="346">
        <f t="shared" si="35"/>
        <v>94000</v>
      </c>
      <c r="E453" s="358">
        <f t="shared" si="36"/>
        <v>450</v>
      </c>
      <c r="G453" s="359">
        <f t="shared" si="37"/>
        <v>2350</v>
      </c>
      <c r="H453" s="347">
        <f t="shared" si="38"/>
        <v>4.4999999999999998E-2</v>
      </c>
      <c r="I453" s="348"/>
    </row>
    <row r="454" spans="1:9" x14ac:dyDescent="0.3">
      <c r="A454" s="345"/>
      <c r="B454" s="345">
        <v>452</v>
      </c>
      <c r="C454" s="346">
        <f t="shared" si="39"/>
        <v>22193200</v>
      </c>
      <c r="D454" s="346">
        <f t="shared" si="35"/>
        <v>94200</v>
      </c>
      <c r="E454" s="358">
        <f t="shared" si="36"/>
        <v>450</v>
      </c>
      <c r="G454" s="359">
        <f t="shared" si="37"/>
        <v>2355</v>
      </c>
      <c r="H454" s="347">
        <f t="shared" si="38"/>
        <v>4.4999999999999998E-2</v>
      </c>
      <c r="I454" s="348"/>
    </row>
    <row r="455" spans="1:9" x14ac:dyDescent="0.3">
      <c r="A455" s="345"/>
      <c r="B455" s="345">
        <v>453</v>
      </c>
      <c r="C455" s="346">
        <f t="shared" si="39"/>
        <v>22287600</v>
      </c>
      <c r="D455" s="346">
        <f t="shared" si="35"/>
        <v>94400</v>
      </c>
      <c r="E455" s="358">
        <f t="shared" si="36"/>
        <v>450</v>
      </c>
      <c r="G455" s="359">
        <f t="shared" si="37"/>
        <v>2360</v>
      </c>
      <c r="H455" s="347">
        <f t="shared" si="38"/>
        <v>4.4999999999999998E-2</v>
      </c>
      <c r="I455" s="348"/>
    </row>
    <row r="456" spans="1:9" x14ac:dyDescent="0.3">
      <c r="A456" s="345"/>
      <c r="B456" s="345">
        <v>454</v>
      </c>
      <c r="C456" s="346">
        <f t="shared" si="39"/>
        <v>22382200</v>
      </c>
      <c r="D456" s="346">
        <f t="shared" si="35"/>
        <v>94600</v>
      </c>
      <c r="E456" s="358">
        <f t="shared" si="36"/>
        <v>450</v>
      </c>
      <c r="G456" s="359">
        <f t="shared" si="37"/>
        <v>2365</v>
      </c>
      <c r="H456" s="347">
        <f t="shared" si="38"/>
        <v>4.4999999999999998E-2</v>
      </c>
      <c r="I456" s="348"/>
    </row>
    <row r="457" spans="1:9" x14ac:dyDescent="0.3">
      <c r="A457" s="345"/>
      <c r="B457" s="345">
        <v>455</v>
      </c>
      <c r="C457" s="346">
        <f t="shared" si="39"/>
        <v>22477000</v>
      </c>
      <c r="D457" s="346">
        <f t="shared" si="35"/>
        <v>94800</v>
      </c>
      <c r="E457" s="358">
        <f t="shared" si="36"/>
        <v>450</v>
      </c>
      <c r="G457" s="359">
        <f t="shared" si="37"/>
        <v>2370</v>
      </c>
      <c r="H457" s="347">
        <f t="shared" si="38"/>
        <v>4.4999999999999998E-2</v>
      </c>
      <c r="I457" s="348"/>
    </row>
    <row r="458" spans="1:9" x14ac:dyDescent="0.3">
      <c r="A458" s="345"/>
      <c r="B458" s="345">
        <v>456</v>
      </c>
      <c r="C458" s="346">
        <f t="shared" si="39"/>
        <v>22572000</v>
      </c>
      <c r="D458" s="346">
        <f t="shared" si="35"/>
        <v>95000</v>
      </c>
      <c r="E458" s="358">
        <f t="shared" si="36"/>
        <v>450</v>
      </c>
      <c r="G458" s="359">
        <f t="shared" si="37"/>
        <v>2375</v>
      </c>
      <c r="H458" s="347">
        <f t="shared" si="38"/>
        <v>4.4999999999999998E-2</v>
      </c>
      <c r="I458" s="348"/>
    </row>
    <row r="459" spans="1:9" x14ac:dyDescent="0.3">
      <c r="A459" s="345"/>
      <c r="B459" s="345">
        <v>457</v>
      </c>
      <c r="C459" s="346">
        <f t="shared" si="39"/>
        <v>22667200</v>
      </c>
      <c r="D459" s="346">
        <f t="shared" si="35"/>
        <v>95200</v>
      </c>
      <c r="E459" s="358">
        <f t="shared" si="36"/>
        <v>450</v>
      </c>
      <c r="G459" s="359">
        <f t="shared" si="37"/>
        <v>2380</v>
      </c>
      <c r="H459" s="347">
        <f t="shared" si="38"/>
        <v>4.4999999999999998E-2</v>
      </c>
      <c r="I459" s="348"/>
    </row>
    <row r="460" spans="1:9" x14ac:dyDescent="0.3">
      <c r="A460" s="345"/>
      <c r="B460" s="345">
        <v>458</v>
      </c>
      <c r="C460" s="346">
        <f t="shared" si="39"/>
        <v>22762600</v>
      </c>
      <c r="D460" s="346">
        <f t="shared" si="35"/>
        <v>95400</v>
      </c>
      <c r="E460" s="358">
        <f t="shared" si="36"/>
        <v>450</v>
      </c>
      <c r="G460" s="359">
        <f t="shared" si="37"/>
        <v>2385</v>
      </c>
      <c r="H460" s="347">
        <f t="shared" si="38"/>
        <v>4.4999999999999998E-2</v>
      </c>
      <c r="I460" s="348"/>
    </row>
    <row r="461" spans="1:9" x14ac:dyDescent="0.3">
      <c r="A461" s="345"/>
      <c r="B461" s="345">
        <v>459</v>
      </c>
      <c r="C461" s="346">
        <f t="shared" si="39"/>
        <v>22858200</v>
      </c>
      <c r="D461" s="346">
        <f t="shared" si="35"/>
        <v>95600</v>
      </c>
      <c r="E461" s="358">
        <f t="shared" si="36"/>
        <v>450</v>
      </c>
      <c r="G461" s="359">
        <f t="shared" si="37"/>
        <v>2390</v>
      </c>
      <c r="H461" s="347">
        <f t="shared" si="38"/>
        <v>4.4999999999999998E-2</v>
      </c>
      <c r="I461" s="348"/>
    </row>
    <row r="462" spans="1:9" x14ac:dyDescent="0.3">
      <c r="A462" s="345"/>
      <c r="B462" s="345">
        <v>460</v>
      </c>
      <c r="C462" s="346">
        <f t="shared" si="39"/>
        <v>22954000</v>
      </c>
      <c r="D462" s="346">
        <f t="shared" si="35"/>
        <v>95800</v>
      </c>
      <c r="E462" s="358">
        <f t="shared" si="36"/>
        <v>450</v>
      </c>
      <c r="G462" s="359">
        <f t="shared" si="37"/>
        <v>2395</v>
      </c>
      <c r="H462" s="347">
        <f t="shared" si="38"/>
        <v>4.4999999999999998E-2</v>
      </c>
      <c r="I462" s="348" t="s">
        <v>4528</v>
      </c>
    </row>
    <row r="463" spans="1:9" x14ac:dyDescent="0.3">
      <c r="A463" s="345"/>
      <c r="B463" s="345">
        <v>461</v>
      </c>
      <c r="C463" s="346">
        <f t="shared" si="39"/>
        <v>23050000</v>
      </c>
      <c r="D463" s="346">
        <f t="shared" si="35"/>
        <v>96000</v>
      </c>
      <c r="E463" s="358">
        <f t="shared" si="36"/>
        <v>450</v>
      </c>
      <c r="G463" s="359">
        <f t="shared" si="37"/>
        <v>2400</v>
      </c>
      <c r="H463" s="347">
        <f t="shared" si="38"/>
        <v>4.4999999999999998E-2</v>
      </c>
      <c r="I463" s="348"/>
    </row>
    <row r="464" spans="1:9" x14ac:dyDescent="0.3">
      <c r="A464" s="345"/>
      <c r="B464" s="345">
        <v>462</v>
      </c>
      <c r="C464" s="346">
        <f t="shared" si="39"/>
        <v>23146200</v>
      </c>
      <c r="D464" s="346">
        <f t="shared" si="35"/>
        <v>96200</v>
      </c>
      <c r="E464" s="358">
        <f t="shared" si="36"/>
        <v>450</v>
      </c>
      <c r="G464" s="359">
        <f t="shared" si="37"/>
        <v>2405</v>
      </c>
      <c r="H464" s="347">
        <f t="shared" si="38"/>
        <v>4.4999999999999998E-2</v>
      </c>
      <c r="I464" s="348"/>
    </row>
    <row r="465" spans="1:9" x14ac:dyDescent="0.3">
      <c r="A465" s="345"/>
      <c r="B465" s="345">
        <v>463</v>
      </c>
      <c r="C465" s="346">
        <f t="shared" si="39"/>
        <v>23242600</v>
      </c>
      <c r="D465" s="346">
        <f t="shared" si="35"/>
        <v>96400</v>
      </c>
      <c r="E465" s="358">
        <f t="shared" si="36"/>
        <v>450</v>
      </c>
      <c r="G465" s="359">
        <f t="shared" si="37"/>
        <v>2410</v>
      </c>
      <c r="H465" s="347">
        <f t="shared" si="38"/>
        <v>4.4999999999999998E-2</v>
      </c>
      <c r="I465" s="348"/>
    </row>
    <row r="466" spans="1:9" x14ac:dyDescent="0.3">
      <c r="A466" s="345"/>
      <c r="B466" s="345">
        <v>464</v>
      </c>
      <c r="C466" s="346">
        <f t="shared" si="39"/>
        <v>23339200</v>
      </c>
      <c r="D466" s="346">
        <f t="shared" si="35"/>
        <v>96600</v>
      </c>
      <c r="E466" s="358">
        <f t="shared" si="36"/>
        <v>450</v>
      </c>
      <c r="G466" s="359">
        <f t="shared" si="37"/>
        <v>2415</v>
      </c>
      <c r="H466" s="347">
        <f t="shared" si="38"/>
        <v>4.4999999999999998E-2</v>
      </c>
      <c r="I466" s="348"/>
    </row>
    <row r="467" spans="1:9" x14ac:dyDescent="0.3">
      <c r="A467" s="345"/>
      <c r="B467" s="345">
        <v>465</v>
      </c>
      <c r="C467" s="346">
        <f t="shared" si="39"/>
        <v>23436000</v>
      </c>
      <c r="D467" s="346">
        <f t="shared" si="35"/>
        <v>96800</v>
      </c>
      <c r="E467" s="358">
        <f t="shared" si="36"/>
        <v>450</v>
      </c>
      <c r="G467" s="359">
        <f t="shared" si="37"/>
        <v>2420</v>
      </c>
      <c r="H467" s="347">
        <f t="shared" si="38"/>
        <v>4.4999999999999998E-2</v>
      </c>
      <c r="I467" s="348"/>
    </row>
    <row r="468" spans="1:9" x14ac:dyDescent="0.3">
      <c r="A468" s="345"/>
      <c r="B468" s="345">
        <v>466</v>
      </c>
      <c r="C468" s="346">
        <f t="shared" si="39"/>
        <v>23533000</v>
      </c>
      <c r="D468" s="346">
        <f t="shared" si="35"/>
        <v>97000</v>
      </c>
      <c r="E468" s="358">
        <f t="shared" si="36"/>
        <v>450</v>
      </c>
      <c r="G468" s="359">
        <f t="shared" si="37"/>
        <v>2425</v>
      </c>
      <c r="H468" s="347">
        <f t="shared" si="38"/>
        <v>4.4999999999999998E-2</v>
      </c>
      <c r="I468" s="348"/>
    </row>
    <row r="469" spans="1:9" x14ac:dyDescent="0.3">
      <c r="A469" s="345"/>
      <c r="B469" s="345">
        <v>467</v>
      </c>
      <c r="C469" s="346">
        <f t="shared" si="39"/>
        <v>23630200</v>
      </c>
      <c r="D469" s="346">
        <f t="shared" si="35"/>
        <v>97200</v>
      </c>
      <c r="E469" s="358">
        <f t="shared" si="36"/>
        <v>450</v>
      </c>
      <c r="G469" s="359">
        <f t="shared" si="37"/>
        <v>2430</v>
      </c>
      <c r="H469" s="347">
        <f t="shared" si="38"/>
        <v>4.4999999999999998E-2</v>
      </c>
      <c r="I469" s="348"/>
    </row>
    <row r="470" spans="1:9" x14ac:dyDescent="0.3">
      <c r="A470" s="345"/>
      <c r="B470" s="345">
        <v>468</v>
      </c>
      <c r="C470" s="346">
        <f t="shared" si="39"/>
        <v>23727600</v>
      </c>
      <c r="D470" s="346">
        <f t="shared" si="35"/>
        <v>97400</v>
      </c>
      <c r="E470" s="358">
        <f t="shared" si="36"/>
        <v>450</v>
      </c>
      <c r="G470" s="359">
        <f t="shared" si="37"/>
        <v>2435</v>
      </c>
      <c r="H470" s="347">
        <f t="shared" si="38"/>
        <v>4.4999999999999998E-2</v>
      </c>
      <c r="I470" s="348"/>
    </row>
    <row r="471" spans="1:9" x14ac:dyDescent="0.3">
      <c r="A471" s="345"/>
      <c r="B471" s="345">
        <v>469</v>
      </c>
      <c r="C471" s="346">
        <f t="shared" si="39"/>
        <v>23825200</v>
      </c>
      <c r="D471" s="346">
        <f t="shared" si="35"/>
        <v>97600</v>
      </c>
      <c r="E471" s="358">
        <f t="shared" si="36"/>
        <v>450</v>
      </c>
      <c r="G471" s="359">
        <f t="shared" si="37"/>
        <v>2440</v>
      </c>
      <c r="H471" s="347">
        <f t="shared" si="38"/>
        <v>4.4999999999999998E-2</v>
      </c>
      <c r="I471" s="348"/>
    </row>
    <row r="472" spans="1:9" x14ac:dyDescent="0.3">
      <c r="A472" s="345"/>
      <c r="B472" s="345">
        <v>470</v>
      </c>
      <c r="C472" s="346">
        <f t="shared" si="39"/>
        <v>23923000</v>
      </c>
      <c r="D472" s="346">
        <f t="shared" si="35"/>
        <v>97800</v>
      </c>
      <c r="E472" s="358">
        <f t="shared" si="36"/>
        <v>450</v>
      </c>
      <c r="G472" s="359">
        <f t="shared" si="37"/>
        <v>2445</v>
      </c>
      <c r="H472" s="347">
        <f t="shared" si="38"/>
        <v>4.4999999999999998E-2</v>
      </c>
      <c r="I472" s="348" t="s">
        <v>4528</v>
      </c>
    </row>
    <row r="473" spans="1:9" x14ac:dyDescent="0.3">
      <c r="A473" s="345"/>
      <c r="B473" s="345">
        <v>471</v>
      </c>
      <c r="C473" s="346">
        <f t="shared" si="39"/>
        <v>24021000</v>
      </c>
      <c r="D473" s="346">
        <f t="shared" si="35"/>
        <v>98000</v>
      </c>
      <c r="E473" s="358">
        <f t="shared" si="36"/>
        <v>450</v>
      </c>
      <c r="G473" s="359">
        <f t="shared" si="37"/>
        <v>2450</v>
      </c>
      <c r="H473" s="347">
        <f t="shared" si="38"/>
        <v>4.4999999999999998E-2</v>
      </c>
      <c r="I473" s="348"/>
    </row>
    <row r="474" spans="1:9" x14ac:dyDescent="0.3">
      <c r="A474" s="345"/>
      <c r="B474" s="345">
        <v>472</v>
      </c>
      <c r="C474" s="346">
        <f t="shared" si="39"/>
        <v>24119200</v>
      </c>
      <c r="D474" s="346">
        <f t="shared" si="35"/>
        <v>98200</v>
      </c>
      <c r="E474" s="358">
        <f t="shared" si="36"/>
        <v>450</v>
      </c>
      <c r="G474" s="359">
        <f t="shared" si="37"/>
        <v>2455</v>
      </c>
      <c r="H474" s="347">
        <f t="shared" si="38"/>
        <v>4.4999999999999998E-2</v>
      </c>
      <c r="I474" s="348"/>
    </row>
    <row r="475" spans="1:9" x14ac:dyDescent="0.3">
      <c r="A475" s="345"/>
      <c r="B475" s="345">
        <v>473</v>
      </c>
      <c r="C475" s="346">
        <f t="shared" si="39"/>
        <v>24217600</v>
      </c>
      <c r="D475" s="346">
        <f t="shared" si="35"/>
        <v>98400</v>
      </c>
      <c r="E475" s="358">
        <f t="shared" si="36"/>
        <v>450</v>
      </c>
      <c r="G475" s="359">
        <f t="shared" si="37"/>
        <v>2460</v>
      </c>
      <c r="H475" s="347">
        <f t="shared" si="38"/>
        <v>4.4999999999999998E-2</v>
      </c>
      <c r="I475" s="348"/>
    </row>
    <row r="476" spans="1:9" x14ac:dyDescent="0.3">
      <c r="A476" s="345"/>
      <c r="B476" s="345">
        <v>474</v>
      </c>
      <c r="C476" s="346">
        <f t="shared" si="39"/>
        <v>24316200</v>
      </c>
      <c r="D476" s="346">
        <f t="shared" si="35"/>
        <v>98600</v>
      </c>
      <c r="E476" s="358">
        <f t="shared" si="36"/>
        <v>450</v>
      </c>
      <c r="G476" s="359">
        <f t="shared" si="37"/>
        <v>2465</v>
      </c>
      <c r="H476" s="347">
        <f t="shared" si="38"/>
        <v>4.4999999999999998E-2</v>
      </c>
      <c r="I476" s="348"/>
    </row>
    <row r="477" spans="1:9" x14ac:dyDescent="0.3">
      <c r="A477" s="345"/>
      <c r="B477" s="345">
        <v>475</v>
      </c>
      <c r="C477" s="346">
        <f t="shared" si="39"/>
        <v>24415000</v>
      </c>
      <c r="D477" s="346">
        <f t="shared" si="35"/>
        <v>98800</v>
      </c>
      <c r="E477" s="358">
        <f t="shared" si="36"/>
        <v>450</v>
      </c>
      <c r="G477" s="359">
        <f t="shared" si="37"/>
        <v>2470</v>
      </c>
      <c r="H477" s="347">
        <f t="shared" si="38"/>
        <v>4.4999999999999998E-2</v>
      </c>
      <c r="I477" s="348"/>
    </row>
    <row r="478" spans="1:9" x14ac:dyDescent="0.3">
      <c r="A478" s="345"/>
      <c r="B478" s="345">
        <v>476</v>
      </c>
      <c r="C478" s="346">
        <f t="shared" si="39"/>
        <v>24514000</v>
      </c>
      <c r="D478" s="346">
        <f t="shared" si="35"/>
        <v>99000</v>
      </c>
      <c r="E478" s="358">
        <f t="shared" si="36"/>
        <v>450</v>
      </c>
      <c r="G478" s="359">
        <f t="shared" si="37"/>
        <v>2475</v>
      </c>
      <c r="H478" s="347">
        <f t="shared" si="38"/>
        <v>4.4999999999999998E-2</v>
      </c>
      <c r="I478" s="348"/>
    </row>
    <row r="479" spans="1:9" x14ac:dyDescent="0.3">
      <c r="A479" s="345"/>
      <c r="B479" s="345">
        <v>477</v>
      </c>
      <c r="C479" s="346">
        <f t="shared" si="39"/>
        <v>24613200</v>
      </c>
      <c r="D479" s="346">
        <f t="shared" si="35"/>
        <v>99200</v>
      </c>
      <c r="E479" s="358">
        <f t="shared" si="36"/>
        <v>450</v>
      </c>
      <c r="G479" s="359">
        <f t="shared" si="37"/>
        <v>2480</v>
      </c>
      <c r="H479" s="347">
        <f t="shared" si="38"/>
        <v>4.4999999999999998E-2</v>
      </c>
      <c r="I479" s="348"/>
    </row>
    <row r="480" spans="1:9" x14ac:dyDescent="0.3">
      <c r="A480" s="345"/>
      <c r="B480" s="345">
        <v>478</v>
      </c>
      <c r="C480" s="346">
        <f t="shared" si="39"/>
        <v>24712600</v>
      </c>
      <c r="D480" s="346">
        <f t="shared" si="35"/>
        <v>99400</v>
      </c>
      <c r="E480" s="358">
        <f t="shared" si="36"/>
        <v>450</v>
      </c>
      <c r="G480" s="359">
        <f t="shared" si="37"/>
        <v>2485</v>
      </c>
      <c r="H480" s="347">
        <f t="shared" si="38"/>
        <v>4.4999999999999998E-2</v>
      </c>
      <c r="I480" s="348"/>
    </row>
    <row r="481" spans="1:9" x14ac:dyDescent="0.3">
      <c r="A481" s="345"/>
      <c r="B481" s="345">
        <v>479</v>
      </c>
      <c r="C481" s="346">
        <f t="shared" si="39"/>
        <v>24812200</v>
      </c>
      <c r="D481" s="346">
        <f t="shared" si="35"/>
        <v>99600</v>
      </c>
      <c r="E481" s="358">
        <f t="shared" si="36"/>
        <v>450</v>
      </c>
      <c r="G481" s="359">
        <f t="shared" si="37"/>
        <v>2490</v>
      </c>
      <c r="H481" s="347">
        <f t="shared" si="38"/>
        <v>4.4999999999999998E-2</v>
      </c>
      <c r="I481" s="348" t="s">
        <v>4528</v>
      </c>
    </row>
    <row r="482" spans="1:9" x14ac:dyDescent="0.3">
      <c r="A482" s="345"/>
      <c r="B482" s="345">
        <v>480</v>
      </c>
      <c r="C482" s="346">
        <f t="shared" si="39"/>
        <v>24912000</v>
      </c>
      <c r="D482" s="346">
        <f t="shared" si="35"/>
        <v>99800</v>
      </c>
      <c r="E482" s="358">
        <f t="shared" si="36"/>
        <v>480</v>
      </c>
      <c r="G482" s="359">
        <f t="shared" si="37"/>
        <v>2495</v>
      </c>
      <c r="H482" s="347">
        <f t="shared" si="38"/>
        <v>4.8000000000000001E-2</v>
      </c>
      <c r="I482" s="348"/>
    </row>
    <row r="483" spans="1:9" x14ac:dyDescent="0.3">
      <c r="A483" s="345"/>
      <c r="B483" s="345">
        <v>481</v>
      </c>
      <c r="C483" s="346">
        <f t="shared" si="39"/>
        <v>25012000</v>
      </c>
      <c r="D483" s="346">
        <f t="shared" si="35"/>
        <v>100000</v>
      </c>
      <c r="E483" s="358">
        <f t="shared" si="36"/>
        <v>480</v>
      </c>
      <c r="G483" s="359">
        <f t="shared" si="37"/>
        <v>2500</v>
      </c>
      <c r="H483" s="347">
        <f t="shared" si="38"/>
        <v>4.8000000000000001E-2</v>
      </c>
      <c r="I483" s="348"/>
    </row>
    <row r="484" spans="1:9" x14ac:dyDescent="0.3">
      <c r="A484" s="345"/>
      <c r="B484" s="345">
        <v>482</v>
      </c>
      <c r="C484" s="346">
        <f t="shared" si="39"/>
        <v>25112200</v>
      </c>
      <c r="D484" s="346">
        <f t="shared" si="35"/>
        <v>100200</v>
      </c>
      <c r="E484" s="358">
        <f t="shared" si="36"/>
        <v>480</v>
      </c>
      <c r="G484" s="359">
        <f t="shared" si="37"/>
        <v>2505</v>
      </c>
      <c r="H484" s="347">
        <f t="shared" si="38"/>
        <v>4.8000000000000001E-2</v>
      </c>
      <c r="I484" s="348"/>
    </row>
    <row r="485" spans="1:9" x14ac:dyDescent="0.3">
      <c r="A485" s="345"/>
      <c r="B485" s="345">
        <v>483</v>
      </c>
      <c r="C485" s="346">
        <f t="shared" si="39"/>
        <v>25212600</v>
      </c>
      <c r="D485" s="346">
        <f t="shared" si="35"/>
        <v>100400</v>
      </c>
      <c r="E485" s="358">
        <f t="shared" si="36"/>
        <v>480</v>
      </c>
      <c r="G485" s="359">
        <f t="shared" si="37"/>
        <v>2510</v>
      </c>
      <c r="H485" s="347">
        <f t="shared" si="38"/>
        <v>4.8000000000000001E-2</v>
      </c>
      <c r="I485" s="348"/>
    </row>
    <row r="486" spans="1:9" x14ac:dyDescent="0.3">
      <c r="A486" s="345"/>
      <c r="B486" s="345">
        <v>484</v>
      </c>
      <c r="C486" s="346">
        <f t="shared" si="39"/>
        <v>25313200</v>
      </c>
      <c r="D486" s="346">
        <f t="shared" si="35"/>
        <v>100600</v>
      </c>
      <c r="E486" s="358">
        <f t="shared" si="36"/>
        <v>480</v>
      </c>
      <c r="G486" s="359">
        <f t="shared" si="37"/>
        <v>2515</v>
      </c>
      <c r="H486" s="347">
        <f t="shared" si="38"/>
        <v>4.8000000000000001E-2</v>
      </c>
      <c r="I486" s="348"/>
    </row>
    <row r="487" spans="1:9" x14ac:dyDescent="0.3">
      <c r="A487" s="345"/>
      <c r="B487" s="345">
        <v>485</v>
      </c>
      <c r="C487" s="346">
        <f t="shared" si="39"/>
        <v>25414000</v>
      </c>
      <c r="D487" s="346">
        <f t="shared" si="35"/>
        <v>100800</v>
      </c>
      <c r="E487" s="358">
        <f t="shared" si="36"/>
        <v>480</v>
      </c>
      <c r="G487" s="359">
        <f t="shared" si="37"/>
        <v>2520</v>
      </c>
      <c r="H487" s="347">
        <f t="shared" si="38"/>
        <v>4.8000000000000001E-2</v>
      </c>
      <c r="I487" s="348"/>
    </row>
    <row r="488" spans="1:9" x14ac:dyDescent="0.3">
      <c r="A488" s="345"/>
      <c r="B488" s="345">
        <v>486</v>
      </c>
      <c r="C488" s="346">
        <f t="shared" si="39"/>
        <v>25515000</v>
      </c>
      <c r="D488" s="346">
        <f t="shared" si="35"/>
        <v>101000</v>
      </c>
      <c r="E488" s="358">
        <f t="shared" si="36"/>
        <v>480</v>
      </c>
      <c r="G488" s="359">
        <f t="shared" si="37"/>
        <v>2525</v>
      </c>
      <c r="H488" s="347">
        <f t="shared" si="38"/>
        <v>4.8000000000000001E-2</v>
      </c>
      <c r="I488" s="348"/>
    </row>
    <row r="489" spans="1:9" x14ac:dyDescent="0.3">
      <c r="A489" s="345"/>
      <c r="B489" s="345">
        <v>487</v>
      </c>
      <c r="C489" s="346">
        <f t="shared" si="39"/>
        <v>25616200</v>
      </c>
      <c r="D489" s="346">
        <f t="shared" si="35"/>
        <v>101200</v>
      </c>
      <c r="E489" s="358">
        <f t="shared" si="36"/>
        <v>480</v>
      </c>
      <c r="G489" s="359">
        <f t="shared" si="37"/>
        <v>2530</v>
      </c>
      <c r="H489" s="347">
        <f t="shared" si="38"/>
        <v>4.8000000000000001E-2</v>
      </c>
      <c r="I489" s="348"/>
    </row>
    <row r="490" spans="1:9" x14ac:dyDescent="0.3">
      <c r="A490" s="345"/>
      <c r="B490" s="345">
        <v>488</v>
      </c>
      <c r="C490" s="346">
        <f t="shared" si="39"/>
        <v>25717600</v>
      </c>
      <c r="D490" s="346">
        <f t="shared" si="35"/>
        <v>101400</v>
      </c>
      <c r="E490" s="358">
        <f t="shared" si="36"/>
        <v>480</v>
      </c>
      <c r="G490" s="359">
        <f t="shared" si="37"/>
        <v>2535</v>
      </c>
      <c r="H490" s="347">
        <f t="shared" si="38"/>
        <v>4.8000000000000001E-2</v>
      </c>
      <c r="I490" s="348"/>
    </row>
    <row r="491" spans="1:9" x14ac:dyDescent="0.3">
      <c r="A491" s="345"/>
      <c r="B491" s="345">
        <v>489</v>
      </c>
      <c r="C491" s="346">
        <f t="shared" si="39"/>
        <v>25819200</v>
      </c>
      <c r="D491" s="346">
        <f t="shared" si="35"/>
        <v>101600</v>
      </c>
      <c r="E491" s="358">
        <f t="shared" si="36"/>
        <v>480</v>
      </c>
      <c r="G491" s="359">
        <f t="shared" si="37"/>
        <v>2540</v>
      </c>
      <c r="H491" s="347">
        <f t="shared" si="38"/>
        <v>4.8000000000000001E-2</v>
      </c>
      <c r="I491" s="348"/>
    </row>
    <row r="492" spans="1:9" x14ac:dyDescent="0.3">
      <c r="A492" s="345"/>
      <c r="B492" s="345">
        <v>490</v>
      </c>
      <c r="C492" s="346">
        <f t="shared" si="39"/>
        <v>25921000</v>
      </c>
      <c r="D492" s="346">
        <f t="shared" si="35"/>
        <v>101800</v>
      </c>
      <c r="E492" s="358">
        <f t="shared" si="36"/>
        <v>480</v>
      </c>
      <c r="G492" s="359">
        <f t="shared" si="37"/>
        <v>2545</v>
      </c>
      <c r="H492" s="347">
        <f t="shared" si="38"/>
        <v>4.8000000000000001E-2</v>
      </c>
      <c r="I492" s="348" t="s">
        <v>4529</v>
      </c>
    </row>
    <row r="493" spans="1:9" x14ac:dyDescent="0.3">
      <c r="A493" s="345"/>
      <c r="B493" s="345">
        <v>491</v>
      </c>
      <c r="C493" s="346">
        <f t="shared" si="39"/>
        <v>26023000</v>
      </c>
      <c r="D493" s="346">
        <f t="shared" si="35"/>
        <v>102000</v>
      </c>
      <c r="E493" s="358">
        <f t="shared" si="36"/>
        <v>480</v>
      </c>
      <c r="G493" s="359">
        <f t="shared" si="37"/>
        <v>2550</v>
      </c>
      <c r="H493" s="347">
        <f t="shared" si="38"/>
        <v>4.8000000000000001E-2</v>
      </c>
      <c r="I493" s="348"/>
    </row>
    <row r="494" spans="1:9" x14ac:dyDescent="0.3">
      <c r="A494" s="345"/>
      <c r="B494" s="345">
        <v>492</v>
      </c>
      <c r="C494" s="346">
        <f t="shared" si="39"/>
        <v>26125200</v>
      </c>
      <c r="D494" s="346">
        <f t="shared" si="35"/>
        <v>102200</v>
      </c>
      <c r="E494" s="358">
        <f t="shared" si="36"/>
        <v>480</v>
      </c>
      <c r="G494" s="359">
        <f t="shared" si="37"/>
        <v>2555</v>
      </c>
      <c r="H494" s="347">
        <f t="shared" si="38"/>
        <v>4.8000000000000001E-2</v>
      </c>
      <c r="I494" s="348"/>
    </row>
    <row r="495" spans="1:9" x14ac:dyDescent="0.3">
      <c r="A495" s="345"/>
      <c r="B495" s="345">
        <v>493</v>
      </c>
      <c r="C495" s="346">
        <f t="shared" si="39"/>
        <v>26227600</v>
      </c>
      <c r="D495" s="346">
        <f t="shared" si="35"/>
        <v>102400</v>
      </c>
      <c r="E495" s="358">
        <f t="shared" si="36"/>
        <v>480</v>
      </c>
      <c r="G495" s="359">
        <f t="shared" si="37"/>
        <v>2560</v>
      </c>
      <c r="H495" s="347">
        <f t="shared" si="38"/>
        <v>4.8000000000000001E-2</v>
      </c>
      <c r="I495" s="348"/>
    </row>
    <row r="496" spans="1:9" x14ac:dyDescent="0.3">
      <c r="A496" s="345"/>
      <c r="B496" s="345">
        <v>494</v>
      </c>
      <c r="C496" s="346">
        <f t="shared" si="39"/>
        <v>26330200</v>
      </c>
      <c r="D496" s="346">
        <f t="shared" si="35"/>
        <v>102600</v>
      </c>
      <c r="E496" s="358">
        <f t="shared" si="36"/>
        <v>480</v>
      </c>
      <c r="G496" s="359">
        <f t="shared" si="37"/>
        <v>2565</v>
      </c>
      <c r="H496" s="347">
        <f t="shared" si="38"/>
        <v>4.8000000000000001E-2</v>
      </c>
      <c r="I496" s="348"/>
    </row>
    <row r="497" spans="1:9" x14ac:dyDescent="0.3">
      <c r="A497" s="345"/>
      <c r="B497" s="345">
        <v>495</v>
      </c>
      <c r="C497" s="346">
        <f t="shared" si="39"/>
        <v>26433000</v>
      </c>
      <c r="D497" s="346">
        <f t="shared" si="35"/>
        <v>102800</v>
      </c>
      <c r="E497" s="358">
        <f t="shared" si="36"/>
        <v>480</v>
      </c>
      <c r="G497" s="359">
        <f t="shared" si="37"/>
        <v>2570</v>
      </c>
      <c r="H497" s="347">
        <f t="shared" si="38"/>
        <v>4.8000000000000001E-2</v>
      </c>
      <c r="I497" s="348"/>
    </row>
    <row r="498" spans="1:9" x14ac:dyDescent="0.3">
      <c r="A498" s="345"/>
      <c r="B498" s="345">
        <v>496</v>
      </c>
      <c r="C498" s="346">
        <f t="shared" si="39"/>
        <v>26536000</v>
      </c>
      <c r="D498" s="346">
        <f t="shared" si="35"/>
        <v>103000</v>
      </c>
      <c r="E498" s="358">
        <f t="shared" si="36"/>
        <v>480</v>
      </c>
      <c r="G498" s="359">
        <f t="shared" si="37"/>
        <v>2575</v>
      </c>
      <c r="H498" s="347">
        <f t="shared" si="38"/>
        <v>4.8000000000000001E-2</v>
      </c>
      <c r="I498" s="348"/>
    </row>
    <row r="499" spans="1:9" x14ac:dyDescent="0.3">
      <c r="A499" s="345"/>
      <c r="B499" s="345">
        <v>497</v>
      </c>
      <c r="C499" s="346">
        <f t="shared" si="39"/>
        <v>26639200</v>
      </c>
      <c r="D499" s="346">
        <f t="shared" si="35"/>
        <v>103200</v>
      </c>
      <c r="E499" s="358">
        <f t="shared" si="36"/>
        <v>480</v>
      </c>
      <c r="G499" s="359">
        <f t="shared" si="37"/>
        <v>2580</v>
      </c>
      <c r="H499" s="347">
        <f t="shared" si="38"/>
        <v>4.8000000000000001E-2</v>
      </c>
      <c r="I499" s="348"/>
    </row>
    <row r="500" spans="1:9" x14ac:dyDescent="0.3">
      <c r="A500" s="345"/>
      <c r="B500" s="345">
        <v>498</v>
      </c>
      <c r="C500" s="346">
        <f t="shared" si="39"/>
        <v>26742600</v>
      </c>
      <c r="D500" s="346">
        <f t="shared" si="35"/>
        <v>103400</v>
      </c>
      <c r="E500" s="358">
        <f t="shared" si="36"/>
        <v>480</v>
      </c>
      <c r="G500" s="359">
        <f t="shared" si="37"/>
        <v>2585</v>
      </c>
      <c r="H500" s="347">
        <f t="shared" si="38"/>
        <v>4.8000000000000001E-2</v>
      </c>
      <c r="I500" s="348"/>
    </row>
    <row r="501" spans="1:9" x14ac:dyDescent="0.3">
      <c r="A501" s="345"/>
      <c r="B501" s="345">
        <v>499</v>
      </c>
      <c r="C501" s="346">
        <f t="shared" si="39"/>
        <v>26846200</v>
      </c>
      <c r="D501" s="346">
        <f t="shared" si="35"/>
        <v>103600</v>
      </c>
      <c r="E501" s="358">
        <f t="shared" si="36"/>
        <v>480</v>
      </c>
      <c r="G501" s="359">
        <f t="shared" si="37"/>
        <v>2590</v>
      </c>
      <c r="H501" s="347">
        <f t="shared" si="38"/>
        <v>4.8000000000000001E-2</v>
      </c>
      <c r="I501" s="348"/>
    </row>
    <row r="502" spans="1:9" x14ac:dyDescent="0.3">
      <c r="A502" s="345"/>
      <c r="B502" s="345">
        <v>500</v>
      </c>
      <c r="C502" s="346">
        <f t="shared" si="39"/>
        <v>26950000</v>
      </c>
      <c r="D502" s="346">
        <f t="shared" si="35"/>
        <v>103800</v>
      </c>
      <c r="E502" s="358">
        <f t="shared" si="36"/>
        <v>480</v>
      </c>
      <c r="G502" s="359">
        <f t="shared" si="37"/>
        <v>2595</v>
      </c>
      <c r="H502" s="347">
        <f t="shared" si="38"/>
        <v>4.8000000000000001E-2</v>
      </c>
      <c r="I502" s="348" t="s">
        <v>4529</v>
      </c>
    </row>
    <row r="503" spans="1:9" x14ac:dyDescent="0.3">
      <c r="A503" s="345"/>
      <c r="B503" s="345">
        <v>501</v>
      </c>
      <c r="C503" s="346">
        <f t="shared" si="39"/>
        <v>27054000</v>
      </c>
      <c r="D503" s="346">
        <f t="shared" si="35"/>
        <v>104000</v>
      </c>
      <c r="E503" s="358">
        <f t="shared" si="36"/>
        <v>480</v>
      </c>
      <c r="G503" s="359">
        <f t="shared" si="37"/>
        <v>2600</v>
      </c>
      <c r="H503" s="347">
        <f t="shared" si="38"/>
        <v>4.8000000000000001E-2</v>
      </c>
      <c r="I503" s="348"/>
    </row>
    <row r="504" spans="1:9" x14ac:dyDescent="0.3">
      <c r="A504" s="345"/>
      <c r="B504" s="345">
        <v>502</v>
      </c>
      <c r="C504" s="346">
        <f t="shared" si="39"/>
        <v>27158200</v>
      </c>
      <c r="D504" s="346">
        <f t="shared" si="35"/>
        <v>104200</v>
      </c>
      <c r="E504" s="358">
        <f t="shared" si="36"/>
        <v>480</v>
      </c>
      <c r="G504" s="359">
        <f t="shared" si="37"/>
        <v>2605</v>
      </c>
      <c r="H504" s="347">
        <f t="shared" si="38"/>
        <v>4.8000000000000001E-2</v>
      </c>
      <c r="I504" s="348"/>
    </row>
    <row r="505" spans="1:9" x14ac:dyDescent="0.3">
      <c r="A505" s="345"/>
      <c r="B505" s="345">
        <v>503</v>
      </c>
      <c r="C505" s="346">
        <f t="shared" si="39"/>
        <v>27262600</v>
      </c>
      <c r="D505" s="346">
        <f t="shared" si="35"/>
        <v>104400</v>
      </c>
      <c r="E505" s="358">
        <f t="shared" si="36"/>
        <v>480</v>
      </c>
      <c r="G505" s="359">
        <f t="shared" si="37"/>
        <v>2610</v>
      </c>
      <c r="H505" s="347">
        <f t="shared" si="38"/>
        <v>4.8000000000000001E-2</v>
      </c>
      <c r="I505" s="348"/>
    </row>
    <row r="506" spans="1:9" x14ac:dyDescent="0.3">
      <c r="A506" s="345"/>
      <c r="B506" s="345">
        <v>504</v>
      </c>
      <c r="C506" s="346">
        <f t="shared" si="39"/>
        <v>27367200</v>
      </c>
      <c r="D506" s="346">
        <f t="shared" si="35"/>
        <v>104600</v>
      </c>
      <c r="E506" s="358">
        <f t="shared" si="36"/>
        <v>480</v>
      </c>
      <c r="G506" s="359">
        <f t="shared" si="37"/>
        <v>2615</v>
      </c>
      <c r="H506" s="347">
        <f t="shared" si="38"/>
        <v>4.8000000000000001E-2</v>
      </c>
      <c r="I506" s="348"/>
    </row>
    <row r="507" spans="1:9" x14ac:dyDescent="0.3">
      <c r="A507" s="345"/>
      <c r="B507" s="345">
        <v>505</v>
      </c>
      <c r="C507" s="346">
        <f t="shared" si="39"/>
        <v>27472000</v>
      </c>
      <c r="D507" s="346">
        <f t="shared" si="35"/>
        <v>104800</v>
      </c>
      <c r="E507" s="358">
        <f t="shared" si="36"/>
        <v>480</v>
      </c>
      <c r="G507" s="359">
        <f t="shared" si="37"/>
        <v>2620</v>
      </c>
      <c r="H507" s="347">
        <f t="shared" si="38"/>
        <v>4.8000000000000001E-2</v>
      </c>
      <c r="I507" s="348"/>
    </row>
    <row r="508" spans="1:9" x14ac:dyDescent="0.3">
      <c r="A508" s="345"/>
      <c r="B508" s="345">
        <v>506</v>
      </c>
      <c r="C508" s="346">
        <f t="shared" si="39"/>
        <v>27577000</v>
      </c>
      <c r="D508" s="346">
        <f t="shared" si="35"/>
        <v>105000</v>
      </c>
      <c r="E508" s="358">
        <f t="shared" si="36"/>
        <v>480</v>
      </c>
      <c r="G508" s="359">
        <f t="shared" si="37"/>
        <v>2625</v>
      </c>
      <c r="H508" s="347">
        <f t="shared" si="38"/>
        <v>4.8000000000000001E-2</v>
      </c>
      <c r="I508" s="348"/>
    </row>
    <row r="509" spans="1:9" x14ac:dyDescent="0.3">
      <c r="A509" s="345"/>
      <c r="B509" s="345">
        <v>507</v>
      </c>
      <c r="C509" s="346">
        <f t="shared" si="39"/>
        <v>27682200</v>
      </c>
      <c r="D509" s="346">
        <f t="shared" si="35"/>
        <v>105200</v>
      </c>
      <c r="E509" s="358">
        <f t="shared" si="36"/>
        <v>480</v>
      </c>
      <c r="G509" s="359">
        <f t="shared" si="37"/>
        <v>2630</v>
      </c>
      <c r="H509" s="347">
        <f t="shared" si="38"/>
        <v>4.8000000000000001E-2</v>
      </c>
      <c r="I509" s="348"/>
    </row>
    <row r="510" spans="1:9" x14ac:dyDescent="0.3">
      <c r="A510" s="345"/>
      <c r="B510" s="345">
        <v>508</v>
      </c>
      <c r="C510" s="346">
        <f t="shared" si="39"/>
        <v>27787600</v>
      </c>
      <c r="D510" s="346">
        <f t="shared" si="35"/>
        <v>105400</v>
      </c>
      <c r="E510" s="358">
        <f t="shared" si="36"/>
        <v>480</v>
      </c>
      <c r="G510" s="359">
        <f t="shared" si="37"/>
        <v>2635</v>
      </c>
      <c r="H510" s="347">
        <f t="shared" si="38"/>
        <v>4.8000000000000001E-2</v>
      </c>
      <c r="I510" s="348"/>
    </row>
    <row r="511" spans="1:9" x14ac:dyDescent="0.3">
      <c r="A511" s="345"/>
      <c r="B511" s="345">
        <v>509</v>
      </c>
      <c r="C511" s="346">
        <f t="shared" si="39"/>
        <v>27893200</v>
      </c>
      <c r="D511" s="346">
        <f t="shared" si="35"/>
        <v>105600</v>
      </c>
      <c r="E511" s="358">
        <f t="shared" si="36"/>
        <v>480</v>
      </c>
      <c r="G511" s="359">
        <f t="shared" si="37"/>
        <v>2640</v>
      </c>
      <c r="H511" s="347">
        <f t="shared" si="38"/>
        <v>4.8000000000000001E-2</v>
      </c>
      <c r="I511" s="348"/>
    </row>
    <row r="512" spans="1:9" x14ac:dyDescent="0.3">
      <c r="A512" s="345"/>
      <c r="B512" s="345">
        <v>510</v>
      </c>
      <c r="C512" s="346">
        <f t="shared" si="39"/>
        <v>27999000</v>
      </c>
      <c r="D512" s="346">
        <f t="shared" si="35"/>
        <v>105800</v>
      </c>
      <c r="E512" s="358">
        <f t="shared" si="36"/>
        <v>509.99999999999994</v>
      </c>
      <c r="G512" s="359">
        <f t="shared" si="37"/>
        <v>2645</v>
      </c>
      <c r="H512" s="347">
        <f t="shared" si="38"/>
        <v>5.0999999999999997E-2</v>
      </c>
      <c r="I512" s="348" t="s">
        <v>4529</v>
      </c>
    </row>
    <row r="513" spans="1:9" x14ac:dyDescent="0.3">
      <c r="A513" s="345"/>
      <c r="B513" s="345">
        <v>511</v>
      </c>
      <c r="C513" s="346">
        <f t="shared" si="39"/>
        <v>28105000</v>
      </c>
      <c r="D513" s="346">
        <f t="shared" si="35"/>
        <v>106000</v>
      </c>
      <c r="E513" s="358">
        <f t="shared" si="36"/>
        <v>509.99999999999994</v>
      </c>
      <c r="G513" s="359">
        <f t="shared" si="37"/>
        <v>2650</v>
      </c>
      <c r="H513" s="347">
        <f t="shared" si="38"/>
        <v>5.0999999999999997E-2</v>
      </c>
      <c r="I513" s="348"/>
    </row>
    <row r="514" spans="1:9" x14ac:dyDescent="0.3">
      <c r="A514" s="345"/>
      <c r="B514" s="345">
        <v>512</v>
      </c>
      <c r="C514" s="346">
        <f t="shared" si="39"/>
        <v>28211200</v>
      </c>
      <c r="D514" s="346">
        <f t="shared" si="35"/>
        <v>106200</v>
      </c>
      <c r="E514" s="358">
        <f t="shared" si="36"/>
        <v>509.99999999999994</v>
      </c>
      <c r="G514" s="359">
        <f t="shared" si="37"/>
        <v>2655</v>
      </c>
      <c r="H514" s="347">
        <f t="shared" si="38"/>
        <v>5.0999999999999997E-2</v>
      </c>
      <c r="I514" s="348"/>
    </row>
    <row r="515" spans="1:9" x14ac:dyDescent="0.3">
      <c r="A515" s="345"/>
      <c r="B515" s="345">
        <v>513</v>
      </c>
      <c r="C515" s="346">
        <f t="shared" si="39"/>
        <v>28317600</v>
      </c>
      <c r="D515" s="346">
        <f t="shared" ref="D515:D578" si="40">K$10*G515</f>
        <v>106400</v>
      </c>
      <c r="E515" s="358">
        <f t="shared" ref="E515:E578" si="41">H515*10000</f>
        <v>509.99999999999994</v>
      </c>
      <c r="G515" s="359">
        <f t="shared" ref="G515:G578" si="42">(B515-1)*5 +100</f>
        <v>2660</v>
      </c>
      <c r="H515" s="347">
        <f t="shared" ref="H515:H578" si="43">INT(B515/30)*0.3/100</f>
        <v>5.0999999999999997E-2</v>
      </c>
      <c r="I515" s="348"/>
    </row>
    <row r="516" spans="1:9" x14ac:dyDescent="0.3">
      <c r="A516" s="345"/>
      <c r="B516" s="345">
        <v>514</v>
      </c>
      <c r="C516" s="346">
        <f t="shared" ref="C516:C579" si="44">C515+D516</f>
        <v>28424200</v>
      </c>
      <c r="D516" s="346">
        <f t="shared" si="40"/>
        <v>106600</v>
      </c>
      <c r="E516" s="358">
        <f t="shared" si="41"/>
        <v>509.99999999999994</v>
      </c>
      <c r="G516" s="359">
        <f t="shared" si="42"/>
        <v>2665</v>
      </c>
      <c r="H516" s="347">
        <f t="shared" si="43"/>
        <v>5.0999999999999997E-2</v>
      </c>
      <c r="I516" s="348"/>
    </row>
    <row r="517" spans="1:9" x14ac:dyDescent="0.3">
      <c r="A517" s="345"/>
      <c r="B517" s="345">
        <v>515</v>
      </c>
      <c r="C517" s="346">
        <f t="shared" si="44"/>
        <v>28531000</v>
      </c>
      <c r="D517" s="346">
        <f t="shared" si="40"/>
        <v>106800</v>
      </c>
      <c r="E517" s="358">
        <f t="shared" si="41"/>
        <v>509.99999999999994</v>
      </c>
      <c r="G517" s="359">
        <f t="shared" si="42"/>
        <v>2670</v>
      </c>
      <c r="H517" s="347">
        <f t="shared" si="43"/>
        <v>5.0999999999999997E-2</v>
      </c>
      <c r="I517" s="348"/>
    </row>
    <row r="518" spans="1:9" x14ac:dyDescent="0.3">
      <c r="A518" s="345"/>
      <c r="B518" s="345">
        <v>516</v>
      </c>
      <c r="C518" s="346">
        <f t="shared" si="44"/>
        <v>28638000</v>
      </c>
      <c r="D518" s="346">
        <f t="shared" si="40"/>
        <v>107000</v>
      </c>
      <c r="E518" s="358">
        <f t="shared" si="41"/>
        <v>509.99999999999994</v>
      </c>
      <c r="G518" s="359">
        <f t="shared" si="42"/>
        <v>2675</v>
      </c>
      <c r="H518" s="347">
        <f t="shared" si="43"/>
        <v>5.0999999999999997E-2</v>
      </c>
      <c r="I518" s="348"/>
    </row>
    <row r="519" spans="1:9" x14ac:dyDescent="0.3">
      <c r="A519" s="345"/>
      <c r="B519" s="345">
        <v>517</v>
      </c>
      <c r="C519" s="346">
        <f t="shared" si="44"/>
        <v>28745200</v>
      </c>
      <c r="D519" s="346">
        <f t="shared" si="40"/>
        <v>107200</v>
      </c>
      <c r="E519" s="358">
        <f t="shared" si="41"/>
        <v>509.99999999999994</v>
      </c>
      <c r="G519" s="359">
        <f t="shared" si="42"/>
        <v>2680</v>
      </c>
      <c r="H519" s="347">
        <f t="shared" si="43"/>
        <v>5.0999999999999997E-2</v>
      </c>
      <c r="I519" s="348"/>
    </row>
    <row r="520" spans="1:9" x14ac:dyDescent="0.3">
      <c r="A520" s="345"/>
      <c r="B520" s="345">
        <v>518</v>
      </c>
      <c r="C520" s="346">
        <f t="shared" si="44"/>
        <v>28852600</v>
      </c>
      <c r="D520" s="346">
        <f t="shared" si="40"/>
        <v>107400</v>
      </c>
      <c r="E520" s="358">
        <f t="shared" si="41"/>
        <v>509.99999999999994</v>
      </c>
      <c r="G520" s="359">
        <f t="shared" si="42"/>
        <v>2685</v>
      </c>
      <c r="H520" s="347">
        <f t="shared" si="43"/>
        <v>5.0999999999999997E-2</v>
      </c>
      <c r="I520" s="348"/>
    </row>
    <row r="521" spans="1:9" x14ac:dyDescent="0.3">
      <c r="A521" s="345"/>
      <c r="B521" s="345">
        <v>519</v>
      </c>
      <c r="C521" s="346">
        <f t="shared" si="44"/>
        <v>28960200</v>
      </c>
      <c r="D521" s="346">
        <f t="shared" si="40"/>
        <v>107600</v>
      </c>
      <c r="E521" s="358">
        <f t="shared" si="41"/>
        <v>509.99999999999994</v>
      </c>
      <c r="G521" s="359">
        <f t="shared" si="42"/>
        <v>2690</v>
      </c>
      <c r="H521" s="347">
        <f t="shared" si="43"/>
        <v>5.0999999999999997E-2</v>
      </c>
      <c r="I521" s="348"/>
    </row>
    <row r="522" spans="1:9" x14ac:dyDescent="0.3">
      <c r="A522" s="345"/>
      <c r="B522" s="345">
        <v>520</v>
      </c>
      <c r="C522" s="346">
        <f t="shared" si="44"/>
        <v>29068000</v>
      </c>
      <c r="D522" s="346">
        <f t="shared" si="40"/>
        <v>107800</v>
      </c>
      <c r="E522" s="358">
        <f t="shared" si="41"/>
        <v>509.99999999999994</v>
      </c>
      <c r="G522" s="359">
        <f t="shared" si="42"/>
        <v>2695</v>
      </c>
      <c r="H522" s="347">
        <f t="shared" si="43"/>
        <v>5.0999999999999997E-2</v>
      </c>
      <c r="I522" s="348" t="s">
        <v>4530</v>
      </c>
    </row>
    <row r="523" spans="1:9" x14ac:dyDescent="0.3">
      <c r="A523" s="345"/>
      <c r="B523" s="345">
        <v>521</v>
      </c>
      <c r="C523" s="346">
        <f t="shared" si="44"/>
        <v>29176000</v>
      </c>
      <c r="D523" s="346">
        <f t="shared" si="40"/>
        <v>108000</v>
      </c>
      <c r="E523" s="358">
        <f t="shared" si="41"/>
        <v>509.99999999999994</v>
      </c>
      <c r="G523" s="359">
        <f t="shared" si="42"/>
        <v>2700</v>
      </c>
      <c r="H523" s="347">
        <f t="shared" si="43"/>
        <v>5.0999999999999997E-2</v>
      </c>
      <c r="I523" s="348"/>
    </row>
    <row r="524" spans="1:9" x14ac:dyDescent="0.3">
      <c r="A524" s="345"/>
      <c r="B524" s="345">
        <v>522</v>
      </c>
      <c r="C524" s="346">
        <f t="shared" si="44"/>
        <v>29284200</v>
      </c>
      <c r="D524" s="346">
        <f t="shared" si="40"/>
        <v>108200</v>
      </c>
      <c r="E524" s="358">
        <f t="shared" si="41"/>
        <v>509.99999999999994</v>
      </c>
      <c r="G524" s="359">
        <f t="shared" si="42"/>
        <v>2705</v>
      </c>
      <c r="H524" s="347">
        <f t="shared" si="43"/>
        <v>5.0999999999999997E-2</v>
      </c>
      <c r="I524" s="348"/>
    </row>
    <row r="525" spans="1:9" x14ac:dyDescent="0.3">
      <c r="A525" s="345"/>
      <c r="B525" s="345">
        <v>523</v>
      </c>
      <c r="C525" s="346">
        <f t="shared" si="44"/>
        <v>29392600</v>
      </c>
      <c r="D525" s="346">
        <f t="shared" si="40"/>
        <v>108400</v>
      </c>
      <c r="E525" s="358">
        <f t="shared" si="41"/>
        <v>509.99999999999994</v>
      </c>
      <c r="G525" s="359">
        <f t="shared" si="42"/>
        <v>2710</v>
      </c>
      <c r="H525" s="347">
        <f t="shared" si="43"/>
        <v>5.0999999999999997E-2</v>
      </c>
      <c r="I525" s="348"/>
    </row>
    <row r="526" spans="1:9" x14ac:dyDescent="0.3">
      <c r="A526" s="345"/>
      <c r="B526" s="345">
        <v>524</v>
      </c>
      <c r="C526" s="346">
        <f t="shared" si="44"/>
        <v>29501200</v>
      </c>
      <c r="D526" s="346">
        <f t="shared" si="40"/>
        <v>108600</v>
      </c>
      <c r="E526" s="358">
        <f t="shared" si="41"/>
        <v>509.99999999999994</v>
      </c>
      <c r="G526" s="359">
        <f t="shared" si="42"/>
        <v>2715</v>
      </c>
      <c r="H526" s="347">
        <f t="shared" si="43"/>
        <v>5.0999999999999997E-2</v>
      </c>
      <c r="I526" s="348"/>
    </row>
    <row r="527" spans="1:9" x14ac:dyDescent="0.3">
      <c r="A527" s="345"/>
      <c r="B527" s="345">
        <v>525</v>
      </c>
      <c r="C527" s="346">
        <f t="shared" si="44"/>
        <v>29610000</v>
      </c>
      <c r="D527" s="346">
        <f t="shared" si="40"/>
        <v>108800</v>
      </c>
      <c r="E527" s="358">
        <f t="shared" si="41"/>
        <v>509.99999999999994</v>
      </c>
      <c r="G527" s="359">
        <f t="shared" si="42"/>
        <v>2720</v>
      </c>
      <c r="H527" s="347">
        <f t="shared" si="43"/>
        <v>5.0999999999999997E-2</v>
      </c>
      <c r="I527" s="348"/>
    </row>
    <row r="528" spans="1:9" x14ac:dyDescent="0.3">
      <c r="A528" s="345"/>
      <c r="B528" s="345">
        <v>526</v>
      </c>
      <c r="C528" s="346">
        <f t="shared" si="44"/>
        <v>29719000</v>
      </c>
      <c r="D528" s="346">
        <f t="shared" si="40"/>
        <v>109000</v>
      </c>
      <c r="E528" s="358">
        <f t="shared" si="41"/>
        <v>509.99999999999994</v>
      </c>
      <c r="G528" s="359">
        <f t="shared" si="42"/>
        <v>2725</v>
      </c>
      <c r="H528" s="347">
        <f t="shared" si="43"/>
        <v>5.0999999999999997E-2</v>
      </c>
      <c r="I528" s="348"/>
    </row>
    <row r="529" spans="1:9" x14ac:dyDescent="0.3">
      <c r="A529" s="345"/>
      <c r="B529" s="345">
        <v>527</v>
      </c>
      <c r="C529" s="346">
        <f t="shared" si="44"/>
        <v>29828200</v>
      </c>
      <c r="D529" s="346">
        <f t="shared" si="40"/>
        <v>109200</v>
      </c>
      <c r="E529" s="358">
        <f t="shared" si="41"/>
        <v>509.99999999999994</v>
      </c>
      <c r="G529" s="359">
        <f t="shared" si="42"/>
        <v>2730</v>
      </c>
      <c r="H529" s="347">
        <f t="shared" si="43"/>
        <v>5.0999999999999997E-2</v>
      </c>
      <c r="I529" s="348"/>
    </row>
    <row r="530" spans="1:9" x14ac:dyDescent="0.3">
      <c r="A530" s="345"/>
      <c r="B530" s="345">
        <v>528</v>
      </c>
      <c r="C530" s="346">
        <f t="shared" si="44"/>
        <v>29937600</v>
      </c>
      <c r="D530" s="346">
        <f t="shared" si="40"/>
        <v>109400</v>
      </c>
      <c r="E530" s="358">
        <f t="shared" si="41"/>
        <v>509.99999999999994</v>
      </c>
      <c r="G530" s="359">
        <f t="shared" si="42"/>
        <v>2735</v>
      </c>
      <c r="H530" s="347">
        <f t="shared" si="43"/>
        <v>5.0999999999999997E-2</v>
      </c>
      <c r="I530" s="348"/>
    </row>
    <row r="531" spans="1:9" x14ac:dyDescent="0.3">
      <c r="A531" s="345"/>
      <c r="B531" s="345">
        <v>529</v>
      </c>
      <c r="C531" s="346">
        <f t="shared" si="44"/>
        <v>30047200</v>
      </c>
      <c r="D531" s="346">
        <f t="shared" si="40"/>
        <v>109600</v>
      </c>
      <c r="E531" s="358">
        <f t="shared" si="41"/>
        <v>509.99999999999994</v>
      </c>
      <c r="G531" s="359">
        <f t="shared" si="42"/>
        <v>2740</v>
      </c>
      <c r="H531" s="347">
        <f t="shared" si="43"/>
        <v>5.0999999999999997E-2</v>
      </c>
      <c r="I531" s="348"/>
    </row>
    <row r="532" spans="1:9" x14ac:dyDescent="0.3">
      <c r="A532" s="345"/>
      <c r="B532" s="345">
        <v>530</v>
      </c>
      <c r="C532" s="346">
        <f t="shared" si="44"/>
        <v>30157000</v>
      </c>
      <c r="D532" s="346">
        <f t="shared" si="40"/>
        <v>109800</v>
      </c>
      <c r="E532" s="358">
        <f t="shared" si="41"/>
        <v>509.99999999999994</v>
      </c>
      <c r="G532" s="359">
        <f t="shared" si="42"/>
        <v>2745</v>
      </c>
      <c r="H532" s="347">
        <f t="shared" si="43"/>
        <v>5.0999999999999997E-2</v>
      </c>
      <c r="I532" s="348" t="s">
        <v>4531</v>
      </c>
    </row>
    <row r="533" spans="1:9" x14ac:dyDescent="0.3">
      <c r="A533" s="345"/>
      <c r="B533" s="345">
        <v>531</v>
      </c>
      <c r="C533" s="346">
        <f t="shared" si="44"/>
        <v>30267000</v>
      </c>
      <c r="D533" s="346">
        <f t="shared" si="40"/>
        <v>110000</v>
      </c>
      <c r="E533" s="358">
        <f t="shared" si="41"/>
        <v>509.99999999999994</v>
      </c>
      <c r="G533" s="359">
        <f t="shared" si="42"/>
        <v>2750</v>
      </c>
      <c r="H533" s="347">
        <f t="shared" si="43"/>
        <v>5.0999999999999997E-2</v>
      </c>
      <c r="I533" s="348"/>
    </row>
    <row r="534" spans="1:9" x14ac:dyDescent="0.3">
      <c r="A534" s="345"/>
      <c r="B534" s="345">
        <v>532</v>
      </c>
      <c r="C534" s="346">
        <f t="shared" si="44"/>
        <v>30377200</v>
      </c>
      <c r="D534" s="346">
        <f t="shared" si="40"/>
        <v>110200</v>
      </c>
      <c r="E534" s="358">
        <f t="shared" si="41"/>
        <v>509.99999999999994</v>
      </c>
      <c r="G534" s="359">
        <f t="shared" si="42"/>
        <v>2755</v>
      </c>
      <c r="H534" s="347">
        <f t="shared" si="43"/>
        <v>5.0999999999999997E-2</v>
      </c>
      <c r="I534" s="348"/>
    </row>
    <row r="535" spans="1:9" x14ac:dyDescent="0.3">
      <c r="A535" s="345"/>
      <c r="B535" s="345">
        <v>533</v>
      </c>
      <c r="C535" s="346">
        <f t="shared" si="44"/>
        <v>30487600</v>
      </c>
      <c r="D535" s="346">
        <f t="shared" si="40"/>
        <v>110400</v>
      </c>
      <c r="E535" s="358">
        <f t="shared" si="41"/>
        <v>509.99999999999994</v>
      </c>
      <c r="G535" s="359">
        <f t="shared" si="42"/>
        <v>2760</v>
      </c>
      <c r="H535" s="347">
        <f t="shared" si="43"/>
        <v>5.0999999999999997E-2</v>
      </c>
      <c r="I535" s="348"/>
    </row>
    <row r="536" spans="1:9" x14ac:dyDescent="0.3">
      <c r="A536" s="345"/>
      <c r="B536" s="345">
        <v>534</v>
      </c>
      <c r="C536" s="346">
        <f t="shared" si="44"/>
        <v>30598200</v>
      </c>
      <c r="D536" s="346">
        <f t="shared" si="40"/>
        <v>110600</v>
      </c>
      <c r="E536" s="358">
        <f t="shared" si="41"/>
        <v>509.99999999999994</v>
      </c>
      <c r="G536" s="359">
        <f t="shared" si="42"/>
        <v>2765</v>
      </c>
      <c r="H536" s="347">
        <f t="shared" si="43"/>
        <v>5.0999999999999997E-2</v>
      </c>
      <c r="I536" s="348"/>
    </row>
    <row r="537" spans="1:9" x14ac:dyDescent="0.3">
      <c r="A537" s="345"/>
      <c r="B537" s="345">
        <v>535</v>
      </c>
      <c r="C537" s="346">
        <f t="shared" si="44"/>
        <v>30709000</v>
      </c>
      <c r="D537" s="346">
        <f t="shared" si="40"/>
        <v>110800</v>
      </c>
      <c r="E537" s="358">
        <f t="shared" si="41"/>
        <v>509.99999999999994</v>
      </c>
      <c r="G537" s="359">
        <f t="shared" si="42"/>
        <v>2770</v>
      </c>
      <c r="H537" s="347">
        <f t="shared" si="43"/>
        <v>5.0999999999999997E-2</v>
      </c>
      <c r="I537" s="348"/>
    </row>
    <row r="538" spans="1:9" x14ac:dyDescent="0.3">
      <c r="A538" s="345"/>
      <c r="B538" s="345">
        <v>536</v>
      </c>
      <c r="C538" s="346">
        <f t="shared" si="44"/>
        <v>30820000</v>
      </c>
      <c r="D538" s="346">
        <f t="shared" si="40"/>
        <v>111000</v>
      </c>
      <c r="E538" s="358">
        <f t="shared" si="41"/>
        <v>509.99999999999994</v>
      </c>
      <c r="G538" s="359">
        <f t="shared" si="42"/>
        <v>2775</v>
      </c>
      <c r="H538" s="347">
        <f t="shared" si="43"/>
        <v>5.0999999999999997E-2</v>
      </c>
      <c r="I538" s="348"/>
    </row>
    <row r="539" spans="1:9" x14ac:dyDescent="0.3">
      <c r="A539" s="345"/>
      <c r="B539" s="345">
        <v>537</v>
      </c>
      <c r="C539" s="346">
        <f t="shared" si="44"/>
        <v>30931200</v>
      </c>
      <c r="D539" s="346">
        <f t="shared" si="40"/>
        <v>111200</v>
      </c>
      <c r="E539" s="358">
        <f t="shared" si="41"/>
        <v>509.99999999999994</v>
      </c>
      <c r="G539" s="359">
        <f t="shared" si="42"/>
        <v>2780</v>
      </c>
      <c r="H539" s="347">
        <f t="shared" si="43"/>
        <v>5.0999999999999997E-2</v>
      </c>
      <c r="I539" s="348"/>
    </row>
    <row r="540" spans="1:9" x14ac:dyDescent="0.3">
      <c r="A540" s="345"/>
      <c r="B540" s="345">
        <v>538</v>
      </c>
      <c r="C540" s="346">
        <f t="shared" si="44"/>
        <v>31042600</v>
      </c>
      <c r="D540" s="346">
        <f t="shared" si="40"/>
        <v>111400</v>
      </c>
      <c r="E540" s="358">
        <f t="shared" si="41"/>
        <v>509.99999999999994</v>
      </c>
      <c r="G540" s="359">
        <f t="shared" si="42"/>
        <v>2785</v>
      </c>
      <c r="H540" s="347">
        <f t="shared" si="43"/>
        <v>5.0999999999999997E-2</v>
      </c>
      <c r="I540" s="348"/>
    </row>
    <row r="541" spans="1:9" x14ac:dyDescent="0.3">
      <c r="A541" s="345"/>
      <c r="B541" s="345">
        <v>539</v>
      </c>
      <c r="C541" s="346">
        <f t="shared" si="44"/>
        <v>31154200</v>
      </c>
      <c r="D541" s="346">
        <f t="shared" si="40"/>
        <v>111600</v>
      </c>
      <c r="E541" s="358">
        <f t="shared" si="41"/>
        <v>509.99999999999994</v>
      </c>
      <c r="G541" s="359">
        <f t="shared" si="42"/>
        <v>2790</v>
      </c>
      <c r="H541" s="347">
        <f t="shared" si="43"/>
        <v>5.0999999999999997E-2</v>
      </c>
      <c r="I541" s="348"/>
    </row>
    <row r="542" spans="1:9" x14ac:dyDescent="0.3">
      <c r="A542" s="345"/>
      <c r="B542" s="345">
        <v>540</v>
      </c>
      <c r="C542" s="346">
        <f t="shared" si="44"/>
        <v>31266000</v>
      </c>
      <c r="D542" s="346">
        <f t="shared" si="40"/>
        <v>111800</v>
      </c>
      <c r="E542" s="358">
        <f t="shared" si="41"/>
        <v>539.99999999999989</v>
      </c>
      <c r="G542" s="359">
        <f t="shared" si="42"/>
        <v>2795</v>
      </c>
      <c r="H542" s="347">
        <f t="shared" si="43"/>
        <v>5.3999999999999992E-2</v>
      </c>
      <c r="I542" s="348" t="s">
        <v>4531</v>
      </c>
    </row>
    <row r="543" spans="1:9" x14ac:dyDescent="0.3">
      <c r="A543" s="345"/>
      <c r="B543" s="345">
        <v>541</v>
      </c>
      <c r="C543" s="346">
        <f t="shared" si="44"/>
        <v>31378000</v>
      </c>
      <c r="D543" s="346">
        <f t="shared" si="40"/>
        <v>112000</v>
      </c>
      <c r="E543" s="358">
        <f t="shared" si="41"/>
        <v>539.99999999999989</v>
      </c>
      <c r="G543" s="359">
        <f t="shared" si="42"/>
        <v>2800</v>
      </c>
      <c r="H543" s="347">
        <f t="shared" si="43"/>
        <v>5.3999999999999992E-2</v>
      </c>
      <c r="I543" s="348"/>
    </row>
    <row r="544" spans="1:9" x14ac:dyDescent="0.3">
      <c r="A544" s="345"/>
      <c r="B544" s="345">
        <v>542</v>
      </c>
      <c r="C544" s="346">
        <f t="shared" si="44"/>
        <v>31490200</v>
      </c>
      <c r="D544" s="346">
        <f t="shared" si="40"/>
        <v>112200</v>
      </c>
      <c r="E544" s="358">
        <f t="shared" si="41"/>
        <v>539.99999999999989</v>
      </c>
      <c r="G544" s="359">
        <f t="shared" si="42"/>
        <v>2805</v>
      </c>
      <c r="H544" s="347">
        <f t="shared" si="43"/>
        <v>5.3999999999999992E-2</v>
      </c>
      <c r="I544" s="348"/>
    </row>
    <row r="545" spans="1:9" x14ac:dyDescent="0.3">
      <c r="A545" s="345"/>
      <c r="B545" s="345">
        <v>543</v>
      </c>
      <c r="C545" s="346">
        <f t="shared" si="44"/>
        <v>31602600</v>
      </c>
      <c r="D545" s="346">
        <f t="shared" si="40"/>
        <v>112400</v>
      </c>
      <c r="E545" s="358">
        <f t="shared" si="41"/>
        <v>539.99999999999989</v>
      </c>
      <c r="G545" s="359">
        <f t="shared" si="42"/>
        <v>2810</v>
      </c>
      <c r="H545" s="347">
        <f t="shared" si="43"/>
        <v>5.3999999999999992E-2</v>
      </c>
      <c r="I545" s="348"/>
    </row>
    <row r="546" spans="1:9" x14ac:dyDescent="0.3">
      <c r="A546" s="345"/>
      <c r="B546" s="345">
        <v>544</v>
      </c>
      <c r="C546" s="346">
        <f t="shared" si="44"/>
        <v>31715200</v>
      </c>
      <c r="D546" s="346">
        <f t="shared" si="40"/>
        <v>112600</v>
      </c>
      <c r="E546" s="358">
        <f t="shared" si="41"/>
        <v>539.99999999999989</v>
      </c>
      <c r="G546" s="359">
        <f t="shared" si="42"/>
        <v>2815</v>
      </c>
      <c r="H546" s="347">
        <f t="shared" si="43"/>
        <v>5.3999999999999992E-2</v>
      </c>
      <c r="I546" s="348"/>
    </row>
    <row r="547" spans="1:9" x14ac:dyDescent="0.3">
      <c r="A547" s="345"/>
      <c r="B547" s="345">
        <v>545</v>
      </c>
      <c r="C547" s="346">
        <f t="shared" si="44"/>
        <v>31828000</v>
      </c>
      <c r="D547" s="346">
        <f t="shared" si="40"/>
        <v>112800</v>
      </c>
      <c r="E547" s="358">
        <f t="shared" si="41"/>
        <v>539.99999999999989</v>
      </c>
      <c r="G547" s="359">
        <f t="shared" si="42"/>
        <v>2820</v>
      </c>
      <c r="H547" s="347">
        <f t="shared" si="43"/>
        <v>5.3999999999999992E-2</v>
      </c>
      <c r="I547" s="348"/>
    </row>
    <row r="548" spans="1:9" x14ac:dyDescent="0.3">
      <c r="A548" s="345"/>
      <c r="B548" s="345">
        <v>546</v>
      </c>
      <c r="C548" s="346">
        <f t="shared" si="44"/>
        <v>31941000</v>
      </c>
      <c r="D548" s="346">
        <f t="shared" si="40"/>
        <v>113000</v>
      </c>
      <c r="E548" s="358">
        <f t="shared" si="41"/>
        <v>539.99999999999989</v>
      </c>
      <c r="G548" s="359">
        <f t="shared" si="42"/>
        <v>2825</v>
      </c>
      <c r="H548" s="347">
        <f t="shared" si="43"/>
        <v>5.3999999999999992E-2</v>
      </c>
      <c r="I548" s="348"/>
    </row>
    <row r="549" spans="1:9" x14ac:dyDescent="0.3">
      <c r="A549" s="345"/>
      <c r="B549" s="345">
        <v>547</v>
      </c>
      <c r="C549" s="346">
        <f t="shared" si="44"/>
        <v>32054200</v>
      </c>
      <c r="D549" s="346">
        <f t="shared" si="40"/>
        <v>113200</v>
      </c>
      <c r="E549" s="358">
        <f t="shared" si="41"/>
        <v>539.99999999999989</v>
      </c>
      <c r="G549" s="359">
        <f t="shared" si="42"/>
        <v>2830</v>
      </c>
      <c r="H549" s="347">
        <f t="shared" si="43"/>
        <v>5.3999999999999992E-2</v>
      </c>
      <c r="I549" s="348"/>
    </row>
    <row r="550" spans="1:9" x14ac:dyDescent="0.3">
      <c r="A550" s="345"/>
      <c r="B550" s="345">
        <v>548</v>
      </c>
      <c r="C550" s="346">
        <f t="shared" si="44"/>
        <v>32167600</v>
      </c>
      <c r="D550" s="346">
        <f t="shared" si="40"/>
        <v>113400</v>
      </c>
      <c r="E550" s="358">
        <f t="shared" si="41"/>
        <v>539.99999999999989</v>
      </c>
      <c r="G550" s="359">
        <f t="shared" si="42"/>
        <v>2835</v>
      </c>
      <c r="H550" s="347">
        <f t="shared" si="43"/>
        <v>5.3999999999999992E-2</v>
      </c>
      <c r="I550" s="348"/>
    </row>
    <row r="551" spans="1:9" x14ac:dyDescent="0.3">
      <c r="A551" s="345"/>
      <c r="B551" s="345">
        <v>549</v>
      </c>
      <c r="C551" s="346">
        <f t="shared" si="44"/>
        <v>32281200</v>
      </c>
      <c r="D551" s="346">
        <f t="shared" si="40"/>
        <v>113600</v>
      </c>
      <c r="E551" s="358">
        <f t="shared" si="41"/>
        <v>539.99999999999989</v>
      </c>
      <c r="G551" s="359">
        <f t="shared" si="42"/>
        <v>2840</v>
      </c>
      <c r="H551" s="347">
        <f t="shared" si="43"/>
        <v>5.3999999999999992E-2</v>
      </c>
      <c r="I551" s="348"/>
    </row>
    <row r="552" spans="1:9" x14ac:dyDescent="0.3">
      <c r="A552" s="345"/>
      <c r="B552" s="345">
        <v>550</v>
      </c>
      <c r="C552" s="346">
        <f t="shared" si="44"/>
        <v>32395000</v>
      </c>
      <c r="D552" s="346">
        <f t="shared" si="40"/>
        <v>113800</v>
      </c>
      <c r="E552" s="358">
        <f t="shared" si="41"/>
        <v>539.99999999999989</v>
      </c>
      <c r="G552" s="359">
        <f t="shared" si="42"/>
        <v>2845</v>
      </c>
      <c r="H552" s="347">
        <f t="shared" si="43"/>
        <v>5.3999999999999992E-2</v>
      </c>
      <c r="I552" s="348" t="s">
        <v>4531</v>
      </c>
    </row>
    <row r="553" spans="1:9" x14ac:dyDescent="0.3">
      <c r="A553" s="345"/>
      <c r="B553" s="345">
        <v>551</v>
      </c>
      <c r="C553" s="346">
        <f t="shared" si="44"/>
        <v>32509000</v>
      </c>
      <c r="D553" s="346">
        <f t="shared" si="40"/>
        <v>114000</v>
      </c>
      <c r="E553" s="358">
        <f t="shared" si="41"/>
        <v>539.99999999999989</v>
      </c>
      <c r="G553" s="359">
        <f t="shared" si="42"/>
        <v>2850</v>
      </c>
      <c r="H553" s="347">
        <f t="shared" si="43"/>
        <v>5.3999999999999992E-2</v>
      </c>
      <c r="I553" s="348"/>
    </row>
    <row r="554" spans="1:9" x14ac:dyDescent="0.3">
      <c r="A554" s="345"/>
      <c r="B554" s="345">
        <v>552</v>
      </c>
      <c r="C554" s="346">
        <f t="shared" si="44"/>
        <v>32623200</v>
      </c>
      <c r="D554" s="346">
        <f t="shared" si="40"/>
        <v>114200</v>
      </c>
      <c r="E554" s="358">
        <f t="shared" si="41"/>
        <v>539.99999999999989</v>
      </c>
      <c r="G554" s="359">
        <f t="shared" si="42"/>
        <v>2855</v>
      </c>
      <c r="H554" s="347">
        <f t="shared" si="43"/>
        <v>5.3999999999999992E-2</v>
      </c>
      <c r="I554" s="348"/>
    </row>
    <row r="555" spans="1:9" x14ac:dyDescent="0.3">
      <c r="A555" s="345"/>
      <c r="B555" s="345">
        <v>553</v>
      </c>
      <c r="C555" s="346">
        <f t="shared" si="44"/>
        <v>32737600</v>
      </c>
      <c r="D555" s="346">
        <f t="shared" si="40"/>
        <v>114400</v>
      </c>
      <c r="E555" s="358">
        <f t="shared" si="41"/>
        <v>539.99999999999989</v>
      </c>
      <c r="G555" s="359">
        <f t="shared" si="42"/>
        <v>2860</v>
      </c>
      <c r="H555" s="347">
        <f t="shared" si="43"/>
        <v>5.3999999999999992E-2</v>
      </c>
      <c r="I555" s="348"/>
    </row>
    <row r="556" spans="1:9" x14ac:dyDescent="0.3">
      <c r="A556" s="345"/>
      <c r="B556" s="345">
        <v>554</v>
      </c>
      <c r="C556" s="346">
        <f t="shared" si="44"/>
        <v>32852200</v>
      </c>
      <c r="D556" s="346">
        <f t="shared" si="40"/>
        <v>114600</v>
      </c>
      <c r="E556" s="358">
        <f t="shared" si="41"/>
        <v>539.99999999999989</v>
      </c>
      <c r="G556" s="359">
        <f t="shared" si="42"/>
        <v>2865</v>
      </c>
      <c r="H556" s="347">
        <f t="shared" si="43"/>
        <v>5.3999999999999992E-2</v>
      </c>
      <c r="I556" s="348"/>
    </row>
    <row r="557" spans="1:9" x14ac:dyDescent="0.3">
      <c r="A557" s="345"/>
      <c r="B557" s="345">
        <v>555</v>
      </c>
      <c r="C557" s="346">
        <f t="shared" si="44"/>
        <v>32967000</v>
      </c>
      <c r="D557" s="346">
        <f t="shared" si="40"/>
        <v>114800</v>
      </c>
      <c r="E557" s="358">
        <f t="shared" si="41"/>
        <v>539.99999999999989</v>
      </c>
      <c r="G557" s="359">
        <f t="shared" si="42"/>
        <v>2870</v>
      </c>
      <c r="H557" s="347">
        <f t="shared" si="43"/>
        <v>5.3999999999999992E-2</v>
      </c>
      <c r="I557" s="348"/>
    </row>
    <row r="558" spans="1:9" x14ac:dyDescent="0.3">
      <c r="A558" s="345"/>
      <c r="B558" s="345">
        <v>556</v>
      </c>
      <c r="C558" s="346">
        <f t="shared" si="44"/>
        <v>33082000</v>
      </c>
      <c r="D558" s="346">
        <f t="shared" si="40"/>
        <v>115000</v>
      </c>
      <c r="E558" s="358">
        <f t="shared" si="41"/>
        <v>539.99999999999989</v>
      </c>
      <c r="G558" s="359">
        <f t="shared" si="42"/>
        <v>2875</v>
      </c>
      <c r="H558" s="347">
        <f t="shared" si="43"/>
        <v>5.3999999999999992E-2</v>
      </c>
      <c r="I558" s="348"/>
    </row>
    <row r="559" spans="1:9" x14ac:dyDescent="0.3">
      <c r="A559" s="345"/>
      <c r="B559" s="345">
        <v>557</v>
      </c>
      <c r="C559" s="346">
        <f t="shared" si="44"/>
        <v>33197200</v>
      </c>
      <c r="D559" s="346">
        <f t="shared" si="40"/>
        <v>115200</v>
      </c>
      <c r="E559" s="358">
        <f t="shared" si="41"/>
        <v>539.99999999999989</v>
      </c>
      <c r="G559" s="359">
        <f t="shared" si="42"/>
        <v>2880</v>
      </c>
      <c r="H559" s="347">
        <f t="shared" si="43"/>
        <v>5.3999999999999992E-2</v>
      </c>
      <c r="I559" s="348"/>
    </row>
    <row r="560" spans="1:9" x14ac:dyDescent="0.3">
      <c r="A560" s="345"/>
      <c r="B560" s="345">
        <v>558</v>
      </c>
      <c r="C560" s="346">
        <f t="shared" si="44"/>
        <v>33312600</v>
      </c>
      <c r="D560" s="346">
        <f t="shared" si="40"/>
        <v>115400</v>
      </c>
      <c r="E560" s="358">
        <f t="shared" si="41"/>
        <v>539.99999999999989</v>
      </c>
      <c r="G560" s="359">
        <f t="shared" si="42"/>
        <v>2885</v>
      </c>
      <c r="H560" s="347">
        <f t="shared" si="43"/>
        <v>5.3999999999999992E-2</v>
      </c>
      <c r="I560" s="348"/>
    </row>
    <row r="561" spans="1:9" x14ac:dyDescent="0.3">
      <c r="A561" s="345"/>
      <c r="B561" s="345">
        <v>559</v>
      </c>
      <c r="C561" s="346">
        <f t="shared" si="44"/>
        <v>33428200</v>
      </c>
      <c r="D561" s="346">
        <f t="shared" si="40"/>
        <v>115600</v>
      </c>
      <c r="E561" s="358">
        <f t="shared" si="41"/>
        <v>539.99999999999989</v>
      </c>
      <c r="G561" s="359">
        <f t="shared" si="42"/>
        <v>2890</v>
      </c>
      <c r="H561" s="347">
        <f t="shared" si="43"/>
        <v>5.3999999999999992E-2</v>
      </c>
      <c r="I561" s="348"/>
    </row>
    <row r="562" spans="1:9" x14ac:dyDescent="0.3">
      <c r="A562" s="345"/>
      <c r="B562" s="345">
        <v>560</v>
      </c>
      <c r="C562" s="346">
        <f t="shared" si="44"/>
        <v>33544000</v>
      </c>
      <c r="D562" s="346">
        <f t="shared" si="40"/>
        <v>115800</v>
      </c>
      <c r="E562" s="358">
        <f t="shared" si="41"/>
        <v>539.99999999999989</v>
      </c>
      <c r="G562" s="359">
        <f t="shared" si="42"/>
        <v>2895</v>
      </c>
      <c r="H562" s="347">
        <f t="shared" si="43"/>
        <v>5.3999999999999992E-2</v>
      </c>
      <c r="I562" s="348" t="s">
        <v>4532</v>
      </c>
    </row>
    <row r="563" spans="1:9" x14ac:dyDescent="0.3">
      <c r="A563" s="345"/>
      <c r="B563" s="345">
        <v>561</v>
      </c>
      <c r="C563" s="346">
        <f t="shared" si="44"/>
        <v>33660000</v>
      </c>
      <c r="D563" s="346">
        <f t="shared" si="40"/>
        <v>116000</v>
      </c>
      <c r="E563" s="358">
        <f t="shared" si="41"/>
        <v>539.99999999999989</v>
      </c>
      <c r="G563" s="359">
        <f t="shared" si="42"/>
        <v>2900</v>
      </c>
      <c r="H563" s="347">
        <f t="shared" si="43"/>
        <v>5.3999999999999992E-2</v>
      </c>
      <c r="I563" s="348"/>
    </row>
    <row r="564" spans="1:9" x14ac:dyDescent="0.3">
      <c r="A564" s="345"/>
      <c r="B564" s="345">
        <v>562</v>
      </c>
      <c r="C564" s="346">
        <f t="shared" si="44"/>
        <v>33776200</v>
      </c>
      <c r="D564" s="346">
        <f t="shared" si="40"/>
        <v>116200</v>
      </c>
      <c r="E564" s="358">
        <f t="shared" si="41"/>
        <v>539.99999999999989</v>
      </c>
      <c r="G564" s="359">
        <f t="shared" si="42"/>
        <v>2905</v>
      </c>
      <c r="H564" s="347">
        <f t="shared" si="43"/>
        <v>5.3999999999999992E-2</v>
      </c>
      <c r="I564" s="348"/>
    </row>
    <row r="565" spans="1:9" x14ac:dyDescent="0.3">
      <c r="A565" s="345"/>
      <c r="B565" s="345">
        <v>563</v>
      </c>
      <c r="C565" s="346">
        <f t="shared" si="44"/>
        <v>33892600</v>
      </c>
      <c r="D565" s="346">
        <f t="shared" si="40"/>
        <v>116400</v>
      </c>
      <c r="E565" s="358">
        <f t="shared" si="41"/>
        <v>539.99999999999989</v>
      </c>
      <c r="G565" s="359">
        <f t="shared" si="42"/>
        <v>2910</v>
      </c>
      <c r="H565" s="347">
        <f t="shared" si="43"/>
        <v>5.3999999999999992E-2</v>
      </c>
      <c r="I565" s="348"/>
    </row>
    <row r="566" spans="1:9" x14ac:dyDescent="0.3">
      <c r="A566" s="345"/>
      <c r="B566" s="345">
        <v>564</v>
      </c>
      <c r="C566" s="346">
        <f t="shared" si="44"/>
        <v>34009200</v>
      </c>
      <c r="D566" s="346">
        <f t="shared" si="40"/>
        <v>116600</v>
      </c>
      <c r="E566" s="358">
        <f t="shared" si="41"/>
        <v>539.99999999999989</v>
      </c>
      <c r="G566" s="359">
        <f t="shared" si="42"/>
        <v>2915</v>
      </c>
      <c r="H566" s="347">
        <f t="shared" si="43"/>
        <v>5.3999999999999992E-2</v>
      </c>
      <c r="I566" s="348"/>
    </row>
    <row r="567" spans="1:9" x14ac:dyDescent="0.3">
      <c r="A567" s="345"/>
      <c r="B567" s="345">
        <v>565</v>
      </c>
      <c r="C567" s="346">
        <f t="shared" si="44"/>
        <v>34126000</v>
      </c>
      <c r="D567" s="346">
        <f t="shared" si="40"/>
        <v>116800</v>
      </c>
      <c r="E567" s="358">
        <f t="shared" si="41"/>
        <v>539.99999999999989</v>
      </c>
      <c r="G567" s="359">
        <f t="shared" si="42"/>
        <v>2920</v>
      </c>
      <c r="H567" s="347">
        <f t="shared" si="43"/>
        <v>5.3999999999999992E-2</v>
      </c>
      <c r="I567" s="348"/>
    </row>
    <row r="568" spans="1:9" x14ac:dyDescent="0.3">
      <c r="A568" s="345"/>
      <c r="B568" s="345">
        <v>566</v>
      </c>
      <c r="C568" s="346">
        <f t="shared" si="44"/>
        <v>34243000</v>
      </c>
      <c r="D568" s="346">
        <f t="shared" si="40"/>
        <v>117000</v>
      </c>
      <c r="E568" s="358">
        <f t="shared" si="41"/>
        <v>539.99999999999989</v>
      </c>
      <c r="G568" s="359">
        <f t="shared" si="42"/>
        <v>2925</v>
      </c>
      <c r="H568" s="347">
        <f t="shared" si="43"/>
        <v>5.3999999999999992E-2</v>
      </c>
      <c r="I568" s="348"/>
    </row>
    <row r="569" spans="1:9" x14ac:dyDescent="0.3">
      <c r="A569" s="345"/>
      <c r="B569" s="345">
        <v>567</v>
      </c>
      <c r="C569" s="346">
        <f t="shared" si="44"/>
        <v>34360200</v>
      </c>
      <c r="D569" s="346">
        <f t="shared" si="40"/>
        <v>117200</v>
      </c>
      <c r="E569" s="358">
        <f t="shared" si="41"/>
        <v>539.99999999999989</v>
      </c>
      <c r="G569" s="359">
        <f t="shared" si="42"/>
        <v>2930</v>
      </c>
      <c r="H569" s="347">
        <f t="shared" si="43"/>
        <v>5.3999999999999992E-2</v>
      </c>
      <c r="I569" s="348"/>
    </row>
    <row r="570" spans="1:9" x14ac:dyDescent="0.3">
      <c r="A570" s="345"/>
      <c r="B570" s="345">
        <v>568</v>
      </c>
      <c r="C570" s="346">
        <f t="shared" si="44"/>
        <v>34477600</v>
      </c>
      <c r="D570" s="346">
        <f t="shared" si="40"/>
        <v>117400</v>
      </c>
      <c r="E570" s="358">
        <f t="shared" si="41"/>
        <v>539.99999999999989</v>
      </c>
      <c r="G570" s="359">
        <f t="shared" si="42"/>
        <v>2935</v>
      </c>
      <c r="H570" s="347">
        <f t="shared" si="43"/>
        <v>5.3999999999999992E-2</v>
      </c>
      <c r="I570" s="348"/>
    </row>
    <row r="571" spans="1:9" x14ac:dyDescent="0.3">
      <c r="A571" s="345"/>
      <c r="B571" s="345">
        <v>569</v>
      </c>
      <c r="C571" s="346">
        <f t="shared" si="44"/>
        <v>34595200</v>
      </c>
      <c r="D571" s="346">
        <f t="shared" si="40"/>
        <v>117600</v>
      </c>
      <c r="E571" s="358">
        <f t="shared" si="41"/>
        <v>539.99999999999989</v>
      </c>
      <c r="G571" s="359">
        <f t="shared" si="42"/>
        <v>2940</v>
      </c>
      <c r="H571" s="347">
        <f t="shared" si="43"/>
        <v>5.3999999999999992E-2</v>
      </c>
      <c r="I571" s="348"/>
    </row>
    <row r="572" spans="1:9" x14ac:dyDescent="0.3">
      <c r="A572" s="345"/>
      <c r="B572" s="345">
        <v>570</v>
      </c>
      <c r="C572" s="346">
        <f t="shared" si="44"/>
        <v>34713000</v>
      </c>
      <c r="D572" s="346">
        <f t="shared" si="40"/>
        <v>117800</v>
      </c>
      <c r="E572" s="358">
        <f t="shared" si="41"/>
        <v>570</v>
      </c>
      <c r="G572" s="359">
        <f t="shared" si="42"/>
        <v>2945</v>
      </c>
      <c r="H572" s="347">
        <f t="shared" si="43"/>
        <v>5.7000000000000002E-2</v>
      </c>
      <c r="I572" s="348" t="s">
        <v>4532</v>
      </c>
    </row>
    <row r="573" spans="1:9" x14ac:dyDescent="0.3">
      <c r="A573" s="345"/>
      <c r="B573" s="345">
        <v>571</v>
      </c>
      <c r="C573" s="346">
        <f t="shared" si="44"/>
        <v>34831000</v>
      </c>
      <c r="D573" s="346">
        <f t="shared" si="40"/>
        <v>118000</v>
      </c>
      <c r="E573" s="358">
        <f t="shared" si="41"/>
        <v>570</v>
      </c>
      <c r="G573" s="359">
        <f t="shared" si="42"/>
        <v>2950</v>
      </c>
      <c r="H573" s="347">
        <f t="shared" si="43"/>
        <v>5.7000000000000002E-2</v>
      </c>
      <c r="I573" s="348"/>
    </row>
    <row r="574" spans="1:9" x14ac:dyDescent="0.3">
      <c r="A574" s="345"/>
      <c r="B574" s="345">
        <v>572</v>
      </c>
      <c r="C574" s="346">
        <f t="shared" si="44"/>
        <v>34949200</v>
      </c>
      <c r="D574" s="346">
        <f t="shared" si="40"/>
        <v>118200</v>
      </c>
      <c r="E574" s="358">
        <f t="shared" si="41"/>
        <v>570</v>
      </c>
      <c r="G574" s="359">
        <f t="shared" si="42"/>
        <v>2955</v>
      </c>
      <c r="H574" s="347">
        <f t="shared" si="43"/>
        <v>5.7000000000000002E-2</v>
      </c>
      <c r="I574" s="348"/>
    </row>
    <row r="575" spans="1:9" x14ac:dyDescent="0.3">
      <c r="A575" s="345"/>
      <c r="B575" s="345">
        <v>573</v>
      </c>
      <c r="C575" s="346">
        <f t="shared" si="44"/>
        <v>35067600</v>
      </c>
      <c r="D575" s="346">
        <f t="shared" si="40"/>
        <v>118400</v>
      </c>
      <c r="E575" s="358">
        <f t="shared" si="41"/>
        <v>570</v>
      </c>
      <c r="G575" s="359">
        <f t="shared" si="42"/>
        <v>2960</v>
      </c>
      <c r="H575" s="347">
        <f t="shared" si="43"/>
        <v>5.7000000000000002E-2</v>
      </c>
      <c r="I575" s="348"/>
    </row>
    <row r="576" spans="1:9" x14ac:dyDescent="0.3">
      <c r="A576" s="345"/>
      <c r="B576" s="345">
        <v>574</v>
      </c>
      <c r="C576" s="346">
        <f t="shared" si="44"/>
        <v>35186200</v>
      </c>
      <c r="D576" s="346">
        <f t="shared" si="40"/>
        <v>118600</v>
      </c>
      <c r="E576" s="358">
        <f t="shared" si="41"/>
        <v>570</v>
      </c>
      <c r="G576" s="359">
        <f t="shared" si="42"/>
        <v>2965</v>
      </c>
      <c r="H576" s="347">
        <f t="shared" si="43"/>
        <v>5.7000000000000002E-2</v>
      </c>
      <c r="I576" s="348"/>
    </row>
    <row r="577" spans="1:9" x14ac:dyDescent="0.3">
      <c r="A577" s="345"/>
      <c r="B577" s="345">
        <v>575</v>
      </c>
      <c r="C577" s="346">
        <f t="shared" si="44"/>
        <v>35305000</v>
      </c>
      <c r="D577" s="346">
        <f t="shared" si="40"/>
        <v>118800</v>
      </c>
      <c r="E577" s="358">
        <f t="shared" si="41"/>
        <v>570</v>
      </c>
      <c r="G577" s="359">
        <f t="shared" si="42"/>
        <v>2970</v>
      </c>
      <c r="H577" s="347">
        <f t="shared" si="43"/>
        <v>5.7000000000000002E-2</v>
      </c>
      <c r="I577" s="348"/>
    </row>
    <row r="578" spans="1:9" x14ac:dyDescent="0.3">
      <c r="A578" s="345"/>
      <c r="B578" s="345">
        <v>576</v>
      </c>
      <c r="C578" s="346">
        <f t="shared" si="44"/>
        <v>35424000</v>
      </c>
      <c r="D578" s="346">
        <f t="shared" si="40"/>
        <v>119000</v>
      </c>
      <c r="E578" s="358">
        <f t="shared" si="41"/>
        <v>570</v>
      </c>
      <c r="G578" s="359">
        <f t="shared" si="42"/>
        <v>2975</v>
      </c>
      <c r="H578" s="347">
        <f t="shared" si="43"/>
        <v>5.7000000000000002E-2</v>
      </c>
      <c r="I578" s="348"/>
    </row>
    <row r="579" spans="1:9" x14ac:dyDescent="0.3">
      <c r="A579" s="345"/>
      <c r="B579" s="345">
        <v>577</v>
      </c>
      <c r="C579" s="346">
        <f t="shared" si="44"/>
        <v>35543200</v>
      </c>
      <c r="D579" s="346">
        <f t="shared" ref="D579:D642" si="45">K$10*G579</f>
        <v>119200</v>
      </c>
      <c r="E579" s="358">
        <f t="shared" ref="E579:E642" si="46">H579*10000</f>
        <v>570</v>
      </c>
      <c r="G579" s="359">
        <f t="shared" ref="G579:G642" si="47">(B579-1)*5 +100</f>
        <v>2980</v>
      </c>
      <c r="H579" s="347">
        <f t="shared" ref="H579:H642" si="48">INT(B579/30)*0.3/100</f>
        <v>5.7000000000000002E-2</v>
      </c>
      <c r="I579" s="348"/>
    </row>
    <row r="580" spans="1:9" x14ac:dyDescent="0.3">
      <c r="A580" s="345"/>
      <c r="B580" s="345">
        <v>578</v>
      </c>
      <c r="C580" s="346">
        <f t="shared" ref="C580:C643" si="49">C579+D580</f>
        <v>35662600</v>
      </c>
      <c r="D580" s="346">
        <f t="shared" si="45"/>
        <v>119400</v>
      </c>
      <c r="E580" s="358">
        <f t="shared" si="46"/>
        <v>570</v>
      </c>
      <c r="G580" s="359">
        <f t="shared" si="47"/>
        <v>2985</v>
      </c>
      <c r="H580" s="347">
        <f t="shared" si="48"/>
        <v>5.7000000000000002E-2</v>
      </c>
      <c r="I580" s="348"/>
    </row>
    <row r="581" spans="1:9" x14ac:dyDescent="0.3">
      <c r="A581" s="345"/>
      <c r="B581" s="345">
        <v>579</v>
      </c>
      <c r="C581" s="346">
        <f t="shared" si="49"/>
        <v>35782200</v>
      </c>
      <c r="D581" s="346">
        <f t="shared" si="45"/>
        <v>119600</v>
      </c>
      <c r="E581" s="358">
        <f t="shared" si="46"/>
        <v>570</v>
      </c>
      <c r="G581" s="359">
        <f t="shared" si="47"/>
        <v>2990</v>
      </c>
      <c r="H581" s="347">
        <f t="shared" si="48"/>
        <v>5.7000000000000002E-2</v>
      </c>
      <c r="I581" s="348"/>
    </row>
    <row r="582" spans="1:9" x14ac:dyDescent="0.3">
      <c r="A582" s="345"/>
      <c r="B582" s="345">
        <v>580</v>
      </c>
      <c r="C582" s="346">
        <f t="shared" si="49"/>
        <v>35902000</v>
      </c>
      <c r="D582" s="346">
        <f t="shared" si="45"/>
        <v>119800</v>
      </c>
      <c r="E582" s="358">
        <f t="shared" si="46"/>
        <v>570</v>
      </c>
      <c r="G582" s="359">
        <f t="shared" si="47"/>
        <v>2995</v>
      </c>
      <c r="H582" s="347">
        <f t="shared" si="48"/>
        <v>5.7000000000000002E-2</v>
      </c>
      <c r="I582" s="348" t="s">
        <v>4532</v>
      </c>
    </row>
    <row r="583" spans="1:9" x14ac:dyDescent="0.3">
      <c r="A583" s="345"/>
      <c r="B583" s="345">
        <v>581</v>
      </c>
      <c r="C583" s="346">
        <f t="shared" si="49"/>
        <v>36022000</v>
      </c>
      <c r="D583" s="346">
        <f t="shared" si="45"/>
        <v>120000</v>
      </c>
      <c r="E583" s="358">
        <f t="shared" si="46"/>
        <v>570</v>
      </c>
      <c r="G583" s="359">
        <f t="shared" si="47"/>
        <v>3000</v>
      </c>
      <c r="H583" s="347">
        <f t="shared" si="48"/>
        <v>5.7000000000000002E-2</v>
      </c>
      <c r="I583" s="348"/>
    </row>
    <row r="584" spans="1:9" x14ac:dyDescent="0.3">
      <c r="A584" s="345"/>
      <c r="B584" s="345">
        <v>582</v>
      </c>
      <c r="C584" s="346">
        <f t="shared" si="49"/>
        <v>36142200</v>
      </c>
      <c r="D584" s="346">
        <f t="shared" si="45"/>
        <v>120200</v>
      </c>
      <c r="E584" s="358">
        <f t="shared" si="46"/>
        <v>570</v>
      </c>
      <c r="G584" s="359">
        <f t="shared" si="47"/>
        <v>3005</v>
      </c>
      <c r="H584" s="347">
        <f t="shared" si="48"/>
        <v>5.7000000000000002E-2</v>
      </c>
      <c r="I584" s="348"/>
    </row>
    <row r="585" spans="1:9" x14ac:dyDescent="0.3">
      <c r="A585" s="345"/>
      <c r="B585" s="345">
        <v>583</v>
      </c>
      <c r="C585" s="346">
        <f t="shared" si="49"/>
        <v>36262600</v>
      </c>
      <c r="D585" s="346">
        <f t="shared" si="45"/>
        <v>120400</v>
      </c>
      <c r="E585" s="358">
        <f t="shared" si="46"/>
        <v>570</v>
      </c>
      <c r="G585" s="359">
        <f t="shared" si="47"/>
        <v>3010</v>
      </c>
      <c r="H585" s="347">
        <f t="shared" si="48"/>
        <v>5.7000000000000002E-2</v>
      </c>
      <c r="I585" s="348"/>
    </row>
    <row r="586" spans="1:9" x14ac:dyDescent="0.3">
      <c r="A586" s="345"/>
      <c r="B586" s="345">
        <v>584</v>
      </c>
      <c r="C586" s="346">
        <f t="shared" si="49"/>
        <v>36383200</v>
      </c>
      <c r="D586" s="346">
        <f t="shared" si="45"/>
        <v>120600</v>
      </c>
      <c r="E586" s="358">
        <f t="shared" si="46"/>
        <v>570</v>
      </c>
      <c r="G586" s="359">
        <f t="shared" si="47"/>
        <v>3015</v>
      </c>
      <c r="H586" s="347">
        <f t="shared" si="48"/>
        <v>5.7000000000000002E-2</v>
      </c>
      <c r="I586" s="348"/>
    </row>
    <row r="587" spans="1:9" x14ac:dyDescent="0.3">
      <c r="A587" s="345"/>
      <c r="B587" s="345">
        <v>585</v>
      </c>
      <c r="C587" s="346">
        <f t="shared" si="49"/>
        <v>36504000</v>
      </c>
      <c r="D587" s="346">
        <f t="shared" si="45"/>
        <v>120800</v>
      </c>
      <c r="E587" s="358">
        <f t="shared" si="46"/>
        <v>570</v>
      </c>
      <c r="G587" s="359">
        <f t="shared" si="47"/>
        <v>3020</v>
      </c>
      <c r="H587" s="347">
        <f t="shared" si="48"/>
        <v>5.7000000000000002E-2</v>
      </c>
      <c r="I587" s="348"/>
    </row>
    <row r="588" spans="1:9" x14ac:dyDescent="0.3">
      <c r="A588" s="345"/>
      <c r="B588" s="345">
        <v>586</v>
      </c>
      <c r="C588" s="346">
        <f t="shared" si="49"/>
        <v>36625000</v>
      </c>
      <c r="D588" s="346">
        <f t="shared" si="45"/>
        <v>121000</v>
      </c>
      <c r="E588" s="358">
        <f t="shared" si="46"/>
        <v>570</v>
      </c>
      <c r="G588" s="359">
        <f t="shared" si="47"/>
        <v>3025</v>
      </c>
      <c r="H588" s="347">
        <f t="shared" si="48"/>
        <v>5.7000000000000002E-2</v>
      </c>
      <c r="I588" s="348"/>
    </row>
    <row r="589" spans="1:9" x14ac:dyDescent="0.3">
      <c r="A589" s="345"/>
      <c r="B589" s="345">
        <v>587</v>
      </c>
      <c r="C589" s="346">
        <f t="shared" si="49"/>
        <v>36746200</v>
      </c>
      <c r="D589" s="346">
        <f t="shared" si="45"/>
        <v>121200</v>
      </c>
      <c r="E589" s="358">
        <f t="shared" si="46"/>
        <v>570</v>
      </c>
      <c r="G589" s="359">
        <f t="shared" si="47"/>
        <v>3030</v>
      </c>
      <c r="H589" s="347">
        <f t="shared" si="48"/>
        <v>5.7000000000000002E-2</v>
      </c>
      <c r="I589" s="348"/>
    </row>
    <row r="590" spans="1:9" x14ac:dyDescent="0.3">
      <c r="A590" s="345"/>
      <c r="B590" s="345">
        <v>588</v>
      </c>
      <c r="C590" s="346">
        <f t="shared" si="49"/>
        <v>36867600</v>
      </c>
      <c r="D590" s="346">
        <f t="shared" si="45"/>
        <v>121400</v>
      </c>
      <c r="E590" s="358">
        <f t="shared" si="46"/>
        <v>570</v>
      </c>
      <c r="G590" s="359">
        <f t="shared" si="47"/>
        <v>3035</v>
      </c>
      <c r="H590" s="347">
        <f t="shared" si="48"/>
        <v>5.7000000000000002E-2</v>
      </c>
      <c r="I590" s="348"/>
    </row>
    <row r="591" spans="1:9" x14ac:dyDescent="0.3">
      <c r="A591" s="345"/>
      <c r="B591" s="345">
        <v>589</v>
      </c>
      <c r="C591" s="346">
        <f t="shared" si="49"/>
        <v>36989200</v>
      </c>
      <c r="D591" s="346">
        <f t="shared" si="45"/>
        <v>121600</v>
      </c>
      <c r="E591" s="358">
        <f t="shared" si="46"/>
        <v>570</v>
      </c>
      <c r="G591" s="359">
        <f t="shared" si="47"/>
        <v>3040</v>
      </c>
      <c r="H591" s="347">
        <f t="shared" si="48"/>
        <v>5.7000000000000002E-2</v>
      </c>
      <c r="I591" s="348"/>
    </row>
    <row r="592" spans="1:9" x14ac:dyDescent="0.3">
      <c r="A592" s="345"/>
      <c r="B592" s="345">
        <v>590</v>
      </c>
      <c r="C592" s="346">
        <f t="shared" si="49"/>
        <v>37111000</v>
      </c>
      <c r="D592" s="346">
        <f t="shared" si="45"/>
        <v>121800</v>
      </c>
      <c r="E592" s="358">
        <f t="shared" si="46"/>
        <v>570</v>
      </c>
      <c r="G592" s="359">
        <f t="shared" si="47"/>
        <v>3045</v>
      </c>
      <c r="H592" s="347">
        <f t="shared" si="48"/>
        <v>5.7000000000000002E-2</v>
      </c>
      <c r="I592" s="348" t="s">
        <v>4533</v>
      </c>
    </row>
    <row r="593" spans="1:9" x14ac:dyDescent="0.3">
      <c r="A593" s="345"/>
      <c r="B593" s="345">
        <v>591</v>
      </c>
      <c r="C593" s="346">
        <f t="shared" si="49"/>
        <v>37233000</v>
      </c>
      <c r="D593" s="346">
        <f t="shared" si="45"/>
        <v>122000</v>
      </c>
      <c r="E593" s="358">
        <f t="shared" si="46"/>
        <v>570</v>
      </c>
      <c r="G593" s="359">
        <f t="shared" si="47"/>
        <v>3050</v>
      </c>
      <c r="H593" s="347">
        <f t="shared" si="48"/>
        <v>5.7000000000000002E-2</v>
      </c>
      <c r="I593" s="348"/>
    </row>
    <row r="594" spans="1:9" x14ac:dyDescent="0.3">
      <c r="A594" s="345"/>
      <c r="B594" s="345">
        <v>592</v>
      </c>
      <c r="C594" s="346">
        <f t="shared" si="49"/>
        <v>37355200</v>
      </c>
      <c r="D594" s="346">
        <f t="shared" si="45"/>
        <v>122200</v>
      </c>
      <c r="E594" s="358">
        <f t="shared" si="46"/>
        <v>570</v>
      </c>
      <c r="G594" s="359">
        <f t="shared" si="47"/>
        <v>3055</v>
      </c>
      <c r="H594" s="347">
        <f t="shared" si="48"/>
        <v>5.7000000000000002E-2</v>
      </c>
      <c r="I594" s="348"/>
    </row>
    <row r="595" spans="1:9" x14ac:dyDescent="0.3">
      <c r="A595" s="345"/>
      <c r="B595" s="345">
        <v>593</v>
      </c>
      <c r="C595" s="346">
        <f t="shared" si="49"/>
        <v>37477600</v>
      </c>
      <c r="D595" s="346">
        <f t="shared" si="45"/>
        <v>122400</v>
      </c>
      <c r="E595" s="358">
        <f t="shared" si="46"/>
        <v>570</v>
      </c>
      <c r="G595" s="359">
        <f t="shared" si="47"/>
        <v>3060</v>
      </c>
      <c r="H595" s="347">
        <f t="shared" si="48"/>
        <v>5.7000000000000002E-2</v>
      </c>
      <c r="I595" s="348"/>
    </row>
    <row r="596" spans="1:9" x14ac:dyDescent="0.3">
      <c r="A596" s="345"/>
      <c r="B596" s="345">
        <v>594</v>
      </c>
      <c r="C596" s="346">
        <f t="shared" si="49"/>
        <v>37600200</v>
      </c>
      <c r="D596" s="346">
        <f t="shared" si="45"/>
        <v>122600</v>
      </c>
      <c r="E596" s="358">
        <f t="shared" si="46"/>
        <v>570</v>
      </c>
      <c r="G596" s="359">
        <f t="shared" si="47"/>
        <v>3065</v>
      </c>
      <c r="H596" s="347">
        <f t="shared" si="48"/>
        <v>5.7000000000000002E-2</v>
      </c>
      <c r="I596" s="348"/>
    </row>
    <row r="597" spans="1:9" x14ac:dyDescent="0.3">
      <c r="A597" s="345"/>
      <c r="B597" s="345">
        <v>595</v>
      </c>
      <c r="C597" s="346">
        <f t="shared" si="49"/>
        <v>37723000</v>
      </c>
      <c r="D597" s="346">
        <f t="shared" si="45"/>
        <v>122800</v>
      </c>
      <c r="E597" s="358">
        <f t="shared" si="46"/>
        <v>570</v>
      </c>
      <c r="G597" s="359">
        <f t="shared" si="47"/>
        <v>3070</v>
      </c>
      <c r="H597" s="347">
        <f t="shared" si="48"/>
        <v>5.7000000000000002E-2</v>
      </c>
      <c r="I597" s="348"/>
    </row>
    <row r="598" spans="1:9" x14ac:dyDescent="0.3">
      <c r="A598" s="345"/>
      <c r="B598" s="345">
        <v>596</v>
      </c>
      <c r="C598" s="346">
        <f t="shared" si="49"/>
        <v>37846000</v>
      </c>
      <c r="D598" s="346">
        <f t="shared" si="45"/>
        <v>123000</v>
      </c>
      <c r="E598" s="358">
        <f t="shared" si="46"/>
        <v>570</v>
      </c>
      <c r="G598" s="359">
        <f t="shared" si="47"/>
        <v>3075</v>
      </c>
      <c r="H598" s="347">
        <f t="shared" si="48"/>
        <v>5.7000000000000002E-2</v>
      </c>
      <c r="I598" s="348"/>
    </row>
    <row r="599" spans="1:9" x14ac:dyDescent="0.3">
      <c r="A599" s="345"/>
      <c r="B599" s="345">
        <v>597</v>
      </c>
      <c r="C599" s="346">
        <f t="shared" si="49"/>
        <v>37969200</v>
      </c>
      <c r="D599" s="346">
        <f t="shared" si="45"/>
        <v>123200</v>
      </c>
      <c r="E599" s="358">
        <f t="shared" si="46"/>
        <v>570</v>
      </c>
      <c r="G599" s="359">
        <f t="shared" si="47"/>
        <v>3080</v>
      </c>
      <c r="H599" s="347">
        <f t="shared" si="48"/>
        <v>5.7000000000000002E-2</v>
      </c>
      <c r="I599" s="348"/>
    </row>
    <row r="600" spans="1:9" x14ac:dyDescent="0.3">
      <c r="A600" s="345"/>
      <c r="B600" s="345">
        <v>598</v>
      </c>
      <c r="C600" s="346">
        <f t="shared" si="49"/>
        <v>38092600</v>
      </c>
      <c r="D600" s="346">
        <f t="shared" si="45"/>
        <v>123400</v>
      </c>
      <c r="E600" s="358">
        <f t="shared" si="46"/>
        <v>570</v>
      </c>
      <c r="G600" s="359">
        <f t="shared" si="47"/>
        <v>3085</v>
      </c>
      <c r="H600" s="347">
        <f t="shared" si="48"/>
        <v>5.7000000000000002E-2</v>
      </c>
      <c r="I600" s="348"/>
    </row>
    <row r="601" spans="1:9" x14ac:dyDescent="0.3">
      <c r="A601" s="345"/>
      <c r="B601" s="345">
        <v>599</v>
      </c>
      <c r="C601" s="346">
        <f t="shared" si="49"/>
        <v>38216200</v>
      </c>
      <c r="D601" s="346">
        <f t="shared" si="45"/>
        <v>123600</v>
      </c>
      <c r="E601" s="358">
        <f t="shared" si="46"/>
        <v>570</v>
      </c>
      <c r="G601" s="359">
        <f t="shared" si="47"/>
        <v>3090</v>
      </c>
      <c r="H601" s="347">
        <f t="shared" si="48"/>
        <v>5.7000000000000002E-2</v>
      </c>
      <c r="I601" s="348"/>
    </row>
    <row r="602" spans="1:9" x14ac:dyDescent="0.3">
      <c r="A602" s="345"/>
      <c r="B602" s="345">
        <v>600</v>
      </c>
      <c r="C602" s="346">
        <f t="shared" si="49"/>
        <v>38340000</v>
      </c>
      <c r="D602" s="346">
        <f t="shared" si="45"/>
        <v>123800</v>
      </c>
      <c r="E602" s="358">
        <f t="shared" si="46"/>
        <v>600</v>
      </c>
      <c r="G602" s="359">
        <f t="shared" si="47"/>
        <v>3095</v>
      </c>
      <c r="H602" s="347">
        <f t="shared" si="48"/>
        <v>0.06</v>
      </c>
      <c r="I602" s="348" t="s">
        <v>4533</v>
      </c>
    </row>
    <row r="603" spans="1:9" x14ac:dyDescent="0.3">
      <c r="A603" s="345"/>
      <c r="B603" s="345">
        <v>601</v>
      </c>
      <c r="C603" s="346">
        <f t="shared" si="49"/>
        <v>38464000</v>
      </c>
      <c r="D603" s="346">
        <f t="shared" si="45"/>
        <v>124000</v>
      </c>
      <c r="E603" s="358">
        <f t="shared" si="46"/>
        <v>600</v>
      </c>
      <c r="G603" s="359">
        <f t="shared" si="47"/>
        <v>3100</v>
      </c>
      <c r="H603" s="347">
        <f t="shared" si="48"/>
        <v>0.06</v>
      </c>
      <c r="I603" s="348"/>
    </row>
    <row r="604" spans="1:9" x14ac:dyDescent="0.3">
      <c r="A604" s="345"/>
      <c r="B604" s="345">
        <v>602</v>
      </c>
      <c r="C604" s="346">
        <f t="shared" si="49"/>
        <v>38588200</v>
      </c>
      <c r="D604" s="346">
        <f t="shared" si="45"/>
        <v>124200</v>
      </c>
      <c r="E604" s="358">
        <f t="shared" si="46"/>
        <v>600</v>
      </c>
      <c r="G604" s="359">
        <f t="shared" si="47"/>
        <v>3105</v>
      </c>
      <c r="H604" s="347">
        <f t="shared" si="48"/>
        <v>0.06</v>
      </c>
      <c r="I604" s="348"/>
    </row>
    <row r="605" spans="1:9" x14ac:dyDescent="0.3">
      <c r="A605" s="345"/>
      <c r="B605" s="345">
        <v>603</v>
      </c>
      <c r="C605" s="346">
        <f t="shared" si="49"/>
        <v>38712600</v>
      </c>
      <c r="D605" s="346">
        <f t="shared" si="45"/>
        <v>124400</v>
      </c>
      <c r="E605" s="358">
        <f t="shared" si="46"/>
        <v>600</v>
      </c>
      <c r="G605" s="359">
        <f t="shared" si="47"/>
        <v>3110</v>
      </c>
      <c r="H605" s="347">
        <f t="shared" si="48"/>
        <v>0.06</v>
      </c>
      <c r="I605" s="348"/>
    </row>
    <row r="606" spans="1:9" x14ac:dyDescent="0.3">
      <c r="A606" s="345"/>
      <c r="B606" s="345">
        <v>604</v>
      </c>
      <c r="C606" s="346">
        <f t="shared" si="49"/>
        <v>38837200</v>
      </c>
      <c r="D606" s="346">
        <f t="shared" si="45"/>
        <v>124600</v>
      </c>
      <c r="E606" s="358">
        <f t="shared" si="46"/>
        <v>600</v>
      </c>
      <c r="G606" s="359">
        <f t="shared" si="47"/>
        <v>3115</v>
      </c>
      <c r="H606" s="347">
        <f t="shared" si="48"/>
        <v>0.06</v>
      </c>
      <c r="I606" s="348"/>
    </row>
    <row r="607" spans="1:9" x14ac:dyDescent="0.3">
      <c r="A607" s="345"/>
      <c r="B607" s="345">
        <v>605</v>
      </c>
      <c r="C607" s="346">
        <f t="shared" si="49"/>
        <v>38962000</v>
      </c>
      <c r="D607" s="346">
        <f t="shared" si="45"/>
        <v>124800</v>
      </c>
      <c r="E607" s="358">
        <f t="shared" si="46"/>
        <v>600</v>
      </c>
      <c r="G607" s="359">
        <f t="shared" si="47"/>
        <v>3120</v>
      </c>
      <c r="H607" s="347">
        <f t="shared" si="48"/>
        <v>0.06</v>
      </c>
      <c r="I607" s="348"/>
    </row>
    <row r="608" spans="1:9" x14ac:dyDescent="0.3">
      <c r="A608" s="345"/>
      <c r="B608" s="345">
        <v>606</v>
      </c>
      <c r="C608" s="346">
        <f t="shared" si="49"/>
        <v>39087000</v>
      </c>
      <c r="D608" s="346">
        <f t="shared" si="45"/>
        <v>125000</v>
      </c>
      <c r="E608" s="358">
        <f t="shared" si="46"/>
        <v>600</v>
      </c>
      <c r="G608" s="359">
        <f t="shared" si="47"/>
        <v>3125</v>
      </c>
      <c r="H608" s="347">
        <f t="shared" si="48"/>
        <v>0.06</v>
      </c>
      <c r="I608" s="348"/>
    </row>
    <row r="609" spans="1:9" x14ac:dyDescent="0.3">
      <c r="A609" s="345"/>
      <c r="B609" s="345">
        <v>607</v>
      </c>
      <c r="C609" s="346">
        <f t="shared" si="49"/>
        <v>39212200</v>
      </c>
      <c r="D609" s="346">
        <f t="shared" si="45"/>
        <v>125200</v>
      </c>
      <c r="E609" s="358">
        <f t="shared" si="46"/>
        <v>600</v>
      </c>
      <c r="G609" s="359">
        <f t="shared" si="47"/>
        <v>3130</v>
      </c>
      <c r="H609" s="347">
        <f t="shared" si="48"/>
        <v>0.06</v>
      </c>
      <c r="I609" s="348"/>
    </row>
    <row r="610" spans="1:9" x14ac:dyDescent="0.3">
      <c r="A610" s="345"/>
      <c r="B610" s="345">
        <v>608</v>
      </c>
      <c r="C610" s="346">
        <f t="shared" si="49"/>
        <v>39337600</v>
      </c>
      <c r="D610" s="346">
        <f t="shared" si="45"/>
        <v>125400</v>
      </c>
      <c r="E610" s="358">
        <f t="shared" si="46"/>
        <v>600</v>
      </c>
      <c r="G610" s="359">
        <f t="shared" si="47"/>
        <v>3135</v>
      </c>
      <c r="H610" s="347">
        <f t="shared" si="48"/>
        <v>0.06</v>
      </c>
      <c r="I610" s="348"/>
    </row>
    <row r="611" spans="1:9" x14ac:dyDescent="0.3">
      <c r="A611" s="345"/>
      <c r="B611" s="345">
        <v>609</v>
      </c>
      <c r="C611" s="346">
        <f t="shared" si="49"/>
        <v>39463200</v>
      </c>
      <c r="D611" s="346">
        <f t="shared" si="45"/>
        <v>125600</v>
      </c>
      <c r="E611" s="358">
        <f t="shared" si="46"/>
        <v>600</v>
      </c>
      <c r="G611" s="359">
        <f t="shared" si="47"/>
        <v>3140</v>
      </c>
      <c r="H611" s="347">
        <f t="shared" si="48"/>
        <v>0.06</v>
      </c>
      <c r="I611" s="348"/>
    </row>
    <row r="612" spans="1:9" x14ac:dyDescent="0.3">
      <c r="A612" s="345"/>
      <c r="B612" s="345">
        <v>610</v>
      </c>
      <c r="C612" s="346">
        <f t="shared" si="49"/>
        <v>39589000</v>
      </c>
      <c r="D612" s="346">
        <f t="shared" si="45"/>
        <v>125800</v>
      </c>
      <c r="E612" s="358">
        <f t="shared" si="46"/>
        <v>600</v>
      </c>
      <c r="G612" s="359">
        <f t="shared" si="47"/>
        <v>3145</v>
      </c>
      <c r="H612" s="347">
        <f t="shared" si="48"/>
        <v>0.06</v>
      </c>
      <c r="I612" s="348" t="s">
        <v>4533</v>
      </c>
    </row>
    <row r="613" spans="1:9" x14ac:dyDescent="0.3">
      <c r="A613" s="345"/>
      <c r="B613" s="345">
        <v>611</v>
      </c>
      <c r="C613" s="346">
        <f t="shared" si="49"/>
        <v>39715000</v>
      </c>
      <c r="D613" s="346">
        <f t="shared" si="45"/>
        <v>126000</v>
      </c>
      <c r="E613" s="358">
        <f t="shared" si="46"/>
        <v>600</v>
      </c>
      <c r="G613" s="359">
        <f t="shared" si="47"/>
        <v>3150</v>
      </c>
      <c r="H613" s="347">
        <f t="shared" si="48"/>
        <v>0.06</v>
      </c>
      <c r="I613" s="348"/>
    </row>
    <row r="614" spans="1:9" x14ac:dyDescent="0.3">
      <c r="A614" s="345"/>
      <c r="B614" s="345">
        <v>612</v>
      </c>
      <c r="C614" s="346">
        <f t="shared" si="49"/>
        <v>39841200</v>
      </c>
      <c r="D614" s="346">
        <f t="shared" si="45"/>
        <v>126200</v>
      </c>
      <c r="E614" s="358">
        <f t="shared" si="46"/>
        <v>600</v>
      </c>
      <c r="G614" s="359">
        <f t="shared" si="47"/>
        <v>3155</v>
      </c>
      <c r="H614" s="347">
        <f t="shared" si="48"/>
        <v>0.06</v>
      </c>
      <c r="I614" s="348"/>
    </row>
    <row r="615" spans="1:9" x14ac:dyDescent="0.3">
      <c r="A615" s="345"/>
      <c r="B615" s="345">
        <v>613</v>
      </c>
      <c r="C615" s="346">
        <f t="shared" si="49"/>
        <v>39967600</v>
      </c>
      <c r="D615" s="346">
        <f t="shared" si="45"/>
        <v>126400</v>
      </c>
      <c r="E615" s="358">
        <f t="shared" si="46"/>
        <v>600</v>
      </c>
      <c r="G615" s="359">
        <f t="shared" si="47"/>
        <v>3160</v>
      </c>
      <c r="H615" s="347">
        <f t="shared" si="48"/>
        <v>0.06</v>
      </c>
      <c r="I615" s="348"/>
    </row>
    <row r="616" spans="1:9" x14ac:dyDescent="0.3">
      <c r="A616" s="345"/>
      <c r="B616" s="345">
        <v>614</v>
      </c>
      <c r="C616" s="346">
        <f t="shared" si="49"/>
        <v>40094200</v>
      </c>
      <c r="D616" s="346">
        <f t="shared" si="45"/>
        <v>126600</v>
      </c>
      <c r="E616" s="358">
        <f t="shared" si="46"/>
        <v>600</v>
      </c>
      <c r="G616" s="359">
        <f t="shared" si="47"/>
        <v>3165</v>
      </c>
      <c r="H616" s="347">
        <f t="shared" si="48"/>
        <v>0.06</v>
      </c>
      <c r="I616" s="348"/>
    </row>
    <row r="617" spans="1:9" x14ac:dyDescent="0.3">
      <c r="A617" s="345"/>
      <c r="B617" s="345">
        <v>615</v>
      </c>
      <c r="C617" s="346">
        <f t="shared" si="49"/>
        <v>40221000</v>
      </c>
      <c r="D617" s="346">
        <f t="shared" si="45"/>
        <v>126800</v>
      </c>
      <c r="E617" s="358">
        <f t="shared" si="46"/>
        <v>600</v>
      </c>
      <c r="G617" s="359">
        <f t="shared" si="47"/>
        <v>3170</v>
      </c>
      <c r="H617" s="347">
        <f t="shared" si="48"/>
        <v>0.06</v>
      </c>
      <c r="I617" s="348"/>
    </row>
    <row r="618" spans="1:9" x14ac:dyDescent="0.3">
      <c r="A618" s="345"/>
      <c r="B618" s="345">
        <v>616</v>
      </c>
      <c r="C618" s="346">
        <f t="shared" si="49"/>
        <v>40348000</v>
      </c>
      <c r="D618" s="346">
        <f t="shared" si="45"/>
        <v>127000</v>
      </c>
      <c r="E618" s="358">
        <f t="shared" si="46"/>
        <v>600</v>
      </c>
      <c r="G618" s="359">
        <f t="shared" si="47"/>
        <v>3175</v>
      </c>
      <c r="H618" s="347">
        <f t="shared" si="48"/>
        <v>0.06</v>
      </c>
      <c r="I618" s="348"/>
    </row>
    <row r="619" spans="1:9" x14ac:dyDescent="0.3">
      <c r="A619" s="345"/>
      <c r="B619" s="345">
        <v>617</v>
      </c>
      <c r="C619" s="346">
        <f t="shared" si="49"/>
        <v>40475200</v>
      </c>
      <c r="D619" s="346">
        <f t="shared" si="45"/>
        <v>127200</v>
      </c>
      <c r="E619" s="358">
        <f t="shared" si="46"/>
        <v>600</v>
      </c>
      <c r="G619" s="359">
        <f t="shared" si="47"/>
        <v>3180</v>
      </c>
      <c r="H619" s="347">
        <f t="shared" si="48"/>
        <v>0.06</v>
      </c>
      <c r="I619" s="348"/>
    </row>
    <row r="620" spans="1:9" x14ac:dyDescent="0.3">
      <c r="A620" s="345"/>
      <c r="B620" s="345">
        <v>618</v>
      </c>
      <c r="C620" s="346">
        <f t="shared" si="49"/>
        <v>40602600</v>
      </c>
      <c r="D620" s="346">
        <f t="shared" si="45"/>
        <v>127400</v>
      </c>
      <c r="E620" s="358">
        <f t="shared" si="46"/>
        <v>600</v>
      </c>
      <c r="G620" s="359">
        <f t="shared" si="47"/>
        <v>3185</v>
      </c>
      <c r="H620" s="347">
        <f t="shared" si="48"/>
        <v>0.06</v>
      </c>
      <c r="I620" s="348"/>
    </row>
    <row r="621" spans="1:9" x14ac:dyDescent="0.3">
      <c r="A621" s="345"/>
      <c r="B621" s="345">
        <v>619</v>
      </c>
      <c r="C621" s="346">
        <f t="shared" si="49"/>
        <v>40730200</v>
      </c>
      <c r="D621" s="346">
        <f t="shared" si="45"/>
        <v>127600</v>
      </c>
      <c r="E621" s="358">
        <f t="shared" si="46"/>
        <v>600</v>
      </c>
      <c r="G621" s="359">
        <f t="shared" si="47"/>
        <v>3190</v>
      </c>
      <c r="H621" s="347">
        <f t="shared" si="48"/>
        <v>0.06</v>
      </c>
      <c r="I621" s="348"/>
    </row>
    <row r="622" spans="1:9" x14ac:dyDescent="0.3">
      <c r="A622" s="345"/>
      <c r="B622" s="345">
        <v>620</v>
      </c>
      <c r="C622" s="346">
        <f t="shared" si="49"/>
        <v>40858000</v>
      </c>
      <c r="D622" s="346">
        <f t="shared" si="45"/>
        <v>127800</v>
      </c>
      <c r="E622" s="358">
        <f t="shared" si="46"/>
        <v>600</v>
      </c>
      <c r="G622" s="359">
        <f t="shared" si="47"/>
        <v>3195</v>
      </c>
      <c r="H622" s="347">
        <f t="shared" si="48"/>
        <v>0.06</v>
      </c>
      <c r="I622" s="348" t="s">
        <v>4534</v>
      </c>
    </row>
    <row r="623" spans="1:9" x14ac:dyDescent="0.3">
      <c r="A623" s="345"/>
      <c r="B623" s="345">
        <v>621</v>
      </c>
      <c r="C623" s="346">
        <f t="shared" si="49"/>
        <v>40986000</v>
      </c>
      <c r="D623" s="346">
        <f t="shared" si="45"/>
        <v>128000</v>
      </c>
      <c r="E623" s="358">
        <f t="shared" si="46"/>
        <v>600</v>
      </c>
      <c r="G623" s="359">
        <f t="shared" si="47"/>
        <v>3200</v>
      </c>
      <c r="H623" s="347">
        <f t="shared" si="48"/>
        <v>0.06</v>
      </c>
      <c r="I623" s="348"/>
    </row>
    <row r="624" spans="1:9" x14ac:dyDescent="0.3">
      <c r="A624" s="345"/>
      <c r="B624" s="345">
        <v>622</v>
      </c>
      <c r="C624" s="346">
        <f t="shared" si="49"/>
        <v>41114200</v>
      </c>
      <c r="D624" s="346">
        <f t="shared" si="45"/>
        <v>128200</v>
      </c>
      <c r="E624" s="358">
        <f t="shared" si="46"/>
        <v>600</v>
      </c>
      <c r="G624" s="359">
        <f t="shared" si="47"/>
        <v>3205</v>
      </c>
      <c r="H624" s="347">
        <f t="shared" si="48"/>
        <v>0.06</v>
      </c>
      <c r="I624" s="348"/>
    </row>
    <row r="625" spans="1:9" x14ac:dyDescent="0.3">
      <c r="A625" s="345"/>
      <c r="B625" s="345">
        <v>623</v>
      </c>
      <c r="C625" s="346">
        <f t="shared" si="49"/>
        <v>41242600</v>
      </c>
      <c r="D625" s="346">
        <f t="shared" si="45"/>
        <v>128400</v>
      </c>
      <c r="E625" s="358">
        <f t="shared" si="46"/>
        <v>600</v>
      </c>
      <c r="G625" s="359">
        <f t="shared" si="47"/>
        <v>3210</v>
      </c>
      <c r="H625" s="347">
        <f t="shared" si="48"/>
        <v>0.06</v>
      </c>
      <c r="I625" s="348"/>
    </row>
    <row r="626" spans="1:9" x14ac:dyDescent="0.3">
      <c r="A626" s="345"/>
      <c r="B626" s="345">
        <v>624</v>
      </c>
      <c r="C626" s="346">
        <f t="shared" si="49"/>
        <v>41371200</v>
      </c>
      <c r="D626" s="346">
        <f t="shared" si="45"/>
        <v>128600</v>
      </c>
      <c r="E626" s="358">
        <f t="shared" si="46"/>
        <v>600</v>
      </c>
      <c r="G626" s="359">
        <f t="shared" si="47"/>
        <v>3215</v>
      </c>
      <c r="H626" s="347">
        <f t="shared" si="48"/>
        <v>0.06</v>
      </c>
      <c r="I626" s="348"/>
    </row>
    <row r="627" spans="1:9" x14ac:dyDescent="0.3">
      <c r="A627" s="345"/>
      <c r="B627" s="345">
        <v>625</v>
      </c>
      <c r="C627" s="346">
        <f t="shared" si="49"/>
        <v>41500000</v>
      </c>
      <c r="D627" s="346">
        <f t="shared" si="45"/>
        <v>128800</v>
      </c>
      <c r="E627" s="358">
        <f t="shared" si="46"/>
        <v>600</v>
      </c>
      <c r="G627" s="359">
        <f t="shared" si="47"/>
        <v>3220</v>
      </c>
      <c r="H627" s="347">
        <f t="shared" si="48"/>
        <v>0.06</v>
      </c>
      <c r="I627" s="348"/>
    </row>
    <row r="628" spans="1:9" x14ac:dyDescent="0.3">
      <c r="A628" s="345"/>
      <c r="B628" s="345">
        <v>626</v>
      </c>
      <c r="C628" s="346">
        <f t="shared" si="49"/>
        <v>41629000</v>
      </c>
      <c r="D628" s="346">
        <f t="shared" si="45"/>
        <v>129000</v>
      </c>
      <c r="E628" s="358">
        <f t="shared" si="46"/>
        <v>600</v>
      </c>
      <c r="G628" s="359">
        <f t="shared" si="47"/>
        <v>3225</v>
      </c>
      <c r="H628" s="347">
        <f t="shared" si="48"/>
        <v>0.06</v>
      </c>
      <c r="I628" s="348"/>
    </row>
    <row r="629" spans="1:9" x14ac:dyDescent="0.3">
      <c r="A629" s="345"/>
      <c r="B629" s="345">
        <v>627</v>
      </c>
      <c r="C629" s="346">
        <f t="shared" si="49"/>
        <v>41758200</v>
      </c>
      <c r="D629" s="346">
        <f t="shared" si="45"/>
        <v>129200</v>
      </c>
      <c r="E629" s="358">
        <f t="shared" si="46"/>
        <v>600</v>
      </c>
      <c r="G629" s="359">
        <f t="shared" si="47"/>
        <v>3230</v>
      </c>
      <c r="H629" s="347">
        <f t="shared" si="48"/>
        <v>0.06</v>
      </c>
      <c r="I629" s="348"/>
    </row>
    <row r="630" spans="1:9" x14ac:dyDescent="0.3">
      <c r="A630" s="345"/>
      <c r="B630" s="345">
        <v>628</v>
      </c>
      <c r="C630" s="346">
        <f t="shared" si="49"/>
        <v>41887600</v>
      </c>
      <c r="D630" s="346">
        <f t="shared" si="45"/>
        <v>129400</v>
      </c>
      <c r="E630" s="358">
        <f t="shared" si="46"/>
        <v>600</v>
      </c>
      <c r="G630" s="359">
        <f t="shared" si="47"/>
        <v>3235</v>
      </c>
      <c r="H630" s="347">
        <f t="shared" si="48"/>
        <v>0.06</v>
      </c>
      <c r="I630" s="348"/>
    </row>
    <row r="631" spans="1:9" x14ac:dyDescent="0.3">
      <c r="A631" s="345"/>
      <c r="B631" s="345">
        <v>629</v>
      </c>
      <c r="C631" s="346">
        <f t="shared" si="49"/>
        <v>42017200</v>
      </c>
      <c r="D631" s="346">
        <f t="shared" si="45"/>
        <v>129600</v>
      </c>
      <c r="E631" s="358">
        <f t="shared" si="46"/>
        <v>600</v>
      </c>
      <c r="G631" s="359">
        <f t="shared" si="47"/>
        <v>3240</v>
      </c>
      <c r="H631" s="347">
        <f t="shared" si="48"/>
        <v>0.06</v>
      </c>
      <c r="I631" s="348"/>
    </row>
    <row r="632" spans="1:9" x14ac:dyDescent="0.3">
      <c r="A632" s="345"/>
      <c r="B632" s="345">
        <v>630</v>
      </c>
      <c r="C632" s="346">
        <f t="shared" si="49"/>
        <v>42147000</v>
      </c>
      <c r="D632" s="346">
        <f t="shared" si="45"/>
        <v>129800</v>
      </c>
      <c r="E632" s="358">
        <f t="shared" si="46"/>
        <v>630</v>
      </c>
      <c r="G632" s="359">
        <f t="shared" si="47"/>
        <v>3245</v>
      </c>
      <c r="H632" s="347">
        <f t="shared" si="48"/>
        <v>6.3E-2</v>
      </c>
      <c r="I632" s="348" t="s">
        <v>4534</v>
      </c>
    </row>
    <row r="633" spans="1:9" x14ac:dyDescent="0.3">
      <c r="A633" s="345"/>
      <c r="B633" s="345">
        <v>631</v>
      </c>
      <c r="C633" s="346">
        <f t="shared" si="49"/>
        <v>42277000</v>
      </c>
      <c r="D633" s="346">
        <f t="shared" si="45"/>
        <v>130000</v>
      </c>
      <c r="E633" s="358">
        <f t="shared" si="46"/>
        <v>630</v>
      </c>
      <c r="G633" s="359">
        <f t="shared" si="47"/>
        <v>3250</v>
      </c>
      <c r="H633" s="347">
        <f t="shared" si="48"/>
        <v>6.3E-2</v>
      </c>
      <c r="I633" s="348"/>
    </row>
    <row r="634" spans="1:9" x14ac:dyDescent="0.3">
      <c r="A634" s="345"/>
      <c r="B634" s="345">
        <v>632</v>
      </c>
      <c r="C634" s="346">
        <f t="shared" si="49"/>
        <v>42407200</v>
      </c>
      <c r="D634" s="346">
        <f t="shared" si="45"/>
        <v>130200</v>
      </c>
      <c r="E634" s="358">
        <f t="shared" si="46"/>
        <v>630</v>
      </c>
      <c r="G634" s="359">
        <f t="shared" si="47"/>
        <v>3255</v>
      </c>
      <c r="H634" s="347">
        <f t="shared" si="48"/>
        <v>6.3E-2</v>
      </c>
      <c r="I634" s="348"/>
    </row>
    <row r="635" spans="1:9" x14ac:dyDescent="0.3">
      <c r="A635" s="345"/>
      <c r="B635" s="345">
        <v>633</v>
      </c>
      <c r="C635" s="346">
        <f t="shared" si="49"/>
        <v>42537600</v>
      </c>
      <c r="D635" s="346">
        <f t="shared" si="45"/>
        <v>130400</v>
      </c>
      <c r="E635" s="358">
        <f t="shared" si="46"/>
        <v>630</v>
      </c>
      <c r="G635" s="359">
        <f t="shared" si="47"/>
        <v>3260</v>
      </c>
      <c r="H635" s="347">
        <f t="shared" si="48"/>
        <v>6.3E-2</v>
      </c>
      <c r="I635" s="348"/>
    </row>
    <row r="636" spans="1:9" x14ac:dyDescent="0.3">
      <c r="A636" s="345"/>
      <c r="B636" s="345">
        <v>634</v>
      </c>
      <c r="C636" s="346">
        <f t="shared" si="49"/>
        <v>42668200</v>
      </c>
      <c r="D636" s="346">
        <f t="shared" si="45"/>
        <v>130600</v>
      </c>
      <c r="E636" s="358">
        <f t="shared" si="46"/>
        <v>630</v>
      </c>
      <c r="G636" s="359">
        <f t="shared" si="47"/>
        <v>3265</v>
      </c>
      <c r="H636" s="347">
        <f t="shared" si="48"/>
        <v>6.3E-2</v>
      </c>
      <c r="I636" s="348"/>
    </row>
    <row r="637" spans="1:9" x14ac:dyDescent="0.3">
      <c r="A637" s="345"/>
      <c r="B637" s="345">
        <v>635</v>
      </c>
      <c r="C637" s="346">
        <f t="shared" si="49"/>
        <v>42799000</v>
      </c>
      <c r="D637" s="346">
        <f t="shared" si="45"/>
        <v>130800</v>
      </c>
      <c r="E637" s="358">
        <f t="shared" si="46"/>
        <v>630</v>
      </c>
      <c r="G637" s="359">
        <f t="shared" si="47"/>
        <v>3270</v>
      </c>
      <c r="H637" s="347">
        <f t="shared" si="48"/>
        <v>6.3E-2</v>
      </c>
      <c r="I637" s="348"/>
    </row>
    <row r="638" spans="1:9" x14ac:dyDescent="0.3">
      <c r="A638" s="345"/>
      <c r="B638" s="345">
        <v>636</v>
      </c>
      <c r="C638" s="346">
        <f t="shared" si="49"/>
        <v>42930000</v>
      </c>
      <c r="D638" s="346">
        <f t="shared" si="45"/>
        <v>131000</v>
      </c>
      <c r="E638" s="358">
        <f t="shared" si="46"/>
        <v>630</v>
      </c>
      <c r="G638" s="359">
        <f t="shared" si="47"/>
        <v>3275</v>
      </c>
      <c r="H638" s="347">
        <f t="shared" si="48"/>
        <v>6.3E-2</v>
      </c>
      <c r="I638" s="348"/>
    </row>
    <row r="639" spans="1:9" x14ac:dyDescent="0.3">
      <c r="A639" s="345"/>
      <c r="B639" s="345">
        <v>637</v>
      </c>
      <c r="C639" s="346">
        <f t="shared" si="49"/>
        <v>43061200</v>
      </c>
      <c r="D639" s="346">
        <f t="shared" si="45"/>
        <v>131200</v>
      </c>
      <c r="E639" s="358">
        <f t="shared" si="46"/>
        <v>630</v>
      </c>
      <c r="G639" s="359">
        <f t="shared" si="47"/>
        <v>3280</v>
      </c>
      <c r="H639" s="347">
        <f t="shared" si="48"/>
        <v>6.3E-2</v>
      </c>
      <c r="I639" s="348"/>
    </row>
    <row r="640" spans="1:9" x14ac:dyDescent="0.3">
      <c r="A640" s="345"/>
      <c r="B640" s="345">
        <v>638</v>
      </c>
      <c r="C640" s="346">
        <f t="shared" si="49"/>
        <v>43192600</v>
      </c>
      <c r="D640" s="346">
        <f t="shared" si="45"/>
        <v>131400</v>
      </c>
      <c r="E640" s="358">
        <f t="shared" si="46"/>
        <v>630</v>
      </c>
      <c r="G640" s="359">
        <f t="shared" si="47"/>
        <v>3285</v>
      </c>
      <c r="H640" s="347">
        <f t="shared" si="48"/>
        <v>6.3E-2</v>
      </c>
      <c r="I640" s="348"/>
    </row>
    <row r="641" spans="1:9" x14ac:dyDescent="0.3">
      <c r="A641" s="345"/>
      <c r="B641" s="345">
        <v>639</v>
      </c>
      <c r="C641" s="346">
        <f t="shared" si="49"/>
        <v>43324200</v>
      </c>
      <c r="D641" s="346">
        <f t="shared" si="45"/>
        <v>131600</v>
      </c>
      <c r="E641" s="358">
        <f t="shared" si="46"/>
        <v>630</v>
      </c>
      <c r="G641" s="359">
        <f t="shared" si="47"/>
        <v>3290</v>
      </c>
      <c r="H641" s="347">
        <f t="shared" si="48"/>
        <v>6.3E-2</v>
      </c>
      <c r="I641" s="348"/>
    </row>
    <row r="642" spans="1:9" x14ac:dyDescent="0.3">
      <c r="A642" s="345"/>
      <c r="B642" s="345">
        <v>640</v>
      </c>
      <c r="C642" s="346">
        <f t="shared" si="49"/>
        <v>43456000</v>
      </c>
      <c r="D642" s="346">
        <f t="shared" si="45"/>
        <v>131800</v>
      </c>
      <c r="E642" s="358">
        <f t="shared" si="46"/>
        <v>630</v>
      </c>
      <c r="G642" s="359">
        <f t="shared" si="47"/>
        <v>3295</v>
      </c>
      <c r="H642" s="347">
        <f t="shared" si="48"/>
        <v>6.3E-2</v>
      </c>
      <c r="I642" s="348" t="s">
        <v>4534</v>
      </c>
    </row>
    <row r="643" spans="1:9" x14ac:dyDescent="0.3">
      <c r="A643" s="345"/>
      <c r="B643" s="345">
        <v>641</v>
      </c>
      <c r="C643" s="346">
        <f t="shared" si="49"/>
        <v>43588000</v>
      </c>
      <c r="D643" s="346">
        <f t="shared" ref="D643:D652" si="50">K$10*G643</f>
        <v>132000</v>
      </c>
      <c r="E643" s="358">
        <f t="shared" ref="E643:E652" si="51">H643*10000</f>
        <v>630</v>
      </c>
      <c r="G643" s="359">
        <f t="shared" ref="G643:G652" si="52">(B643-1)*5 +100</f>
        <v>3300</v>
      </c>
      <c r="H643" s="347">
        <f t="shared" ref="H643:H652" si="53">INT(B643/30)*0.3/100</f>
        <v>6.3E-2</v>
      </c>
      <c r="I643" s="348"/>
    </row>
    <row r="644" spans="1:9" x14ac:dyDescent="0.3">
      <c r="A644" s="345"/>
      <c r="B644" s="345">
        <v>642</v>
      </c>
      <c r="C644" s="346">
        <f t="shared" ref="C644:C651" si="54">C643+D644</f>
        <v>43720200</v>
      </c>
      <c r="D644" s="346">
        <f t="shared" si="50"/>
        <v>132200</v>
      </c>
      <c r="E644" s="358">
        <f t="shared" si="51"/>
        <v>630</v>
      </c>
      <c r="G644" s="359">
        <f t="shared" si="52"/>
        <v>3305</v>
      </c>
      <c r="H644" s="347">
        <f t="shared" si="53"/>
        <v>6.3E-2</v>
      </c>
      <c r="I644" s="348"/>
    </row>
    <row r="645" spans="1:9" x14ac:dyDescent="0.3">
      <c r="A645" s="345"/>
      <c r="B645" s="345">
        <v>643</v>
      </c>
      <c r="C645" s="346">
        <f t="shared" si="54"/>
        <v>43852600</v>
      </c>
      <c r="D645" s="346">
        <f t="shared" si="50"/>
        <v>132400</v>
      </c>
      <c r="E645" s="358">
        <f t="shared" si="51"/>
        <v>630</v>
      </c>
      <c r="G645" s="359">
        <f t="shared" si="52"/>
        <v>3310</v>
      </c>
      <c r="H645" s="347">
        <f t="shared" si="53"/>
        <v>6.3E-2</v>
      </c>
      <c r="I645" s="348"/>
    </row>
    <row r="646" spans="1:9" x14ac:dyDescent="0.3">
      <c r="A646" s="345"/>
      <c r="B646" s="345">
        <v>644</v>
      </c>
      <c r="C646" s="346">
        <f t="shared" si="54"/>
        <v>43985200</v>
      </c>
      <c r="D646" s="346">
        <f t="shared" si="50"/>
        <v>132600</v>
      </c>
      <c r="E646" s="358">
        <f t="shared" si="51"/>
        <v>630</v>
      </c>
      <c r="G646" s="359">
        <f t="shared" si="52"/>
        <v>3315</v>
      </c>
      <c r="H646" s="347">
        <f t="shared" si="53"/>
        <v>6.3E-2</v>
      </c>
      <c r="I646" s="348"/>
    </row>
    <row r="647" spans="1:9" x14ac:dyDescent="0.3">
      <c r="A647" s="345"/>
      <c r="B647" s="345">
        <v>645</v>
      </c>
      <c r="C647" s="346">
        <f t="shared" si="54"/>
        <v>44118000</v>
      </c>
      <c r="D647" s="346">
        <f t="shared" si="50"/>
        <v>132800</v>
      </c>
      <c r="E647" s="358">
        <f t="shared" si="51"/>
        <v>630</v>
      </c>
      <c r="G647" s="359">
        <f t="shared" si="52"/>
        <v>3320</v>
      </c>
      <c r="H647" s="347">
        <f t="shared" si="53"/>
        <v>6.3E-2</v>
      </c>
      <c r="I647" s="348"/>
    </row>
    <row r="648" spans="1:9" x14ac:dyDescent="0.3">
      <c r="A648" s="345"/>
      <c r="B648" s="345">
        <v>646</v>
      </c>
      <c r="C648" s="346">
        <f t="shared" si="54"/>
        <v>44251000</v>
      </c>
      <c r="D648" s="346">
        <f t="shared" si="50"/>
        <v>133000</v>
      </c>
      <c r="E648" s="358">
        <f t="shared" si="51"/>
        <v>630</v>
      </c>
      <c r="G648" s="359">
        <f t="shared" si="52"/>
        <v>3325</v>
      </c>
      <c r="H648" s="347">
        <f t="shared" si="53"/>
        <v>6.3E-2</v>
      </c>
      <c r="I648" s="348"/>
    </row>
    <row r="649" spans="1:9" x14ac:dyDescent="0.3">
      <c r="A649" s="345"/>
      <c r="B649" s="345">
        <v>647</v>
      </c>
      <c r="C649" s="346">
        <f t="shared" si="54"/>
        <v>44384200</v>
      </c>
      <c r="D649" s="346">
        <f t="shared" si="50"/>
        <v>133200</v>
      </c>
      <c r="E649" s="358">
        <f t="shared" si="51"/>
        <v>630</v>
      </c>
      <c r="G649" s="359">
        <f t="shared" si="52"/>
        <v>3330</v>
      </c>
      <c r="H649" s="347">
        <f t="shared" si="53"/>
        <v>6.3E-2</v>
      </c>
      <c r="I649" s="348"/>
    </row>
    <row r="650" spans="1:9" x14ac:dyDescent="0.3">
      <c r="A650" s="345"/>
      <c r="B650" s="345">
        <v>648</v>
      </c>
      <c r="C650" s="346">
        <f t="shared" si="54"/>
        <v>44517600</v>
      </c>
      <c r="D650" s="346">
        <f t="shared" si="50"/>
        <v>133400</v>
      </c>
      <c r="E650" s="358">
        <f t="shared" si="51"/>
        <v>630</v>
      </c>
      <c r="G650" s="359">
        <f t="shared" si="52"/>
        <v>3335</v>
      </c>
      <c r="H650" s="347">
        <f t="shared" si="53"/>
        <v>6.3E-2</v>
      </c>
      <c r="I650" s="348"/>
    </row>
    <row r="651" spans="1:9" x14ac:dyDescent="0.3">
      <c r="A651" s="345"/>
      <c r="B651" s="345">
        <v>649</v>
      </c>
      <c r="C651" s="346">
        <f t="shared" si="54"/>
        <v>44651200</v>
      </c>
      <c r="D651" s="346">
        <f t="shared" si="50"/>
        <v>133600</v>
      </c>
      <c r="E651" s="358">
        <f t="shared" si="51"/>
        <v>630</v>
      </c>
      <c r="G651" s="359">
        <f t="shared" si="52"/>
        <v>3340</v>
      </c>
      <c r="H651" s="347">
        <f t="shared" si="53"/>
        <v>6.3E-2</v>
      </c>
      <c r="I651" s="348"/>
    </row>
    <row r="652" spans="1:9" x14ac:dyDescent="0.3">
      <c r="A652" s="345"/>
      <c r="B652" s="345">
        <v>650</v>
      </c>
      <c r="C652" s="346" t="s">
        <v>4535</v>
      </c>
      <c r="D652" s="346">
        <f t="shared" si="50"/>
        <v>133800</v>
      </c>
      <c r="E652" s="358">
        <f t="shared" si="51"/>
        <v>630</v>
      </c>
      <c r="G652" s="359">
        <f t="shared" si="52"/>
        <v>3345</v>
      </c>
      <c r="H652" s="347">
        <f t="shared" si="53"/>
        <v>6.3E-2</v>
      </c>
      <c r="I652" s="348" t="s">
        <v>4536</v>
      </c>
    </row>
  </sheetData>
  <mergeCells count="3">
    <mergeCell ref="N7:P7"/>
    <mergeCell ref="N8:P8"/>
    <mergeCell ref="J9:K9"/>
  </mergeCells>
  <phoneticPr fontId="1" type="noConversion"/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2" sqref="B2:C21"/>
    </sheetView>
  </sheetViews>
  <sheetFormatPr defaultRowHeight="16.5" x14ac:dyDescent="0.3"/>
  <cols>
    <col min="1" max="1" width="12.75" style="72" bestFit="1" customWidth="1"/>
    <col min="2" max="16384" width="9" style="72"/>
  </cols>
  <sheetData>
    <row r="1" spans="1:3" x14ac:dyDescent="0.3">
      <c r="A1" s="72" t="s">
        <v>4471</v>
      </c>
      <c r="B1" s="72" t="s">
        <v>4472</v>
      </c>
      <c r="C1" s="72" t="s">
        <v>4473</v>
      </c>
    </row>
    <row r="2" spans="1:3" x14ac:dyDescent="0.3">
      <c r="B2" s="72">
        <v>0</v>
      </c>
      <c r="C2" s="72" t="s">
        <v>4474</v>
      </c>
    </row>
    <row r="3" spans="1:3" x14ac:dyDescent="0.3">
      <c r="B3" s="72">
        <v>1</v>
      </c>
      <c r="C3" s="72" t="s">
        <v>4475</v>
      </c>
    </row>
    <row r="4" spans="1:3" x14ac:dyDescent="0.3">
      <c r="B4" s="72">
        <v>2</v>
      </c>
      <c r="C4" s="72" t="s">
        <v>4476</v>
      </c>
    </row>
    <row r="5" spans="1:3" x14ac:dyDescent="0.3">
      <c r="B5" s="72">
        <v>3</v>
      </c>
      <c r="C5" s="72" t="s">
        <v>4477</v>
      </c>
    </row>
    <row r="6" spans="1:3" x14ac:dyDescent="0.3">
      <c r="B6" s="72">
        <v>4</v>
      </c>
      <c r="C6" s="72" t="s">
        <v>4478</v>
      </c>
    </row>
    <row r="7" spans="1:3" x14ac:dyDescent="0.3">
      <c r="B7" s="72">
        <v>5</v>
      </c>
      <c r="C7" s="72" t="s">
        <v>4479</v>
      </c>
    </row>
    <row r="8" spans="1:3" x14ac:dyDescent="0.3">
      <c r="B8" s="72">
        <v>6</v>
      </c>
      <c r="C8" s="72" t="s">
        <v>4480</v>
      </c>
    </row>
    <row r="9" spans="1:3" x14ac:dyDescent="0.3">
      <c r="B9" s="72">
        <v>7</v>
      </c>
      <c r="C9" s="72" t="s">
        <v>4481</v>
      </c>
    </row>
    <row r="10" spans="1:3" x14ac:dyDescent="0.3">
      <c r="B10" s="72">
        <v>8</v>
      </c>
      <c r="C10" s="72" t="s">
        <v>4482</v>
      </c>
    </row>
    <row r="11" spans="1:3" x14ac:dyDescent="0.3">
      <c r="B11" s="72">
        <v>9</v>
      </c>
      <c r="C11" s="72" t="s">
        <v>4483</v>
      </c>
    </row>
    <row r="12" spans="1:3" x14ac:dyDescent="0.3">
      <c r="B12" s="72">
        <v>10</v>
      </c>
      <c r="C12" s="72" t="s">
        <v>4484</v>
      </c>
    </row>
    <row r="13" spans="1:3" x14ac:dyDescent="0.3">
      <c r="B13" s="72">
        <v>11</v>
      </c>
      <c r="C13" s="72" t="s">
        <v>4485</v>
      </c>
    </row>
    <row r="14" spans="1:3" x14ac:dyDescent="0.3">
      <c r="B14" s="72">
        <v>12</v>
      </c>
      <c r="C14" s="72" t="s">
        <v>4486</v>
      </c>
    </row>
    <row r="15" spans="1:3" x14ac:dyDescent="0.3">
      <c r="B15" s="72">
        <v>13</v>
      </c>
      <c r="C15" s="72" t="s">
        <v>4487</v>
      </c>
    </row>
    <row r="16" spans="1:3" x14ac:dyDescent="0.3">
      <c r="B16" s="72">
        <v>14</v>
      </c>
      <c r="C16" s="72" t="s">
        <v>4488</v>
      </c>
    </row>
    <row r="17" spans="2:3" x14ac:dyDescent="0.3">
      <c r="B17" s="72">
        <v>15</v>
      </c>
      <c r="C17" s="72" t="s">
        <v>4489</v>
      </c>
    </row>
    <row r="18" spans="2:3" x14ac:dyDescent="0.3">
      <c r="B18" s="72">
        <v>16</v>
      </c>
      <c r="C18" s="72" t="s">
        <v>4490</v>
      </c>
    </row>
    <row r="19" spans="2:3" x14ac:dyDescent="0.3">
      <c r="B19" s="72">
        <v>17</v>
      </c>
      <c r="C19" s="72" t="s">
        <v>4491</v>
      </c>
    </row>
    <row r="20" spans="2:3" x14ac:dyDescent="0.3">
      <c r="B20" s="72">
        <v>18</v>
      </c>
      <c r="C20" s="72" t="s">
        <v>4492</v>
      </c>
    </row>
    <row r="21" spans="2:3" x14ac:dyDescent="0.3">
      <c r="B21" s="72">
        <v>19</v>
      </c>
      <c r="C21" s="72" t="s">
        <v>4493</v>
      </c>
    </row>
    <row r="22" spans="2:3" x14ac:dyDescent="0.3">
      <c r="B22" s="72">
        <v>20</v>
      </c>
      <c r="C22" s="72" t="s">
        <v>4494</v>
      </c>
    </row>
    <row r="23" spans="2:3" x14ac:dyDescent="0.3">
      <c r="B23" s="72">
        <v>21</v>
      </c>
      <c r="C23" s="72" t="s">
        <v>4495</v>
      </c>
    </row>
    <row r="24" spans="2:3" x14ac:dyDescent="0.3">
      <c r="B24" s="72">
        <v>22</v>
      </c>
      <c r="C24" s="72" t="s">
        <v>4496</v>
      </c>
    </row>
    <row r="25" spans="2:3" x14ac:dyDescent="0.3">
      <c r="B25" s="72">
        <v>23</v>
      </c>
      <c r="C25" s="72" t="s">
        <v>4497</v>
      </c>
    </row>
    <row r="26" spans="2:3" x14ac:dyDescent="0.3">
      <c r="B26" s="72">
        <v>24</v>
      </c>
      <c r="C26" s="72" t="s">
        <v>4498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4"/>
  <sheetViews>
    <sheetView zoomScale="70" zoomScaleNormal="70" workbookViewId="0">
      <pane ySplit="1" topLeftCell="A2" activePane="bottomLeft" state="frozen"/>
      <selection pane="bottomLeft" activeCell="B3" sqref="B3:H3"/>
    </sheetView>
  </sheetViews>
  <sheetFormatPr defaultRowHeight="17.25" x14ac:dyDescent="0.3"/>
  <cols>
    <col min="1" max="1" width="35.75" style="227" customWidth="1"/>
    <col min="2" max="2" width="37.375" style="227" customWidth="1"/>
    <col min="3" max="3" width="25.625" style="227" customWidth="1"/>
    <col min="4" max="4" width="20.625" style="227" customWidth="1"/>
    <col min="5" max="5" width="25" style="227" customWidth="1"/>
    <col min="6" max="6" width="27.125" style="227" customWidth="1"/>
    <col min="7" max="7" width="27.625" style="227" customWidth="1"/>
    <col min="8" max="8" width="28.625" style="227" customWidth="1"/>
    <col min="9" max="9" width="29" style="227" customWidth="1"/>
    <col min="10" max="10" width="22.75" style="227" customWidth="1"/>
    <col min="11" max="11" width="60.625" style="227" bestFit="1" customWidth="1"/>
    <col min="12" max="13" width="17.25" style="227" customWidth="1"/>
    <col min="14" max="14" width="18.875" style="227" customWidth="1"/>
    <col min="15" max="16" width="17.25" style="227" customWidth="1"/>
    <col min="17" max="17" width="16.625" style="227" customWidth="1"/>
    <col min="18" max="18" width="13.125" style="227" customWidth="1"/>
    <col min="19" max="19" width="11.375" style="227" customWidth="1"/>
    <col min="20" max="21" width="11.5" style="227" customWidth="1"/>
    <col min="22" max="22" width="14" style="227" bestFit="1" customWidth="1"/>
    <col min="23" max="23" width="12.875" style="227" bestFit="1" customWidth="1"/>
    <col min="24" max="27" width="11.5" style="227" customWidth="1"/>
    <col min="28" max="28" width="13.75" style="227" customWidth="1"/>
    <col min="29" max="29" width="14" style="227" bestFit="1" customWidth="1"/>
    <col min="30" max="30" width="12.875" style="227" bestFit="1" customWidth="1"/>
    <col min="31" max="31" width="8.625" style="227" bestFit="1" customWidth="1"/>
    <col min="32" max="32" width="12.125" style="227" bestFit="1" customWidth="1"/>
    <col min="33" max="33" width="12.75" style="227" bestFit="1" customWidth="1"/>
    <col min="34" max="34" width="13.75" style="227" bestFit="1" customWidth="1"/>
    <col min="35" max="16384" width="9" style="227"/>
  </cols>
  <sheetData>
    <row r="1" spans="1:17" x14ac:dyDescent="0.3">
      <c r="A1" s="225" t="s">
        <v>1</v>
      </c>
      <c r="B1" s="225"/>
      <c r="C1" s="226" t="s">
        <v>2</v>
      </c>
      <c r="D1" s="226" t="s">
        <v>3</v>
      </c>
      <c r="E1" s="226" t="s">
        <v>4</v>
      </c>
      <c r="F1" s="226" t="s">
        <v>5</v>
      </c>
      <c r="G1" s="226" t="s">
        <v>6</v>
      </c>
      <c r="H1" s="226" t="s">
        <v>7</v>
      </c>
      <c r="I1" s="226" t="s">
        <v>8</v>
      </c>
      <c r="J1" s="226"/>
      <c r="K1" s="226"/>
      <c r="L1" s="231"/>
      <c r="M1" s="231"/>
      <c r="N1" s="231"/>
    </row>
    <row r="2" spans="1:17" x14ac:dyDescent="0.3">
      <c r="A2" s="232" t="s">
        <v>9</v>
      </c>
      <c r="B2" s="232" t="s">
        <v>167</v>
      </c>
      <c r="C2" s="228" t="s">
        <v>10</v>
      </c>
      <c r="D2" s="228" t="s">
        <v>11</v>
      </c>
      <c r="E2" s="228" t="s">
        <v>12</v>
      </c>
      <c r="F2" s="228" t="s">
        <v>13</v>
      </c>
      <c r="G2" s="228" t="s">
        <v>14</v>
      </c>
      <c r="H2" s="228" t="s">
        <v>15</v>
      </c>
      <c r="I2" s="228" t="s">
        <v>16</v>
      </c>
      <c r="J2" s="228" t="s">
        <v>335</v>
      </c>
      <c r="K2" s="228" t="s">
        <v>336</v>
      </c>
      <c r="L2" s="228"/>
      <c r="M2" s="228"/>
      <c r="N2" s="228"/>
    </row>
    <row r="3" spans="1:17" x14ac:dyDescent="0.3">
      <c r="B3" s="227">
        <v>80100</v>
      </c>
      <c r="C3" s="227">
        <v>5</v>
      </c>
      <c r="D3" s="227">
        <v>-15</v>
      </c>
      <c r="E3" s="227">
        <v>-15</v>
      </c>
      <c r="F3" s="227">
        <v>6</v>
      </c>
      <c r="G3" s="227">
        <v>100</v>
      </c>
      <c r="H3" s="227">
        <v>0</v>
      </c>
      <c r="I3" s="227">
        <v>3</v>
      </c>
      <c r="J3" s="227">
        <v>9</v>
      </c>
      <c r="K3" s="227">
        <v>14</v>
      </c>
    </row>
    <row r="4" spans="1:17" x14ac:dyDescent="0.3">
      <c r="A4" s="233" t="s">
        <v>0</v>
      </c>
      <c r="B4" s="233"/>
      <c r="C4" s="233" t="s">
        <v>17</v>
      </c>
      <c r="D4" s="233"/>
      <c r="E4" s="233"/>
      <c r="F4" s="233"/>
      <c r="G4" s="233"/>
      <c r="H4" s="233"/>
      <c r="I4" s="233"/>
    </row>
    <row r="5" spans="1:17" x14ac:dyDescent="0.3">
      <c r="A5" s="234" t="s">
        <v>18</v>
      </c>
      <c r="B5" s="232" t="s">
        <v>167</v>
      </c>
      <c r="C5" s="234" t="s">
        <v>19</v>
      </c>
      <c r="D5" s="234" t="s">
        <v>20</v>
      </c>
      <c r="E5" s="234" t="s">
        <v>21</v>
      </c>
      <c r="F5" s="234" t="s">
        <v>22</v>
      </c>
      <c r="G5" s="234" t="s">
        <v>768</v>
      </c>
      <c r="H5" s="234"/>
      <c r="I5" s="234"/>
    </row>
    <row r="6" spans="1:17" x14ac:dyDescent="0.3">
      <c r="B6" s="227">
        <v>80200</v>
      </c>
      <c r="C6" s="235">
        <v>1</v>
      </c>
      <c r="D6" s="236">
        <v>255</v>
      </c>
      <c r="E6" s="236">
        <v>229</v>
      </c>
      <c r="F6" s="236">
        <v>158</v>
      </c>
      <c r="G6" s="235" t="s">
        <v>23</v>
      </c>
    </row>
    <row r="7" spans="1:17" x14ac:dyDescent="0.3">
      <c r="B7" s="227">
        <v>80201</v>
      </c>
      <c r="C7" s="235">
        <v>2</v>
      </c>
      <c r="D7" s="236">
        <v>185</v>
      </c>
      <c r="E7" s="236">
        <v>231</v>
      </c>
      <c r="F7" s="236">
        <v>255</v>
      </c>
      <c r="G7" s="235" t="s">
        <v>24</v>
      </c>
    </row>
    <row r="8" spans="1:17" x14ac:dyDescent="0.3">
      <c r="B8" s="227">
        <v>80202</v>
      </c>
      <c r="C8" s="235">
        <v>3</v>
      </c>
      <c r="D8" s="236">
        <v>73</v>
      </c>
      <c r="E8" s="236">
        <v>170</v>
      </c>
      <c r="F8" s="236">
        <v>211</v>
      </c>
      <c r="G8" s="235" t="s">
        <v>25</v>
      </c>
    </row>
    <row r="9" spans="1:17" x14ac:dyDescent="0.3">
      <c r="B9" s="227">
        <v>80203</v>
      </c>
      <c r="C9" s="235">
        <v>4</v>
      </c>
      <c r="D9" s="236">
        <v>202</v>
      </c>
      <c r="E9" s="236">
        <v>124</v>
      </c>
      <c r="F9" s="236">
        <v>255</v>
      </c>
      <c r="G9" s="235" t="s">
        <v>26</v>
      </c>
    </row>
    <row r="10" spans="1:17" x14ac:dyDescent="0.3">
      <c r="B10" s="227">
        <v>80204</v>
      </c>
      <c r="C10" s="235">
        <v>5</v>
      </c>
      <c r="D10" s="236">
        <v>255</v>
      </c>
      <c r="E10" s="236">
        <v>156</v>
      </c>
      <c r="F10" s="236">
        <v>179</v>
      </c>
      <c r="G10" s="235" t="s">
        <v>27</v>
      </c>
    </row>
    <row r="11" spans="1:17" x14ac:dyDescent="0.3">
      <c r="A11" s="233" t="s">
        <v>0</v>
      </c>
      <c r="B11" s="233"/>
      <c r="C11" s="233" t="s">
        <v>28</v>
      </c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</row>
    <row r="12" spans="1:17" x14ac:dyDescent="0.3">
      <c r="A12" s="234" t="s">
        <v>29</v>
      </c>
      <c r="B12" s="232" t="s">
        <v>167</v>
      </c>
      <c r="C12" s="234" t="s">
        <v>30</v>
      </c>
      <c r="D12" s="234" t="s">
        <v>31</v>
      </c>
      <c r="E12" s="234" t="s">
        <v>32</v>
      </c>
      <c r="F12" s="234" t="s">
        <v>33</v>
      </c>
      <c r="G12" s="234" t="s">
        <v>34</v>
      </c>
      <c r="H12" s="234" t="s">
        <v>35</v>
      </c>
      <c r="I12" s="234" t="s">
        <v>36</v>
      </c>
      <c r="J12" s="234" t="s">
        <v>37</v>
      </c>
      <c r="K12" s="234" t="s">
        <v>38</v>
      </c>
      <c r="L12" s="234" t="s">
        <v>39</v>
      </c>
      <c r="M12" s="234" t="s">
        <v>40</v>
      </c>
      <c r="N12" s="234" t="s">
        <v>41</v>
      </c>
      <c r="O12" s="234" t="s">
        <v>42</v>
      </c>
      <c r="P12" s="237" t="s">
        <v>43</v>
      </c>
      <c r="Q12" s="234" t="s">
        <v>44</v>
      </c>
    </row>
    <row r="13" spans="1:17" x14ac:dyDescent="0.3">
      <c r="B13" s="227">
        <v>80300</v>
      </c>
      <c r="C13" s="238">
        <v>100</v>
      </c>
      <c r="D13" s="238" t="s">
        <v>45</v>
      </c>
      <c r="E13" s="238" t="s">
        <v>46</v>
      </c>
      <c r="F13" s="238" t="s">
        <v>47</v>
      </c>
      <c r="G13" s="238" t="s">
        <v>48</v>
      </c>
      <c r="H13" s="238" t="s">
        <v>49</v>
      </c>
      <c r="I13" s="238" t="s">
        <v>50</v>
      </c>
      <c r="J13" s="238" t="s">
        <v>51</v>
      </c>
      <c r="K13" s="238" t="s">
        <v>52</v>
      </c>
      <c r="L13" s="238" t="s">
        <v>53</v>
      </c>
      <c r="M13" s="238" t="s">
        <v>54</v>
      </c>
      <c r="N13" s="238" t="s">
        <v>55</v>
      </c>
      <c r="O13" s="238" t="s">
        <v>56</v>
      </c>
      <c r="P13" s="238" t="s">
        <v>57</v>
      </c>
      <c r="Q13" s="238" t="s">
        <v>58</v>
      </c>
    </row>
    <row r="14" spans="1:17" x14ac:dyDescent="0.3">
      <c r="B14" s="227">
        <v>80300</v>
      </c>
      <c r="C14" s="238">
        <v>101</v>
      </c>
      <c r="D14" s="238" t="s">
        <v>45</v>
      </c>
      <c r="E14" s="238" t="s">
        <v>59</v>
      </c>
      <c r="F14" s="238" t="s">
        <v>60</v>
      </c>
      <c r="G14" s="238" t="s">
        <v>61</v>
      </c>
      <c r="H14" s="238" t="s">
        <v>62</v>
      </c>
      <c r="I14" s="238" t="s">
        <v>63</v>
      </c>
      <c r="J14" s="238" t="s">
        <v>64</v>
      </c>
      <c r="K14" s="238" t="s">
        <v>65</v>
      </c>
      <c r="L14" s="238" t="s">
        <v>66</v>
      </c>
      <c r="M14" s="238" t="s">
        <v>67</v>
      </c>
      <c r="N14" s="238" t="s">
        <v>68</v>
      </c>
      <c r="O14" s="238" t="s">
        <v>69</v>
      </c>
      <c r="P14" s="238" t="s">
        <v>70</v>
      </c>
      <c r="Q14" s="238" t="s">
        <v>71</v>
      </c>
    </row>
    <row r="15" spans="1:17" x14ac:dyDescent="0.3">
      <c r="B15" s="227">
        <v>80300</v>
      </c>
      <c r="C15" s="238">
        <v>102</v>
      </c>
      <c r="D15" s="238" t="s">
        <v>45</v>
      </c>
      <c r="E15" s="238" t="s">
        <v>769</v>
      </c>
      <c r="F15" s="238" t="s">
        <v>129</v>
      </c>
      <c r="G15" s="238" t="s">
        <v>130</v>
      </c>
      <c r="H15" s="238" t="s">
        <v>131</v>
      </c>
      <c r="I15" s="238" t="s">
        <v>132</v>
      </c>
      <c r="J15" s="238" t="s">
        <v>133</v>
      </c>
      <c r="K15" s="238" t="s">
        <v>134</v>
      </c>
      <c r="L15" s="238" t="s">
        <v>135</v>
      </c>
      <c r="M15" s="238" t="s">
        <v>136</v>
      </c>
      <c r="N15" s="238" t="s">
        <v>137</v>
      </c>
      <c r="O15" s="238" t="s">
        <v>138</v>
      </c>
      <c r="P15" s="238" t="s">
        <v>139</v>
      </c>
      <c r="Q15" s="238" t="s">
        <v>140</v>
      </c>
    </row>
    <row r="16" spans="1:17" x14ac:dyDescent="0.3">
      <c r="B16" s="227">
        <v>80300</v>
      </c>
      <c r="C16" s="238">
        <v>103</v>
      </c>
      <c r="D16" s="238" t="s">
        <v>45</v>
      </c>
      <c r="E16" s="238" t="s">
        <v>770</v>
      </c>
      <c r="F16" s="238" t="s">
        <v>143</v>
      </c>
      <c r="G16" s="238" t="s">
        <v>144</v>
      </c>
      <c r="H16" s="238" t="s">
        <v>145</v>
      </c>
      <c r="I16" s="238" t="s">
        <v>146</v>
      </c>
      <c r="J16" s="238" t="s">
        <v>147</v>
      </c>
      <c r="K16" s="238" t="s">
        <v>148</v>
      </c>
      <c r="L16" s="238" t="s">
        <v>149</v>
      </c>
      <c r="M16" s="238" t="s">
        <v>150</v>
      </c>
      <c r="N16" s="238" t="s">
        <v>151</v>
      </c>
      <c r="O16" s="238" t="s">
        <v>152</v>
      </c>
      <c r="P16" s="238" t="s">
        <v>153</v>
      </c>
      <c r="Q16" s="238" t="s">
        <v>154</v>
      </c>
    </row>
    <row r="17" spans="1:27" x14ac:dyDescent="0.3">
      <c r="B17" s="227">
        <v>80300</v>
      </c>
      <c r="C17" s="238">
        <v>104</v>
      </c>
      <c r="D17" s="238" t="s">
        <v>45</v>
      </c>
      <c r="E17" s="238" t="s">
        <v>771</v>
      </c>
      <c r="F17" s="238" t="s">
        <v>155</v>
      </c>
      <c r="G17" s="238" t="s">
        <v>156</v>
      </c>
      <c r="H17" s="238" t="s">
        <v>157</v>
      </c>
      <c r="I17" s="238" t="s">
        <v>158</v>
      </c>
      <c r="J17" s="238" t="s">
        <v>159</v>
      </c>
      <c r="K17" s="238" t="s">
        <v>160</v>
      </c>
      <c r="L17" s="238" t="s">
        <v>161</v>
      </c>
      <c r="M17" s="238" t="s">
        <v>162</v>
      </c>
      <c r="N17" s="238" t="s">
        <v>163</v>
      </c>
      <c r="O17" s="238" t="s">
        <v>164</v>
      </c>
      <c r="P17" s="238" t="s">
        <v>165</v>
      </c>
      <c r="Q17" s="238" t="s">
        <v>166</v>
      </c>
    </row>
    <row r="18" spans="1:27" x14ac:dyDescent="0.3">
      <c r="A18" s="233" t="s">
        <v>0</v>
      </c>
      <c r="B18" s="233"/>
      <c r="C18" s="233" t="s">
        <v>72</v>
      </c>
      <c r="D18" s="233"/>
      <c r="E18" s="233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3"/>
      <c r="Q18" s="233"/>
      <c r="R18" s="233"/>
    </row>
    <row r="19" spans="1:27" x14ac:dyDescent="0.3">
      <c r="A19" s="234" t="s">
        <v>73</v>
      </c>
      <c r="B19" s="232" t="s">
        <v>167</v>
      </c>
      <c r="C19" s="234" t="s">
        <v>74</v>
      </c>
      <c r="D19" s="234" t="s">
        <v>75</v>
      </c>
      <c r="E19" s="234" t="s">
        <v>32</v>
      </c>
      <c r="F19" s="234" t="s">
        <v>33</v>
      </c>
      <c r="G19" s="234" t="s">
        <v>34</v>
      </c>
      <c r="H19" s="234" t="s">
        <v>35</v>
      </c>
      <c r="I19" s="234" t="s">
        <v>76</v>
      </c>
      <c r="J19" s="234"/>
      <c r="K19" s="234"/>
      <c r="L19" s="234"/>
      <c r="M19" s="234"/>
      <c r="N19" s="234"/>
      <c r="O19" s="234"/>
      <c r="P19" s="234"/>
      <c r="Q19" s="234"/>
      <c r="R19" s="234"/>
    </row>
    <row r="20" spans="1:27" x14ac:dyDescent="0.3">
      <c r="A20" s="240"/>
      <c r="B20" s="227">
        <v>80500</v>
      </c>
      <c r="C20" s="240">
        <v>1</v>
      </c>
      <c r="D20" s="240" t="str">
        <f>lng_gameinfo!$O146</f>
        <v>배추</v>
      </c>
      <c r="E20" s="240" t="s">
        <v>772</v>
      </c>
      <c r="F20" s="240" t="s">
        <v>773</v>
      </c>
      <c r="G20" s="240" t="s">
        <v>141</v>
      </c>
      <c r="H20" s="240" t="s">
        <v>77</v>
      </c>
      <c r="I20" s="227" t="s">
        <v>78</v>
      </c>
    </row>
    <row r="21" spans="1:27" x14ac:dyDescent="0.3">
      <c r="B21" s="227">
        <v>80501</v>
      </c>
      <c r="C21" s="227">
        <v>2</v>
      </c>
      <c r="D21" s="240" t="str">
        <f>lng_gameinfo!$O147</f>
        <v>귀리</v>
      </c>
      <c r="E21" s="227" t="s">
        <v>774</v>
      </c>
      <c r="F21" s="227" t="s">
        <v>775</v>
      </c>
      <c r="G21" s="227" t="s">
        <v>142</v>
      </c>
      <c r="H21" s="240" t="s">
        <v>77</v>
      </c>
      <c r="I21" s="227" t="s">
        <v>78</v>
      </c>
    </row>
    <row r="22" spans="1:27" x14ac:dyDescent="0.3">
      <c r="B22" s="227">
        <v>80502</v>
      </c>
      <c r="C22" s="227">
        <v>3</v>
      </c>
      <c r="D22" s="240" t="str">
        <f>lng_gameinfo!$O148</f>
        <v>옥수수</v>
      </c>
      <c r="E22" s="227" t="s">
        <v>80</v>
      </c>
      <c r="F22" s="227" t="s">
        <v>81</v>
      </c>
      <c r="G22" s="227" t="s">
        <v>82</v>
      </c>
      <c r="H22" s="240" t="s">
        <v>77</v>
      </c>
      <c r="I22" s="227" t="s">
        <v>78</v>
      </c>
    </row>
    <row r="23" spans="1:27" s="243" customFormat="1" x14ac:dyDescent="0.3">
      <c r="A23" s="243" t="s">
        <v>776</v>
      </c>
      <c r="D23" s="243" t="s">
        <v>777</v>
      </c>
      <c r="J23" s="244"/>
      <c r="K23" s="244"/>
      <c r="L23" s="244"/>
      <c r="M23" s="244"/>
      <c r="N23" s="244"/>
      <c r="O23" s="244"/>
      <c r="P23" s="244"/>
      <c r="Q23" s="244"/>
    </row>
    <row r="24" spans="1:27" s="243" customFormat="1" x14ac:dyDescent="0.3">
      <c r="A24" s="243" t="s">
        <v>778</v>
      </c>
      <c r="B24" s="243" t="s">
        <v>462</v>
      </c>
      <c r="C24" s="243" t="s">
        <v>779</v>
      </c>
      <c r="D24" s="243" t="s">
        <v>780</v>
      </c>
      <c r="E24" s="243" t="s">
        <v>781</v>
      </c>
      <c r="F24" s="243" t="s">
        <v>782</v>
      </c>
      <c r="G24" s="243" t="s">
        <v>764</v>
      </c>
      <c r="H24" s="243" t="s">
        <v>757</v>
      </c>
      <c r="I24" s="243" t="s">
        <v>758</v>
      </c>
      <c r="J24" s="244"/>
      <c r="K24" s="244"/>
      <c r="L24" s="244"/>
      <c r="M24" s="244"/>
      <c r="N24" s="244"/>
      <c r="O24" s="244"/>
      <c r="P24" s="244"/>
      <c r="Q24" s="244"/>
    </row>
    <row r="25" spans="1:27" s="229" customFormat="1" x14ac:dyDescent="0.3">
      <c r="B25" s="229">
        <v>1</v>
      </c>
      <c r="C25" s="227" t="str">
        <f>lng_gameinfo!$O180</f>
        <v>첫 걸음</v>
      </c>
      <c r="D25" s="227" t="str">
        <f>lng_gameinfo!$O244</f>
        <v>우유를 모으는데 성공했군요. 생각보다 우유 모으는 솜씨는 어느 정도 있는 것 같습니다.</v>
      </c>
      <c r="E25" s="229">
        <v>4</v>
      </c>
      <c r="F25" s="227" t="str">
        <f>lng_gameinfo!$O308</f>
        <v>흠` 여기가 이번에 새로운 주인이 왔다는 짜요 목장입니까?</v>
      </c>
      <c r="G25" s="227" t="str">
        <f>lng_gameinfo!$O372</f>
        <v>난 짜요 목장 건너편의 Smart and Genius 목장 그룹의 대표 `폴`이라고 합니다.</v>
      </c>
      <c r="H25" s="227" t="str">
        <f>lng_gameinfo!$O436</f>
        <v>그나저나 한동안 짜요 목장에 주인이 없었다더니` 목장 꼴이 말이 아니군요.</v>
      </c>
      <c r="I25" s="227" t="str">
        <f>lng_gameinfo!$O500</f>
        <v>일단 얼마나 우유를 잘 모으는지 보도록 하죠. 얼마나 해낼 수 있는지 평가를 한후 이야기 하도록 하겠습니다.</v>
      </c>
    </row>
    <row r="26" spans="1:27" s="229" customFormat="1" x14ac:dyDescent="0.3">
      <c r="B26" s="229">
        <v>2</v>
      </c>
      <c r="C26" s="227" t="str">
        <f>lng_gameinfo!$O181</f>
        <v>많을수록 좋아요</v>
      </c>
      <c r="D26" s="227" t="str">
        <f>lng_gameinfo!$O245</f>
        <v>가축을 배치하는데 성공 하셨습니까? 가축이 늘어나니 어떤 장점이 있는지 아시면 좋겠군요. 참` 잊지 말고 우편함을 확인하시기 바랍니다.</v>
      </c>
      <c r="E26" s="229">
        <v>3</v>
      </c>
      <c r="F26" s="227" t="str">
        <f>lng_gameinfo!$O309</f>
        <v>나름 열심히 하려는 모습은 보이는것 같군요.</v>
      </c>
      <c r="G26" s="227" t="str">
        <f>lng_gameinfo!$O373</f>
        <v>질문 하나 드리도록 하죠. 목장의 우유 생산량을 늘리면 어떻게해야 하는지 알고 계십니까?</v>
      </c>
      <c r="H26" s="227" t="str">
        <f>lng_gameinfo!$O437</f>
        <v>...뭘 멀뚱멀뚱 보고 있습니까? 당연히 가축을 더 많이 배치해야 하겠죠. 어떻게 해서든 새로운 가축을 목장에 추가해 보십시오.</v>
      </c>
      <c r="I26" s="227" t="s">
        <v>306</v>
      </c>
    </row>
    <row r="27" spans="1:27" s="229" customFormat="1" x14ac:dyDescent="0.3">
      <c r="B27" s="229">
        <v>3</v>
      </c>
      <c r="C27" s="229" t="str">
        <f>lng_gameinfo!$O182</f>
        <v>멋쟁이 가축들</v>
      </c>
      <c r="D27" s="229" t="str">
        <f>lng_gameinfo!$O246</f>
        <v>새로운 가축을 얻으셨군요. 어떻습니까` 새로운 가축을 얻으신 소감이?</v>
      </c>
      <c r="E27" s="229">
        <v>3</v>
      </c>
      <c r="F27" s="229" t="str">
        <f>lng_gameinfo!$O310</f>
        <v>혹시 [ffcc00]프리미엄 교배 티켓[ffffff]을 가지고 계십니까? 제 기억으로는 아마 한장 정도는 가지고 계실텐데 말이죠.</v>
      </c>
      <c r="G27" s="229" t="str">
        <f>lng_gameinfo!$O374</f>
        <v>프리미엄 교배를 통하면 평소에는 구하기 어려운 가축을 훨씬 쉽게 구할 수 있습니다.</v>
      </c>
      <c r="H27" s="229" t="str">
        <f>lng_gameinfo!$O438</f>
        <v>프리미엄 교배권이 있다면` 어디 한번 새로운 가축을 얻는데 시도해 보시죠.</v>
      </c>
      <c r="I27" s="229" t="s">
        <v>306</v>
      </c>
    </row>
    <row r="28" spans="1:27" s="226" customFormat="1" x14ac:dyDescent="0.3">
      <c r="A28" s="226" t="s">
        <v>450</v>
      </c>
      <c r="S28" s="229"/>
      <c r="T28" s="229"/>
      <c r="U28" s="229"/>
      <c r="V28" s="229"/>
      <c r="W28" s="229"/>
      <c r="X28" s="229"/>
      <c r="Y28" s="229"/>
      <c r="Z28" s="229"/>
      <c r="AA28" s="229"/>
    </row>
    <row r="29" spans="1:27" s="226" customFormat="1" x14ac:dyDescent="0.3">
      <c r="A29" s="226" t="s">
        <v>451</v>
      </c>
      <c r="B29" s="226" t="s">
        <v>452</v>
      </c>
      <c r="C29" s="226" t="s">
        <v>169</v>
      </c>
      <c r="S29" s="229"/>
      <c r="T29" s="229"/>
      <c r="U29" s="229"/>
      <c r="V29" s="229"/>
      <c r="W29" s="229"/>
      <c r="X29" s="229"/>
      <c r="Y29" s="229"/>
      <c r="Z29" s="229"/>
      <c r="AA29" s="229"/>
    </row>
    <row r="30" spans="1:27" x14ac:dyDescent="0.3">
      <c r="A30" s="229"/>
      <c r="B30" s="245" t="s">
        <v>377</v>
      </c>
      <c r="C30" s="245" t="str">
        <f>lng_gameinfo!$O502</f>
        <v>목장에 가축을 최대 (n)마리 배치해보세요.</v>
      </c>
      <c r="D30" s="229"/>
      <c r="E30" s="229"/>
      <c r="S30" s="229"/>
      <c r="T30" s="229"/>
      <c r="U30" s="229"/>
      <c r="V30" s="229"/>
      <c r="W30" s="229"/>
      <c r="X30" s="229"/>
      <c r="Y30" s="229"/>
      <c r="Z30" s="229"/>
      <c r="AA30" s="229"/>
    </row>
    <row r="31" spans="1:27" x14ac:dyDescent="0.3">
      <c r="A31" s="230"/>
      <c r="B31" s="245" t="s">
        <v>381</v>
      </c>
      <c r="C31" s="245" t="str">
        <f>lng_gameinfo!$O503</f>
        <v>건초를 (n)개 생산하세요.</v>
      </c>
      <c r="D31" s="230"/>
      <c r="E31" s="230"/>
      <c r="F31" s="242"/>
      <c r="G31" s="242"/>
      <c r="S31" s="229"/>
      <c r="T31" s="229"/>
      <c r="U31" s="229"/>
      <c r="V31" s="229"/>
      <c r="W31" s="229"/>
      <c r="X31" s="229"/>
      <c r="Y31" s="229"/>
      <c r="Z31" s="229"/>
      <c r="AA31" s="229"/>
    </row>
    <row r="32" spans="1:27" x14ac:dyDescent="0.3">
      <c r="A32" s="230"/>
      <c r="B32" s="245" t="s">
        <v>392</v>
      </c>
      <c r="C32" s="245" t="str">
        <f>lng_gameinfo!$O504</f>
        <v>착유기를 (n)단계로 향상시키세요.</v>
      </c>
      <c r="D32" s="230"/>
      <c r="E32" s="230"/>
      <c r="F32" s="242"/>
      <c r="G32" s="242"/>
      <c r="S32" s="229"/>
      <c r="T32" s="229"/>
      <c r="U32" s="229"/>
      <c r="V32" s="229"/>
      <c r="W32" s="229"/>
      <c r="X32" s="229"/>
      <c r="Y32" s="229"/>
      <c r="Z32" s="229"/>
      <c r="AA32" s="229"/>
    </row>
    <row r="33" spans="1:27" x14ac:dyDescent="0.3">
      <c r="A33" s="230"/>
      <c r="B33" s="245" t="s">
        <v>397</v>
      </c>
      <c r="C33" s="245" t="str">
        <f>lng_gameinfo!$O505</f>
        <v>우유탱크를 (n)단계로 향상시키세요.</v>
      </c>
      <c r="D33" s="230"/>
      <c r="E33" s="230"/>
      <c r="F33" s="242"/>
      <c r="G33" s="242"/>
      <c r="S33" s="229"/>
      <c r="T33" s="229"/>
      <c r="U33" s="229"/>
      <c r="V33" s="229"/>
      <c r="W33" s="229"/>
      <c r="X33" s="229"/>
      <c r="Y33" s="229"/>
      <c r="Z33" s="229"/>
      <c r="AA33" s="229"/>
    </row>
    <row r="34" spans="1:27" x14ac:dyDescent="0.3">
      <c r="A34" s="242"/>
      <c r="B34" s="245" t="s">
        <v>394</v>
      </c>
      <c r="C34" s="245" t="str">
        <f>lng_gameinfo!$O506</f>
        <v>알바 아이템 (n)번 사용하기</v>
      </c>
      <c r="D34" s="242"/>
      <c r="E34" s="242"/>
      <c r="F34" s="242"/>
      <c r="G34" s="242"/>
      <c r="S34" s="229"/>
      <c r="T34" s="229"/>
      <c r="U34" s="229"/>
      <c r="V34" s="229"/>
      <c r="W34" s="229"/>
      <c r="X34" s="229"/>
      <c r="Y34" s="229"/>
      <c r="Z34" s="229"/>
      <c r="AA34" s="229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230"/>
  <sheetViews>
    <sheetView tabSelected="1" zoomScaleNormal="100" workbookViewId="0">
      <pane ySplit="16" topLeftCell="A17" activePane="bottomLeft" state="frozen"/>
      <selection activeCell="I1" sqref="I1"/>
      <selection pane="bottomLeft" activeCell="F37" sqref="F37"/>
    </sheetView>
  </sheetViews>
  <sheetFormatPr defaultRowHeight="11.25" x14ac:dyDescent="0.3"/>
  <cols>
    <col min="1" max="1" width="10.625" style="1" customWidth="1"/>
    <col min="2" max="2" width="8.875" style="1" customWidth="1"/>
    <col min="3" max="3" width="12.5" style="1" customWidth="1"/>
    <col min="4" max="4" width="12.87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3" customWidth="1"/>
    <col min="18" max="18" width="22.625" style="5" customWidth="1"/>
    <col min="19" max="19" width="11.375" style="1" customWidth="1"/>
    <col min="20" max="20" width="13.12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29" width="9.5" style="1" customWidth="1"/>
    <col min="30" max="30" width="13" style="1" customWidth="1"/>
    <col min="31" max="31" width="15.625" style="1" customWidth="1"/>
    <col min="32" max="32" width="13.125" style="1" customWidth="1"/>
    <col min="33" max="37" width="9" style="1" customWidth="1"/>
    <col min="38" max="16384" width="9" style="1"/>
  </cols>
  <sheetData>
    <row r="1" spans="1:38" x14ac:dyDescent="0.3">
      <c r="A1" s="79" t="s">
        <v>98</v>
      </c>
      <c r="B1" s="79"/>
      <c r="C1" s="320" t="s">
        <v>4556</v>
      </c>
      <c r="D1" s="79"/>
      <c r="E1" s="79" t="s">
        <v>4448</v>
      </c>
      <c r="F1" s="79"/>
      <c r="G1" s="79"/>
      <c r="H1" s="79"/>
      <c r="I1" s="320" t="s">
        <v>4453</v>
      </c>
      <c r="J1" s="79"/>
      <c r="K1" s="79"/>
      <c r="L1" s="79"/>
      <c r="M1" s="79"/>
      <c r="N1" s="221"/>
      <c r="O1" s="79"/>
      <c r="P1" s="79"/>
      <c r="Q1" s="103"/>
      <c r="R1" s="103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</row>
    <row r="2" spans="1:38" x14ac:dyDescent="0.3">
      <c r="A2" s="79" t="s">
        <v>98</v>
      </c>
      <c r="B2" s="121"/>
      <c r="C2" s="79"/>
      <c r="D2" s="79"/>
      <c r="E2" s="221" t="s">
        <v>4449</v>
      </c>
      <c r="F2" s="79"/>
      <c r="G2" s="79"/>
      <c r="H2" s="79"/>
      <c r="I2" s="320" t="s">
        <v>4452</v>
      </c>
      <c r="J2" s="79"/>
      <c r="K2" s="79"/>
      <c r="L2" s="79"/>
      <c r="M2" s="79" t="s">
        <v>4554</v>
      </c>
      <c r="N2" s="79"/>
      <c r="O2" s="79"/>
      <c r="P2" s="79"/>
      <c r="Q2" s="103"/>
      <c r="R2" s="103"/>
      <c r="S2" s="79" t="s">
        <v>303</v>
      </c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</row>
    <row r="3" spans="1:38" x14ac:dyDescent="0.3">
      <c r="A3" s="79" t="s">
        <v>98</v>
      </c>
      <c r="E3" s="1" t="s">
        <v>4450</v>
      </c>
      <c r="F3" s="79"/>
      <c r="G3" s="79"/>
      <c r="H3" s="79"/>
      <c r="I3" s="320" t="s">
        <v>4454</v>
      </c>
      <c r="J3" s="79"/>
      <c r="K3" s="79"/>
      <c r="L3" s="79"/>
      <c r="M3" s="366" t="s">
        <v>4555</v>
      </c>
      <c r="N3" s="79"/>
      <c r="O3" s="79"/>
      <c r="P3" s="79"/>
      <c r="Q3" s="103"/>
      <c r="R3" s="103"/>
      <c r="S3" s="103" t="s">
        <v>721</v>
      </c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</row>
    <row r="4" spans="1:38" s="221" customFormat="1" x14ac:dyDescent="0.3">
      <c r="A4" s="221" t="s">
        <v>98</v>
      </c>
      <c r="B4" s="79">
        <v>4000</v>
      </c>
      <c r="C4" s="320" t="s">
        <v>4446</v>
      </c>
      <c r="D4" s="320" t="s">
        <v>4447</v>
      </c>
      <c r="E4" s="221" t="s">
        <v>4451</v>
      </c>
      <c r="I4" s="320" t="s">
        <v>4455</v>
      </c>
      <c r="Q4" s="320"/>
      <c r="R4" s="320"/>
    </row>
    <row r="5" spans="1:38" s="221" customFormat="1" x14ac:dyDescent="0.3">
      <c r="A5" s="221" t="s">
        <v>98</v>
      </c>
      <c r="B5" s="121"/>
      <c r="I5" s="320" t="s">
        <v>4456</v>
      </c>
      <c r="Q5" s="320"/>
      <c r="R5" s="320"/>
      <c r="S5" s="221" t="s">
        <v>303</v>
      </c>
    </row>
    <row r="6" spans="1:38" s="221" customFormat="1" x14ac:dyDescent="0.3">
      <c r="A6" s="221" t="s">
        <v>98</v>
      </c>
      <c r="Q6" s="320"/>
      <c r="R6" s="320"/>
      <c r="S6" s="320" t="s">
        <v>721</v>
      </c>
    </row>
    <row r="7" spans="1:38" s="221" customFormat="1" x14ac:dyDescent="0.3">
      <c r="A7" s="221" t="s">
        <v>98</v>
      </c>
      <c r="Q7" s="320"/>
      <c r="R7" s="320"/>
    </row>
    <row r="8" spans="1:38" s="221" customFormat="1" x14ac:dyDescent="0.3">
      <c r="A8" s="221" t="s">
        <v>98</v>
      </c>
      <c r="B8" s="320">
        <v>5000</v>
      </c>
      <c r="C8" s="320" t="s">
        <v>4437</v>
      </c>
      <c r="D8" s="320" t="s">
        <v>4437</v>
      </c>
      <c r="Q8" s="320"/>
      <c r="R8" s="320"/>
      <c r="S8" s="221" t="s">
        <v>303</v>
      </c>
    </row>
    <row r="9" spans="1:38" s="221" customFormat="1" x14ac:dyDescent="0.3">
      <c r="A9" s="221" t="s">
        <v>98</v>
      </c>
      <c r="Q9" s="320"/>
      <c r="R9" s="320"/>
      <c r="S9" s="320" t="s">
        <v>721</v>
      </c>
    </row>
    <row r="10" spans="1:38" s="221" customFormat="1" x14ac:dyDescent="0.3">
      <c r="A10" s="221" t="s">
        <v>98</v>
      </c>
      <c r="Q10" s="320"/>
      <c r="R10" s="320"/>
      <c r="S10" s="221" t="s">
        <v>304</v>
      </c>
    </row>
    <row r="11" spans="1:38" x14ac:dyDescent="0.3">
      <c r="A11" s="79" t="s">
        <v>98</v>
      </c>
      <c r="B11" s="79"/>
      <c r="C11" s="79"/>
      <c r="D11" s="79"/>
      <c r="E11" s="79"/>
      <c r="F11" s="221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103"/>
      <c r="R11" s="103"/>
      <c r="S11" s="79" t="s">
        <v>304</v>
      </c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</row>
    <row r="12" spans="1:38" x14ac:dyDescent="0.3">
      <c r="A12" s="103" t="s">
        <v>231</v>
      </c>
      <c r="B12" s="79" t="s">
        <v>99</v>
      </c>
      <c r="C12" s="79"/>
      <c r="D12" s="79"/>
      <c r="E12" s="79"/>
      <c r="F12" s="221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103"/>
      <c r="R12" s="103"/>
      <c r="S12" s="79" t="s">
        <v>305</v>
      </c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</row>
    <row r="13" spans="1:38" x14ac:dyDescent="0.3">
      <c r="A13" s="103" t="s">
        <v>98</v>
      </c>
      <c r="B13" s="79">
        <v>100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103"/>
      <c r="R13" s="103"/>
      <c r="S13" s="79"/>
      <c r="T13" s="79"/>
      <c r="U13" s="79"/>
      <c r="V13" s="15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</row>
    <row r="14" spans="1:38" x14ac:dyDescent="0.3">
      <c r="A14" s="79" t="s">
        <v>98</v>
      </c>
      <c r="B14" s="104" t="s">
        <v>337</v>
      </c>
      <c r="C14" s="104"/>
      <c r="D14" s="104"/>
      <c r="E14" s="104"/>
      <c r="F14" s="104"/>
      <c r="G14" s="104"/>
      <c r="H14" s="104"/>
      <c r="I14" s="104"/>
      <c r="J14" s="104"/>
      <c r="K14" s="104"/>
      <c r="L14" s="104"/>
      <c r="M14" s="104"/>
      <c r="N14" s="104"/>
      <c r="O14" s="104"/>
      <c r="P14" s="104"/>
      <c r="Q14" s="104" t="s">
        <v>230</v>
      </c>
      <c r="R14" s="104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</row>
    <row r="15" spans="1:38" x14ac:dyDescent="0.3">
      <c r="A15" s="79" t="s">
        <v>98</v>
      </c>
      <c r="B15" s="79" t="s">
        <v>100</v>
      </c>
      <c r="C15" s="79" t="s">
        <v>101</v>
      </c>
      <c r="D15" s="79" t="s">
        <v>102</v>
      </c>
      <c r="E15" s="79" t="s">
        <v>103</v>
      </c>
      <c r="F15" s="79" t="s">
        <v>104</v>
      </c>
      <c r="G15" s="79" t="s">
        <v>105</v>
      </c>
      <c r="H15" s="79" t="s">
        <v>106</v>
      </c>
      <c r="I15" s="79" t="s">
        <v>107</v>
      </c>
      <c r="J15" s="79" t="s">
        <v>108</v>
      </c>
      <c r="K15" s="79" t="s">
        <v>109</v>
      </c>
      <c r="L15" s="103" t="s">
        <v>4461</v>
      </c>
      <c r="M15" s="79" t="s">
        <v>4462</v>
      </c>
      <c r="N15" s="221" t="s">
        <v>4462</v>
      </c>
      <c r="O15" s="79" t="s">
        <v>4463</v>
      </c>
      <c r="P15" s="79" t="s">
        <v>110</v>
      </c>
      <c r="Q15" s="103" t="s">
        <v>176</v>
      </c>
      <c r="R15" s="103" t="s">
        <v>118</v>
      </c>
      <c r="S15" s="38" t="s">
        <v>279</v>
      </c>
      <c r="T15" s="79" t="s">
        <v>111</v>
      </c>
      <c r="U15" s="79" t="s">
        <v>112</v>
      </c>
      <c r="V15" s="79" t="s">
        <v>113</v>
      </c>
      <c r="W15" s="79" t="s">
        <v>114</v>
      </c>
      <c r="X15" s="79" t="s">
        <v>115</v>
      </c>
      <c r="Y15" s="79" t="s">
        <v>116</v>
      </c>
      <c r="Z15" s="79" t="s">
        <v>117</v>
      </c>
      <c r="AA15" s="122" t="s">
        <v>119</v>
      </c>
      <c r="AB15" s="122" t="s">
        <v>120</v>
      </c>
      <c r="AC15" s="122" t="s">
        <v>121</v>
      </c>
      <c r="AD15" s="79" t="s">
        <v>122</v>
      </c>
      <c r="AE15" s="79" t="s">
        <v>123</v>
      </c>
      <c r="AF15" s="79" t="s">
        <v>124</v>
      </c>
      <c r="AG15" s="103" t="s">
        <v>333</v>
      </c>
      <c r="AH15" s="103" t="s">
        <v>756</v>
      </c>
      <c r="AI15" s="79" t="s">
        <v>806</v>
      </c>
      <c r="AJ15" s="79"/>
      <c r="AK15" s="79"/>
    </row>
    <row r="16" spans="1:38" s="9" customFormat="1" x14ac:dyDescent="0.3">
      <c r="A16" s="48" t="s">
        <v>4553</v>
      </c>
      <c r="B16" s="48" t="s">
        <v>307</v>
      </c>
      <c r="C16" s="48" t="s">
        <v>308</v>
      </c>
      <c r="D16" s="48" t="s">
        <v>125</v>
      </c>
      <c r="E16" s="48" t="s">
        <v>232</v>
      </c>
      <c r="F16" s="48" t="s">
        <v>182</v>
      </c>
      <c r="G16" s="48" t="s">
        <v>309</v>
      </c>
      <c r="H16" s="48" t="s">
        <v>310</v>
      </c>
      <c r="I16" s="48" t="s">
        <v>311</v>
      </c>
      <c r="J16" s="48" t="s">
        <v>312</v>
      </c>
      <c r="K16" s="48" t="s">
        <v>313</v>
      </c>
      <c r="L16" s="48" t="s">
        <v>314</v>
      </c>
      <c r="M16" s="48" t="s">
        <v>4552</v>
      </c>
      <c r="N16" s="48" t="s">
        <v>316</v>
      </c>
      <c r="O16" s="48" t="s">
        <v>317</v>
      </c>
      <c r="P16" s="48" t="s">
        <v>318</v>
      </c>
      <c r="Q16" s="48" t="s">
        <v>332</v>
      </c>
      <c r="R16" s="48" t="s">
        <v>319</v>
      </c>
      <c r="S16" s="48" t="s">
        <v>280</v>
      </c>
      <c r="T16" s="48" t="s">
        <v>320</v>
      </c>
      <c r="U16" s="48" t="s">
        <v>321</v>
      </c>
      <c r="V16" s="48" t="s">
        <v>357</v>
      </c>
      <c r="W16" s="48" t="s">
        <v>322</v>
      </c>
      <c r="X16" s="48" t="s">
        <v>323</v>
      </c>
      <c r="Y16" s="48" t="s">
        <v>324</v>
      </c>
      <c r="Z16" s="48" t="s">
        <v>325</v>
      </c>
      <c r="AA16" s="48" t="s">
        <v>326</v>
      </c>
      <c r="AB16" s="48" t="s">
        <v>327</v>
      </c>
      <c r="AC16" s="48" t="s">
        <v>328</v>
      </c>
      <c r="AD16" s="48" t="s">
        <v>329</v>
      </c>
      <c r="AE16" s="48" t="s">
        <v>330</v>
      </c>
      <c r="AF16" s="48" t="s">
        <v>331</v>
      </c>
      <c r="AG16" s="48" t="s">
        <v>334</v>
      </c>
      <c r="AH16" s="48" t="s">
        <v>755</v>
      </c>
      <c r="AI16" s="48" t="s">
        <v>808</v>
      </c>
      <c r="AJ16" s="48" t="s">
        <v>1046</v>
      </c>
      <c r="AK16" s="48" t="s">
        <v>1047</v>
      </c>
      <c r="AL16" s="9" t="s">
        <v>1728</v>
      </c>
    </row>
    <row r="17" spans="1:38" s="7" customFormat="1" x14ac:dyDescent="0.3">
      <c r="A17" s="103"/>
      <c r="B17" s="103">
        <v>1000</v>
      </c>
      <c r="C17" s="103" t="s">
        <v>4556</v>
      </c>
      <c r="D17" s="320" t="s">
        <v>4556</v>
      </c>
      <c r="E17" s="221" t="s">
        <v>4449</v>
      </c>
      <c r="F17" s="108" t="str">
        <f>lng_iteminfo!$O4</f>
        <v>젖소</v>
      </c>
      <c r="G17" s="96">
        <v>1</v>
      </c>
      <c r="H17" s="108">
        <v>0</v>
      </c>
      <c r="I17" s="108" t="s">
        <v>127</v>
      </c>
      <c r="J17" s="108">
        <v>0</v>
      </c>
      <c r="K17" s="108">
        <v>16</v>
      </c>
      <c r="L17" s="98">
        <v>0</v>
      </c>
      <c r="M17" s="108">
        <v>0</v>
      </c>
      <c r="N17" s="98">
        <v>0</v>
      </c>
      <c r="O17" s="95">
        <v>0</v>
      </c>
      <c r="P17" s="103">
        <v>1</v>
      </c>
      <c r="Q17" s="101">
        <v>20</v>
      </c>
      <c r="R17" s="103" t="str">
        <f>lng_iteminfo!$O34</f>
        <v>기본 젖소.</v>
      </c>
      <c r="S17" s="103" t="s">
        <v>281</v>
      </c>
      <c r="T17" s="97" t="s">
        <v>236</v>
      </c>
      <c r="U17" s="103" t="s">
        <v>235</v>
      </c>
      <c r="V17" s="266">
        <v>10</v>
      </c>
      <c r="W17" s="103">
        <v>3000</v>
      </c>
      <c r="X17" s="104">
        <v>8</v>
      </c>
      <c r="Y17" s="103">
        <v>1</v>
      </c>
      <c r="Z17" s="103">
        <v>1</v>
      </c>
      <c r="AA17" s="103">
        <v>0</v>
      </c>
      <c r="AB17" s="103">
        <v>108</v>
      </c>
      <c r="AC17" s="33">
        <v>100</v>
      </c>
      <c r="AD17" s="103">
        <v>-1</v>
      </c>
      <c r="AE17" s="103">
        <v>1</v>
      </c>
      <c r="AF17" s="103">
        <v>1</v>
      </c>
      <c r="AG17" s="103">
        <v>25</v>
      </c>
      <c r="AH17" s="103">
        <v>3</v>
      </c>
      <c r="AI17" s="103">
        <v>1</v>
      </c>
      <c r="AJ17" s="103">
        <v>-1</v>
      </c>
      <c r="AK17" s="103">
        <v>0</v>
      </c>
      <c r="AL17" s="103">
        <v>2</v>
      </c>
    </row>
    <row r="18" spans="1:38" s="7" customFormat="1" x14ac:dyDescent="0.3">
      <c r="A18" s="103"/>
      <c r="B18" s="320">
        <v>1001</v>
      </c>
      <c r="C18" s="320" t="s">
        <v>4556</v>
      </c>
      <c r="D18" s="320" t="s">
        <v>4556</v>
      </c>
      <c r="E18" s="221" t="s">
        <v>4449</v>
      </c>
      <c r="F18" s="108" t="str">
        <f>lng_iteminfo!$O5</f>
        <v>하늘색 젖소</v>
      </c>
      <c r="G18" s="96">
        <v>1</v>
      </c>
      <c r="H18" s="108">
        <v>0</v>
      </c>
      <c r="I18" s="108" t="s">
        <v>127</v>
      </c>
      <c r="J18" s="108">
        <v>0</v>
      </c>
      <c r="K18" s="108">
        <v>17</v>
      </c>
      <c r="L18" s="98">
        <v>2</v>
      </c>
      <c r="M18" s="108">
        <v>0</v>
      </c>
      <c r="N18" s="98">
        <v>0</v>
      </c>
      <c r="O18" s="95">
        <v>0</v>
      </c>
      <c r="P18" s="103">
        <v>1</v>
      </c>
      <c r="Q18" s="101">
        <v>90</v>
      </c>
      <c r="R18" s="103" t="str">
        <f>lng_iteminfo!$O35</f>
        <v>하늘색 무늬를 지닌 젖소.</v>
      </c>
      <c r="S18" s="103" t="s">
        <v>281</v>
      </c>
      <c r="T18" s="103" t="s">
        <v>236</v>
      </c>
      <c r="U18" s="103" t="s">
        <v>235</v>
      </c>
      <c r="V18" s="266">
        <v>11</v>
      </c>
      <c r="W18" s="103">
        <v>2900</v>
      </c>
      <c r="X18" s="104">
        <v>15</v>
      </c>
      <c r="Y18" s="103">
        <v>1</v>
      </c>
      <c r="Z18" s="103">
        <v>1</v>
      </c>
      <c r="AA18" s="103">
        <v>100</v>
      </c>
      <c r="AB18" s="103">
        <v>104</v>
      </c>
      <c r="AC18" s="33">
        <v>103</v>
      </c>
      <c r="AD18" s="103">
        <v>-1</v>
      </c>
      <c r="AE18" s="103">
        <v>1</v>
      </c>
      <c r="AF18" s="103">
        <v>1</v>
      </c>
      <c r="AG18" s="103">
        <v>26</v>
      </c>
      <c r="AH18" s="103">
        <v>13</v>
      </c>
      <c r="AI18" s="103">
        <v>1</v>
      </c>
      <c r="AJ18" s="103">
        <v>-1</v>
      </c>
      <c r="AK18" s="103">
        <v>0</v>
      </c>
      <c r="AL18" s="103">
        <v>2</v>
      </c>
    </row>
    <row r="19" spans="1:38" s="7" customFormat="1" x14ac:dyDescent="0.3">
      <c r="A19" s="103"/>
      <c r="B19" s="320">
        <v>1002</v>
      </c>
      <c r="C19" s="320" t="s">
        <v>4556</v>
      </c>
      <c r="D19" s="320" t="s">
        <v>4556</v>
      </c>
      <c r="E19" s="221" t="s">
        <v>4449</v>
      </c>
      <c r="F19" s="108" t="str">
        <f>lng_iteminfo!$O6</f>
        <v>노랑 젖소</v>
      </c>
      <c r="G19" s="96">
        <v>1</v>
      </c>
      <c r="H19" s="108">
        <v>0</v>
      </c>
      <c r="I19" s="108" t="s">
        <v>127</v>
      </c>
      <c r="J19" s="108">
        <v>0</v>
      </c>
      <c r="K19" s="108">
        <v>18</v>
      </c>
      <c r="L19" s="98">
        <v>3</v>
      </c>
      <c r="M19" s="108">
        <v>0</v>
      </c>
      <c r="N19" s="98">
        <v>0</v>
      </c>
      <c r="O19" s="95">
        <v>0</v>
      </c>
      <c r="P19" s="103">
        <v>1</v>
      </c>
      <c r="Q19" s="101">
        <v>100</v>
      </c>
      <c r="R19" s="103" t="str">
        <f>lng_iteminfo!$O36</f>
        <v>노란 무늬를 지닌 젖소.</v>
      </c>
      <c r="S19" s="103" t="s">
        <v>281</v>
      </c>
      <c r="T19" s="103" t="s">
        <v>236</v>
      </c>
      <c r="U19" s="103" t="s">
        <v>235</v>
      </c>
      <c r="V19" s="266">
        <v>12</v>
      </c>
      <c r="W19" s="103">
        <v>2850</v>
      </c>
      <c r="X19" s="106">
        <v>20</v>
      </c>
      <c r="Y19" s="103">
        <v>1</v>
      </c>
      <c r="Z19" s="103">
        <v>1</v>
      </c>
      <c r="AA19" s="103">
        <v>100</v>
      </c>
      <c r="AB19" s="103">
        <v>104</v>
      </c>
      <c r="AC19" s="33">
        <v>104</v>
      </c>
      <c r="AD19" s="103">
        <v>-1</v>
      </c>
      <c r="AE19" s="103">
        <v>2</v>
      </c>
      <c r="AF19" s="103">
        <v>1</v>
      </c>
      <c r="AG19" s="103">
        <v>26</v>
      </c>
      <c r="AH19" s="103">
        <v>15</v>
      </c>
      <c r="AI19" s="103">
        <v>1</v>
      </c>
      <c r="AJ19" s="103">
        <v>-1</v>
      </c>
      <c r="AK19" s="103">
        <v>0</v>
      </c>
      <c r="AL19" s="103">
        <v>2</v>
      </c>
    </row>
    <row r="20" spans="1:38" s="7" customFormat="1" x14ac:dyDescent="0.3">
      <c r="A20" s="103"/>
      <c r="B20" s="320">
        <v>1003</v>
      </c>
      <c r="C20" s="320" t="s">
        <v>4556</v>
      </c>
      <c r="D20" s="320" t="s">
        <v>4556</v>
      </c>
      <c r="E20" s="221" t="s">
        <v>4449</v>
      </c>
      <c r="F20" s="108" t="str">
        <f>lng_iteminfo!$O7</f>
        <v>검은소</v>
      </c>
      <c r="G20" s="96">
        <v>1</v>
      </c>
      <c r="H20" s="108">
        <v>0</v>
      </c>
      <c r="I20" s="108" t="s">
        <v>178</v>
      </c>
      <c r="J20" s="108">
        <v>0</v>
      </c>
      <c r="K20" s="108">
        <v>19</v>
      </c>
      <c r="L20" s="98">
        <v>10</v>
      </c>
      <c r="M20" s="108">
        <v>0</v>
      </c>
      <c r="N20" s="98">
        <v>0</v>
      </c>
      <c r="O20" s="95">
        <v>0</v>
      </c>
      <c r="P20" s="103">
        <v>1</v>
      </c>
      <c r="Q20" s="101">
        <v>160</v>
      </c>
      <c r="R20" s="103" t="str">
        <f>lng_iteminfo!$O37</f>
        <v>흑갈색 털을 지닌 건강한 젖소.</v>
      </c>
      <c r="S20" s="103" t="s">
        <v>281</v>
      </c>
      <c r="T20" s="103" t="s">
        <v>237</v>
      </c>
      <c r="U20" s="103" t="s">
        <v>235</v>
      </c>
      <c r="V20" s="266">
        <v>21</v>
      </c>
      <c r="W20" s="103">
        <v>2800</v>
      </c>
      <c r="X20" s="106">
        <v>25</v>
      </c>
      <c r="Y20" s="103">
        <v>2</v>
      </c>
      <c r="Z20" s="103">
        <v>1</v>
      </c>
      <c r="AA20" s="103">
        <v>100</v>
      </c>
      <c r="AB20" s="103">
        <v>100</v>
      </c>
      <c r="AC20" s="33">
        <v>207</v>
      </c>
      <c r="AD20" s="103">
        <v>-1</v>
      </c>
      <c r="AE20" s="103">
        <v>1</v>
      </c>
      <c r="AF20" s="103">
        <v>1</v>
      </c>
      <c r="AG20" s="103">
        <v>27</v>
      </c>
      <c r="AH20" s="103">
        <v>24</v>
      </c>
      <c r="AI20" s="103">
        <v>1</v>
      </c>
      <c r="AJ20" s="103">
        <v>-1</v>
      </c>
      <c r="AK20" s="103">
        <v>0</v>
      </c>
      <c r="AL20" s="103">
        <v>2</v>
      </c>
    </row>
    <row r="21" spans="1:38" s="7" customFormat="1" x14ac:dyDescent="0.3">
      <c r="A21" s="103"/>
      <c r="B21" s="320">
        <v>1004</v>
      </c>
      <c r="C21" s="320" t="s">
        <v>4556</v>
      </c>
      <c r="D21" s="320" t="s">
        <v>4556</v>
      </c>
      <c r="E21" s="221" t="s">
        <v>4449</v>
      </c>
      <c r="F21" s="108" t="str">
        <f>lng_iteminfo!$O8</f>
        <v>분홍 점박이 젖소</v>
      </c>
      <c r="G21" s="96">
        <v>0</v>
      </c>
      <c r="H21" s="108">
        <v>0</v>
      </c>
      <c r="I21" s="108" t="s">
        <v>178</v>
      </c>
      <c r="J21" s="108">
        <v>0</v>
      </c>
      <c r="K21" s="108">
        <v>20</v>
      </c>
      <c r="L21" s="98">
        <v>0</v>
      </c>
      <c r="M21" s="108">
        <v>0</v>
      </c>
      <c r="N21" s="98">
        <v>0</v>
      </c>
      <c r="O21" s="95">
        <v>24</v>
      </c>
      <c r="P21" s="103">
        <v>1</v>
      </c>
      <c r="Q21" s="101">
        <v>200</v>
      </c>
      <c r="R21" s="103" t="str">
        <f>lng_iteminfo!$O38</f>
        <v>분홍색 무늬를 가진 우수한 검은소.</v>
      </c>
      <c r="S21" s="103" t="s">
        <v>281</v>
      </c>
      <c r="T21" s="103" t="s">
        <v>237</v>
      </c>
      <c r="U21" s="103" t="s">
        <v>235</v>
      </c>
      <c r="V21" s="266">
        <v>22</v>
      </c>
      <c r="W21" s="103">
        <v>2744</v>
      </c>
      <c r="X21" s="106">
        <v>30</v>
      </c>
      <c r="Y21" s="103">
        <v>2</v>
      </c>
      <c r="Z21" s="103">
        <v>1</v>
      </c>
      <c r="AA21" s="103">
        <v>100</v>
      </c>
      <c r="AB21" s="103">
        <v>100</v>
      </c>
      <c r="AC21" s="33">
        <v>208</v>
      </c>
      <c r="AD21" s="103">
        <v>-1</v>
      </c>
      <c r="AE21" s="103">
        <v>3</v>
      </c>
      <c r="AF21" s="103">
        <v>1</v>
      </c>
      <c r="AG21" s="103">
        <v>27</v>
      </c>
      <c r="AH21" s="103">
        <v>30</v>
      </c>
      <c r="AI21" s="103">
        <v>1</v>
      </c>
      <c r="AJ21" s="103">
        <v>-1</v>
      </c>
      <c r="AK21" s="103">
        <v>0</v>
      </c>
      <c r="AL21" s="103">
        <v>2</v>
      </c>
    </row>
    <row r="22" spans="1:38" s="7" customFormat="1" x14ac:dyDescent="0.3">
      <c r="A22" s="103"/>
      <c r="B22" s="320">
        <v>1005</v>
      </c>
      <c r="C22" s="320" t="s">
        <v>4556</v>
      </c>
      <c r="D22" s="320" t="s">
        <v>4556</v>
      </c>
      <c r="E22" s="221" t="s">
        <v>4449</v>
      </c>
      <c r="F22" s="108" t="str">
        <f>lng_iteminfo!$O9</f>
        <v>노랑 점박이 젖소</v>
      </c>
      <c r="G22" s="96">
        <v>1</v>
      </c>
      <c r="H22" s="108">
        <v>0</v>
      </c>
      <c r="I22" s="108" t="s">
        <v>178</v>
      </c>
      <c r="J22" s="108">
        <v>0</v>
      </c>
      <c r="K22" s="108">
        <v>21</v>
      </c>
      <c r="L22" s="98">
        <v>16</v>
      </c>
      <c r="M22" s="108">
        <v>0</v>
      </c>
      <c r="N22" s="98">
        <v>0</v>
      </c>
      <c r="O22" s="95">
        <v>0</v>
      </c>
      <c r="P22" s="103">
        <v>1</v>
      </c>
      <c r="Q22" s="101">
        <v>240</v>
      </c>
      <c r="R22" s="103" t="str">
        <f>lng_iteminfo!$O39</f>
        <v>검은 소들 중에서 가장 우수한 소.</v>
      </c>
      <c r="S22" s="103" t="s">
        <v>281</v>
      </c>
      <c r="T22" s="103" t="s">
        <v>237</v>
      </c>
      <c r="U22" s="103" t="s">
        <v>235</v>
      </c>
      <c r="V22" s="266">
        <v>31</v>
      </c>
      <c r="W22" s="103">
        <v>2689</v>
      </c>
      <c r="X22" s="106">
        <v>35</v>
      </c>
      <c r="Y22" s="103">
        <v>2</v>
      </c>
      <c r="Z22" s="103">
        <v>1</v>
      </c>
      <c r="AA22" s="103">
        <v>100</v>
      </c>
      <c r="AB22" s="103">
        <v>96</v>
      </c>
      <c r="AC22" s="33">
        <v>210</v>
      </c>
      <c r="AD22" s="103">
        <v>-1</v>
      </c>
      <c r="AE22" s="103">
        <v>4</v>
      </c>
      <c r="AF22" s="103">
        <v>1</v>
      </c>
      <c r="AG22" s="103">
        <v>28</v>
      </c>
      <c r="AH22" s="103">
        <v>36</v>
      </c>
      <c r="AI22" s="103">
        <v>1</v>
      </c>
      <c r="AJ22" s="103">
        <v>-1</v>
      </c>
      <c r="AK22" s="103">
        <v>0</v>
      </c>
      <c r="AL22" s="103">
        <v>2</v>
      </c>
    </row>
    <row r="23" spans="1:38" s="9" customFormat="1" x14ac:dyDescent="0.3">
      <c r="A23" s="48" t="s">
        <v>284</v>
      </c>
      <c r="B23" s="48" t="s">
        <v>168</v>
      </c>
      <c r="C23" s="48" t="s">
        <v>96</v>
      </c>
      <c r="D23" s="48" t="s">
        <v>180</v>
      </c>
      <c r="E23" s="48" t="s">
        <v>181</v>
      </c>
      <c r="F23" s="48" t="s">
        <v>182</v>
      </c>
      <c r="G23" s="48" t="s">
        <v>183</v>
      </c>
      <c r="H23" s="48" t="s">
        <v>184</v>
      </c>
      <c r="I23" s="48" t="s">
        <v>83</v>
      </c>
      <c r="J23" s="48" t="s">
        <v>185</v>
      </c>
      <c r="K23" s="48" t="s">
        <v>186</v>
      </c>
      <c r="L23" s="48" t="s">
        <v>187</v>
      </c>
      <c r="M23" s="48" t="s">
        <v>4552</v>
      </c>
      <c r="N23" s="48" t="s">
        <v>189</v>
      </c>
      <c r="O23" s="48" t="s">
        <v>190</v>
      </c>
      <c r="P23" s="48" t="s">
        <v>191</v>
      </c>
      <c r="Q23" s="48" t="s">
        <v>192</v>
      </c>
      <c r="R23" s="48" t="s">
        <v>285</v>
      </c>
      <c r="S23" s="48" t="s">
        <v>280</v>
      </c>
      <c r="T23" s="48" t="s">
        <v>286</v>
      </c>
      <c r="U23" s="48" t="s">
        <v>287</v>
      </c>
      <c r="V23" s="48" t="s">
        <v>371</v>
      </c>
      <c r="W23" s="48" t="s">
        <v>288</v>
      </c>
      <c r="X23" s="48" t="s">
        <v>289</v>
      </c>
      <c r="Y23" s="48" t="s">
        <v>290</v>
      </c>
      <c r="Z23" s="48" t="s">
        <v>291</v>
      </c>
      <c r="AA23" s="48" t="s">
        <v>292</v>
      </c>
      <c r="AB23" s="48" t="s">
        <v>293</v>
      </c>
      <c r="AC23" s="48" t="s">
        <v>294</v>
      </c>
      <c r="AD23" s="48" t="s">
        <v>295</v>
      </c>
      <c r="AE23" s="48" t="s">
        <v>19</v>
      </c>
      <c r="AF23" s="48" t="s">
        <v>296</v>
      </c>
      <c r="AG23" s="48" t="s">
        <v>648</v>
      </c>
      <c r="AH23" s="48" t="s">
        <v>1170</v>
      </c>
      <c r="AI23" s="48" t="s">
        <v>807</v>
      </c>
      <c r="AJ23" s="48" t="s">
        <v>1171</v>
      </c>
      <c r="AK23" s="48" t="s">
        <v>1172</v>
      </c>
      <c r="AL23" s="9" t="s">
        <v>1727</v>
      </c>
    </row>
    <row r="24" spans="1:38" s="7" customFormat="1" x14ac:dyDescent="0.3">
      <c r="A24" s="103"/>
      <c r="B24" s="103">
        <v>100</v>
      </c>
      <c r="C24" s="103" t="s">
        <v>233</v>
      </c>
      <c r="D24" s="103" t="s">
        <v>242</v>
      </c>
      <c r="E24" s="103" t="s">
        <v>234</v>
      </c>
      <c r="F24" s="108" t="str">
        <f>lng_iteminfo!$O64</f>
        <v>양</v>
      </c>
      <c r="G24" s="96">
        <v>1</v>
      </c>
      <c r="H24" s="108">
        <v>0</v>
      </c>
      <c r="I24" s="108" t="s">
        <v>127</v>
      </c>
      <c r="J24" s="108">
        <v>0</v>
      </c>
      <c r="K24" s="108">
        <v>1</v>
      </c>
      <c r="L24" s="98">
        <v>1</v>
      </c>
      <c r="M24" s="108">
        <v>0</v>
      </c>
      <c r="N24" s="108">
        <v>0</v>
      </c>
      <c r="O24" s="95">
        <v>17</v>
      </c>
      <c r="P24" s="108">
        <v>1</v>
      </c>
      <c r="Q24" s="101">
        <v>190</v>
      </c>
      <c r="R24" s="103" t="str">
        <f>lng_iteminfo!$O93</f>
        <v>평범하게 볼 수 있는 양.</v>
      </c>
      <c r="S24" s="103" t="s">
        <v>282</v>
      </c>
      <c r="T24" s="103" t="s">
        <v>236</v>
      </c>
      <c r="U24" s="103" t="s">
        <v>235</v>
      </c>
      <c r="V24" s="267">
        <v>20</v>
      </c>
      <c r="W24" s="103">
        <v>2744</v>
      </c>
      <c r="X24" s="106">
        <v>20</v>
      </c>
      <c r="Y24" s="103">
        <v>3</v>
      </c>
      <c r="Z24" s="103">
        <v>1</v>
      </c>
      <c r="AA24" s="103">
        <v>110</v>
      </c>
      <c r="AB24" s="103">
        <v>100</v>
      </c>
      <c r="AC24" s="33">
        <v>500</v>
      </c>
      <c r="AD24" s="103">
        <v>-1</v>
      </c>
      <c r="AE24" s="103">
        <v>1</v>
      </c>
      <c r="AF24" s="103">
        <v>1</v>
      </c>
      <c r="AG24" s="103">
        <v>27</v>
      </c>
      <c r="AH24" s="103">
        <f t="shared" ref="AH24:AH29" si="0">INT(Q24/10*1.5)</f>
        <v>28</v>
      </c>
      <c r="AI24" s="103">
        <v>1</v>
      </c>
      <c r="AJ24" s="103">
        <v>-1</v>
      </c>
      <c r="AK24" s="103">
        <v>0</v>
      </c>
      <c r="AL24" s="103">
        <v>2</v>
      </c>
    </row>
    <row r="25" spans="1:38" s="7" customFormat="1" x14ac:dyDescent="0.3">
      <c r="A25" s="103"/>
      <c r="B25" s="103">
        <v>101</v>
      </c>
      <c r="C25" s="103" t="s">
        <v>233</v>
      </c>
      <c r="D25" s="103" t="s">
        <v>242</v>
      </c>
      <c r="E25" s="103" t="s">
        <v>234</v>
      </c>
      <c r="F25" s="108" t="str">
        <f>lng_iteminfo!$O65</f>
        <v>갈색 양</v>
      </c>
      <c r="G25" s="96">
        <v>1</v>
      </c>
      <c r="H25" s="108">
        <v>0</v>
      </c>
      <c r="I25" s="108" t="s">
        <v>127</v>
      </c>
      <c r="J25" s="108">
        <v>0</v>
      </c>
      <c r="K25" s="108">
        <v>2</v>
      </c>
      <c r="L25" s="98">
        <v>3</v>
      </c>
      <c r="M25" s="108">
        <v>0</v>
      </c>
      <c r="N25" s="108">
        <v>0</v>
      </c>
      <c r="O25" s="95">
        <v>22</v>
      </c>
      <c r="P25" s="108">
        <v>1</v>
      </c>
      <c r="Q25" s="101">
        <v>190</v>
      </c>
      <c r="R25" s="103" t="str">
        <f>lng_iteminfo!$O94</f>
        <v>갈색 털을 가진 양</v>
      </c>
      <c r="S25" s="103" t="s">
        <v>282</v>
      </c>
      <c r="T25" s="103" t="s">
        <v>236</v>
      </c>
      <c r="U25" s="103" t="s">
        <v>235</v>
      </c>
      <c r="V25" s="267">
        <v>30</v>
      </c>
      <c r="W25" s="103">
        <v>2689</v>
      </c>
      <c r="X25" s="106">
        <v>25</v>
      </c>
      <c r="Y25" s="103">
        <v>3</v>
      </c>
      <c r="Z25" s="103">
        <v>1</v>
      </c>
      <c r="AA25" s="103">
        <v>110</v>
      </c>
      <c r="AB25" s="103">
        <v>96</v>
      </c>
      <c r="AC25" s="33">
        <v>506</v>
      </c>
      <c r="AD25" s="103">
        <v>-1</v>
      </c>
      <c r="AE25" s="103">
        <v>7</v>
      </c>
      <c r="AF25" s="103">
        <v>1</v>
      </c>
      <c r="AG25" s="103">
        <v>28</v>
      </c>
      <c r="AH25" s="103">
        <f t="shared" si="0"/>
        <v>28</v>
      </c>
      <c r="AI25" s="103">
        <v>1</v>
      </c>
      <c r="AJ25" s="103">
        <v>-1</v>
      </c>
      <c r="AK25" s="103">
        <v>0</v>
      </c>
      <c r="AL25" s="103">
        <v>2</v>
      </c>
    </row>
    <row r="26" spans="1:38" s="7" customFormat="1" x14ac:dyDescent="0.3">
      <c r="A26" s="103"/>
      <c r="B26" s="103">
        <v>102</v>
      </c>
      <c r="C26" s="103" t="s">
        <v>233</v>
      </c>
      <c r="D26" s="103" t="s">
        <v>242</v>
      </c>
      <c r="E26" s="103" t="s">
        <v>234</v>
      </c>
      <c r="F26" s="108" t="str">
        <f>lng_iteminfo!$O66</f>
        <v>분홍 양</v>
      </c>
      <c r="G26" s="96">
        <v>0</v>
      </c>
      <c r="H26" s="108">
        <v>0</v>
      </c>
      <c r="I26" s="108" t="s">
        <v>127</v>
      </c>
      <c r="J26" s="108">
        <v>0</v>
      </c>
      <c r="K26" s="108">
        <v>3</v>
      </c>
      <c r="L26" s="98">
        <v>0</v>
      </c>
      <c r="M26" s="108">
        <v>0</v>
      </c>
      <c r="N26" s="108">
        <v>0</v>
      </c>
      <c r="O26" s="95">
        <v>28</v>
      </c>
      <c r="P26" s="108">
        <v>1</v>
      </c>
      <c r="Q26" s="101">
        <v>240</v>
      </c>
      <c r="R26" s="103" t="str">
        <f>lng_iteminfo!$O95</f>
        <v>특이한 분홍색 털을 지닌 양.</v>
      </c>
      <c r="S26" s="103" t="s">
        <v>282</v>
      </c>
      <c r="T26" s="103" t="s">
        <v>236</v>
      </c>
      <c r="U26" s="103" t="s">
        <v>235</v>
      </c>
      <c r="V26" s="267">
        <v>32</v>
      </c>
      <c r="W26" s="103">
        <v>2635</v>
      </c>
      <c r="X26" s="106">
        <v>30</v>
      </c>
      <c r="Y26" s="103">
        <v>3</v>
      </c>
      <c r="Z26" s="103">
        <v>1</v>
      </c>
      <c r="AA26" s="103">
        <v>110</v>
      </c>
      <c r="AB26" s="103">
        <v>96</v>
      </c>
      <c r="AC26" s="33">
        <v>507</v>
      </c>
      <c r="AD26" s="103">
        <v>-1</v>
      </c>
      <c r="AE26" s="103">
        <v>8</v>
      </c>
      <c r="AF26" s="103">
        <v>1</v>
      </c>
      <c r="AG26" s="103">
        <v>28</v>
      </c>
      <c r="AH26" s="103">
        <f t="shared" si="0"/>
        <v>36</v>
      </c>
      <c r="AI26" s="103">
        <v>1</v>
      </c>
      <c r="AJ26" s="103">
        <v>-1</v>
      </c>
      <c r="AK26" s="103">
        <v>0</v>
      </c>
      <c r="AL26" s="103">
        <v>2</v>
      </c>
    </row>
    <row r="27" spans="1:38" s="7" customFormat="1" x14ac:dyDescent="0.3">
      <c r="A27" s="103"/>
      <c r="B27" s="103">
        <v>103</v>
      </c>
      <c r="C27" s="103" t="s">
        <v>233</v>
      </c>
      <c r="D27" s="103" t="s">
        <v>242</v>
      </c>
      <c r="E27" s="103" t="s">
        <v>234</v>
      </c>
      <c r="F27" s="108" t="str">
        <f>lng_iteminfo!$O67</f>
        <v>검은양</v>
      </c>
      <c r="G27" s="96">
        <v>1</v>
      </c>
      <c r="H27" s="108">
        <v>0</v>
      </c>
      <c r="I27" s="108" t="s">
        <v>238</v>
      </c>
      <c r="J27" s="108">
        <v>0</v>
      </c>
      <c r="K27" s="108">
        <v>22</v>
      </c>
      <c r="L27" s="98">
        <v>5</v>
      </c>
      <c r="M27" s="108">
        <v>0</v>
      </c>
      <c r="N27" s="108">
        <v>0</v>
      </c>
      <c r="O27" s="95">
        <v>30</v>
      </c>
      <c r="P27" s="108">
        <v>1</v>
      </c>
      <c r="Q27" s="101">
        <v>250</v>
      </c>
      <c r="R27" s="103" t="str">
        <f>lng_iteminfo!$O96</f>
        <v>온통 검은 털로 뒤덮인 양.</v>
      </c>
      <c r="S27" s="103" t="s">
        <v>283</v>
      </c>
      <c r="T27" s="103" t="s">
        <v>237</v>
      </c>
      <c r="U27" s="103" t="s">
        <v>235</v>
      </c>
      <c r="V27" s="267">
        <v>32</v>
      </c>
      <c r="W27" s="103">
        <v>2646</v>
      </c>
      <c r="X27" s="104">
        <v>35</v>
      </c>
      <c r="Y27" s="103">
        <v>4</v>
      </c>
      <c r="Z27" s="103">
        <v>2</v>
      </c>
      <c r="AA27" s="103">
        <v>110</v>
      </c>
      <c r="AB27" s="103">
        <v>96</v>
      </c>
      <c r="AC27" s="33">
        <v>501</v>
      </c>
      <c r="AD27" s="103">
        <v>-1</v>
      </c>
      <c r="AE27" s="103">
        <v>1</v>
      </c>
      <c r="AF27" s="103">
        <v>1</v>
      </c>
      <c r="AG27" s="103">
        <v>28</v>
      </c>
      <c r="AH27" s="103">
        <f t="shared" si="0"/>
        <v>37</v>
      </c>
      <c r="AI27" s="103">
        <v>1</v>
      </c>
      <c r="AJ27" s="103">
        <v>-1</v>
      </c>
      <c r="AK27" s="103">
        <v>0</v>
      </c>
      <c r="AL27" s="103">
        <v>2</v>
      </c>
    </row>
    <row r="28" spans="1:38" s="7" customFormat="1" x14ac:dyDescent="0.3">
      <c r="A28" s="103"/>
      <c r="B28" s="103">
        <v>104</v>
      </c>
      <c r="C28" s="103" t="s">
        <v>233</v>
      </c>
      <c r="D28" s="103" t="s">
        <v>242</v>
      </c>
      <c r="E28" s="103" t="s">
        <v>234</v>
      </c>
      <c r="F28" s="108" t="str">
        <f>lng_iteminfo!$O68</f>
        <v>노란별무늬 양</v>
      </c>
      <c r="G28" s="96">
        <v>0</v>
      </c>
      <c r="H28" s="108">
        <v>0</v>
      </c>
      <c r="I28" s="108" t="s">
        <v>238</v>
      </c>
      <c r="J28" s="108">
        <v>0</v>
      </c>
      <c r="K28" s="108">
        <v>22</v>
      </c>
      <c r="L28" s="98">
        <v>0</v>
      </c>
      <c r="M28" s="108">
        <v>0</v>
      </c>
      <c r="N28" s="108">
        <v>0</v>
      </c>
      <c r="O28" s="95">
        <v>38</v>
      </c>
      <c r="P28" s="108">
        <v>1</v>
      </c>
      <c r="Q28" s="101">
        <v>260</v>
      </c>
      <c r="R28" s="103" t="str">
        <f>lng_iteminfo!$O97</f>
        <v>별모양으로 노란색 털이 자란 특이한 검은 양.</v>
      </c>
      <c r="S28" s="103" t="s">
        <v>283</v>
      </c>
      <c r="T28" s="103" t="s">
        <v>237</v>
      </c>
      <c r="U28" s="103" t="s">
        <v>235</v>
      </c>
      <c r="V28" s="267">
        <v>100</v>
      </c>
      <c r="W28" s="103">
        <v>2593</v>
      </c>
      <c r="X28" s="104">
        <v>40</v>
      </c>
      <c r="Y28" s="103">
        <v>4</v>
      </c>
      <c r="Z28" s="103">
        <v>2</v>
      </c>
      <c r="AA28" s="103">
        <v>110</v>
      </c>
      <c r="AB28" s="103">
        <v>96</v>
      </c>
      <c r="AC28" s="33">
        <v>601</v>
      </c>
      <c r="AD28" s="103">
        <v>-1</v>
      </c>
      <c r="AE28" s="103">
        <v>9</v>
      </c>
      <c r="AF28" s="103">
        <v>2</v>
      </c>
      <c r="AG28" s="103">
        <v>28</v>
      </c>
      <c r="AH28" s="103">
        <f t="shared" si="0"/>
        <v>39</v>
      </c>
      <c r="AI28" s="103">
        <v>1</v>
      </c>
      <c r="AJ28" s="103">
        <v>-1</v>
      </c>
      <c r="AK28" s="103">
        <v>0</v>
      </c>
      <c r="AL28" s="103">
        <v>2</v>
      </c>
    </row>
    <row r="29" spans="1:38" s="7" customFormat="1" x14ac:dyDescent="0.3">
      <c r="A29" s="103"/>
      <c r="B29" s="103">
        <v>105</v>
      </c>
      <c r="C29" s="103" t="s">
        <v>233</v>
      </c>
      <c r="D29" s="103" t="s">
        <v>242</v>
      </c>
      <c r="E29" s="103" t="s">
        <v>234</v>
      </c>
      <c r="F29" s="108" t="str">
        <f>lng_iteminfo!$O69</f>
        <v>파란별무늬 양</v>
      </c>
      <c r="G29" s="96">
        <v>1</v>
      </c>
      <c r="H29" s="108">
        <v>0</v>
      </c>
      <c r="I29" s="108" t="s">
        <v>178</v>
      </c>
      <c r="J29" s="108">
        <v>0</v>
      </c>
      <c r="K29" s="108">
        <v>6</v>
      </c>
      <c r="L29" s="98">
        <v>8</v>
      </c>
      <c r="M29" s="108">
        <v>0</v>
      </c>
      <c r="N29" s="108">
        <v>0</v>
      </c>
      <c r="O29" s="95">
        <v>42</v>
      </c>
      <c r="P29" s="108">
        <v>1</v>
      </c>
      <c r="Q29" s="101">
        <v>280</v>
      </c>
      <c r="R29" s="103" t="str">
        <f>lng_iteminfo!$O98</f>
        <v>검은 양중 가장 우수하다고 알려진 파란 별 무늬 양.</v>
      </c>
      <c r="S29" s="103" t="s">
        <v>283</v>
      </c>
      <c r="T29" s="103" t="s">
        <v>237</v>
      </c>
      <c r="U29" s="103" t="s">
        <v>235</v>
      </c>
      <c r="V29" s="267">
        <v>101</v>
      </c>
      <c r="W29" s="103">
        <v>2541</v>
      </c>
      <c r="X29" s="104">
        <v>45</v>
      </c>
      <c r="Y29" s="103">
        <v>4</v>
      </c>
      <c r="Z29" s="103">
        <v>2</v>
      </c>
      <c r="AA29" s="103">
        <v>110</v>
      </c>
      <c r="AB29" s="103">
        <v>92</v>
      </c>
      <c r="AC29" s="33">
        <v>603</v>
      </c>
      <c r="AD29" s="103">
        <v>-1</v>
      </c>
      <c r="AE29" s="103">
        <v>10</v>
      </c>
      <c r="AF29" s="103">
        <v>2</v>
      </c>
      <c r="AG29" s="103">
        <v>29</v>
      </c>
      <c r="AH29" s="103">
        <f t="shared" si="0"/>
        <v>42</v>
      </c>
      <c r="AI29" s="103">
        <v>1</v>
      </c>
      <c r="AJ29" s="103">
        <v>-1</v>
      </c>
      <c r="AK29" s="103">
        <v>0</v>
      </c>
      <c r="AL29" s="103">
        <v>2</v>
      </c>
    </row>
    <row r="30" spans="1:38" s="9" customFormat="1" x14ac:dyDescent="0.3">
      <c r="A30" s="48" t="s">
        <v>1173</v>
      </c>
      <c r="B30" s="48" t="s">
        <v>1174</v>
      </c>
      <c r="C30" s="48" t="s">
        <v>1175</v>
      </c>
      <c r="D30" s="48" t="s">
        <v>1176</v>
      </c>
      <c r="E30" s="48" t="s">
        <v>1177</v>
      </c>
      <c r="F30" s="48" t="s">
        <v>182</v>
      </c>
      <c r="G30" s="48" t="s">
        <v>1178</v>
      </c>
      <c r="H30" s="48" t="s">
        <v>1179</v>
      </c>
      <c r="I30" s="48" t="s">
        <v>1180</v>
      </c>
      <c r="J30" s="48" t="s">
        <v>1181</v>
      </c>
      <c r="K30" s="48" t="s">
        <v>1182</v>
      </c>
      <c r="L30" s="48" t="s">
        <v>1183</v>
      </c>
      <c r="M30" s="48" t="s">
        <v>4552</v>
      </c>
      <c r="N30" s="48" t="s">
        <v>1184</v>
      </c>
      <c r="O30" s="48" t="s">
        <v>1185</v>
      </c>
      <c r="P30" s="48" t="s">
        <v>1186</v>
      </c>
      <c r="Q30" s="48" t="s">
        <v>1187</v>
      </c>
      <c r="R30" s="48" t="s">
        <v>1188</v>
      </c>
      <c r="S30" s="48" t="s">
        <v>4469</v>
      </c>
      <c r="T30" s="48" t="s">
        <v>4470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103"/>
    </row>
    <row r="31" spans="1:38" s="7" customFormat="1" x14ac:dyDescent="0.3">
      <c r="A31" s="216"/>
      <c r="B31" s="103">
        <v>4000</v>
      </c>
      <c r="C31" s="320" t="s">
        <v>4446</v>
      </c>
      <c r="D31" s="320" t="s">
        <v>4447</v>
      </c>
      <c r="E31" s="221" t="s">
        <v>4451</v>
      </c>
      <c r="F31" s="103" t="s">
        <v>4432</v>
      </c>
      <c r="G31" s="103">
        <v>0</v>
      </c>
      <c r="H31" s="103">
        <v>0</v>
      </c>
      <c r="I31" s="103" t="s">
        <v>4453</v>
      </c>
      <c r="J31" s="103">
        <v>0</v>
      </c>
      <c r="K31" s="108" t="s">
        <v>4551</v>
      </c>
      <c r="L31" s="108">
        <v>0</v>
      </c>
      <c r="M31" s="221" t="s">
        <v>4554</v>
      </c>
      <c r="N31" s="108">
        <v>0</v>
      </c>
      <c r="O31" s="103">
        <v>0</v>
      </c>
      <c r="P31" s="103">
        <v>1</v>
      </c>
      <c r="Q31" s="103">
        <v>0</v>
      </c>
      <c r="R31" s="103" t="s">
        <v>4464</v>
      </c>
      <c r="S31" s="108">
        <v>1000</v>
      </c>
      <c r="T31" s="108"/>
      <c r="U31" s="108"/>
      <c r="V31" s="108"/>
      <c r="W31" s="108"/>
      <c r="X31" s="108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</row>
    <row r="32" spans="1:38" s="7" customFormat="1" x14ac:dyDescent="0.3">
      <c r="A32" s="216"/>
      <c r="B32" s="103">
        <v>4001</v>
      </c>
      <c r="C32" s="320" t="s">
        <v>4446</v>
      </c>
      <c r="D32" s="320" t="s">
        <v>4447</v>
      </c>
      <c r="E32" s="221" t="s">
        <v>4451</v>
      </c>
      <c r="F32" s="103" t="s">
        <v>4433</v>
      </c>
      <c r="G32" s="103">
        <v>1</v>
      </c>
      <c r="H32" s="103">
        <v>0</v>
      </c>
      <c r="I32" s="320" t="s">
        <v>4452</v>
      </c>
      <c r="J32" s="103">
        <v>0</v>
      </c>
      <c r="K32" s="270" t="s">
        <v>4457</v>
      </c>
      <c r="L32" s="108">
        <v>0</v>
      </c>
      <c r="M32" s="221" t="s">
        <v>4554</v>
      </c>
      <c r="N32" s="108">
        <v>0</v>
      </c>
      <c r="O32" s="103">
        <v>1000</v>
      </c>
      <c r="P32" s="103">
        <v>1</v>
      </c>
      <c r="Q32" s="103">
        <v>0</v>
      </c>
      <c r="R32" s="320" t="s">
        <v>4465</v>
      </c>
      <c r="S32" s="108">
        <v>1100</v>
      </c>
      <c r="T32" s="108"/>
      <c r="U32" s="108"/>
      <c r="V32" s="108"/>
      <c r="W32" s="108"/>
      <c r="X32" s="108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</row>
    <row r="33" spans="1:37" s="7" customFormat="1" x14ac:dyDescent="0.3">
      <c r="A33" s="216"/>
      <c r="B33" s="320">
        <v>4002</v>
      </c>
      <c r="C33" s="320" t="s">
        <v>4446</v>
      </c>
      <c r="D33" s="320" t="s">
        <v>4447</v>
      </c>
      <c r="E33" s="221" t="s">
        <v>4451</v>
      </c>
      <c r="F33" s="103" t="s">
        <v>4434</v>
      </c>
      <c r="G33" s="103">
        <v>1</v>
      </c>
      <c r="H33" s="103">
        <v>0</v>
      </c>
      <c r="I33" s="103" t="s">
        <v>4454</v>
      </c>
      <c r="J33" s="103">
        <v>0</v>
      </c>
      <c r="K33" s="270" t="s">
        <v>4458</v>
      </c>
      <c r="L33" s="108">
        <v>0</v>
      </c>
      <c r="M33" s="221" t="s">
        <v>4554</v>
      </c>
      <c r="N33" s="108">
        <v>0</v>
      </c>
      <c r="O33" s="103">
        <v>10000</v>
      </c>
      <c r="P33" s="103">
        <v>1</v>
      </c>
      <c r="Q33" s="103">
        <v>0</v>
      </c>
      <c r="R33" s="320" t="s">
        <v>4466</v>
      </c>
      <c r="S33" s="108">
        <v>1200</v>
      </c>
      <c r="T33" s="108"/>
      <c r="U33" s="108"/>
      <c r="V33" s="108"/>
      <c r="W33" s="108"/>
      <c r="X33" s="108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</row>
    <row r="34" spans="1:37" s="7" customFormat="1" x14ac:dyDescent="0.3">
      <c r="A34" s="216"/>
      <c r="B34" s="320">
        <v>4003</v>
      </c>
      <c r="C34" s="320" t="s">
        <v>4446</v>
      </c>
      <c r="D34" s="320" t="s">
        <v>4447</v>
      </c>
      <c r="E34" s="221" t="s">
        <v>4451</v>
      </c>
      <c r="F34" s="103" t="s">
        <v>4435</v>
      </c>
      <c r="G34" s="103">
        <v>1</v>
      </c>
      <c r="H34" s="103">
        <v>0</v>
      </c>
      <c r="I34" s="103" t="s">
        <v>4455</v>
      </c>
      <c r="J34" s="103">
        <v>0</v>
      </c>
      <c r="K34" s="270" t="s">
        <v>4459</v>
      </c>
      <c r="L34" s="108">
        <v>0</v>
      </c>
      <c r="M34" s="221" t="s">
        <v>4554</v>
      </c>
      <c r="N34" s="108">
        <v>0</v>
      </c>
      <c r="O34" s="103">
        <v>25000</v>
      </c>
      <c r="P34" s="103">
        <v>1</v>
      </c>
      <c r="Q34" s="103">
        <v>0</v>
      </c>
      <c r="R34" s="320" t="s">
        <v>4467</v>
      </c>
      <c r="S34" s="108">
        <v>1300</v>
      </c>
      <c r="T34" s="108"/>
      <c r="U34" s="108"/>
      <c r="V34" s="108"/>
      <c r="W34" s="108"/>
      <c r="X34" s="108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</row>
    <row r="35" spans="1:37" s="7" customFormat="1" x14ac:dyDescent="0.3">
      <c r="A35" s="216"/>
      <c r="B35" s="320">
        <v>4004</v>
      </c>
      <c r="C35" s="320" t="s">
        <v>4446</v>
      </c>
      <c r="D35" s="320" t="s">
        <v>4447</v>
      </c>
      <c r="E35" s="221" t="s">
        <v>4451</v>
      </c>
      <c r="F35" s="103" t="s">
        <v>4436</v>
      </c>
      <c r="G35" s="103">
        <v>1</v>
      </c>
      <c r="H35" s="103">
        <v>0</v>
      </c>
      <c r="I35" s="103" t="s">
        <v>4456</v>
      </c>
      <c r="J35" s="103">
        <v>0</v>
      </c>
      <c r="K35" s="270" t="s">
        <v>4460</v>
      </c>
      <c r="L35" s="108">
        <v>0</v>
      </c>
      <c r="M35" s="221" t="s">
        <v>4554</v>
      </c>
      <c r="N35" s="108">
        <v>0</v>
      </c>
      <c r="O35" s="103">
        <v>40000</v>
      </c>
      <c r="P35" s="103">
        <v>1</v>
      </c>
      <c r="Q35" s="103">
        <v>0</v>
      </c>
      <c r="R35" s="103" t="s">
        <v>4468</v>
      </c>
      <c r="S35" s="108">
        <v>1400</v>
      </c>
      <c r="T35" s="108"/>
      <c r="U35" s="108"/>
      <c r="V35" s="108"/>
      <c r="W35" s="108"/>
      <c r="X35" s="108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</row>
    <row r="36" spans="1:37" s="9" customFormat="1" x14ac:dyDescent="0.3">
      <c r="A36" s="48" t="s">
        <v>1404</v>
      </c>
      <c r="B36" s="48" t="s">
        <v>1381</v>
      </c>
      <c r="C36" s="48" t="s">
        <v>1382</v>
      </c>
      <c r="D36" s="48" t="s">
        <v>1383</v>
      </c>
      <c r="E36" s="48" t="s">
        <v>1384</v>
      </c>
      <c r="F36" s="48" t="s">
        <v>1385</v>
      </c>
      <c r="G36" s="48" t="s">
        <v>1386</v>
      </c>
      <c r="H36" s="48" t="s">
        <v>1387</v>
      </c>
      <c r="I36" s="48" t="s">
        <v>1388</v>
      </c>
      <c r="J36" s="48" t="s">
        <v>1389</v>
      </c>
      <c r="K36" s="48" t="s">
        <v>1390</v>
      </c>
      <c r="L36" s="48" t="s">
        <v>1391</v>
      </c>
      <c r="M36" s="48" t="s">
        <v>4552</v>
      </c>
      <c r="N36" s="48" t="s">
        <v>1393</v>
      </c>
      <c r="O36" s="48" t="s">
        <v>1394</v>
      </c>
      <c r="P36" s="48" t="s">
        <v>1395</v>
      </c>
      <c r="Q36" s="48" t="s">
        <v>1396</v>
      </c>
      <c r="R36" s="48" t="s">
        <v>1397</v>
      </c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</row>
    <row r="37" spans="1:37" s="7" customFormat="1" x14ac:dyDescent="0.3">
      <c r="A37" s="216"/>
      <c r="B37" s="103">
        <v>5000</v>
      </c>
      <c r="C37" s="103" t="s">
        <v>4437</v>
      </c>
      <c r="D37" s="320" t="s">
        <v>4437</v>
      </c>
      <c r="E37" s="103" t="s">
        <v>1402</v>
      </c>
      <c r="F37" s="103" t="s">
        <v>4550</v>
      </c>
      <c r="G37" s="103">
        <v>0</v>
      </c>
      <c r="H37" s="103">
        <v>0</v>
      </c>
      <c r="I37" s="103" t="s">
        <v>1324</v>
      </c>
      <c r="J37" s="103">
        <v>0</v>
      </c>
      <c r="K37" s="6" t="s">
        <v>4445</v>
      </c>
      <c r="L37" s="103">
        <v>0</v>
      </c>
      <c r="M37" s="366" t="s">
        <v>4555</v>
      </c>
      <c r="N37" s="103">
        <v>0</v>
      </c>
      <c r="O37" s="11">
        <v>1</v>
      </c>
      <c r="P37" s="103">
        <f>O37</f>
        <v>1</v>
      </c>
      <c r="Q37" s="103">
        <v>1</v>
      </c>
      <c r="R37" s="103" t="str">
        <f>F37</f>
        <v>다이아</v>
      </c>
      <c r="S37" s="320"/>
      <c r="T37" s="320"/>
      <c r="U37" s="320"/>
      <c r="V37" s="320"/>
      <c r="W37" s="320"/>
      <c r="X37" s="320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</row>
    <row r="38" spans="1:37" s="7" customFormat="1" x14ac:dyDescent="0.3">
      <c r="A38" s="216"/>
      <c r="B38" s="320">
        <v>5001</v>
      </c>
      <c r="C38" s="320" t="s">
        <v>4437</v>
      </c>
      <c r="D38" s="320" t="s">
        <v>4437</v>
      </c>
      <c r="E38" s="320" t="s">
        <v>1247</v>
      </c>
      <c r="F38" s="320" t="s">
        <v>4443</v>
      </c>
      <c r="G38" s="320">
        <v>1</v>
      </c>
      <c r="H38" s="320">
        <v>0</v>
      </c>
      <c r="I38" s="320" t="s">
        <v>1272</v>
      </c>
      <c r="J38" s="320">
        <v>0</v>
      </c>
      <c r="K38" s="6" t="s">
        <v>1405</v>
      </c>
      <c r="L38" s="320">
        <v>0</v>
      </c>
      <c r="M38" s="221" t="s">
        <v>4554</v>
      </c>
      <c r="N38" s="320">
        <v>0</v>
      </c>
      <c r="O38" s="11">
        <v>100</v>
      </c>
      <c r="P38" s="320">
        <f t="shared" ref="P38:P43" si="1">O38</f>
        <v>100</v>
      </c>
      <c r="Q38" s="320">
        <v>1</v>
      </c>
      <c r="R38" s="320" t="str">
        <f>F38</f>
        <v>다이아 소량</v>
      </c>
      <c r="S38" s="320"/>
      <c r="T38" s="320"/>
      <c r="U38" s="320"/>
      <c r="V38" s="320"/>
      <c r="W38" s="320"/>
      <c r="X38" s="320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</row>
    <row r="39" spans="1:37" s="7" customFormat="1" x14ac:dyDescent="0.3">
      <c r="A39" s="216"/>
      <c r="B39" s="320">
        <v>5002</v>
      </c>
      <c r="C39" s="320" t="s">
        <v>4437</v>
      </c>
      <c r="D39" s="320" t="s">
        <v>4437</v>
      </c>
      <c r="E39" s="320" t="s">
        <v>1247</v>
      </c>
      <c r="F39" s="320" t="s">
        <v>4438</v>
      </c>
      <c r="G39" s="320">
        <v>1</v>
      </c>
      <c r="H39" s="320">
        <v>0</v>
      </c>
      <c r="I39" s="320" t="s">
        <v>1272</v>
      </c>
      <c r="J39" s="320">
        <v>0</v>
      </c>
      <c r="K39" s="6" t="s">
        <v>362</v>
      </c>
      <c r="L39" s="320">
        <v>0</v>
      </c>
      <c r="M39" s="221" t="s">
        <v>4554</v>
      </c>
      <c r="N39" s="320">
        <v>0</v>
      </c>
      <c r="O39" s="11">
        <v>1000</v>
      </c>
      <c r="P39" s="320">
        <f t="shared" si="1"/>
        <v>1000</v>
      </c>
      <c r="Q39" s="320">
        <v>1</v>
      </c>
      <c r="R39" s="320" t="str">
        <f>F39</f>
        <v>다이아 뭉치</v>
      </c>
      <c r="S39" s="320"/>
      <c r="T39" s="320"/>
      <c r="U39" s="320"/>
      <c r="V39" s="320"/>
      <c r="W39" s="320"/>
      <c r="X39" s="320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</row>
    <row r="40" spans="1:37" s="7" customFormat="1" x14ac:dyDescent="0.3">
      <c r="A40" s="216"/>
      <c r="B40" s="320">
        <v>5003</v>
      </c>
      <c r="C40" s="320" t="s">
        <v>4437</v>
      </c>
      <c r="D40" s="320" t="s">
        <v>4437</v>
      </c>
      <c r="E40" s="320" t="s">
        <v>1247</v>
      </c>
      <c r="F40" s="320" t="s">
        <v>4439</v>
      </c>
      <c r="G40" s="320">
        <v>1</v>
      </c>
      <c r="H40" s="320">
        <v>0</v>
      </c>
      <c r="I40" s="320" t="s">
        <v>1272</v>
      </c>
      <c r="J40" s="320">
        <v>0</v>
      </c>
      <c r="K40" s="6" t="s">
        <v>363</v>
      </c>
      <c r="L40" s="320">
        <v>0</v>
      </c>
      <c r="M40" s="221" t="s">
        <v>4554</v>
      </c>
      <c r="N40" s="320">
        <v>0</v>
      </c>
      <c r="O40" s="11">
        <v>2500</v>
      </c>
      <c r="P40" s="320">
        <f t="shared" si="1"/>
        <v>2500</v>
      </c>
      <c r="Q40" s="320">
        <v>1</v>
      </c>
      <c r="R40" s="320" t="str">
        <f t="shared" ref="R40:R43" si="2">F40</f>
        <v>다이아 주머니</v>
      </c>
      <c r="S40" s="320"/>
      <c r="T40" s="320"/>
      <c r="U40" s="320"/>
      <c r="V40" s="320"/>
      <c r="W40" s="320"/>
      <c r="X40" s="320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</row>
    <row r="41" spans="1:37" s="7" customFormat="1" x14ac:dyDescent="0.3">
      <c r="A41" s="216"/>
      <c r="B41" s="320">
        <v>5004</v>
      </c>
      <c r="C41" s="320" t="s">
        <v>4437</v>
      </c>
      <c r="D41" s="320" t="s">
        <v>4437</v>
      </c>
      <c r="E41" s="320" t="s">
        <v>1247</v>
      </c>
      <c r="F41" s="320" t="s">
        <v>4440</v>
      </c>
      <c r="G41" s="320">
        <v>1</v>
      </c>
      <c r="H41" s="320">
        <v>0</v>
      </c>
      <c r="I41" s="320" t="s">
        <v>1272</v>
      </c>
      <c r="J41" s="320">
        <v>0</v>
      </c>
      <c r="K41" s="6" t="s">
        <v>364</v>
      </c>
      <c r="L41" s="320">
        <v>0</v>
      </c>
      <c r="M41" s="221" t="s">
        <v>4554</v>
      </c>
      <c r="N41" s="320">
        <v>0</v>
      </c>
      <c r="O41" s="11">
        <v>4000</v>
      </c>
      <c r="P41" s="320">
        <f t="shared" si="1"/>
        <v>4000</v>
      </c>
      <c r="Q41" s="320">
        <v>1</v>
      </c>
      <c r="R41" s="320" t="str">
        <f t="shared" si="2"/>
        <v>작은 다이아 상자</v>
      </c>
      <c r="S41" s="320"/>
      <c r="T41" s="320"/>
      <c r="U41" s="320"/>
      <c r="V41" s="320"/>
      <c r="W41" s="320"/>
      <c r="X41" s="320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</row>
    <row r="42" spans="1:37" s="7" customFormat="1" x14ac:dyDescent="0.3">
      <c r="A42" s="216"/>
      <c r="B42" s="320">
        <v>5005</v>
      </c>
      <c r="C42" s="320" t="s">
        <v>4437</v>
      </c>
      <c r="D42" s="320" t="s">
        <v>4437</v>
      </c>
      <c r="E42" s="320" t="s">
        <v>1247</v>
      </c>
      <c r="F42" s="320" t="s">
        <v>4441</v>
      </c>
      <c r="G42" s="320">
        <v>1</v>
      </c>
      <c r="H42" s="320">
        <v>0</v>
      </c>
      <c r="I42" s="320" t="s">
        <v>1272</v>
      </c>
      <c r="J42" s="320">
        <v>0</v>
      </c>
      <c r="K42" s="6" t="s">
        <v>365</v>
      </c>
      <c r="L42" s="320">
        <v>0</v>
      </c>
      <c r="M42" s="221" t="s">
        <v>4554</v>
      </c>
      <c r="N42" s="320">
        <v>0</v>
      </c>
      <c r="O42" s="11">
        <v>10000</v>
      </c>
      <c r="P42" s="320">
        <f t="shared" si="1"/>
        <v>10000</v>
      </c>
      <c r="Q42" s="320">
        <v>1</v>
      </c>
      <c r="R42" s="320" t="str">
        <f t="shared" si="2"/>
        <v>큰 다이아 상자</v>
      </c>
      <c r="S42" s="320"/>
      <c r="T42" s="320"/>
      <c r="U42" s="320"/>
      <c r="V42" s="320"/>
      <c r="W42" s="320"/>
      <c r="X42" s="320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</row>
    <row r="43" spans="1:37" s="81" customFormat="1" x14ac:dyDescent="0.3">
      <c r="A43" s="216"/>
      <c r="B43" s="320">
        <v>5006</v>
      </c>
      <c r="C43" s="320" t="s">
        <v>4437</v>
      </c>
      <c r="D43" s="320" t="s">
        <v>4437</v>
      </c>
      <c r="E43" s="320" t="s">
        <v>1247</v>
      </c>
      <c r="F43" s="320" t="s">
        <v>4442</v>
      </c>
      <c r="G43" s="320">
        <v>1</v>
      </c>
      <c r="H43" s="320">
        <v>0</v>
      </c>
      <c r="I43" s="320" t="s">
        <v>1272</v>
      </c>
      <c r="J43" s="320">
        <v>0</v>
      </c>
      <c r="K43" s="6" t="s">
        <v>4444</v>
      </c>
      <c r="L43" s="320">
        <v>0</v>
      </c>
      <c r="M43" s="221" t="s">
        <v>4554</v>
      </c>
      <c r="N43" s="320">
        <v>0</v>
      </c>
      <c r="O43" s="11">
        <v>20000</v>
      </c>
      <c r="P43" s="320">
        <f t="shared" si="1"/>
        <v>20000</v>
      </c>
      <c r="Q43" s="320">
        <v>1</v>
      </c>
      <c r="R43" s="320" t="str">
        <f t="shared" si="2"/>
        <v>대형 다이아 상자</v>
      </c>
      <c r="S43" s="320"/>
      <c r="T43" s="320"/>
      <c r="U43" s="270"/>
      <c r="V43" s="270"/>
      <c r="W43" s="270"/>
      <c r="X43" s="270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08"/>
    </row>
    <row r="44" spans="1:37" s="9" customFormat="1" x14ac:dyDescent="0.3">
      <c r="A44" s="48" t="s">
        <v>1173</v>
      </c>
      <c r="B44" s="48" t="s">
        <v>1174</v>
      </c>
      <c r="C44" s="48" t="s">
        <v>1175</v>
      </c>
      <c r="D44" s="48" t="s">
        <v>1176</v>
      </c>
      <c r="E44" s="48" t="s">
        <v>1177</v>
      </c>
      <c r="F44" s="48" t="s">
        <v>1189</v>
      </c>
      <c r="G44" s="48" t="s">
        <v>1178</v>
      </c>
      <c r="H44" s="48" t="s">
        <v>1179</v>
      </c>
      <c r="I44" s="48" t="s">
        <v>1180</v>
      </c>
      <c r="J44" s="48" t="s">
        <v>1181</v>
      </c>
      <c r="K44" s="48" t="s">
        <v>1182</v>
      </c>
      <c r="L44" s="48" t="s">
        <v>1183</v>
      </c>
      <c r="M44" s="48" t="s">
        <v>4552</v>
      </c>
      <c r="N44" s="48" t="s">
        <v>189</v>
      </c>
      <c r="O44" s="48" t="s">
        <v>1185</v>
      </c>
      <c r="P44" s="48" t="s">
        <v>1186</v>
      </c>
      <c r="Q44" s="48" t="s">
        <v>1187</v>
      </c>
      <c r="R44" s="48" t="s">
        <v>1188</v>
      </c>
      <c r="S44" s="48" t="s">
        <v>1190</v>
      </c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</row>
    <row r="45" spans="1:37" s="7" customFormat="1" x14ac:dyDescent="0.3">
      <c r="A45" s="103"/>
      <c r="B45" s="103">
        <v>700</v>
      </c>
      <c r="C45" s="103" t="s">
        <v>177</v>
      </c>
      <c r="D45" s="103" t="s">
        <v>243</v>
      </c>
      <c r="E45" s="103" t="s">
        <v>126</v>
      </c>
      <c r="F45" s="103" t="str">
        <f>lng_iteminfo!$O200</f>
        <v>낡은 공포탄</v>
      </c>
      <c r="G45" s="103">
        <v>1</v>
      </c>
      <c r="H45" s="103">
        <v>0</v>
      </c>
      <c r="I45" s="103" t="s">
        <v>178</v>
      </c>
      <c r="J45" s="103">
        <v>0</v>
      </c>
      <c r="K45" s="108" t="s">
        <v>1191</v>
      </c>
      <c r="L45" s="103">
        <v>0</v>
      </c>
      <c r="M45" s="103">
        <v>0</v>
      </c>
      <c r="N45" s="98">
        <v>0</v>
      </c>
      <c r="O45" s="108">
        <v>0</v>
      </c>
      <c r="P45" s="108">
        <v>1</v>
      </c>
      <c r="Q45" s="108">
        <v>1</v>
      </c>
      <c r="R45" s="103" t="s">
        <v>1049</v>
      </c>
      <c r="S45" s="103">
        <v>1</v>
      </c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</row>
    <row r="46" spans="1:37" s="7" customFormat="1" x14ac:dyDescent="0.3">
      <c r="A46" s="103"/>
      <c r="B46" s="103">
        <v>701</v>
      </c>
      <c r="C46" s="103" t="s">
        <v>177</v>
      </c>
      <c r="D46" s="103" t="s">
        <v>243</v>
      </c>
      <c r="E46" s="103" t="s">
        <v>126</v>
      </c>
      <c r="F46" s="218" t="str">
        <f>lng_iteminfo!$O201</f>
        <v>늑대용 공포탄</v>
      </c>
      <c r="G46" s="103">
        <v>1</v>
      </c>
      <c r="H46" s="103">
        <v>0</v>
      </c>
      <c r="I46" s="103" t="s">
        <v>178</v>
      </c>
      <c r="J46" s="103">
        <v>0</v>
      </c>
      <c r="K46" s="108" t="s">
        <v>399</v>
      </c>
      <c r="L46" s="103">
        <v>0</v>
      </c>
      <c r="M46" s="103">
        <v>0</v>
      </c>
      <c r="N46" s="98">
        <v>0</v>
      </c>
      <c r="O46" s="108">
        <v>0</v>
      </c>
      <c r="P46" s="108">
        <v>1</v>
      </c>
      <c r="Q46" s="108">
        <v>2</v>
      </c>
      <c r="R46" s="103" t="s">
        <v>1705</v>
      </c>
      <c r="S46" s="103">
        <v>2</v>
      </c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</row>
    <row r="47" spans="1:37" s="7" customFormat="1" x14ac:dyDescent="0.3">
      <c r="A47" s="103"/>
      <c r="B47" s="107">
        <v>702</v>
      </c>
      <c r="C47" s="107" t="s">
        <v>177</v>
      </c>
      <c r="D47" s="107" t="s">
        <v>243</v>
      </c>
      <c r="E47" s="107" t="s">
        <v>126</v>
      </c>
      <c r="F47" s="218" t="str">
        <f>lng_iteminfo!$O202</f>
        <v>특수탄</v>
      </c>
      <c r="G47" s="107">
        <v>1</v>
      </c>
      <c r="H47" s="107">
        <v>0</v>
      </c>
      <c r="I47" s="107" t="s">
        <v>240</v>
      </c>
      <c r="J47" s="107">
        <v>0</v>
      </c>
      <c r="K47" s="107" t="s">
        <v>400</v>
      </c>
      <c r="L47" s="107">
        <v>0</v>
      </c>
      <c r="M47" s="107">
        <v>0</v>
      </c>
      <c r="N47" s="98">
        <v>0</v>
      </c>
      <c r="O47" s="107">
        <v>0</v>
      </c>
      <c r="P47" s="107">
        <v>1</v>
      </c>
      <c r="Q47" s="107">
        <v>3</v>
      </c>
      <c r="R47" s="107" t="s">
        <v>1050</v>
      </c>
      <c r="S47" s="107">
        <v>5</v>
      </c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</row>
    <row r="48" spans="1:37" s="27" customFormat="1" x14ac:dyDescent="0.3">
      <c r="A48" s="103"/>
      <c r="B48" s="104">
        <v>703</v>
      </c>
      <c r="C48" s="104" t="s">
        <v>177</v>
      </c>
      <c r="D48" s="104" t="s">
        <v>243</v>
      </c>
      <c r="E48" s="104" t="s">
        <v>126</v>
      </c>
      <c r="F48" s="218" t="str">
        <f>lng_iteminfo!$O203</f>
        <v>특수탄 패키지 (5개)</v>
      </c>
      <c r="G48" s="104">
        <v>1</v>
      </c>
      <c r="H48" s="104">
        <v>0</v>
      </c>
      <c r="I48" s="104" t="s">
        <v>240</v>
      </c>
      <c r="J48" s="104">
        <v>0</v>
      </c>
      <c r="K48" s="104" t="s">
        <v>1192</v>
      </c>
      <c r="L48" s="104">
        <v>0</v>
      </c>
      <c r="M48" s="104">
        <v>0</v>
      </c>
      <c r="N48" s="104">
        <v>0</v>
      </c>
      <c r="O48" s="104">
        <v>3</v>
      </c>
      <c r="P48" s="104">
        <v>5</v>
      </c>
      <c r="Q48" s="104">
        <v>3</v>
      </c>
      <c r="R48" s="104" t="s">
        <v>1051</v>
      </c>
      <c r="S48" s="104">
        <v>5</v>
      </c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</row>
    <row r="49" spans="1:37" s="40" customFormat="1" x14ac:dyDescent="0.3">
      <c r="A49" s="103"/>
      <c r="B49" s="104">
        <v>704</v>
      </c>
      <c r="C49" s="104" t="s">
        <v>177</v>
      </c>
      <c r="D49" s="104" t="s">
        <v>243</v>
      </c>
      <c r="E49" s="104" t="s">
        <v>126</v>
      </c>
      <c r="F49" s="218" t="str">
        <f>lng_iteminfo!$O204</f>
        <v>특수탄 패키지 (10개)</v>
      </c>
      <c r="G49" s="104">
        <v>0</v>
      </c>
      <c r="H49" s="104">
        <v>0</v>
      </c>
      <c r="I49" s="104" t="s">
        <v>240</v>
      </c>
      <c r="J49" s="104">
        <v>0</v>
      </c>
      <c r="K49" s="104" t="s">
        <v>1192</v>
      </c>
      <c r="L49" s="104">
        <v>0</v>
      </c>
      <c r="M49" s="104">
        <v>0</v>
      </c>
      <c r="N49" s="104">
        <v>0</v>
      </c>
      <c r="O49" s="104">
        <v>6</v>
      </c>
      <c r="P49" s="104">
        <v>10</v>
      </c>
      <c r="Q49" s="104">
        <v>3</v>
      </c>
      <c r="R49" s="104" t="s">
        <v>1052</v>
      </c>
      <c r="S49" s="104">
        <v>5</v>
      </c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</row>
    <row r="50" spans="1:37" s="40" customFormat="1" x14ac:dyDescent="0.3">
      <c r="A50" s="103"/>
      <c r="B50" s="104">
        <v>705</v>
      </c>
      <c r="C50" s="104" t="s">
        <v>177</v>
      </c>
      <c r="D50" s="104" t="s">
        <v>243</v>
      </c>
      <c r="E50" s="104" t="s">
        <v>126</v>
      </c>
      <c r="F50" s="218" t="str">
        <f>lng_iteminfo!$O205</f>
        <v>특수탄 패키지 (15개)</v>
      </c>
      <c r="G50" s="104">
        <v>0</v>
      </c>
      <c r="H50" s="104">
        <v>0</v>
      </c>
      <c r="I50" s="104" t="s">
        <v>240</v>
      </c>
      <c r="J50" s="104">
        <v>0</v>
      </c>
      <c r="K50" s="104" t="s">
        <v>1192</v>
      </c>
      <c r="L50" s="104">
        <v>0</v>
      </c>
      <c r="M50" s="104">
        <v>0</v>
      </c>
      <c r="N50" s="104">
        <v>0</v>
      </c>
      <c r="O50" s="104">
        <v>9</v>
      </c>
      <c r="P50" s="104">
        <v>15</v>
      </c>
      <c r="Q50" s="104">
        <v>3</v>
      </c>
      <c r="R50" s="104" t="s">
        <v>1053</v>
      </c>
      <c r="S50" s="104">
        <v>5</v>
      </c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</row>
    <row r="51" spans="1:37" s="40" customFormat="1" x14ac:dyDescent="0.3">
      <c r="A51" s="103"/>
      <c r="B51" s="104">
        <v>706</v>
      </c>
      <c r="C51" s="104" t="s">
        <v>177</v>
      </c>
      <c r="D51" s="104" t="s">
        <v>243</v>
      </c>
      <c r="E51" s="104" t="s">
        <v>126</v>
      </c>
      <c r="F51" s="218" t="str">
        <f>lng_iteminfo!$O206</f>
        <v>특수탄 패키지 (20개)</v>
      </c>
      <c r="G51" s="104">
        <v>0</v>
      </c>
      <c r="H51" s="104">
        <v>0</v>
      </c>
      <c r="I51" s="104" t="s">
        <v>240</v>
      </c>
      <c r="J51" s="104">
        <v>0</v>
      </c>
      <c r="K51" s="104" t="s">
        <v>1192</v>
      </c>
      <c r="L51" s="104">
        <v>0</v>
      </c>
      <c r="M51" s="104">
        <v>0</v>
      </c>
      <c r="N51" s="104">
        <v>0</v>
      </c>
      <c r="O51" s="104">
        <v>12</v>
      </c>
      <c r="P51" s="104">
        <v>20</v>
      </c>
      <c r="Q51" s="104">
        <v>3</v>
      </c>
      <c r="R51" s="104" t="s">
        <v>1054</v>
      </c>
      <c r="S51" s="104">
        <v>5</v>
      </c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</row>
    <row r="52" spans="1:37" s="40" customFormat="1" x14ac:dyDescent="0.3">
      <c r="A52" s="103"/>
      <c r="B52" s="104">
        <v>707</v>
      </c>
      <c r="C52" s="104" t="s">
        <v>177</v>
      </c>
      <c r="D52" s="104" t="s">
        <v>243</v>
      </c>
      <c r="E52" s="104" t="s">
        <v>126</v>
      </c>
      <c r="F52" s="218" t="str">
        <f>lng_iteminfo!$O207</f>
        <v>특수탄 패키지 (25개)</v>
      </c>
      <c r="G52" s="104">
        <v>0</v>
      </c>
      <c r="H52" s="104">
        <v>0</v>
      </c>
      <c r="I52" s="104" t="s">
        <v>240</v>
      </c>
      <c r="J52" s="104">
        <v>0</v>
      </c>
      <c r="K52" s="104" t="s">
        <v>1192</v>
      </c>
      <c r="L52" s="104">
        <v>0</v>
      </c>
      <c r="M52" s="104">
        <v>0</v>
      </c>
      <c r="N52" s="104">
        <v>0</v>
      </c>
      <c r="O52" s="104">
        <v>15</v>
      </c>
      <c r="P52" s="104">
        <v>25</v>
      </c>
      <c r="Q52" s="104">
        <v>3</v>
      </c>
      <c r="R52" s="104" t="s">
        <v>1055</v>
      </c>
      <c r="S52" s="104">
        <v>5</v>
      </c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</row>
    <row r="53" spans="1:37" s="40" customFormat="1" x14ac:dyDescent="0.3">
      <c r="A53" s="103"/>
      <c r="B53" s="104">
        <v>708</v>
      </c>
      <c r="C53" s="104" t="s">
        <v>177</v>
      </c>
      <c r="D53" s="104" t="s">
        <v>243</v>
      </c>
      <c r="E53" s="104" t="s">
        <v>126</v>
      </c>
      <c r="F53" s="218" t="str">
        <f>lng_iteminfo!$O208</f>
        <v>특수탄 패키지 (50개)</v>
      </c>
      <c r="G53" s="104">
        <v>0</v>
      </c>
      <c r="H53" s="104">
        <v>0</v>
      </c>
      <c r="I53" s="104" t="s">
        <v>240</v>
      </c>
      <c r="J53" s="104">
        <v>0</v>
      </c>
      <c r="K53" s="104" t="s">
        <v>1192</v>
      </c>
      <c r="L53" s="104">
        <v>0</v>
      </c>
      <c r="M53" s="104">
        <v>0</v>
      </c>
      <c r="N53" s="104">
        <v>0</v>
      </c>
      <c r="O53" s="104">
        <v>30</v>
      </c>
      <c r="P53" s="104">
        <v>50</v>
      </c>
      <c r="Q53" s="104">
        <v>3</v>
      </c>
      <c r="R53" s="104" t="s">
        <v>1056</v>
      </c>
      <c r="S53" s="104">
        <v>5</v>
      </c>
      <c r="T53" s="103"/>
      <c r="U53" s="103"/>
      <c r="V53" s="103"/>
      <c r="W53" s="103"/>
      <c r="X53" s="103"/>
      <c r="Y53" s="103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</row>
    <row r="54" spans="1:37" s="40" customFormat="1" x14ac:dyDescent="0.3">
      <c r="A54" s="103"/>
      <c r="B54" s="104">
        <v>709</v>
      </c>
      <c r="C54" s="104" t="s">
        <v>177</v>
      </c>
      <c r="D54" s="104" t="s">
        <v>243</v>
      </c>
      <c r="E54" s="104" t="s">
        <v>126</v>
      </c>
      <c r="F54" s="218" t="str">
        <f>lng_iteminfo!$O209</f>
        <v>특수탄 패키지 (70개)</v>
      </c>
      <c r="G54" s="104">
        <v>0</v>
      </c>
      <c r="H54" s="104">
        <v>0</v>
      </c>
      <c r="I54" s="104" t="s">
        <v>240</v>
      </c>
      <c r="J54" s="104">
        <v>0</v>
      </c>
      <c r="K54" s="104" t="s">
        <v>1192</v>
      </c>
      <c r="L54" s="104">
        <v>0</v>
      </c>
      <c r="M54" s="104">
        <v>0</v>
      </c>
      <c r="N54" s="104">
        <v>0</v>
      </c>
      <c r="O54" s="104">
        <v>42</v>
      </c>
      <c r="P54" s="104">
        <v>70</v>
      </c>
      <c r="Q54" s="104">
        <v>3</v>
      </c>
      <c r="R54" s="104" t="s">
        <v>1057</v>
      </c>
      <c r="S54" s="104">
        <v>5</v>
      </c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</row>
    <row r="55" spans="1:37" s="40" customFormat="1" x14ac:dyDescent="0.3">
      <c r="A55" s="103"/>
      <c r="B55" s="104">
        <v>710</v>
      </c>
      <c r="C55" s="104" t="s">
        <v>177</v>
      </c>
      <c r="D55" s="104" t="s">
        <v>243</v>
      </c>
      <c r="E55" s="104" t="s">
        <v>126</v>
      </c>
      <c r="F55" s="218" t="str">
        <f>lng_iteminfo!$O210</f>
        <v>특수탄 패키지 (99개)</v>
      </c>
      <c r="G55" s="104">
        <v>0</v>
      </c>
      <c r="H55" s="104">
        <v>0</v>
      </c>
      <c r="I55" s="104" t="s">
        <v>240</v>
      </c>
      <c r="J55" s="104">
        <v>0</v>
      </c>
      <c r="K55" s="104" t="s">
        <v>1192</v>
      </c>
      <c r="L55" s="104">
        <v>0</v>
      </c>
      <c r="M55" s="104">
        <v>0</v>
      </c>
      <c r="N55" s="104">
        <v>0</v>
      </c>
      <c r="O55" s="104">
        <v>55</v>
      </c>
      <c r="P55" s="104">
        <v>99</v>
      </c>
      <c r="Q55" s="104">
        <v>3</v>
      </c>
      <c r="R55" s="104" t="s">
        <v>1058</v>
      </c>
      <c r="S55" s="104">
        <v>5</v>
      </c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</row>
    <row r="56" spans="1:37" s="78" customFormat="1" x14ac:dyDescent="0.3">
      <c r="A56" s="103"/>
      <c r="B56" s="107">
        <v>711</v>
      </c>
      <c r="C56" s="107" t="s">
        <v>177</v>
      </c>
      <c r="D56" s="107" t="s">
        <v>243</v>
      </c>
      <c r="E56" s="107" t="s">
        <v>126</v>
      </c>
      <c r="F56" s="218" t="str">
        <f>lng_iteminfo!$O211</f>
        <v>특수탄</v>
      </c>
      <c r="G56" s="107">
        <v>0</v>
      </c>
      <c r="H56" s="107">
        <v>0</v>
      </c>
      <c r="I56" s="107" t="s">
        <v>240</v>
      </c>
      <c r="J56" s="107">
        <v>0</v>
      </c>
      <c r="K56" s="107" t="s">
        <v>400</v>
      </c>
      <c r="L56" s="107">
        <v>0</v>
      </c>
      <c r="M56" s="107">
        <v>0</v>
      </c>
      <c r="N56" s="98">
        <v>0</v>
      </c>
      <c r="O56" s="107">
        <v>0</v>
      </c>
      <c r="P56" s="107">
        <v>2</v>
      </c>
      <c r="Q56" s="107">
        <v>3</v>
      </c>
      <c r="R56" s="107" t="s">
        <v>1059</v>
      </c>
      <c r="S56" s="107">
        <v>5</v>
      </c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</row>
    <row r="57" spans="1:37" s="192" customFormat="1" x14ac:dyDescent="0.3">
      <c r="B57" s="193">
        <v>712</v>
      </c>
      <c r="C57" s="193" t="s">
        <v>177</v>
      </c>
      <c r="D57" s="193" t="s">
        <v>243</v>
      </c>
      <c r="E57" s="193" t="s">
        <v>126</v>
      </c>
      <c r="F57" s="218" t="str">
        <f>lng_iteminfo!$O212</f>
        <v>늑대용 공포탄 (5개)</v>
      </c>
      <c r="G57" s="193">
        <v>0</v>
      </c>
      <c r="H57" s="193">
        <v>0</v>
      </c>
      <c r="I57" s="193" t="s">
        <v>178</v>
      </c>
      <c r="J57" s="193">
        <v>0</v>
      </c>
      <c r="K57" s="193" t="s">
        <v>399</v>
      </c>
      <c r="L57" s="193">
        <v>0</v>
      </c>
      <c r="M57" s="193">
        <v>0</v>
      </c>
      <c r="N57" s="193">
        <v>0</v>
      </c>
      <c r="O57" s="193">
        <v>0</v>
      </c>
      <c r="P57" s="193">
        <v>5</v>
      </c>
      <c r="Q57" s="193">
        <v>2</v>
      </c>
      <c r="R57" s="193" t="str">
        <f>"늑대를 쫓는데 효과적으로 고안된 공포탄 "&amp;P57&amp;"개."</f>
        <v>늑대를 쫓는데 효과적으로 고안된 공포탄 5개.</v>
      </c>
      <c r="S57" s="193">
        <v>2</v>
      </c>
    </row>
    <row r="58" spans="1:37" s="192" customFormat="1" x14ac:dyDescent="0.3">
      <c r="B58" s="193">
        <v>713</v>
      </c>
      <c r="C58" s="193" t="s">
        <v>177</v>
      </c>
      <c r="D58" s="193" t="s">
        <v>243</v>
      </c>
      <c r="E58" s="193" t="s">
        <v>126</v>
      </c>
      <c r="F58" s="218" t="str">
        <f>lng_iteminfo!$O213</f>
        <v>늑대용 공포탄 (10개)</v>
      </c>
      <c r="G58" s="193">
        <v>0</v>
      </c>
      <c r="H58" s="193">
        <v>0</v>
      </c>
      <c r="I58" s="193" t="s">
        <v>178</v>
      </c>
      <c r="J58" s="193">
        <v>0</v>
      </c>
      <c r="K58" s="193" t="s">
        <v>399</v>
      </c>
      <c r="L58" s="193">
        <v>0</v>
      </c>
      <c r="M58" s="193">
        <v>0</v>
      </c>
      <c r="N58" s="193">
        <v>0</v>
      </c>
      <c r="O58" s="193">
        <v>0</v>
      </c>
      <c r="P58" s="193">
        <v>10</v>
      </c>
      <c r="Q58" s="193">
        <v>2</v>
      </c>
      <c r="R58" s="193" t="str">
        <f>"늑대를 쫓는데 효과적으로 고안된 공포탄 "&amp;P58&amp;"개."</f>
        <v>늑대를 쫓는데 효과적으로 고안된 공포탄 10개.</v>
      </c>
      <c r="S58" s="193">
        <v>2</v>
      </c>
    </row>
    <row r="59" spans="1:37" s="192" customFormat="1" x14ac:dyDescent="0.3">
      <c r="B59" s="193">
        <v>714</v>
      </c>
      <c r="C59" s="193" t="s">
        <v>177</v>
      </c>
      <c r="D59" s="193" t="s">
        <v>243</v>
      </c>
      <c r="E59" s="193" t="s">
        <v>126</v>
      </c>
      <c r="F59" s="218" t="str">
        <f>lng_iteminfo!$O214</f>
        <v>늑대용 공포탄 (20개)</v>
      </c>
      <c r="G59" s="193">
        <v>0</v>
      </c>
      <c r="H59" s="193">
        <v>0</v>
      </c>
      <c r="I59" s="193" t="s">
        <v>178</v>
      </c>
      <c r="J59" s="193">
        <v>0</v>
      </c>
      <c r="K59" s="193" t="s">
        <v>399</v>
      </c>
      <c r="L59" s="193">
        <v>0</v>
      </c>
      <c r="M59" s="193">
        <v>0</v>
      </c>
      <c r="N59" s="193">
        <v>0</v>
      </c>
      <c r="O59" s="193">
        <v>0</v>
      </c>
      <c r="P59" s="193">
        <v>20</v>
      </c>
      <c r="Q59" s="193">
        <v>2</v>
      </c>
      <c r="R59" s="193" t="str">
        <f>"늑대를 쫓는데 효과적으로 고안된 공포탄 "&amp;P59&amp;"개."</f>
        <v>늑대를 쫓는데 효과적으로 고안된 공포탄 20개.</v>
      </c>
      <c r="S59" s="193">
        <v>2</v>
      </c>
    </row>
    <row r="60" spans="1:37" s="192" customFormat="1" x14ac:dyDescent="0.3">
      <c r="B60" s="193">
        <v>715</v>
      </c>
      <c r="C60" s="193" t="s">
        <v>177</v>
      </c>
      <c r="D60" s="193" t="s">
        <v>243</v>
      </c>
      <c r="E60" s="193" t="s">
        <v>126</v>
      </c>
      <c r="F60" s="218" t="str">
        <f>lng_iteminfo!$O215</f>
        <v>늑대용 공포탄 (30개)</v>
      </c>
      <c r="G60" s="193">
        <v>0</v>
      </c>
      <c r="H60" s="193">
        <v>0</v>
      </c>
      <c r="I60" s="193" t="s">
        <v>178</v>
      </c>
      <c r="J60" s="193">
        <v>0</v>
      </c>
      <c r="K60" s="193" t="s">
        <v>399</v>
      </c>
      <c r="L60" s="193">
        <v>0</v>
      </c>
      <c r="M60" s="193">
        <v>0</v>
      </c>
      <c r="N60" s="193">
        <v>0</v>
      </c>
      <c r="O60" s="193">
        <v>0</v>
      </c>
      <c r="P60" s="193">
        <v>30</v>
      </c>
      <c r="Q60" s="193">
        <v>2</v>
      </c>
      <c r="R60" s="193" t="str">
        <f>"늑대를 쫓는데 효과적으로 고안된 공포탄 "&amp;P60&amp;"개."</f>
        <v>늑대를 쫓는데 효과적으로 고안된 공포탄 30개.</v>
      </c>
      <c r="S60" s="193">
        <v>2</v>
      </c>
    </row>
    <row r="61" spans="1:37" s="192" customFormat="1" x14ac:dyDescent="0.3">
      <c r="B61" s="193">
        <v>716</v>
      </c>
      <c r="C61" s="193" t="s">
        <v>177</v>
      </c>
      <c r="D61" s="193" t="s">
        <v>243</v>
      </c>
      <c r="E61" s="193" t="s">
        <v>126</v>
      </c>
      <c r="F61" s="218" t="str">
        <f>lng_iteminfo!$O216</f>
        <v>늑대용 공포탄 (40개)</v>
      </c>
      <c r="G61" s="193">
        <v>0</v>
      </c>
      <c r="H61" s="193">
        <v>0</v>
      </c>
      <c r="I61" s="193" t="s">
        <v>178</v>
      </c>
      <c r="J61" s="193">
        <v>0</v>
      </c>
      <c r="K61" s="193" t="s">
        <v>399</v>
      </c>
      <c r="L61" s="193">
        <v>0</v>
      </c>
      <c r="M61" s="193">
        <v>0</v>
      </c>
      <c r="N61" s="193">
        <v>0</v>
      </c>
      <c r="O61" s="193">
        <v>0</v>
      </c>
      <c r="P61" s="193">
        <v>40</v>
      </c>
      <c r="Q61" s="193">
        <v>2</v>
      </c>
      <c r="R61" s="193" t="str">
        <f>"늑대를 쫓는데 효과적으로 고안된 공포탄 "&amp;P61&amp;"개."</f>
        <v>늑대를 쫓는데 효과적으로 고안된 공포탄 40개.</v>
      </c>
      <c r="S61" s="193">
        <v>2</v>
      </c>
    </row>
    <row r="62" spans="1:37" s="9" customFormat="1" x14ac:dyDescent="0.3">
      <c r="A62" s="48" t="s">
        <v>1193</v>
      </c>
      <c r="B62" s="48" t="s">
        <v>1194</v>
      </c>
      <c r="C62" s="48" t="s">
        <v>1195</v>
      </c>
      <c r="D62" s="48" t="s">
        <v>1196</v>
      </c>
      <c r="E62" s="48" t="s">
        <v>1197</v>
      </c>
      <c r="F62" s="48" t="s">
        <v>1198</v>
      </c>
      <c r="G62" s="48" t="s">
        <v>1199</v>
      </c>
      <c r="H62" s="48" t="s">
        <v>1200</v>
      </c>
      <c r="I62" s="48" t="s">
        <v>1201</v>
      </c>
      <c r="J62" s="48" t="s">
        <v>1202</v>
      </c>
      <c r="K62" s="48" t="s">
        <v>1203</v>
      </c>
      <c r="L62" s="48" t="s">
        <v>1204</v>
      </c>
      <c r="M62" s="48" t="s">
        <v>1205</v>
      </c>
      <c r="N62" s="48" t="s">
        <v>189</v>
      </c>
      <c r="O62" s="48" t="s">
        <v>1206</v>
      </c>
      <c r="P62" s="48" t="s">
        <v>1207</v>
      </c>
      <c r="Q62" s="48" t="s">
        <v>1208</v>
      </c>
      <c r="R62" s="48" t="s">
        <v>1209</v>
      </c>
      <c r="S62" s="48" t="s">
        <v>1210</v>
      </c>
      <c r="T62" s="48" t="s">
        <v>1211</v>
      </c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</row>
    <row r="63" spans="1:37" s="7" customFormat="1" x14ac:dyDescent="0.3">
      <c r="A63" s="103"/>
      <c r="B63" s="103">
        <v>800</v>
      </c>
      <c r="C63" s="103" t="s">
        <v>177</v>
      </c>
      <c r="D63" s="103" t="s">
        <v>297</v>
      </c>
      <c r="E63" s="103" t="s">
        <v>298</v>
      </c>
      <c r="F63" s="103" t="str">
        <f>lng_iteminfo!$O236</f>
        <v>아주 작은 치료제</v>
      </c>
      <c r="G63" s="103">
        <v>1</v>
      </c>
      <c r="H63" s="103">
        <v>0</v>
      </c>
      <c r="I63" s="103" t="s">
        <v>127</v>
      </c>
      <c r="J63" s="103">
        <v>0</v>
      </c>
      <c r="K63" s="108" t="s">
        <v>1212</v>
      </c>
      <c r="L63" s="103">
        <v>0</v>
      </c>
      <c r="M63" s="103">
        <v>0</v>
      </c>
      <c r="N63" s="98">
        <v>8</v>
      </c>
      <c r="O63" s="108">
        <v>0</v>
      </c>
      <c r="P63" s="108">
        <v>1</v>
      </c>
      <c r="Q63" s="108">
        <v>1</v>
      </c>
      <c r="R63" s="103" t="str">
        <f>lng_iteminfo!$O254</f>
        <v>작은 치료제로 평범한 동물들을 치료하는데 적합하다.</v>
      </c>
      <c r="S63" s="103">
        <v>1</v>
      </c>
      <c r="T63" s="103">
        <v>0</v>
      </c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</row>
    <row r="64" spans="1:37" s="7" customFormat="1" x14ac:dyDescent="0.3">
      <c r="A64" s="103"/>
      <c r="B64" s="103">
        <v>801</v>
      </c>
      <c r="C64" s="103" t="s">
        <v>177</v>
      </c>
      <c r="D64" s="103" t="s">
        <v>297</v>
      </c>
      <c r="E64" s="103" t="s">
        <v>298</v>
      </c>
      <c r="F64" s="103" t="str">
        <f>lng_iteminfo!$O237</f>
        <v>일반 치료제</v>
      </c>
      <c r="G64" s="103">
        <v>1</v>
      </c>
      <c r="H64" s="103">
        <v>0</v>
      </c>
      <c r="I64" s="103" t="s">
        <v>178</v>
      </c>
      <c r="J64" s="103">
        <v>0</v>
      </c>
      <c r="K64" s="108" t="s">
        <v>401</v>
      </c>
      <c r="L64" s="103">
        <v>0</v>
      </c>
      <c r="M64" s="103">
        <v>0</v>
      </c>
      <c r="N64" s="98">
        <v>15</v>
      </c>
      <c r="O64" s="108">
        <v>0</v>
      </c>
      <c r="P64" s="108">
        <v>1</v>
      </c>
      <c r="Q64" s="108">
        <v>2</v>
      </c>
      <c r="R64" s="192" t="str">
        <f>lng_iteminfo!$O255</f>
        <v>수의사들이 애용하는 치료제로 빠르게 동물을 치료할 수 있다.</v>
      </c>
      <c r="S64" s="103">
        <v>2</v>
      </c>
      <c r="T64" s="103">
        <v>0</v>
      </c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</row>
    <row r="65" spans="1:37" s="27" customFormat="1" x14ac:dyDescent="0.3">
      <c r="A65" s="103"/>
      <c r="B65" s="107">
        <v>802</v>
      </c>
      <c r="C65" s="107" t="s">
        <v>177</v>
      </c>
      <c r="D65" s="107" t="s">
        <v>297</v>
      </c>
      <c r="E65" s="107" t="s">
        <v>298</v>
      </c>
      <c r="F65" s="107" t="str">
        <f>lng_iteminfo!$O238</f>
        <v>초대형 치료제</v>
      </c>
      <c r="G65" s="107">
        <v>1</v>
      </c>
      <c r="H65" s="107">
        <v>0</v>
      </c>
      <c r="I65" s="107" t="s">
        <v>240</v>
      </c>
      <c r="J65" s="107">
        <v>0</v>
      </c>
      <c r="K65" s="107" t="s">
        <v>402</v>
      </c>
      <c r="L65" s="107">
        <v>0</v>
      </c>
      <c r="M65" s="107">
        <v>0</v>
      </c>
      <c r="N65" s="98">
        <v>225</v>
      </c>
      <c r="O65" s="107">
        <v>0</v>
      </c>
      <c r="P65" s="107">
        <v>1</v>
      </c>
      <c r="Q65" s="107">
        <v>3</v>
      </c>
      <c r="R65" s="107" t="str">
        <f>lng_iteminfo!$O256</f>
        <v>강력한 치료제가 담긴 대형 지료제로 목장내 모든 동물들을 한번에 치료할 수 있다.</v>
      </c>
      <c r="S65" s="107">
        <v>5</v>
      </c>
      <c r="T65" s="107">
        <v>1</v>
      </c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</row>
    <row r="66" spans="1:37" s="40" customFormat="1" x14ac:dyDescent="0.3">
      <c r="A66" s="103"/>
      <c r="B66" s="104">
        <v>803</v>
      </c>
      <c r="C66" s="104" t="s">
        <v>177</v>
      </c>
      <c r="D66" s="104" t="s">
        <v>297</v>
      </c>
      <c r="E66" s="104" t="s">
        <v>298</v>
      </c>
      <c r="F66" s="104" t="str">
        <f>lng_iteminfo!$O239</f>
        <v>초대형 치료제 패키지 (5개)</v>
      </c>
      <c r="G66" s="104">
        <v>1</v>
      </c>
      <c r="H66" s="104">
        <v>0</v>
      </c>
      <c r="I66" s="104" t="s">
        <v>240</v>
      </c>
      <c r="J66" s="104">
        <v>0</v>
      </c>
      <c r="K66" s="104" t="s">
        <v>1213</v>
      </c>
      <c r="L66" s="104">
        <v>0</v>
      </c>
      <c r="M66" s="104">
        <v>0</v>
      </c>
      <c r="N66" s="104">
        <v>0</v>
      </c>
      <c r="O66" s="104">
        <v>4</v>
      </c>
      <c r="P66" s="104">
        <v>5</v>
      </c>
      <c r="Q66" s="104">
        <v>3</v>
      </c>
      <c r="R66" s="104" t="str">
        <f>lng_iteminfo!$O257</f>
        <v>초대형 치료제 패키지 (5개)</v>
      </c>
      <c r="S66" s="104">
        <v>5</v>
      </c>
      <c r="T66" s="104">
        <v>1</v>
      </c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</row>
    <row r="67" spans="1:37" s="40" customFormat="1" x14ac:dyDescent="0.3">
      <c r="A67" s="103"/>
      <c r="B67" s="104">
        <v>804</v>
      </c>
      <c r="C67" s="104" t="s">
        <v>177</v>
      </c>
      <c r="D67" s="104" t="s">
        <v>297</v>
      </c>
      <c r="E67" s="104" t="s">
        <v>298</v>
      </c>
      <c r="F67" s="104" t="str">
        <f>lng_iteminfo!$O240</f>
        <v>초대형 치료제 패키지 (10개)</v>
      </c>
      <c r="G67" s="104">
        <v>0</v>
      </c>
      <c r="H67" s="104">
        <v>0</v>
      </c>
      <c r="I67" s="104" t="s">
        <v>240</v>
      </c>
      <c r="J67" s="104">
        <v>0</v>
      </c>
      <c r="K67" s="104" t="s">
        <v>1213</v>
      </c>
      <c r="L67" s="104">
        <v>0</v>
      </c>
      <c r="M67" s="104">
        <v>0</v>
      </c>
      <c r="N67" s="104">
        <v>0</v>
      </c>
      <c r="O67" s="104">
        <v>8</v>
      </c>
      <c r="P67" s="104">
        <v>10</v>
      </c>
      <c r="Q67" s="104">
        <v>3</v>
      </c>
      <c r="R67" s="104" t="str">
        <f>lng_iteminfo!$O258</f>
        <v>초대형 치료제 패키지 (10개)</v>
      </c>
      <c r="S67" s="104">
        <v>5</v>
      </c>
      <c r="T67" s="104">
        <v>1</v>
      </c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</row>
    <row r="68" spans="1:37" s="40" customFormat="1" x14ac:dyDescent="0.3">
      <c r="A68" s="103"/>
      <c r="B68" s="104">
        <v>805</v>
      </c>
      <c r="C68" s="104" t="s">
        <v>177</v>
      </c>
      <c r="D68" s="104" t="s">
        <v>297</v>
      </c>
      <c r="E68" s="104" t="s">
        <v>298</v>
      </c>
      <c r="F68" s="104" t="str">
        <f>lng_iteminfo!$O241</f>
        <v>초대형 치료제 패키지 (15개)</v>
      </c>
      <c r="G68" s="104">
        <v>0</v>
      </c>
      <c r="H68" s="104">
        <v>0</v>
      </c>
      <c r="I68" s="104" t="s">
        <v>240</v>
      </c>
      <c r="J68" s="104">
        <v>0</v>
      </c>
      <c r="K68" s="104" t="s">
        <v>1213</v>
      </c>
      <c r="L68" s="104">
        <v>0</v>
      </c>
      <c r="M68" s="104">
        <v>0</v>
      </c>
      <c r="N68" s="104">
        <v>0</v>
      </c>
      <c r="O68" s="104">
        <v>12</v>
      </c>
      <c r="P68" s="104">
        <v>15</v>
      </c>
      <c r="Q68" s="104">
        <v>3</v>
      </c>
      <c r="R68" s="104" t="str">
        <f>lng_iteminfo!$O259</f>
        <v>초대형 치료제 패키지 (15개)</v>
      </c>
      <c r="S68" s="104">
        <v>5</v>
      </c>
      <c r="T68" s="104">
        <v>1</v>
      </c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</row>
    <row r="69" spans="1:37" s="40" customFormat="1" x14ac:dyDescent="0.3">
      <c r="A69" s="103"/>
      <c r="B69" s="104">
        <v>806</v>
      </c>
      <c r="C69" s="104" t="s">
        <v>177</v>
      </c>
      <c r="D69" s="104" t="s">
        <v>297</v>
      </c>
      <c r="E69" s="104" t="s">
        <v>298</v>
      </c>
      <c r="F69" s="104" t="str">
        <f>lng_iteminfo!$O242</f>
        <v>초대형 치료제 패키지 (20개)</v>
      </c>
      <c r="G69" s="104">
        <v>0</v>
      </c>
      <c r="H69" s="104">
        <v>0</v>
      </c>
      <c r="I69" s="104" t="s">
        <v>240</v>
      </c>
      <c r="J69" s="104">
        <v>0</v>
      </c>
      <c r="K69" s="104" t="s">
        <v>1213</v>
      </c>
      <c r="L69" s="104">
        <v>0</v>
      </c>
      <c r="M69" s="104">
        <v>0</v>
      </c>
      <c r="N69" s="104">
        <v>0</v>
      </c>
      <c r="O69" s="104">
        <v>16</v>
      </c>
      <c r="P69" s="104">
        <v>20</v>
      </c>
      <c r="Q69" s="104">
        <v>3</v>
      </c>
      <c r="R69" s="104" t="str">
        <f>lng_iteminfo!$O260</f>
        <v>초대형 치료제 패키지 (20개)</v>
      </c>
      <c r="S69" s="104">
        <v>5</v>
      </c>
      <c r="T69" s="104">
        <v>1</v>
      </c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</row>
    <row r="70" spans="1:37" s="40" customFormat="1" x14ac:dyDescent="0.3">
      <c r="A70" s="103"/>
      <c r="B70" s="104">
        <v>807</v>
      </c>
      <c r="C70" s="104" t="s">
        <v>177</v>
      </c>
      <c r="D70" s="104" t="s">
        <v>297</v>
      </c>
      <c r="E70" s="104" t="s">
        <v>298</v>
      </c>
      <c r="F70" s="104" t="str">
        <f>lng_iteminfo!$O243</f>
        <v>초대형 치료제 패키지 (25개)</v>
      </c>
      <c r="G70" s="104">
        <v>0</v>
      </c>
      <c r="H70" s="104">
        <v>0</v>
      </c>
      <c r="I70" s="104" t="s">
        <v>240</v>
      </c>
      <c r="J70" s="104">
        <v>0</v>
      </c>
      <c r="K70" s="104" t="s">
        <v>1213</v>
      </c>
      <c r="L70" s="104">
        <v>0</v>
      </c>
      <c r="M70" s="104">
        <v>0</v>
      </c>
      <c r="N70" s="104">
        <v>0</v>
      </c>
      <c r="O70" s="104">
        <v>20</v>
      </c>
      <c r="P70" s="104">
        <v>25</v>
      </c>
      <c r="Q70" s="104">
        <v>3</v>
      </c>
      <c r="R70" s="104" t="str">
        <f>lng_iteminfo!$O261</f>
        <v>초대형 치료제 패키지 (25개)</v>
      </c>
      <c r="S70" s="104">
        <v>5</v>
      </c>
      <c r="T70" s="104">
        <v>1</v>
      </c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</row>
    <row r="71" spans="1:37" s="40" customFormat="1" x14ac:dyDescent="0.3">
      <c r="A71" s="103"/>
      <c r="B71" s="104">
        <v>808</v>
      </c>
      <c r="C71" s="104" t="s">
        <v>177</v>
      </c>
      <c r="D71" s="104" t="s">
        <v>297</v>
      </c>
      <c r="E71" s="104" t="s">
        <v>298</v>
      </c>
      <c r="F71" s="104" t="str">
        <f>lng_iteminfo!$O244</f>
        <v>초대형 치료제 패키지 (50개)</v>
      </c>
      <c r="G71" s="104">
        <v>0</v>
      </c>
      <c r="H71" s="104">
        <v>0</v>
      </c>
      <c r="I71" s="104" t="s">
        <v>240</v>
      </c>
      <c r="J71" s="104">
        <v>0</v>
      </c>
      <c r="K71" s="104" t="s">
        <v>1213</v>
      </c>
      <c r="L71" s="104">
        <v>0</v>
      </c>
      <c r="M71" s="104">
        <v>0</v>
      </c>
      <c r="N71" s="104">
        <v>0</v>
      </c>
      <c r="O71" s="104">
        <v>40</v>
      </c>
      <c r="P71" s="104">
        <v>50</v>
      </c>
      <c r="Q71" s="104">
        <v>3</v>
      </c>
      <c r="R71" s="104" t="str">
        <f>lng_iteminfo!$O262</f>
        <v>초대형 치료제 패키지 (50개)</v>
      </c>
      <c r="S71" s="104">
        <v>5</v>
      </c>
      <c r="T71" s="104">
        <v>1</v>
      </c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</row>
    <row r="72" spans="1:37" s="40" customFormat="1" x14ac:dyDescent="0.3">
      <c r="A72" s="103"/>
      <c r="B72" s="104">
        <v>809</v>
      </c>
      <c r="C72" s="104" t="s">
        <v>177</v>
      </c>
      <c r="D72" s="104" t="s">
        <v>297</v>
      </c>
      <c r="E72" s="104" t="s">
        <v>298</v>
      </c>
      <c r="F72" s="104" t="str">
        <f>lng_iteminfo!$O245</f>
        <v>초대형 치료제 패키지 (70개)</v>
      </c>
      <c r="G72" s="104">
        <v>0</v>
      </c>
      <c r="H72" s="104">
        <v>0</v>
      </c>
      <c r="I72" s="104" t="s">
        <v>240</v>
      </c>
      <c r="J72" s="104">
        <v>0</v>
      </c>
      <c r="K72" s="104" t="s">
        <v>1213</v>
      </c>
      <c r="L72" s="104">
        <v>0</v>
      </c>
      <c r="M72" s="104">
        <v>0</v>
      </c>
      <c r="N72" s="104">
        <v>0</v>
      </c>
      <c r="O72" s="104">
        <v>56</v>
      </c>
      <c r="P72" s="104">
        <v>70</v>
      </c>
      <c r="Q72" s="104">
        <v>3</v>
      </c>
      <c r="R72" s="104" t="str">
        <f>lng_iteminfo!$O263</f>
        <v>초대형 치료제 패키지 (70개)</v>
      </c>
      <c r="S72" s="104">
        <v>5</v>
      </c>
      <c r="T72" s="104">
        <v>1</v>
      </c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</row>
    <row r="73" spans="1:37" s="40" customFormat="1" x14ac:dyDescent="0.3">
      <c r="A73" s="103"/>
      <c r="B73" s="104">
        <v>810</v>
      </c>
      <c r="C73" s="104" t="s">
        <v>177</v>
      </c>
      <c r="D73" s="104" t="s">
        <v>297</v>
      </c>
      <c r="E73" s="104" t="s">
        <v>298</v>
      </c>
      <c r="F73" s="104" t="str">
        <f>lng_iteminfo!$O246</f>
        <v>초대형 치료제 패키지 (99개)</v>
      </c>
      <c r="G73" s="104">
        <v>0</v>
      </c>
      <c r="H73" s="104">
        <v>0</v>
      </c>
      <c r="I73" s="104" t="s">
        <v>240</v>
      </c>
      <c r="J73" s="104">
        <v>0</v>
      </c>
      <c r="K73" s="104" t="s">
        <v>1213</v>
      </c>
      <c r="L73" s="104">
        <v>0</v>
      </c>
      <c r="M73" s="104">
        <v>0</v>
      </c>
      <c r="N73" s="104">
        <v>0</v>
      </c>
      <c r="O73" s="104">
        <v>70</v>
      </c>
      <c r="P73" s="104">
        <v>99</v>
      </c>
      <c r="Q73" s="104">
        <v>3</v>
      </c>
      <c r="R73" s="104" t="str">
        <f>lng_iteminfo!$O264</f>
        <v>초대형 치료제 패키지 (99개)</v>
      </c>
      <c r="S73" s="104">
        <v>5</v>
      </c>
      <c r="T73" s="104">
        <v>1</v>
      </c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</row>
    <row r="74" spans="1:37" s="78" customFormat="1" x14ac:dyDescent="0.3">
      <c r="A74" s="103"/>
      <c r="B74" s="107">
        <v>811</v>
      </c>
      <c r="C74" s="107" t="s">
        <v>177</v>
      </c>
      <c r="D74" s="107" t="s">
        <v>297</v>
      </c>
      <c r="E74" s="107" t="s">
        <v>298</v>
      </c>
      <c r="F74" s="107" t="str">
        <f>lng_iteminfo!$O247</f>
        <v>초대형 치료제 2</v>
      </c>
      <c r="G74" s="107">
        <v>0</v>
      </c>
      <c r="H74" s="107">
        <v>0</v>
      </c>
      <c r="I74" s="107" t="s">
        <v>240</v>
      </c>
      <c r="J74" s="107">
        <v>0</v>
      </c>
      <c r="K74" s="107" t="s">
        <v>402</v>
      </c>
      <c r="L74" s="107">
        <v>0</v>
      </c>
      <c r="M74" s="107">
        <v>0</v>
      </c>
      <c r="N74" s="98">
        <v>0</v>
      </c>
      <c r="O74" s="107">
        <v>0</v>
      </c>
      <c r="P74" s="107">
        <v>2</v>
      </c>
      <c r="Q74" s="107">
        <v>3</v>
      </c>
      <c r="R74" s="107" t="str">
        <f>lng_iteminfo!$O265</f>
        <v>초대형 치료제 2</v>
      </c>
      <c r="S74" s="107">
        <v>5</v>
      </c>
      <c r="T74" s="107">
        <v>1</v>
      </c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</row>
    <row r="75" spans="1:37" s="192" customFormat="1" x14ac:dyDescent="0.3">
      <c r="B75" s="193">
        <v>812</v>
      </c>
      <c r="C75" s="193" t="s">
        <v>177</v>
      </c>
      <c r="D75" s="193" t="s">
        <v>297</v>
      </c>
      <c r="E75" s="193" t="s">
        <v>298</v>
      </c>
      <c r="F75" s="193" t="str">
        <f>lng_iteminfo!$O248</f>
        <v>일반 치료제 (5개)</v>
      </c>
      <c r="G75" s="193">
        <v>0</v>
      </c>
      <c r="H75" s="193">
        <v>0</v>
      </c>
      <c r="I75" s="193" t="s">
        <v>178</v>
      </c>
      <c r="J75" s="193">
        <v>0</v>
      </c>
      <c r="K75" s="193" t="s">
        <v>401</v>
      </c>
      <c r="L75" s="193">
        <v>0</v>
      </c>
      <c r="M75" s="193">
        <v>0</v>
      </c>
      <c r="N75" s="193">
        <v>0</v>
      </c>
      <c r="O75" s="193">
        <v>0</v>
      </c>
      <c r="P75" s="193">
        <v>5</v>
      </c>
      <c r="Q75" s="193">
        <v>2</v>
      </c>
      <c r="R75" s="193" t="str">
        <f>lng_iteminfo!$O266</f>
        <v>수의사들이 애용하는 치료제 5개</v>
      </c>
      <c r="S75" s="193">
        <v>2</v>
      </c>
      <c r="T75" s="192">
        <v>0</v>
      </c>
    </row>
    <row r="76" spans="1:37" s="192" customFormat="1" x14ac:dyDescent="0.3">
      <c r="B76" s="193">
        <v>813</v>
      </c>
      <c r="C76" s="193" t="s">
        <v>177</v>
      </c>
      <c r="D76" s="193" t="s">
        <v>297</v>
      </c>
      <c r="E76" s="193" t="s">
        <v>298</v>
      </c>
      <c r="F76" s="193" t="str">
        <f>lng_iteminfo!$O249</f>
        <v>일반 치료제 (10개)</v>
      </c>
      <c r="G76" s="193">
        <v>0</v>
      </c>
      <c r="H76" s="193">
        <v>0</v>
      </c>
      <c r="I76" s="193" t="s">
        <v>178</v>
      </c>
      <c r="J76" s="193">
        <v>0</v>
      </c>
      <c r="K76" s="193" t="s">
        <v>401</v>
      </c>
      <c r="L76" s="193">
        <v>0</v>
      </c>
      <c r="M76" s="193">
        <v>0</v>
      </c>
      <c r="N76" s="193">
        <v>0</v>
      </c>
      <c r="O76" s="193">
        <v>0</v>
      </c>
      <c r="P76" s="193">
        <v>10</v>
      </c>
      <c r="Q76" s="193">
        <v>2</v>
      </c>
      <c r="R76" s="193" t="str">
        <f>lng_iteminfo!$O267</f>
        <v>수의사들이 애용하는 치료제 10개</v>
      </c>
      <c r="S76" s="193">
        <v>2</v>
      </c>
      <c r="T76" s="192">
        <v>0</v>
      </c>
    </row>
    <row r="77" spans="1:37" s="192" customFormat="1" x14ac:dyDescent="0.3">
      <c r="B77" s="193">
        <v>814</v>
      </c>
      <c r="C77" s="193" t="s">
        <v>177</v>
      </c>
      <c r="D77" s="193" t="s">
        <v>297</v>
      </c>
      <c r="E77" s="193" t="s">
        <v>298</v>
      </c>
      <c r="F77" s="193" t="str">
        <f>lng_iteminfo!$O250</f>
        <v>일반 치료제 (20개)</v>
      </c>
      <c r="G77" s="193">
        <v>0</v>
      </c>
      <c r="H77" s="193">
        <v>0</v>
      </c>
      <c r="I77" s="193" t="s">
        <v>178</v>
      </c>
      <c r="J77" s="193">
        <v>0</v>
      </c>
      <c r="K77" s="193" t="s">
        <v>401</v>
      </c>
      <c r="L77" s="193">
        <v>0</v>
      </c>
      <c r="M77" s="193">
        <v>0</v>
      </c>
      <c r="N77" s="193">
        <v>0</v>
      </c>
      <c r="O77" s="193">
        <v>0</v>
      </c>
      <c r="P77" s="193">
        <v>20</v>
      </c>
      <c r="Q77" s="193">
        <v>2</v>
      </c>
      <c r="R77" s="193" t="str">
        <f>lng_iteminfo!$O268</f>
        <v>수의사들이 애용하는 치료제 20개</v>
      </c>
      <c r="S77" s="193">
        <v>2</v>
      </c>
      <c r="T77" s="192">
        <v>0</v>
      </c>
    </row>
    <row r="78" spans="1:37" s="192" customFormat="1" x14ac:dyDescent="0.3">
      <c r="B78" s="193">
        <v>815</v>
      </c>
      <c r="C78" s="193" t="s">
        <v>177</v>
      </c>
      <c r="D78" s="193" t="s">
        <v>297</v>
      </c>
      <c r="E78" s="193" t="s">
        <v>298</v>
      </c>
      <c r="F78" s="193" t="str">
        <f>lng_iteminfo!$O251</f>
        <v>일반 치료제 (30개)</v>
      </c>
      <c r="G78" s="193">
        <v>0</v>
      </c>
      <c r="H78" s="193">
        <v>0</v>
      </c>
      <c r="I78" s="193" t="s">
        <v>178</v>
      </c>
      <c r="J78" s="193">
        <v>0</v>
      </c>
      <c r="K78" s="193" t="s">
        <v>401</v>
      </c>
      <c r="L78" s="193">
        <v>0</v>
      </c>
      <c r="M78" s="193">
        <v>0</v>
      </c>
      <c r="N78" s="193">
        <v>0</v>
      </c>
      <c r="O78" s="193">
        <v>0</v>
      </c>
      <c r="P78" s="193">
        <v>30</v>
      </c>
      <c r="Q78" s="193">
        <v>2</v>
      </c>
      <c r="R78" s="193" t="str">
        <f>lng_iteminfo!$O269</f>
        <v>수의사들이 애용하는 치료제 30개</v>
      </c>
      <c r="S78" s="193">
        <v>2</v>
      </c>
      <c r="T78" s="192">
        <v>0</v>
      </c>
    </row>
    <row r="79" spans="1:37" s="192" customFormat="1" x14ac:dyDescent="0.3">
      <c r="B79" s="193">
        <v>816</v>
      </c>
      <c r="C79" s="193" t="s">
        <v>177</v>
      </c>
      <c r="D79" s="193" t="s">
        <v>297</v>
      </c>
      <c r="E79" s="193" t="s">
        <v>298</v>
      </c>
      <c r="F79" s="193" t="str">
        <f>lng_iteminfo!$O252</f>
        <v>일반 치료제 (40개)</v>
      </c>
      <c r="G79" s="193">
        <v>0</v>
      </c>
      <c r="H79" s="193">
        <v>0</v>
      </c>
      <c r="I79" s="193" t="s">
        <v>178</v>
      </c>
      <c r="J79" s="193">
        <v>0</v>
      </c>
      <c r="K79" s="193" t="s">
        <v>401</v>
      </c>
      <c r="L79" s="193">
        <v>0</v>
      </c>
      <c r="M79" s="193">
        <v>0</v>
      </c>
      <c r="N79" s="193">
        <v>0</v>
      </c>
      <c r="O79" s="193">
        <v>0</v>
      </c>
      <c r="P79" s="193">
        <v>40</v>
      </c>
      <c r="Q79" s="193">
        <v>2</v>
      </c>
      <c r="R79" s="193" t="str">
        <f>lng_iteminfo!$O270</f>
        <v>수의사들이 애용하는 치료제 40개</v>
      </c>
      <c r="S79" s="193">
        <v>2</v>
      </c>
      <c r="T79" s="192">
        <v>0</v>
      </c>
    </row>
    <row r="80" spans="1:37" s="9" customFormat="1" x14ac:dyDescent="0.3">
      <c r="A80" s="48" t="s">
        <v>370</v>
      </c>
      <c r="B80" s="48" t="s">
        <v>168</v>
      </c>
      <c r="C80" s="48" t="s">
        <v>96</v>
      </c>
      <c r="D80" s="48" t="s">
        <v>180</v>
      </c>
      <c r="E80" s="48" t="s">
        <v>1214</v>
      </c>
      <c r="F80" s="48" t="s">
        <v>1215</v>
      </c>
      <c r="G80" s="48" t="s">
        <v>1216</v>
      </c>
      <c r="H80" s="48" t="s">
        <v>1217</v>
      </c>
      <c r="I80" s="48" t="s">
        <v>1218</v>
      </c>
      <c r="J80" s="48" t="s">
        <v>1219</v>
      </c>
      <c r="K80" s="48" t="s">
        <v>1220</v>
      </c>
      <c r="L80" s="48" t="s">
        <v>1221</v>
      </c>
      <c r="M80" s="48" t="s">
        <v>1222</v>
      </c>
      <c r="N80" s="48" t="s">
        <v>1223</v>
      </c>
      <c r="O80" s="48" t="s">
        <v>1224</v>
      </c>
      <c r="P80" s="48" t="s">
        <v>1225</v>
      </c>
      <c r="Q80" s="48" t="s">
        <v>1226</v>
      </c>
      <c r="R80" s="48" t="s">
        <v>1227</v>
      </c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</row>
    <row r="81" spans="1:37" s="7" customFormat="1" x14ac:dyDescent="0.3">
      <c r="A81" s="103"/>
      <c r="B81" s="103">
        <v>900</v>
      </c>
      <c r="C81" s="103" t="s">
        <v>1228</v>
      </c>
      <c r="D81" s="103" t="s">
        <v>1228</v>
      </c>
      <c r="E81" s="103" t="s">
        <v>126</v>
      </c>
      <c r="F81" s="103" t="str">
        <f>lng_iteminfo!$O272</f>
        <v>건초 묶음 (10개)</v>
      </c>
      <c r="G81" s="103">
        <v>1</v>
      </c>
      <c r="H81" s="103">
        <v>0</v>
      </c>
      <c r="I81" s="103" t="s">
        <v>178</v>
      </c>
      <c r="J81" s="103">
        <v>0</v>
      </c>
      <c r="K81" s="108" t="s">
        <v>1229</v>
      </c>
      <c r="L81" s="103">
        <v>0</v>
      </c>
      <c r="M81" s="103">
        <v>0</v>
      </c>
      <c r="N81" s="103">
        <v>0</v>
      </c>
      <c r="O81" s="103">
        <v>1</v>
      </c>
      <c r="P81" s="103">
        <v>10</v>
      </c>
      <c r="Q81" s="103">
        <v>1</v>
      </c>
      <c r="R81" s="103" t="str">
        <f>F81</f>
        <v>건초 묶음 (10개)</v>
      </c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</row>
    <row r="82" spans="1:37" s="7" customFormat="1" x14ac:dyDescent="0.3">
      <c r="A82" s="103"/>
      <c r="B82" s="103">
        <v>901</v>
      </c>
      <c r="C82" s="103" t="s">
        <v>1228</v>
      </c>
      <c r="D82" s="103" t="s">
        <v>1228</v>
      </c>
      <c r="E82" s="103" t="s">
        <v>126</v>
      </c>
      <c r="F82" s="103" t="str">
        <f>lng_iteminfo!$O273</f>
        <v>건초 묶음 (55개)</v>
      </c>
      <c r="G82" s="103">
        <v>1</v>
      </c>
      <c r="H82" s="103">
        <v>0</v>
      </c>
      <c r="I82" s="103" t="s">
        <v>178</v>
      </c>
      <c r="J82" s="103">
        <v>0</v>
      </c>
      <c r="K82" s="108" t="s">
        <v>1229</v>
      </c>
      <c r="L82" s="103">
        <v>0</v>
      </c>
      <c r="M82" s="103">
        <v>0</v>
      </c>
      <c r="N82" s="103">
        <v>0</v>
      </c>
      <c r="O82" s="103">
        <v>5</v>
      </c>
      <c r="P82" s="103">
        <v>55</v>
      </c>
      <c r="Q82" s="103">
        <v>1</v>
      </c>
      <c r="R82" s="103" t="str">
        <f t="shared" ref="R82:R97" si="3">F82</f>
        <v>건초 묶음 (55개)</v>
      </c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</row>
    <row r="83" spans="1:37" s="7" customFormat="1" x14ac:dyDescent="0.3">
      <c r="A83" s="103"/>
      <c r="B83" s="103">
        <v>902</v>
      </c>
      <c r="C83" s="103" t="s">
        <v>1228</v>
      </c>
      <c r="D83" s="103" t="s">
        <v>1228</v>
      </c>
      <c r="E83" s="103" t="s">
        <v>126</v>
      </c>
      <c r="F83" s="103" t="str">
        <f>lng_iteminfo!$O274</f>
        <v>건초 묶음 (121개)</v>
      </c>
      <c r="G83" s="103">
        <v>1</v>
      </c>
      <c r="H83" s="103">
        <v>0</v>
      </c>
      <c r="I83" s="103" t="s">
        <v>178</v>
      </c>
      <c r="J83" s="103">
        <v>0</v>
      </c>
      <c r="K83" s="108" t="s">
        <v>1229</v>
      </c>
      <c r="L83" s="103">
        <v>0</v>
      </c>
      <c r="M83" s="103">
        <v>0</v>
      </c>
      <c r="N83" s="103">
        <v>0</v>
      </c>
      <c r="O83" s="103">
        <v>10</v>
      </c>
      <c r="P83" s="103">
        <v>121</v>
      </c>
      <c r="Q83" s="103">
        <v>1</v>
      </c>
      <c r="R83" s="103" t="str">
        <f t="shared" si="3"/>
        <v>건초 묶음 (121개)</v>
      </c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</row>
    <row r="84" spans="1:37" s="7" customFormat="1" x14ac:dyDescent="0.3">
      <c r="A84" s="103"/>
      <c r="B84" s="103">
        <v>903</v>
      </c>
      <c r="C84" s="103" t="s">
        <v>1228</v>
      </c>
      <c r="D84" s="103" t="s">
        <v>1228</v>
      </c>
      <c r="E84" s="103" t="s">
        <v>126</v>
      </c>
      <c r="F84" s="103" t="str">
        <f>lng_iteminfo!$O275</f>
        <v>건초 묶음 (264개)</v>
      </c>
      <c r="G84" s="103">
        <v>1</v>
      </c>
      <c r="H84" s="103">
        <v>0</v>
      </c>
      <c r="I84" s="103" t="s">
        <v>178</v>
      </c>
      <c r="J84" s="103">
        <v>0</v>
      </c>
      <c r="K84" s="108" t="s">
        <v>1229</v>
      </c>
      <c r="L84" s="103">
        <v>0</v>
      </c>
      <c r="M84" s="103">
        <v>0</v>
      </c>
      <c r="N84" s="103">
        <v>0</v>
      </c>
      <c r="O84" s="103">
        <v>20</v>
      </c>
      <c r="P84" s="103">
        <v>264</v>
      </c>
      <c r="Q84" s="103">
        <v>1</v>
      </c>
      <c r="R84" s="103" t="str">
        <f t="shared" si="3"/>
        <v>건초 묶음 (264개)</v>
      </c>
      <c r="S84" s="103"/>
      <c r="T84" s="103"/>
      <c r="U84" s="103"/>
      <c r="V84" s="15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</row>
    <row r="85" spans="1:37" s="7" customFormat="1" x14ac:dyDescent="0.3">
      <c r="A85" s="103"/>
      <c r="B85" s="103">
        <v>904</v>
      </c>
      <c r="C85" s="103" t="s">
        <v>1228</v>
      </c>
      <c r="D85" s="103" t="s">
        <v>1228</v>
      </c>
      <c r="E85" s="103" t="s">
        <v>126</v>
      </c>
      <c r="F85" s="103" t="str">
        <f>lng_iteminfo!$O276</f>
        <v>건초 묶음 (600개)</v>
      </c>
      <c r="G85" s="103">
        <v>1</v>
      </c>
      <c r="H85" s="103">
        <v>0</v>
      </c>
      <c r="I85" s="103" t="s">
        <v>178</v>
      </c>
      <c r="J85" s="103">
        <v>0</v>
      </c>
      <c r="K85" s="108" t="s">
        <v>1229</v>
      </c>
      <c r="L85" s="103">
        <v>0</v>
      </c>
      <c r="M85" s="103">
        <v>0</v>
      </c>
      <c r="N85" s="103">
        <v>0</v>
      </c>
      <c r="O85" s="103">
        <v>40</v>
      </c>
      <c r="P85" s="103">
        <v>600</v>
      </c>
      <c r="Q85" s="103">
        <v>1</v>
      </c>
      <c r="R85" s="103" t="str">
        <f t="shared" si="3"/>
        <v>건초 묶음 (600개)</v>
      </c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</row>
    <row r="86" spans="1:37" s="88" customFormat="1" x14ac:dyDescent="0.3">
      <c r="A86" s="103"/>
      <c r="B86" s="107">
        <v>905</v>
      </c>
      <c r="C86" s="107" t="s">
        <v>1228</v>
      </c>
      <c r="D86" s="107" t="s">
        <v>1228</v>
      </c>
      <c r="E86" s="107" t="s">
        <v>126</v>
      </c>
      <c r="F86" s="107" t="str">
        <f>lng_iteminfo!$O277</f>
        <v>건초 묶음 (1개)</v>
      </c>
      <c r="G86" s="107">
        <v>0</v>
      </c>
      <c r="H86" s="107">
        <v>0</v>
      </c>
      <c r="I86" s="107" t="s">
        <v>178</v>
      </c>
      <c r="J86" s="107">
        <v>0</v>
      </c>
      <c r="K86" s="107" t="s">
        <v>1229</v>
      </c>
      <c r="L86" s="107">
        <v>0</v>
      </c>
      <c r="M86" s="107">
        <v>0</v>
      </c>
      <c r="N86" s="107">
        <v>0</v>
      </c>
      <c r="O86" s="107">
        <v>0</v>
      </c>
      <c r="P86" s="107">
        <v>1</v>
      </c>
      <c r="Q86" s="107">
        <v>1</v>
      </c>
      <c r="R86" s="107" t="str">
        <f t="shared" ref="R86:R91" si="4">F86</f>
        <v>건초 묶음 (1개)</v>
      </c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</row>
    <row r="87" spans="1:37" s="88" customFormat="1" x14ac:dyDescent="0.3">
      <c r="A87" s="103"/>
      <c r="B87" s="107">
        <v>906</v>
      </c>
      <c r="C87" s="107" t="s">
        <v>1228</v>
      </c>
      <c r="D87" s="107" t="s">
        <v>1228</v>
      </c>
      <c r="E87" s="107" t="s">
        <v>126</v>
      </c>
      <c r="F87" s="107" t="str">
        <f>lng_iteminfo!$O278</f>
        <v>건초 묶음 (5개)</v>
      </c>
      <c r="G87" s="107">
        <v>0</v>
      </c>
      <c r="H87" s="107">
        <v>0</v>
      </c>
      <c r="I87" s="107" t="s">
        <v>178</v>
      </c>
      <c r="J87" s="107">
        <v>0</v>
      </c>
      <c r="K87" s="107" t="s">
        <v>1229</v>
      </c>
      <c r="L87" s="107">
        <v>0</v>
      </c>
      <c r="M87" s="107">
        <v>0</v>
      </c>
      <c r="N87" s="107">
        <v>0</v>
      </c>
      <c r="O87" s="107">
        <v>0</v>
      </c>
      <c r="P87" s="107">
        <v>5</v>
      </c>
      <c r="Q87" s="107">
        <v>1</v>
      </c>
      <c r="R87" s="107" t="str">
        <f t="shared" si="4"/>
        <v>건초 묶음 (5개)</v>
      </c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</row>
    <row r="88" spans="1:37" s="88" customFormat="1" x14ac:dyDescent="0.3">
      <c r="A88" s="103"/>
      <c r="B88" s="107">
        <v>907</v>
      </c>
      <c r="C88" s="107" t="s">
        <v>1228</v>
      </c>
      <c r="D88" s="107" t="s">
        <v>1228</v>
      </c>
      <c r="E88" s="107" t="s">
        <v>126</v>
      </c>
      <c r="F88" s="107" t="str">
        <f>lng_iteminfo!$O279</f>
        <v>건초 묶음 (10개)</v>
      </c>
      <c r="G88" s="107">
        <v>0</v>
      </c>
      <c r="H88" s="107">
        <v>0</v>
      </c>
      <c r="I88" s="107" t="s">
        <v>178</v>
      </c>
      <c r="J88" s="107">
        <v>0</v>
      </c>
      <c r="K88" s="107" t="s">
        <v>1229</v>
      </c>
      <c r="L88" s="107">
        <v>0</v>
      </c>
      <c r="M88" s="107">
        <v>0</v>
      </c>
      <c r="N88" s="107">
        <v>0</v>
      </c>
      <c r="O88" s="107">
        <v>0</v>
      </c>
      <c r="P88" s="107">
        <v>10</v>
      </c>
      <c r="Q88" s="107">
        <v>1</v>
      </c>
      <c r="R88" s="107" t="str">
        <f t="shared" si="4"/>
        <v>건초 묶음 (10개)</v>
      </c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</row>
    <row r="89" spans="1:37" s="88" customFormat="1" x14ac:dyDescent="0.3">
      <c r="A89" s="103"/>
      <c r="B89" s="107">
        <v>908</v>
      </c>
      <c r="C89" s="107" t="s">
        <v>1228</v>
      </c>
      <c r="D89" s="107" t="s">
        <v>1228</v>
      </c>
      <c r="E89" s="107" t="s">
        <v>126</v>
      </c>
      <c r="F89" s="107" t="str">
        <f>lng_iteminfo!$O280</f>
        <v>건초 묶음 (20개)</v>
      </c>
      <c r="G89" s="107">
        <v>0</v>
      </c>
      <c r="H89" s="107">
        <v>0</v>
      </c>
      <c r="I89" s="107" t="s">
        <v>178</v>
      </c>
      <c r="J89" s="107">
        <v>0</v>
      </c>
      <c r="K89" s="107" t="s">
        <v>1229</v>
      </c>
      <c r="L89" s="107">
        <v>0</v>
      </c>
      <c r="M89" s="107">
        <v>0</v>
      </c>
      <c r="N89" s="107">
        <v>0</v>
      </c>
      <c r="O89" s="107">
        <v>0</v>
      </c>
      <c r="P89" s="107">
        <v>20</v>
      </c>
      <c r="Q89" s="107">
        <v>1</v>
      </c>
      <c r="R89" s="107" t="str">
        <f t="shared" si="4"/>
        <v>건초 묶음 (20개)</v>
      </c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</row>
    <row r="90" spans="1:37" s="88" customFormat="1" x14ac:dyDescent="0.3">
      <c r="A90" s="103"/>
      <c r="B90" s="107">
        <v>909</v>
      </c>
      <c r="C90" s="107" t="s">
        <v>1228</v>
      </c>
      <c r="D90" s="107" t="s">
        <v>1228</v>
      </c>
      <c r="E90" s="107" t="s">
        <v>126</v>
      </c>
      <c r="F90" s="107" t="str">
        <f>lng_iteminfo!$O281</f>
        <v>건초 묶음 (30개)</v>
      </c>
      <c r="G90" s="107">
        <v>0</v>
      </c>
      <c r="H90" s="107">
        <v>0</v>
      </c>
      <c r="I90" s="107" t="s">
        <v>178</v>
      </c>
      <c r="J90" s="107">
        <v>0</v>
      </c>
      <c r="K90" s="107" t="s">
        <v>1229</v>
      </c>
      <c r="L90" s="107">
        <v>0</v>
      </c>
      <c r="M90" s="107">
        <v>0</v>
      </c>
      <c r="N90" s="107">
        <v>0</v>
      </c>
      <c r="O90" s="107">
        <v>0</v>
      </c>
      <c r="P90" s="107">
        <v>30</v>
      </c>
      <c r="Q90" s="107">
        <v>1</v>
      </c>
      <c r="R90" s="107" t="str">
        <f t="shared" si="4"/>
        <v>건초 묶음 (30개)</v>
      </c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</row>
    <row r="91" spans="1:37" s="88" customFormat="1" x14ac:dyDescent="0.3">
      <c r="A91" s="103"/>
      <c r="B91" s="107">
        <v>910</v>
      </c>
      <c r="C91" s="107" t="s">
        <v>1228</v>
      </c>
      <c r="D91" s="107" t="s">
        <v>1228</v>
      </c>
      <c r="E91" s="107" t="s">
        <v>126</v>
      </c>
      <c r="F91" s="107" t="str">
        <f>lng_iteminfo!$O282</f>
        <v>건초 묶음 (40개)</v>
      </c>
      <c r="G91" s="107">
        <v>0</v>
      </c>
      <c r="H91" s="107">
        <v>0</v>
      </c>
      <c r="I91" s="107" t="s">
        <v>178</v>
      </c>
      <c r="J91" s="107">
        <v>0</v>
      </c>
      <c r="K91" s="107" t="s">
        <v>1229</v>
      </c>
      <c r="L91" s="107">
        <v>0</v>
      </c>
      <c r="M91" s="107">
        <v>0</v>
      </c>
      <c r="N91" s="107">
        <v>0</v>
      </c>
      <c r="O91" s="107">
        <v>0</v>
      </c>
      <c r="P91" s="107">
        <v>40</v>
      </c>
      <c r="Q91" s="107">
        <v>1</v>
      </c>
      <c r="R91" s="107" t="str">
        <f t="shared" si="4"/>
        <v>건초 묶음 (40개)</v>
      </c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</row>
    <row r="92" spans="1:37" s="88" customFormat="1" x14ac:dyDescent="0.3">
      <c r="A92" s="103"/>
      <c r="B92" s="107">
        <v>911</v>
      </c>
      <c r="C92" s="107" t="s">
        <v>1228</v>
      </c>
      <c r="D92" s="107" t="s">
        <v>1228</v>
      </c>
      <c r="E92" s="107" t="s">
        <v>126</v>
      </c>
      <c r="F92" s="107" t="str">
        <f>lng_iteminfo!$O283</f>
        <v>건초 묶음 (50개)</v>
      </c>
      <c r="G92" s="107">
        <v>0</v>
      </c>
      <c r="H92" s="107">
        <v>0</v>
      </c>
      <c r="I92" s="107" t="s">
        <v>178</v>
      </c>
      <c r="J92" s="107">
        <v>0</v>
      </c>
      <c r="K92" s="107" t="s">
        <v>1229</v>
      </c>
      <c r="L92" s="107">
        <v>0</v>
      </c>
      <c r="M92" s="107">
        <v>0</v>
      </c>
      <c r="N92" s="107">
        <v>0</v>
      </c>
      <c r="O92" s="107">
        <v>0</v>
      </c>
      <c r="P92" s="107">
        <v>50</v>
      </c>
      <c r="Q92" s="107">
        <v>1</v>
      </c>
      <c r="R92" s="107" t="str">
        <f t="shared" si="3"/>
        <v>건초 묶음 (50개)</v>
      </c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</row>
    <row r="93" spans="1:37" s="88" customFormat="1" x14ac:dyDescent="0.3">
      <c r="A93" s="103"/>
      <c r="B93" s="107">
        <v>912</v>
      </c>
      <c r="C93" s="107" t="s">
        <v>1228</v>
      </c>
      <c r="D93" s="107" t="s">
        <v>1228</v>
      </c>
      <c r="E93" s="107" t="s">
        <v>126</v>
      </c>
      <c r="F93" s="107" t="str">
        <f>lng_iteminfo!$O284</f>
        <v>건초 묶음 (75개)</v>
      </c>
      <c r="G93" s="107">
        <v>0</v>
      </c>
      <c r="H93" s="107">
        <v>0</v>
      </c>
      <c r="I93" s="107" t="s">
        <v>178</v>
      </c>
      <c r="J93" s="107">
        <v>0</v>
      </c>
      <c r="K93" s="107" t="s">
        <v>1229</v>
      </c>
      <c r="L93" s="107">
        <v>0</v>
      </c>
      <c r="M93" s="107">
        <v>0</v>
      </c>
      <c r="N93" s="107">
        <v>0</v>
      </c>
      <c r="O93" s="107">
        <v>0</v>
      </c>
      <c r="P93" s="107">
        <v>75</v>
      </c>
      <c r="Q93" s="107">
        <v>1</v>
      </c>
      <c r="R93" s="107" t="str">
        <f t="shared" si="3"/>
        <v>건초 묶음 (75개)</v>
      </c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</row>
    <row r="94" spans="1:37" s="88" customFormat="1" x14ac:dyDescent="0.3">
      <c r="A94" s="103"/>
      <c r="B94" s="107">
        <v>913</v>
      </c>
      <c r="C94" s="107" t="s">
        <v>1228</v>
      </c>
      <c r="D94" s="107" t="s">
        <v>1228</v>
      </c>
      <c r="E94" s="107" t="s">
        <v>126</v>
      </c>
      <c r="F94" s="107" t="str">
        <f>lng_iteminfo!$O285</f>
        <v>건초 묶음 (100개)</v>
      </c>
      <c r="G94" s="107">
        <v>0</v>
      </c>
      <c r="H94" s="107">
        <v>0</v>
      </c>
      <c r="I94" s="107" t="s">
        <v>178</v>
      </c>
      <c r="J94" s="107">
        <v>0</v>
      </c>
      <c r="K94" s="107" t="s">
        <v>1229</v>
      </c>
      <c r="L94" s="107">
        <v>0</v>
      </c>
      <c r="M94" s="107">
        <v>0</v>
      </c>
      <c r="N94" s="107">
        <v>0</v>
      </c>
      <c r="O94" s="107">
        <v>0</v>
      </c>
      <c r="P94" s="107">
        <v>100</v>
      </c>
      <c r="Q94" s="107">
        <v>1</v>
      </c>
      <c r="R94" s="107" t="str">
        <f t="shared" ref="R94" si="5">F94</f>
        <v>건초 묶음 (100개)</v>
      </c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</row>
    <row r="95" spans="1:37" s="88" customFormat="1" x14ac:dyDescent="0.3">
      <c r="A95" s="103"/>
      <c r="B95" s="107">
        <v>914</v>
      </c>
      <c r="C95" s="107" t="s">
        <v>1228</v>
      </c>
      <c r="D95" s="107" t="s">
        <v>1228</v>
      </c>
      <c r="E95" s="107" t="s">
        <v>126</v>
      </c>
      <c r="F95" s="107" t="str">
        <f>lng_iteminfo!$O286</f>
        <v>건초 묶음 (200개)</v>
      </c>
      <c r="G95" s="107">
        <v>0</v>
      </c>
      <c r="H95" s="107">
        <v>0</v>
      </c>
      <c r="I95" s="107" t="s">
        <v>178</v>
      </c>
      <c r="J95" s="107">
        <v>0</v>
      </c>
      <c r="K95" s="107" t="s">
        <v>1229</v>
      </c>
      <c r="L95" s="107">
        <v>0</v>
      </c>
      <c r="M95" s="107">
        <v>0</v>
      </c>
      <c r="N95" s="107">
        <v>0</v>
      </c>
      <c r="O95" s="107">
        <v>0</v>
      </c>
      <c r="P95" s="107">
        <v>200</v>
      </c>
      <c r="Q95" s="107">
        <v>1</v>
      </c>
      <c r="R95" s="107" t="str">
        <f t="shared" ref="R95:R96" si="6">F95</f>
        <v>건초 묶음 (200개)</v>
      </c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</row>
    <row r="96" spans="1:37" s="88" customFormat="1" x14ac:dyDescent="0.3">
      <c r="A96" s="103"/>
      <c r="B96" s="107">
        <v>915</v>
      </c>
      <c r="C96" s="107" t="s">
        <v>1228</v>
      </c>
      <c r="D96" s="107" t="s">
        <v>1228</v>
      </c>
      <c r="E96" s="107" t="s">
        <v>126</v>
      </c>
      <c r="F96" s="107" t="str">
        <f>lng_iteminfo!$O287</f>
        <v>건초 묶음 (500개)</v>
      </c>
      <c r="G96" s="107">
        <v>0</v>
      </c>
      <c r="H96" s="107">
        <v>0</v>
      </c>
      <c r="I96" s="107" t="s">
        <v>178</v>
      </c>
      <c r="J96" s="107">
        <v>0</v>
      </c>
      <c r="K96" s="107" t="s">
        <v>1229</v>
      </c>
      <c r="L96" s="107">
        <v>0</v>
      </c>
      <c r="M96" s="107">
        <v>0</v>
      </c>
      <c r="N96" s="107">
        <v>0</v>
      </c>
      <c r="O96" s="107">
        <v>0</v>
      </c>
      <c r="P96" s="107">
        <v>500</v>
      </c>
      <c r="Q96" s="107">
        <v>1</v>
      </c>
      <c r="R96" s="107" t="str">
        <f t="shared" si="6"/>
        <v>건초 묶음 (500개)</v>
      </c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</row>
    <row r="97" spans="1:37" s="7" customFormat="1" x14ac:dyDescent="0.3">
      <c r="A97" s="103"/>
      <c r="B97" s="107">
        <v>916</v>
      </c>
      <c r="C97" s="107" t="s">
        <v>1228</v>
      </c>
      <c r="D97" s="107" t="s">
        <v>1228</v>
      </c>
      <c r="E97" s="107" t="s">
        <v>126</v>
      </c>
      <c r="F97" s="107" t="str">
        <f>lng_iteminfo!$O288</f>
        <v>건초 묶음 (1000개)</v>
      </c>
      <c r="G97" s="107">
        <v>0</v>
      </c>
      <c r="H97" s="107">
        <v>0</v>
      </c>
      <c r="I97" s="107" t="s">
        <v>178</v>
      </c>
      <c r="J97" s="107">
        <v>0</v>
      </c>
      <c r="K97" s="107" t="s">
        <v>1229</v>
      </c>
      <c r="L97" s="107">
        <v>0</v>
      </c>
      <c r="M97" s="107">
        <v>0</v>
      </c>
      <c r="N97" s="107">
        <v>0</v>
      </c>
      <c r="O97" s="107">
        <v>0</v>
      </c>
      <c r="P97" s="107">
        <v>1000</v>
      </c>
      <c r="Q97" s="107">
        <v>1</v>
      </c>
      <c r="R97" s="107" t="str">
        <f t="shared" si="3"/>
        <v>건초 묶음 (1000개)</v>
      </c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</row>
    <row r="98" spans="1:37" s="9" customFormat="1" x14ac:dyDescent="0.3">
      <c r="A98" s="48" t="s">
        <v>1230</v>
      </c>
      <c r="B98" s="48" t="s">
        <v>1231</v>
      </c>
      <c r="C98" s="48" t="s">
        <v>1232</v>
      </c>
      <c r="D98" s="48" t="s">
        <v>1233</v>
      </c>
      <c r="E98" s="48" t="s">
        <v>1214</v>
      </c>
      <c r="F98" s="48" t="s">
        <v>1215</v>
      </c>
      <c r="G98" s="48" t="s">
        <v>1216</v>
      </c>
      <c r="H98" s="48" t="s">
        <v>1217</v>
      </c>
      <c r="I98" s="48" t="s">
        <v>1218</v>
      </c>
      <c r="J98" s="48" t="s">
        <v>1219</v>
      </c>
      <c r="K98" s="48" t="s">
        <v>1220</v>
      </c>
      <c r="L98" s="48" t="s">
        <v>1221</v>
      </c>
      <c r="M98" s="48" t="s">
        <v>1222</v>
      </c>
      <c r="N98" s="48" t="s">
        <v>1223</v>
      </c>
      <c r="O98" s="48" t="s">
        <v>1224</v>
      </c>
      <c r="P98" s="48" t="s">
        <v>1225</v>
      </c>
      <c r="Q98" s="48" t="s">
        <v>1226</v>
      </c>
      <c r="R98" s="48" t="s">
        <v>1227</v>
      </c>
      <c r="S98" s="48" t="s">
        <v>1234</v>
      </c>
      <c r="T98" s="48" t="s">
        <v>1235</v>
      </c>
      <c r="U98" s="48" t="s">
        <v>1236</v>
      </c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</row>
    <row r="99" spans="1:37" s="7" customFormat="1" x14ac:dyDescent="0.3">
      <c r="A99" s="103"/>
      <c r="B99" s="103">
        <v>1000</v>
      </c>
      <c r="C99" s="103" t="s">
        <v>177</v>
      </c>
      <c r="D99" s="103" t="s">
        <v>244</v>
      </c>
      <c r="E99" s="103" t="s">
        <v>245</v>
      </c>
      <c r="F99" s="103" t="str">
        <f>lng_iteminfo!$O290</f>
        <v>초보 아르바이트</v>
      </c>
      <c r="G99" s="103">
        <v>1</v>
      </c>
      <c r="H99" s="103">
        <v>0</v>
      </c>
      <c r="I99" s="103" t="s">
        <v>127</v>
      </c>
      <c r="J99" s="103">
        <v>0</v>
      </c>
      <c r="K99" s="108" t="s">
        <v>1237</v>
      </c>
      <c r="L99" s="108">
        <v>0</v>
      </c>
      <c r="M99" s="108">
        <v>0</v>
      </c>
      <c r="N99" s="98">
        <v>6</v>
      </c>
      <c r="O99" s="108">
        <v>0</v>
      </c>
      <c r="P99" s="108">
        <v>1</v>
      </c>
      <c r="Q99" s="108">
        <v>1</v>
      </c>
      <c r="R99" s="108" t="str">
        <f>lng_iteminfo!$O314</f>
        <v>인근 지역에서 온 아르바이트생. 일이 익숙하지 않아 느릿느릿하다.</v>
      </c>
      <c r="S99" s="98">
        <v>1800</v>
      </c>
      <c r="T99" s="103">
        <v>1</v>
      </c>
      <c r="U99" s="103" t="s">
        <v>1238</v>
      </c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</row>
    <row r="100" spans="1:37" s="7" customFormat="1" x14ac:dyDescent="0.3">
      <c r="A100" s="103"/>
      <c r="B100" s="103">
        <v>1001</v>
      </c>
      <c r="C100" s="103" t="s">
        <v>177</v>
      </c>
      <c r="D100" s="103" t="s">
        <v>244</v>
      </c>
      <c r="E100" s="192" t="s">
        <v>1764</v>
      </c>
      <c r="F100" s="192" t="str">
        <f>lng_iteminfo!$O291</f>
        <v>농부</v>
      </c>
      <c r="G100" s="103">
        <v>1</v>
      </c>
      <c r="H100" s="103">
        <v>0</v>
      </c>
      <c r="I100" s="103" t="s">
        <v>178</v>
      </c>
      <c r="J100" s="103">
        <v>0</v>
      </c>
      <c r="K100" s="108" t="s">
        <v>403</v>
      </c>
      <c r="L100" s="108">
        <v>0</v>
      </c>
      <c r="M100" s="108">
        <v>0</v>
      </c>
      <c r="N100" s="98">
        <v>75</v>
      </c>
      <c r="O100" s="108">
        <v>0</v>
      </c>
      <c r="P100" s="108">
        <v>1</v>
      </c>
      <c r="Q100" s="108">
        <v>2</v>
      </c>
      <c r="R100" s="108" t="str">
        <f>lng_iteminfo!$O315</f>
        <v>목장 일에 잔뼈가 굵은 농부. 일 속도가 빠르다.</v>
      </c>
      <c r="S100" s="98">
        <v>1250</v>
      </c>
      <c r="T100" s="103">
        <v>2</v>
      </c>
      <c r="U100" s="103" t="s">
        <v>1239</v>
      </c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</row>
    <row r="101" spans="1:37" s="27" customFormat="1" x14ac:dyDescent="0.3">
      <c r="A101" s="103"/>
      <c r="B101" s="107">
        <v>1002</v>
      </c>
      <c r="C101" s="107" t="s">
        <v>177</v>
      </c>
      <c r="D101" s="107" t="s">
        <v>244</v>
      </c>
      <c r="E101" s="107" t="s">
        <v>245</v>
      </c>
      <c r="F101" s="107" t="str">
        <f>lng_iteminfo!$O292</f>
        <v>알바의 귀재</v>
      </c>
      <c r="G101" s="107">
        <v>1</v>
      </c>
      <c r="H101" s="107">
        <v>0</v>
      </c>
      <c r="I101" s="107" t="s">
        <v>240</v>
      </c>
      <c r="J101" s="107">
        <v>0</v>
      </c>
      <c r="K101" s="107" t="s">
        <v>404</v>
      </c>
      <c r="L101" s="107">
        <v>0</v>
      </c>
      <c r="M101" s="107">
        <v>0</v>
      </c>
      <c r="N101" s="98">
        <v>350</v>
      </c>
      <c r="O101" s="107">
        <v>0</v>
      </c>
      <c r="P101" s="107">
        <v>1</v>
      </c>
      <c r="Q101" s="107">
        <v>3</v>
      </c>
      <c r="R101" s="107" t="str">
        <f>lng_iteminfo!$O316</f>
        <v>어떤 일을 하더라도 빠른 속도로 처리해내는 노련한 아르바이트 전문 인력. 비싼 값을 한다.</v>
      </c>
      <c r="S101" s="98">
        <v>370</v>
      </c>
      <c r="T101" s="107">
        <v>10</v>
      </c>
      <c r="U101" s="107" t="s">
        <v>1240</v>
      </c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</row>
    <row r="102" spans="1:37" s="27" customFormat="1" x14ac:dyDescent="0.3">
      <c r="A102" s="103"/>
      <c r="B102" s="104">
        <v>1003</v>
      </c>
      <c r="C102" s="104" t="s">
        <v>177</v>
      </c>
      <c r="D102" s="104" t="s">
        <v>244</v>
      </c>
      <c r="E102" s="104" t="s">
        <v>245</v>
      </c>
      <c r="F102" s="104" t="str">
        <f>lng_iteminfo!$O293</f>
        <v>알바의 귀재 패키지 (4개)</v>
      </c>
      <c r="G102" s="104">
        <v>1</v>
      </c>
      <c r="H102" s="104">
        <v>0</v>
      </c>
      <c r="I102" s="104" t="s">
        <v>240</v>
      </c>
      <c r="J102" s="104">
        <v>0</v>
      </c>
      <c r="K102" s="104" t="s">
        <v>1241</v>
      </c>
      <c r="L102" s="104">
        <v>0</v>
      </c>
      <c r="M102" s="104">
        <v>0</v>
      </c>
      <c r="N102" s="104">
        <v>0</v>
      </c>
      <c r="O102" s="104">
        <v>7</v>
      </c>
      <c r="P102" s="104">
        <v>4</v>
      </c>
      <c r="Q102" s="104">
        <v>3</v>
      </c>
      <c r="R102" s="104" t="str">
        <f>lng_iteminfo!$O317</f>
        <v>알바의 귀재 패키지 (4개)</v>
      </c>
      <c r="S102" s="104">
        <v>370</v>
      </c>
      <c r="T102" s="104">
        <v>10</v>
      </c>
      <c r="U102" s="104" t="s">
        <v>1240</v>
      </c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</row>
    <row r="103" spans="1:37" s="27" customFormat="1" x14ac:dyDescent="0.3">
      <c r="A103" s="103"/>
      <c r="B103" s="104">
        <v>1004</v>
      </c>
      <c r="C103" s="104" t="s">
        <v>177</v>
      </c>
      <c r="D103" s="104" t="s">
        <v>244</v>
      </c>
      <c r="E103" s="104" t="s">
        <v>245</v>
      </c>
      <c r="F103" s="104" t="str">
        <f>lng_iteminfo!$O294</f>
        <v>알바의 귀재 패키지 (8개)</v>
      </c>
      <c r="G103" s="104">
        <v>0</v>
      </c>
      <c r="H103" s="104">
        <v>0</v>
      </c>
      <c r="I103" s="104" t="s">
        <v>240</v>
      </c>
      <c r="J103" s="104">
        <v>0</v>
      </c>
      <c r="K103" s="104" t="s">
        <v>1241</v>
      </c>
      <c r="L103" s="104">
        <v>0</v>
      </c>
      <c r="M103" s="104">
        <v>0</v>
      </c>
      <c r="N103" s="104">
        <v>0</v>
      </c>
      <c r="O103" s="104">
        <v>14</v>
      </c>
      <c r="P103" s="104">
        <v>8</v>
      </c>
      <c r="Q103" s="104">
        <v>3</v>
      </c>
      <c r="R103" s="104" t="str">
        <f>lng_iteminfo!$O318</f>
        <v>알바의 귀재 패키지 (8개)</v>
      </c>
      <c r="S103" s="104">
        <v>370</v>
      </c>
      <c r="T103" s="104">
        <v>10</v>
      </c>
      <c r="U103" s="104" t="s">
        <v>1240</v>
      </c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</row>
    <row r="104" spans="1:37" s="27" customFormat="1" x14ac:dyDescent="0.3">
      <c r="A104" s="103"/>
      <c r="B104" s="104">
        <v>1005</v>
      </c>
      <c r="C104" s="104" t="s">
        <v>177</v>
      </c>
      <c r="D104" s="104" t="s">
        <v>244</v>
      </c>
      <c r="E104" s="104" t="s">
        <v>245</v>
      </c>
      <c r="F104" s="104" t="str">
        <f>lng_iteminfo!$O295</f>
        <v>알바의 귀재 패키지 (12개)</v>
      </c>
      <c r="G104" s="104">
        <v>0</v>
      </c>
      <c r="H104" s="104">
        <v>0</v>
      </c>
      <c r="I104" s="104" t="s">
        <v>240</v>
      </c>
      <c r="J104" s="104">
        <v>0</v>
      </c>
      <c r="K104" s="104" t="s">
        <v>1241</v>
      </c>
      <c r="L104" s="104">
        <v>0</v>
      </c>
      <c r="M104" s="104">
        <v>0</v>
      </c>
      <c r="N104" s="104">
        <v>0</v>
      </c>
      <c r="O104" s="104">
        <v>21</v>
      </c>
      <c r="P104" s="104">
        <v>12</v>
      </c>
      <c r="Q104" s="104">
        <v>3</v>
      </c>
      <c r="R104" s="104" t="str">
        <f>lng_iteminfo!$O319</f>
        <v>알바의 귀재 패키지 (12개)</v>
      </c>
      <c r="S104" s="104">
        <v>370</v>
      </c>
      <c r="T104" s="104">
        <v>10</v>
      </c>
      <c r="U104" s="104" t="s">
        <v>1240</v>
      </c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</row>
    <row r="105" spans="1:37" s="27" customFormat="1" x14ac:dyDescent="0.3">
      <c r="A105" s="103"/>
      <c r="B105" s="104">
        <v>1006</v>
      </c>
      <c r="C105" s="104" t="s">
        <v>177</v>
      </c>
      <c r="D105" s="104" t="s">
        <v>244</v>
      </c>
      <c r="E105" s="104" t="s">
        <v>245</v>
      </c>
      <c r="F105" s="104" t="str">
        <f>lng_iteminfo!$O296</f>
        <v>알바의 귀재 패키지 (16개)</v>
      </c>
      <c r="G105" s="104">
        <v>0</v>
      </c>
      <c r="H105" s="104">
        <v>0</v>
      </c>
      <c r="I105" s="104" t="s">
        <v>240</v>
      </c>
      <c r="J105" s="104">
        <v>0</v>
      </c>
      <c r="K105" s="104" t="s">
        <v>1241</v>
      </c>
      <c r="L105" s="104">
        <v>0</v>
      </c>
      <c r="M105" s="104">
        <v>0</v>
      </c>
      <c r="N105" s="104">
        <v>0</v>
      </c>
      <c r="O105" s="104">
        <v>28</v>
      </c>
      <c r="P105" s="104">
        <v>16</v>
      </c>
      <c r="Q105" s="104">
        <v>3</v>
      </c>
      <c r="R105" s="104" t="str">
        <f>lng_iteminfo!$O320</f>
        <v>알바의 귀재 패키지 (16개)</v>
      </c>
      <c r="S105" s="104">
        <v>370</v>
      </c>
      <c r="T105" s="104">
        <v>10</v>
      </c>
      <c r="U105" s="104" t="s">
        <v>1240</v>
      </c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</row>
    <row r="106" spans="1:37" s="27" customFormat="1" x14ac:dyDescent="0.3">
      <c r="A106" s="103"/>
      <c r="B106" s="104">
        <v>1007</v>
      </c>
      <c r="C106" s="104" t="s">
        <v>177</v>
      </c>
      <c r="D106" s="104" t="s">
        <v>244</v>
      </c>
      <c r="E106" s="104" t="s">
        <v>245</v>
      </c>
      <c r="F106" s="104" t="str">
        <f>lng_iteminfo!$O297</f>
        <v>알바의 귀재 패키지 (20개)</v>
      </c>
      <c r="G106" s="104">
        <v>0</v>
      </c>
      <c r="H106" s="104">
        <v>0</v>
      </c>
      <c r="I106" s="104" t="s">
        <v>240</v>
      </c>
      <c r="J106" s="104">
        <v>0</v>
      </c>
      <c r="K106" s="104" t="s">
        <v>1241</v>
      </c>
      <c r="L106" s="104">
        <v>0</v>
      </c>
      <c r="M106" s="104">
        <v>0</v>
      </c>
      <c r="N106" s="104">
        <v>0</v>
      </c>
      <c r="O106" s="104">
        <v>35</v>
      </c>
      <c r="P106" s="104">
        <v>20</v>
      </c>
      <c r="Q106" s="104">
        <v>3</v>
      </c>
      <c r="R106" s="104" t="str">
        <f>lng_iteminfo!$O321</f>
        <v>알바의 귀재 패키지 (20개)</v>
      </c>
      <c r="S106" s="104">
        <v>370</v>
      </c>
      <c r="T106" s="104">
        <v>10</v>
      </c>
      <c r="U106" s="104" t="s">
        <v>1240</v>
      </c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</row>
    <row r="107" spans="1:37" s="40" customFormat="1" x14ac:dyDescent="0.3">
      <c r="A107" s="103"/>
      <c r="B107" s="104">
        <v>1008</v>
      </c>
      <c r="C107" s="104" t="s">
        <v>177</v>
      </c>
      <c r="D107" s="104" t="s">
        <v>244</v>
      </c>
      <c r="E107" s="104" t="s">
        <v>245</v>
      </c>
      <c r="F107" s="104" t="str">
        <f>lng_iteminfo!$O298</f>
        <v>알바의 귀재 패키지 (30개)</v>
      </c>
      <c r="G107" s="104">
        <v>0</v>
      </c>
      <c r="H107" s="104">
        <v>0</v>
      </c>
      <c r="I107" s="104" t="s">
        <v>240</v>
      </c>
      <c r="J107" s="104">
        <v>0</v>
      </c>
      <c r="K107" s="104" t="s">
        <v>1241</v>
      </c>
      <c r="L107" s="104">
        <v>0</v>
      </c>
      <c r="M107" s="104">
        <v>0</v>
      </c>
      <c r="N107" s="104">
        <v>0</v>
      </c>
      <c r="O107" s="104">
        <v>50</v>
      </c>
      <c r="P107" s="104">
        <v>30</v>
      </c>
      <c r="Q107" s="104">
        <v>3</v>
      </c>
      <c r="R107" s="104" t="str">
        <f>lng_iteminfo!$O322</f>
        <v>알바의 귀재 패키지 (30개)</v>
      </c>
      <c r="S107" s="104">
        <v>370</v>
      </c>
      <c r="T107" s="104">
        <v>10</v>
      </c>
      <c r="U107" s="104" t="s">
        <v>1240</v>
      </c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</row>
    <row r="108" spans="1:37" s="40" customFormat="1" x14ac:dyDescent="0.3">
      <c r="A108" s="103"/>
      <c r="B108" s="104">
        <v>1009</v>
      </c>
      <c r="C108" s="104" t="s">
        <v>177</v>
      </c>
      <c r="D108" s="104" t="s">
        <v>244</v>
      </c>
      <c r="E108" s="104" t="s">
        <v>245</v>
      </c>
      <c r="F108" s="104" t="str">
        <f>lng_iteminfo!$O299</f>
        <v>알바의 귀재 패키지 (40개)</v>
      </c>
      <c r="G108" s="104">
        <v>0</v>
      </c>
      <c r="H108" s="104">
        <v>0</v>
      </c>
      <c r="I108" s="104" t="s">
        <v>240</v>
      </c>
      <c r="J108" s="104">
        <v>0</v>
      </c>
      <c r="K108" s="104" t="s">
        <v>1241</v>
      </c>
      <c r="L108" s="104">
        <v>0</v>
      </c>
      <c r="M108" s="104">
        <v>0</v>
      </c>
      <c r="N108" s="104">
        <v>0</v>
      </c>
      <c r="O108" s="104">
        <v>70</v>
      </c>
      <c r="P108" s="104">
        <v>40</v>
      </c>
      <c r="Q108" s="104">
        <v>3</v>
      </c>
      <c r="R108" s="104" t="str">
        <f>lng_iteminfo!$O323</f>
        <v>알바의 귀재 패키지 (40개)</v>
      </c>
      <c r="S108" s="104">
        <v>370</v>
      </c>
      <c r="T108" s="104">
        <v>10</v>
      </c>
      <c r="U108" s="104" t="s">
        <v>1240</v>
      </c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</row>
    <row r="109" spans="1:37" s="40" customFormat="1" x14ac:dyDescent="0.3">
      <c r="A109" s="103"/>
      <c r="B109" s="104">
        <v>1010</v>
      </c>
      <c r="C109" s="104" t="s">
        <v>177</v>
      </c>
      <c r="D109" s="104" t="s">
        <v>244</v>
      </c>
      <c r="E109" s="104" t="s">
        <v>245</v>
      </c>
      <c r="F109" s="104" t="str">
        <f>lng_iteminfo!$O300</f>
        <v>알바의 귀재 패키지 (50개)</v>
      </c>
      <c r="G109" s="104">
        <v>0</v>
      </c>
      <c r="H109" s="104">
        <v>0</v>
      </c>
      <c r="I109" s="104" t="s">
        <v>240</v>
      </c>
      <c r="J109" s="104">
        <v>0</v>
      </c>
      <c r="K109" s="104" t="s">
        <v>1241</v>
      </c>
      <c r="L109" s="104">
        <v>0</v>
      </c>
      <c r="M109" s="104">
        <v>0</v>
      </c>
      <c r="N109" s="104">
        <v>0</v>
      </c>
      <c r="O109" s="104">
        <v>85</v>
      </c>
      <c r="P109" s="104">
        <v>50</v>
      </c>
      <c r="Q109" s="104">
        <v>3</v>
      </c>
      <c r="R109" s="104" t="str">
        <f>lng_iteminfo!$O324</f>
        <v>알바의 귀재 패키지 (50개)</v>
      </c>
      <c r="S109" s="104">
        <v>370</v>
      </c>
      <c r="T109" s="104">
        <v>10</v>
      </c>
      <c r="U109" s="104" t="s">
        <v>1240</v>
      </c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</row>
    <row r="110" spans="1:37" s="40" customFormat="1" x14ac:dyDescent="0.3">
      <c r="A110" s="103"/>
      <c r="B110" s="104">
        <v>1011</v>
      </c>
      <c r="C110" s="104" t="s">
        <v>177</v>
      </c>
      <c r="D110" s="104" t="s">
        <v>244</v>
      </c>
      <c r="E110" s="104" t="s">
        <v>245</v>
      </c>
      <c r="F110" s="104" t="str">
        <f>lng_iteminfo!$O301</f>
        <v>알바의 귀재 패키지 (90개)</v>
      </c>
      <c r="G110" s="104">
        <v>0</v>
      </c>
      <c r="H110" s="104">
        <v>0</v>
      </c>
      <c r="I110" s="104" t="s">
        <v>240</v>
      </c>
      <c r="J110" s="104">
        <v>0</v>
      </c>
      <c r="K110" s="104" t="s">
        <v>1241</v>
      </c>
      <c r="L110" s="104">
        <v>0</v>
      </c>
      <c r="M110" s="104">
        <v>0</v>
      </c>
      <c r="N110" s="104">
        <v>0</v>
      </c>
      <c r="O110" s="104">
        <v>150</v>
      </c>
      <c r="P110" s="104">
        <v>90</v>
      </c>
      <c r="Q110" s="104">
        <v>3</v>
      </c>
      <c r="R110" s="104" t="str">
        <f>lng_iteminfo!$O325</f>
        <v>알바의 귀재 패키지 (90개)</v>
      </c>
      <c r="S110" s="104">
        <v>370</v>
      </c>
      <c r="T110" s="104">
        <v>10</v>
      </c>
      <c r="U110" s="104" t="s">
        <v>1240</v>
      </c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</row>
    <row r="111" spans="1:37" s="27" customFormat="1" x14ac:dyDescent="0.3">
      <c r="A111" s="103"/>
      <c r="B111" s="106">
        <v>1020</v>
      </c>
      <c r="C111" s="106" t="s">
        <v>177</v>
      </c>
      <c r="D111" s="106" t="s">
        <v>244</v>
      </c>
      <c r="E111" s="106" t="s">
        <v>245</v>
      </c>
      <c r="F111" s="106" t="str">
        <f>lng_iteminfo!$O302</f>
        <v>친구 알바1</v>
      </c>
      <c r="G111" s="106">
        <v>0</v>
      </c>
      <c r="H111" s="106">
        <v>0</v>
      </c>
      <c r="I111" s="106" t="s">
        <v>127</v>
      </c>
      <c r="J111" s="106">
        <v>0</v>
      </c>
      <c r="K111" s="106" t="s">
        <v>404</v>
      </c>
      <c r="L111" s="106">
        <v>0</v>
      </c>
      <c r="M111" s="106">
        <v>0</v>
      </c>
      <c r="N111" s="106">
        <v>50</v>
      </c>
      <c r="O111" s="106">
        <v>0</v>
      </c>
      <c r="P111" s="106">
        <v>1</v>
      </c>
      <c r="Q111" s="106">
        <v>3</v>
      </c>
      <c r="R111" s="106" t="str">
        <f>lng_iteminfo!$O326</f>
        <v>친구 알바1</v>
      </c>
      <c r="S111" s="106">
        <v>1800</v>
      </c>
      <c r="T111" s="106">
        <v>1</v>
      </c>
      <c r="U111" s="106" t="s">
        <v>1240</v>
      </c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</row>
    <row r="112" spans="1:37" s="27" customFormat="1" x14ac:dyDescent="0.3">
      <c r="A112" s="103"/>
      <c r="B112" s="106">
        <v>1021</v>
      </c>
      <c r="C112" s="106" t="s">
        <v>177</v>
      </c>
      <c r="D112" s="106" t="s">
        <v>244</v>
      </c>
      <c r="E112" s="106" t="s">
        <v>245</v>
      </c>
      <c r="F112" s="106" t="str">
        <f>lng_iteminfo!$O303</f>
        <v>친구 알바2</v>
      </c>
      <c r="G112" s="106">
        <v>0</v>
      </c>
      <c r="H112" s="106">
        <v>0</v>
      </c>
      <c r="I112" s="106" t="s">
        <v>178</v>
      </c>
      <c r="J112" s="106">
        <v>0</v>
      </c>
      <c r="K112" s="106" t="s">
        <v>404</v>
      </c>
      <c r="L112" s="106">
        <v>0</v>
      </c>
      <c r="M112" s="106">
        <v>0</v>
      </c>
      <c r="N112" s="106">
        <v>50</v>
      </c>
      <c r="O112" s="106">
        <v>0</v>
      </c>
      <c r="P112" s="106">
        <v>1</v>
      </c>
      <c r="Q112" s="106">
        <v>3</v>
      </c>
      <c r="R112" s="106" t="str">
        <f>lng_iteminfo!$O327</f>
        <v>친구 알바2</v>
      </c>
      <c r="S112" s="106">
        <v>1400</v>
      </c>
      <c r="T112" s="106">
        <v>1</v>
      </c>
      <c r="U112" s="106" t="s">
        <v>1240</v>
      </c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</row>
    <row r="113" spans="1:37" s="27" customFormat="1" x14ac:dyDescent="0.3">
      <c r="A113" s="103"/>
      <c r="B113" s="106">
        <v>1022</v>
      </c>
      <c r="C113" s="106" t="s">
        <v>177</v>
      </c>
      <c r="D113" s="106" t="s">
        <v>244</v>
      </c>
      <c r="E113" s="106" t="s">
        <v>245</v>
      </c>
      <c r="F113" s="106" t="str">
        <f>lng_iteminfo!$O304</f>
        <v>친구 알바3</v>
      </c>
      <c r="G113" s="106">
        <v>0</v>
      </c>
      <c r="H113" s="106">
        <v>0</v>
      </c>
      <c r="I113" s="106" t="s">
        <v>1242</v>
      </c>
      <c r="J113" s="106">
        <v>0</v>
      </c>
      <c r="K113" s="106" t="s">
        <v>404</v>
      </c>
      <c r="L113" s="106">
        <v>0</v>
      </c>
      <c r="M113" s="106">
        <v>0</v>
      </c>
      <c r="N113" s="106">
        <v>50</v>
      </c>
      <c r="O113" s="106">
        <v>0</v>
      </c>
      <c r="P113" s="106">
        <v>1</v>
      </c>
      <c r="Q113" s="106">
        <v>3</v>
      </c>
      <c r="R113" s="106" t="str">
        <f>lng_iteminfo!$O328</f>
        <v>친구 알바3</v>
      </c>
      <c r="S113" s="106">
        <v>1000</v>
      </c>
      <c r="T113" s="106">
        <v>1</v>
      </c>
      <c r="U113" s="106" t="s">
        <v>1240</v>
      </c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</row>
    <row r="114" spans="1:37" s="27" customFormat="1" x14ac:dyDescent="0.3">
      <c r="A114" s="103"/>
      <c r="B114" s="106">
        <v>1023</v>
      </c>
      <c r="C114" s="106" t="s">
        <v>177</v>
      </c>
      <c r="D114" s="106" t="s">
        <v>244</v>
      </c>
      <c r="E114" s="106" t="s">
        <v>245</v>
      </c>
      <c r="F114" s="106" t="str">
        <f>lng_iteminfo!$O305</f>
        <v>친구 알바4</v>
      </c>
      <c r="G114" s="106">
        <v>0</v>
      </c>
      <c r="H114" s="106">
        <v>0</v>
      </c>
      <c r="I114" s="106" t="s">
        <v>239</v>
      </c>
      <c r="J114" s="106">
        <v>0</v>
      </c>
      <c r="K114" s="106" t="s">
        <v>404</v>
      </c>
      <c r="L114" s="106">
        <v>0</v>
      </c>
      <c r="M114" s="106">
        <v>0</v>
      </c>
      <c r="N114" s="106">
        <v>50</v>
      </c>
      <c r="O114" s="106">
        <v>0</v>
      </c>
      <c r="P114" s="106">
        <v>1</v>
      </c>
      <c r="Q114" s="106">
        <v>3</v>
      </c>
      <c r="R114" s="106" t="str">
        <f>lng_iteminfo!$O329</f>
        <v>친구 알바4</v>
      </c>
      <c r="S114" s="106">
        <v>600</v>
      </c>
      <c r="T114" s="106">
        <v>1</v>
      </c>
      <c r="U114" s="106" t="s">
        <v>1240</v>
      </c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</row>
    <row r="115" spans="1:37" s="27" customFormat="1" x14ac:dyDescent="0.3">
      <c r="A115" s="103"/>
      <c r="B115" s="106">
        <v>1024</v>
      </c>
      <c r="C115" s="106" t="s">
        <v>177</v>
      </c>
      <c r="D115" s="106" t="s">
        <v>244</v>
      </c>
      <c r="E115" s="106" t="s">
        <v>245</v>
      </c>
      <c r="F115" s="106" t="str">
        <f>lng_iteminfo!$O306</f>
        <v>친구 알바5</v>
      </c>
      <c r="G115" s="106">
        <v>0</v>
      </c>
      <c r="H115" s="106">
        <v>0</v>
      </c>
      <c r="I115" s="106" t="s">
        <v>240</v>
      </c>
      <c r="J115" s="106">
        <v>0</v>
      </c>
      <c r="K115" s="106" t="s">
        <v>404</v>
      </c>
      <c r="L115" s="106">
        <v>0</v>
      </c>
      <c r="M115" s="106">
        <v>0</v>
      </c>
      <c r="N115" s="106">
        <v>50</v>
      </c>
      <c r="O115" s="106">
        <v>0</v>
      </c>
      <c r="P115" s="106">
        <v>1</v>
      </c>
      <c r="Q115" s="106">
        <v>3</v>
      </c>
      <c r="R115" s="106" t="str">
        <f>lng_iteminfo!$O330</f>
        <v>친구 알바5</v>
      </c>
      <c r="S115" s="106">
        <v>320</v>
      </c>
      <c r="T115" s="106">
        <v>1</v>
      </c>
      <c r="U115" s="106" t="s">
        <v>1240</v>
      </c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</row>
    <row r="116" spans="1:37" s="78" customFormat="1" x14ac:dyDescent="0.3">
      <c r="A116" s="103"/>
      <c r="B116" s="107">
        <v>1025</v>
      </c>
      <c r="C116" s="107" t="s">
        <v>177</v>
      </c>
      <c r="D116" s="107" t="s">
        <v>244</v>
      </c>
      <c r="E116" s="107" t="s">
        <v>245</v>
      </c>
      <c r="F116" s="107" t="str">
        <f>lng_iteminfo!$O307</f>
        <v>알바의 귀재 2</v>
      </c>
      <c r="G116" s="107">
        <v>0</v>
      </c>
      <c r="H116" s="107">
        <v>0</v>
      </c>
      <c r="I116" s="107" t="s">
        <v>240</v>
      </c>
      <c r="J116" s="107">
        <v>0</v>
      </c>
      <c r="K116" s="107" t="s">
        <v>404</v>
      </c>
      <c r="L116" s="107">
        <v>0</v>
      </c>
      <c r="M116" s="107">
        <v>0</v>
      </c>
      <c r="N116" s="98">
        <v>0</v>
      </c>
      <c r="O116" s="107">
        <v>0</v>
      </c>
      <c r="P116" s="107">
        <v>2</v>
      </c>
      <c r="Q116" s="107">
        <v>3</v>
      </c>
      <c r="R116" s="107" t="str">
        <f>lng_iteminfo!$O331</f>
        <v>알바의 귀재 2</v>
      </c>
      <c r="S116" s="98">
        <v>370</v>
      </c>
      <c r="T116" s="107">
        <v>10</v>
      </c>
      <c r="U116" s="107" t="s">
        <v>1240</v>
      </c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</row>
    <row r="117" spans="1:37" s="192" customFormat="1" x14ac:dyDescent="0.3">
      <c r="B117" s="193">
        <v>1026</v>
      </c>
      <c r="C117" s="193" t="s">
        <v>177</v>
      </c>
      <c r="D117" s="193" t="s">
        <v>244</v>
      </c>
      <c r="E117" s="193" t="s">
        <v>245</v>
      </c>
      <c r="F117" s="193" t="str">
        <f>lng_iteminfo!$O308</f>
        <v>농부 (5개)</v>
      </c>
      <c r="G117" s="193">
        <v>0</v>
      </c>
      <c r="H117" s="193">
        <v>0</v>
      </c>
      <c r="I117" s="193" t="s">
        <v>178</v>
      </c>
      <c r="J117" s="193">
        <v>0</v>
      </c>
      <c r="K117" s="193" t="s">
        <v>403</v>
      </c>
      <c r="L117" s="193">
        <v>0</v>
      </c>
      <c r="M117" s="193">
        <v>0</v>
      </c>
      <c r="N117" s="193">
        <v>0</v>
      </c>
      <c r="O117" s="193">
        <v>0</v>
      </c>
      <c r="P117" s="193">
        <v>5</v>
      </c>
      <c r="Q117" s="193">
        <v>2</v>
      </c>
      <c r="R117" s="193" t="str">
        <f>lng_iteminfo!$O332</f>
        <v>목장 일에 잔뼈가 굵은 농부 (5개)</v>
      </c>
      <c r="S117" s="193">
        <v>1250</v>
      </c>
      <c r="T117" s="193">
        <v>2</v>
      </c>
      <c r="U117" s="193" t="s">
        <v>1239</v>
      </c>
    </row>
    <row r="118" spans="1:37" s="192" customFormat="1" x14ac:dyDescent="0.3">
      <c r="B118" s="193">
        <v>1027</v>
      </c>
      <c r="C118" s="193" t="s">
        <v>177</v>
      </c>
      <c r="D118" s="193" t="s">
        <v>244</v>
      </c>
      <c r="E118" s="193" t="s">
        <v>245</v>
      </c>
      <c r="F118" s="193" t="str">
        <f>lng_iteminfo!$O309</f>
        <v>농부 (10개)</v>
      </c>
      <c r="G118" s="193">
        <v>0</v>
      </c>
      <c r="H118" s="193">
        <v>0</v>
      </c>
      <c r="I118" s="193" t="s">
        <v>178</v>
      </c>
      <c r="J118" s="193">
        <v>0</v>
      </c>
      <c r="K118" s="193" t="s">
        <v>403</v>
      </c>
      <c r="L118" s="193">
        <v>0</v>
      </c>
      <c r="M118" s="193">
        <v>0</v>
      </c>
      <c r="N118" s="193">
        <v>0</v>
      </c>
      <c r="O118" s="193">
        <v>0</v>
      </c>
      <c r="P118" s="193">
        <v>10</v>
      </c>
      <c r="Q118" s="193">
        <v>2</v>
      </c>
      <c r="R118" s="193" t="str">
        <f>lng_iteminfo!$O333</f>
        <v>목장 일에 잔뼈가 굵은 농부 (10개)</v>
      </c>
      <c r="S118" s="193">
        <v>1250</v>
      </c>
      <c r="T118" s="193">
        <v>2</v>
      </c>
      <c r="U118" s="193" t="s">
        <v>1239</v>
      </c>
    </row>
    <row r="119" spans="1:37" s="192" customFormat="1" x14ac:dyDescent="0.3">
      <c r="B119" s="193">
        <v>1028</v>
      </c>
      <c r="C119" s="193" t="s">
        <v>177</v>
      </c>
      <c r="D119" s="193" t="s">
        <v>244</v>
      </c>
      <c r="E119" s="193" t="s">
        <v>245</v>
      </c>
      <c r="F119" s="193" t="str">
        <f>lng_iteminfo!$O310</f>
        <v>농부 (20개)</v>
      </c>
      <c r="G119" s="193">
        <v>0</v>
      </c>
      <c r="H119" s="193">
        <v>0</v>
      </c>
      <c r="I119" s="193" t="s">
        <v>178</v>
      </c>
      <c r="J119" s="193">
        <v>0</v>
      </c>
      <c r="K119" s="193" t="s">
        <v>403</v>
      </c>
      <c r="L119" s="193">
        <v>0</v>
      </c>
      <c r="M119" s="193">
        <v>0</v>
      </c>
      <c r="N119" s="193">
        <v>0</v>
      </c>
      <c r="O119" s="193">
        <v>0</v>
      </c>
      <c r="P119" s="193">
        <v>20</v>
      </c>
      <c r="Q119" s="193">
        <v>2</v>
      </c>
      <c r="R119" s="193" t="str">
        <f>lng_iteminfo!$O334</f>
        <v>목장 일에 잔뼈가 굵은 농부 (20개)</v>
      </c>
      <c r="S119" s="193">
        <v>1250</v>
      </c>
      <c r="T119" s="193">
        <v>2</v>
      </c>
      <c r="U119" s="193" t="s">
        <v>1239</v>
      </c>
    </row>
    <row r="120" spans="1:37" s="192" customFormat="1" x14ac:dyDescent="0.3">
      <c r="B120" s="193">
        <v>1029</v>
      </c>
      <c r="C120" s="193" t="s">
        <v>177</v>
      </c>
      <c r="D120" s="193" t="s">
        <v>244</v>
      </c>
      <c r="E120" s="193" t="s">
        <v>245</v>
      </c>
      <c r="F120" s="193" t="str">
        <f>lng_iteminfo!$O311</f>
        <v>농부 (30개)</v>
      </c>
      <c r="G120" s="193">
        <v>0</v>
      </c>
      <c r="H120" s="193">
        <v>0</v>
      </c>
      <c r="I120" s="193" t="s">
        <v>178</v>
      </c>
      <c r="J120" s="193">
        <v>0</v>
      </c>
      <c r="K120" s="193" t="s">
        <v>403</v>
      </c>
      <c r="L120" s="193">
        <v>0</v>
      </c>
      <c r="M120" s="193">
        <v>0</v>
      </c>
      <c r="N120" s="193">
        <v>0</v>
      </c>
      <c r="O120" s="193">
        <v>0</v>
      </c>
      <c r="P120" s="193">
        <v>30</v>
      </c>
      <c r="Q120" s="193">
        <v>2</v>
      </c>
      <c r="R120" s="193" t="str">
        <f>lng_iteminfo!$O335</f>
        <v>목장 일에 잔뼈가 굵은 농부 (30개)</v>
      </c>
      <c r="S120" s="193">
        <v>1250</v>
      </c>
      <c r="T120" s="193">
        <v>2</v>
      </c>
      <c r="U120" s="193" t="s">
        <v>1239</v>
      </c>
    </row>
    <row r="121" spans="1:37" s="192" customFormat="1" x14ac:dyDescent="0.3">
      <c r="B121" s="193">
        <v>1030</v>
      </c>
      <c r="C121" s="193" t="s">
        <v>177</v>
      </c>
      <c r="D121" s="193" t="s">
        <v>244</v>
      </c>
      <c r="E121" s="193" t="s">
        <v>245</v>
      </c>
      <c r="F121" s="193" t="str">
        <f>lng_iteminfo!$O312</f>
        <v>농부 (40개)</v>
      </c>
      <c r="G121" s="193">
        <v>0</v>
      </c>
      <c r="H121" s="193">
        <v>0</v>
      </c>
      <c r="I121" s="193" t="s">
        <v>178</v>
      </c>
      <c r="J121" s="193">
        <v>0</v>
      </c>
      <c r="K121" s="193" t="s">
        <v>403</v>
      </c>
      <c r="L121" s="193">
        <v>0</v>
      </c>
      <c r="M121" s="193">
        <v>0</v>
      </c>
      <c r="N121" s="193">
        <v>0</v>
      </c>
      <c r="O121" s="193">
        <v>0</v>
      </c>
      <c r="P121" s="193">
        <v>40</v>
      </c>
      <c r="Q121" s="193">
        <v>2</v>
      </c>
      <c r="R121" s="193" t="str">
        <f>lng_iteminfo!$O336</f>
        <v>목장 일에 잔뼈가 굵은 농부 (40개)</v>
      </c>
      <c r="S121" s="193">
        <v>1250</v>
      </c>
      <c r="T121" s="193">
        <v>2</v>
      </c>
      <c r="U121" s="193" t="s">
        <v>1239</v>
      </c>
    </row>
    <row r="122" spans="1:37" s="9" customFormat="1" x14ac:dyDescent="0.3">
      <c r="A122" s="48" t="s">
        <v>1230</v>
      </c>
      <c r="B122" s="48" t="s">
        <v>1231</v>
      </c>
      <c r="C122" s="48" t="s">
        <v>1232</v>
      </c>
      <c r="D122" s="48" t="s">
        <v>1233</v>
      </c>
      <c r="E122" s="48" t="s">
        <v>1214</v>
      </c>
      <c r="F122" s="48" t="s">
        <v>1215</v>
      </c>
      <c r="G122" s="48" t="s">
        <v>1216</v>
      </c>
      <c r="H122" s="48" t="s">
        <v>1217</v>
      </c>
      <c r="I122" s="48" t="s">
        <v>1218</v>
      </c>
      <c r="J122" s="48" t="s">
        <v>1219</v>
      </c>
      <c r="K122" s="48" t="s">
        <v>1220</v>
      </c>
      <c r="L122" s="48" t="s">
        <v>1221</v>
      </c>
      <c r="M122" s="48" t="s">
        <v>1222</v>
      </c>
      <c r="N122" s="48" t="s">
        <v>1223</v>
      </c>
      <c r="O122" s="48" t="s">
        <v>1224</v>
      </c>
      <c r="P122" s="48" t="s">
        <v>1225</v>
      </c>
      <c r="Q122" s="48" t="s">
        <v>1226</v>
      </c>
      <c r="R122" s="48" t="s">
        <v>1227</v>
      </c>
      <c r="S122" s="48" t="s">
        <v>1243</v>
      </c>
      <c r="T122" s="48" t="s">
        <v>1235</v>
      </c>
      <c r="U122" s="48" t="s">
        <v>1244</v>
      </c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</row>
    <row r="123" spans="1:37" s="7" customFormat="1" x14ac:dyDescent="0.3">
      <c r="A123" s="103"/>
      <c r="B123" s="108">
        <v>1100</v>
      </c>
      <c r="C123" s="108" t="s">
        <v>177</v>
      </c>
      <c r="D123" s="108" t="s">
        <v>246</v>
      </c>
      <c r="E123" s="108" t="s">
        <v>247</v>
      </c>
      <c r="F123" s="108" t="str">
        <f>lng_iteminfo!$O338</f>
        <v>아주 작은 촉진제</v>
      </c>
      <c r="G123" s="108">
        <v>1</v>
      </c>
      <c r="H123" s="108">
        <v>0</v>
      </c>
      <c r="I123" s="108" t="s">
        <v>127</v>
      </c>
      <c r="J123" s="108">
        <v>0</v>
      </c>
      <c r="K123" s="108" t="s">
        <v>811</v>
      </c>
      <c r="L123" s="108">
        <v>0</v>
      </c>
      <c r="M123" s="108">
        <v>0</v>
      </c>
      <c r="N123" s="108">
        <v>5</v>
      </c>
      <c r="O123" s="108">
        <v>0</v>
      </c>
      <c r="P123" s="108">
        <v>1</v>
      </c>
      <c r="Q123" s="108">
        <v>1</v>
      </c>
      <c r="R123" s="108" t="str">
        <f>lng_iteminfo!$O357</f>
        <v>생산 속도를 살짝 늘려주는 영양제.^사용시 동물이 너무 빨리 자란다면^한번 더 터치해 사용을 멈출 수 있다.</v>
      </c>
      <c r="S123" s="108">
        <v>120</v>
      </c>
      <c r="T123" s="108">
        <v>1</v>
      </c>
      <c r="U123" s="103">
        <v>100000</v>
      </c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</row>
    <row r="124" spans="1:37" s="7" customFormat="1" x14ac:dyDescent="0.3">
      <c r="A124" s="103"/>
      <c r="B124" s="108">
        <v>1101</v>
      </c>
      <c r="C124" s="108" t="s">
        <v>177</v>
      </c>
      <c r="D124" s="108" t="s">
        <v>246</v>
      </c>
      <c r="E124" s="108" t="s">
        <v>247</v>
      </c>
      <c r="F124" s="108" t="str">
        <f>lng_iteminfo!$O339</f>
        <v>작은 촉진제</v>
      </c>
      <c r="G124" s="108">
        <v>1</v>
      </c>
      <c r="H124" s="108">
        <v>0</v>
      </c>
      <c r="I124" s="108" t="s">
        <v>178</v>
      </c>
      <c r="J124" s="108">
        <v>0</v>
      </c>
      <c r="K124" s="108" t="s">
        <v>405</v>
      </c>
      <c r="L124" s="108">
        <v>0</v>
      </c>
      <c r="M124" s="108">
        <v>0</v>
      </c>
      <c r="N124" s="108">
        <v>12</v>
      </c>
      <c r="O124" s="108">
        <v>0</v>
      </c>
      <c r="P124" s="108">
        <v>1</v>
      </c>
      <c r="Q124" s="108">
        <v>1</v>
      </c>
      <c r="R124" s="108" t="str">
        <f>lng_iteminfo!$O358</f>
        <v>생산속도를 약간 늘려주는 영양제.^사용시 동물이 너무 빨리 자란다면^한번 더 터치해 사용을 멈출 수 있다.</v>
      </c>
      <c r="S124" s="108">
        <v>240</v>
      </c>
      <c r="T124" s="108">
        <v>2</v>
      </c>
      <c r="U124" s="103">
        <v>100000</v>
      </c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</row>
    <row r="125" spans="1:37" s="27" customFormat="1" x14ac:dyDescent="0.3">
      <c r="A125" s="103"/>
      <c r="B125" s="108">
        <v>1102</v>
      </c>
      <c r="C125" s="108" t="s">
        <v>177</v>
      </c>
      <c r="D125" s="108" t="s">
        <v>246</v>
      </c>
      <c r="E125" s="108" t="s">
        <v>247</v>
      </c>
      <c r="F125" s="188" t="str">
        <f>lng_iteminfo!$O340</f>
        <v>일반 촉진제</v>
      </c>
      <c r="G125" s="108">
        <v>1</v>
      </c>
      <c r="H125" s="108">
        <v>0</v>
      </c>
      <c r="I125" s="108" t="s">
        <v>239</v>
      </c>
      <c r="J125" s="108">
        <v>0</v>
      </c>
      <c r="K125" s="108" t="s">
        <v>406</v>
      </c>
      <c r="L125" s="108">
        <v>0</v>
      </c>
      <c r="M125" s="108">
        <v>0</v>
      </c>
      <c r="N125" s="108">
        <v>30</v>
      </c>
      <c r="O125" s="108">
        <v>0</v>
      </c>
      <c r="P125" s="108">
        <v>1</v>
      </c>
      <c r="Q125" s="108">
        <v>1</v>
      </c>
      <c r="R125" s="108" t="str">
        <f>lng_iteminfo!$O359</f>
        <v>생산속도를 많이 늘려주는 영양제.^사용시 동물이 너무 빨리 자란다면^한번 더 터치해 사용을 멈출 수 있다.</v>
      </c>
      <c r="S125" s="108">
        <v>480</v>
      </c>
      <c r="T125" s="108">
        <v>3</v>
      </c>
      <c r="U125" s="103">
        <v>100000</v>
      </c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</row>
    <row r="126" spans="1:37" s="27" customFormat="1" x14ac:dyDescent="0.3">
      <c r="A126" s="103"/>
      <c r="B126" s="107">
        <v>1103</v>
      </c>
      <c r="C126" s="107" t="s">
        <v>177</v>
      </c>
      <c r="D126" s="107" t="s">
        <v>246</v>
      </c>
      <c r="E126" s="107" t="s">
        <v>247</v>
      </c>
      <c r="F126" s="107" t="str">
        <f>lng_iteminfo!$O341</f>
        <v>특수 촉진제</v>
      </c>
      <c r="G126" s="107">
        <v>1</v>
      </c>
      <c r="H126" s="107">
        <v>0</v>
      </c>
      <c r="I126" s="107" t="s">
        <v>240</v>
      </c>
      <c r="J126" s="107">
        <v>0</v>
      </c>
      <c r="K126" s="107" t="s">
        <v>812</v>
      </c>
      <c r="L126" s="107">
        <v>0</v>
      </c>
      <c r="M126" s="107">
        <v>0</v>
      </c>
      <c r="N126" s="107">
        <v>70</v>
      </c>
      <c r="O126" s="107">
        <v>0</v>
      </c>
      <c r="P126" s="107">
        <v>1</v>
      </c>
      <c r="Q126" s="107">
        <v>1</v>
      </c>
      <c r="R126" s="107" t="str">
        <f>lng_iteminfo!$O360</f>
        <v>생산속도를 크게 늘려주는 영양제.^사용시 동물이 너무 빨리 자란다면^한번 더 터치해 사용을 멈출 수 있다.</v>
      </c>
      <c r="S126" s="107">
        <v>580</v>
      </c>
      <c r="T126" s="107">
        <v>10</v>
      </c>
      <c r="U126" s="103">
        <v>100000</v>
      </c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</row>
    <row r="127" spans="1:37" s="40" customFormat="1" x14ac:dyDescent="0.3">
      <c r="A127" s="103"/>
      <c r="B127" s="105">
        <v>1104</v>
      </c>
      <c r="C127" s="105" t="s">
        <v>177</v>
      </c>
      <c r="D127" s="105" t="s">
        <v>246</v>
      </c>
      <c r="E127" s="105" t="s">
        <v>247</v>
      </c>
      <c r="F127" s="104" t="str">
        <f>lng_iteminfo!$O342</f>
        <v>특수 촉진제 패키지 (5개)</v>
      </c>
      <c r="G127" s="105">
        <v>1</v>
      </c>
      <c r="H127" s="105">
        <v>0</v>
      </c>
      <c r="I127" s="105" t="s">
        <v>240</v>
      </c>
      <c r="J127" s="105">
        <v>0</v>
      </c>
      <c r="K127" s="105" t="s">
        <v>813</v>
      </c>
      <c r="L127" s="105">
        <v>0</v>
      </c>
      <c r="M127" s="105">
        <v>0</v>
      </c>
      <c r="N127" s="105">
        <v>0</v>
      </c>
      <c r="O127" s="104">
        <v>2</v>
      </c>
      <c r="P127" s="104">
        <v>5</v>
      </c>
      <c r="Q127" s="105">
        <v>1</v>
      </c>
      <c r="R127" s="105" t="str">
        <f>lng_iteminfo!$O361</f>
        <v>특수 촉진제 패키지</v>
      </c>
      <c r="S127" s="105">
        <v>580</v>
      </c>
      <c r="T127" s="105">
        <v>10</v>
      </c>
      <c r="U127" s="103">
        <v>100000</v>
      </c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</row>
    <row r="128" spans="1:37" s="40" customFormat="1" x14ac:dyDescent="0.3">
      <c r="A128" s="103"/>
      <c r="B128" s="104">
        <v>1105</v>
      </c>
      <c r="C128" s="104" t="s">
        <v>177</v>
      </c>
      <c r="D128" s="104" t="s">
        <v>246</v>
      </c>
      <c r="E128" s="104" t="s">
        <v>247</v>
      </c>
      <c r="F128" s="104" t="str">
        <f>lng_iteminfo!$O343</f>
        <v>특수 촉진제 패키지 (10개)</v>
      </c>
      <c r="G128" s="104">
        <v>0</v>
      </c>
      <c r="H128" s="104">
        <v>0</v>
      </c>
      <c r="I128" s="104" t="s">
        <v>240</v>
      </c>
      <c r="J128" s="104">
        <v>0</v>
      </c>
      <c r="K128" s="105" t="s">
        <v>813</v>
      </c>
      <c r="L128" s="104">
        <v>0</v>
      </c>
      <c r="M128" s="104">
        <v>0</v>
      </c>
      <c r="N128" s="104">
        <v>0</v>
      </c>
      <c r="O128" s="104">
        <v>4</v>
      </c>
      <c r="P128" s="104">
        <v>10</v>
      </c>
      <c r="Q128" s="104">
        <v>1</v>
      </c>
      <c r="R128" s="104" t="str">
        <f>lng_iteminfo!$O362</f>
        <v>특수 촉진제 패키지50</v>
      </c>
      <c r="S128" s="104">
        <v>580</v>
      </c>
      <c r="T128" s="104">
        <v>10</v>
      </c>
      <c r="U128" s="103">
        <v>100000</v>
      </c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</row>
    <row r="129" spans="1:37" s="40" customFormat="1" x14ac:dyDescent="0.3">
      <c r="A129" s="103"/>
      <c r="B129" s="104">
        <v>1106</v>
      </c>
      <c r="C129" s="104" t="s">
        <v>177</v>
      </c>
      <c r="D129" s="104" t="s">
        <v>246</v>
      </c>
      <c r="E129" s="104" t="s">
        <v>247</v>
      </c>
      <c r="F129" s="104" t="str">
        <f>lng_iteminfo!$O344</f>
        <v>특수 촉진제 패키지 (15개)</v>
      </c>
      <c r="G129" s="104">
        <v>0</v>
      </c>
      <c r="H129" s="104">
        <v>0</v>
      </c>
      <c r="I129" s="104" t="s">
        <v>240</v>
      </c>
      <c r="J129" s="104">
        <v>0</v>
      </c>
      <c r="K129" s="105" t="s">
        <v>813</v>
      </c>
      <c r="L129" s="104">
        <v>0</v>
      </c>
      <c r="M129" s="104">
        <v>0</v>
      </c>
      <c r="N129" s="104">
        <v>0</v>
      </c>
      <c r="O129" s="104">
        <v>6</v>
      </c>
      <c r="P129" s="104">
        <v>15</v>
      </c>
      <c r="Q129" s="104">
        <v>1</v>
      </c>
      <c r="R129" s="104" t="str">
        <f>lng_iteminfo!$O363</f>
        <v>특수 촉진제 패키지75</v>
      </c>
      <c r="S129" s="104">
        <v>580</v>
      </c>
      <c r="T129" s="104">
        <v>10</v>
      </c>
      <c r="U129" s="103">
        <v>100000</v>
      </c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</row>
    <row r="130" spans="1:37" s="40" customFormat="1" x14ac:dyDescent="0.3">
      <c r="A130" s="103"/>
      <c r="B130" s="104">
        <v>1107</v>
      </c>
      <c r="C130" s="104" t="s">
        <v>177</v>
      </c>
      <c r="D130" s="104" t="s">
        <v>246</v>
      </c>
      <c r="E130" s="104" t="s">
        <v>247</v>
      </c>
      <c r="F130" s="104" t="str">
        <f>lng_iteminfo!$O345</f>
        <v>특수 촉진제 패키지 (20개)</v>
      </c>
      <c r="G130" s="104">
        <v>0</v>
      </c>
      <c r="H130" s="104">
        <v>0</v>
      </c>
      <c r="I130" s="104" t="s">
        <v>240</v>
      </c>
      <c r="J130" s="104">
        <v>0</v>
      </c>
      <c r="K130" s="105" t="s">
        <v>813</v>
      </c>
      <c r="L130" s="104">
        <v>0</v>
      </c>
      <c r="M130" s="104">
        <v>0</v>
      </c>
      <c r="N130" s="104">
        <v>0</v>
      </c>
      <c r="O130" s="104">
        <v>8</v>
      </c>
      <c r="P130" s="104">
        <v>20</v>
      </c>
      <c r="Q130" s="104">
        <v>1</v>
      </c>
      <c r="R130" s="104" t="str">
        <f>lng_iteminfo!$O364</f>
        <v>특수 촉진제 패키지100</v>
      </c>
      <c r="S130" s="104">
        <v>580</v>
      </c>
      <c r="T130" s="104">
        <v>10</v>
      </c>
      <c r="U130" s="103">
        <v>100000</v>
      </c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</row>
    <row r="131" spans="1:37" s="40" customFormat="1" x14ac:dyDescent="0.3">
      <c r="A131" s="103"/>
      <c r="B131" s="104">
        <v>1108</v>
      </c>
      <c r="C131" s="104" t="s">
        <v>177</v>
      </c>
      <c r="D131" s="104" t="s">
        <v>246</v>
      </c>
      <c r="E131" s="104" t="s">
        <v>247</v>
      </c>
      <c r="F131" s="104" t="str">
        <f>lng_iteminfo!$O346</f>
        <v>특수 촉진제 패키지 (25개)</v>
      </c>
      <c r="G131" s="104">
        <v>0</v>
      </c>
      <c r="H131" s="104">
        <v>0</v>
      </c>
      <c r="I131" s="104" t="s">
        <v>240</v>
      </c>
      <c r="J131" s="104">
        <v>0</v>
      </c>
      <c r="K131" s="105" t="s">
        <v>813</v>
      </c>
      <c r="L131" s="104">
        <v>0</v>
      </c>
      <c r="M131" s="104">
        <v>0</v>
      </c>
      <c r="N131" s="104">
        <v>0</v>
      </c>
      <c r="O131" s="104">
        <v>10</v>
      </c>
      <c r="P131" s="104">
        <v>25</v>
      </c>
      <c r="Q131" s="104">
        <v>1</v>
      </c>
      <c r="R131" s="104" t="str">
        <f>lng_iteminfo!$O365</f>
        <v>특수 촉진제 패키지125</v>
      </c>
      <c r="S131" s="104">
        <v>580</v>
      </c>
      <c r="T131" s="104">
        <v>10</v>
      </c>
      <c r="U131" s="103">
        <v>100000</v>
      </c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</row>
    <row r="132" spans="1:37" s="40" customFormat="1" x14ac:dyDescent="0.3">
      <c r="A132" s="103"/>
      <c r="B132" s="104">
        <v>1109</v>
      </c>
      <c r="C132" s="104" t="s">
        <v>177</v>
      </c>
      <c r="D132" s="104" t="s">
        <v>246</v>
      </c>
      <c r="E132" s="104" t="s">
        <v>247</v>
      </c>
      <c r="F132" s="104" t="str">
        <f>lng_iteminfo!$O347</f>
        <v>특수 촉진제 패키지 (50개)</v>
      </c>
      <c r="G132" s="104">
        <v>0</v>
      </c>
      <c r="H132" s="104">
        <v>0</v>
      </c>
      <c r="I132" s="104" t="s">
        <v>240</v>
      </c>
      <c r="J132" s="104">
        <v>0</v>
      </c>
      <c r="K132" s="105" t="s">
        <v>813</v>
      </c>
      <c r="L132" s="104">
        <v>0</v>
      </c>
      <c r="M132" s="104">
        <v>0</v>
      </c>
      <c r="N132" s="104">
        <v>0</v>
      </c>
      <c r="O132" s="104">
        <v>20</v>
      </c>
      <c r="P132" s="104">
        <v>50</v>
      </c>
      <c r="Q132" s="104">
        <v>1</v>
      </c>
      <c r="R132" s="104" t="str">
        <f>lng_iteminfo!$O366</f>
        <v>특수 촉진제 패키지250</v>
      </c>
      <c r="S132" s="104">
        <v>580</v>
      </c>
      <c r="T132" s="104">
        <v>10</v>
      </c>
      <c r="U132" s="103">
        <v>100000</v>
      </c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</row>
    <row r="133" spans="1:37" s="40" customFormat="1" x14ac:dyDescent="0.3">
      <c r="A133" s="103"/>
      <c r="B133" s="104">
        <v>1110</v>
      </c>
      <c r="C133" s="104" t="s">
        <v>177</v>
      </c>
      <c r="D133" s="104" t="s">
        <v>246</v>
      </c>
      <c r="E133" s="104" t="s">
        <v>247</v>
      </c>
      <c r="F133" s="104" t="str">
        <f>lng_iteminfo!$O348</f>
        <v>특수 촉진제 패키지 (70개)</v>
      </c>
      <c r="G133" s="104">
        <v>0</v>
      </c>
      <c r="H133" s="104">
        <v>0</v>
      </c>
      <c r="I133" s="104" t="s">
        <v>240</v>
      </c>
      <c r="J133" s="104">
        <v>0</v>
      </c>
      <c r="K133" s="105" t="s">
        <v>813</v>
      </c>
      <c r="L133" s="104">
        <v>0</v>
      </c>
      <c r="M133" s="104">
        <v>0</v>
      </c>
      <c r="N133" s="104">
        <v>0</v>
      </c>
      <c r="O133" s="104">
        <v>28</v>
      </c>
      <c r="P133" s="104">
        <v>70</v>
      </c>
      <c r="Q133" s="104">
        <v>1</v>
      </c>
      <c r="R133" s="104" t="str">
        <f>lng_iteminfo!$O367</f>
        <v>특수 촉진제 패키지350</v>
      </c>
      <c r="S133" s="104">
        <v>580</v>
      </c>
      <c r="T133" s="104">
        <v>10</v>
      </c>
      <c r="U133" s="103">
        <v>100000</v>
      </c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</row>
    <row r="134" spans="1:37" s="40" customFormat="1" x14ac:dyDescent="0.3">
      <c r="A134" s="103"/>
      <c r="B134" s="104">
        <v>1111</v>
      </c>
      <c r="C134" s="104" t="s">
        <v>177</v>
      </c>
      <c r="D134" s="104" t="s">
        <v>246</v>
      </c>
      <c r="E134" s="104" t="s">
        <v>247</v>
      </c>
      <c r="F134" s="104" t="str">
        <f>lng_iteminfo!$O349</f>
        <v>특수 촉진제 패키지 (99개)</v>
      </c>
      <c r="G134" s="104">
        <v>0</v>
      </c>
      <c r="H134" s="104">
        <v>0</v>
      </c>
      <c r="I134" s="104" t="s">
        <v>240</v>
      </c>
      <c r="J134" s="104">
        <v>0</v>
      </c>
      <c r="K134" s="105" t="s">
        <v>813</v>
      </c>
      <c r="L134" s="104">
        <v>0</v>
      </c>
      <c r="M134" s="104">
        <v>0</v>
      </c>
      <c r="N134" s="104">
        <v>0</v>
      </c>
      <c r="O134" s="104">
        <v>39</v>
      </c>
      <c r="P134" s="104">
        <v>99</v>
      </c>
      <c r="Q134" s="104">
        <v>1</v>
      </c>
      <c r="R134" s="104" t="str">
        <f>lng_iteminfo!$O368</f>
        <v>특수 촉진제 패키지495</v>
      </c>
      <c r="S134" s="104">
        <v>580</v>
      </c>
      <c r="T134" s="104">
        <v>10</v>
      </c>
      <c r="U134" s="103">
        <v>100000</v>
      </c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</row>
    <row r="135" spans="1:37" s="78" customFormat="1" x14ac:dyDescent="0.3">
      <c r="A135" s="103"/>
      <c r="B135" s="104">
        <v>1112</v>
      </c>
      <c r="C135" s="107" t="s">
        <v>177</v>
      </c>
      <c r="D135" s="107" t="s">
        <v>246</v>
      </c>
      <c r="E135" s="107" t="s">
        <v>247</v>
      </c>
      <c r="F135" s="107" t="str">
        <f>lng_iteminfo!$O350</f>
        <v>특수 촉진제 2</v>
      </c>
      <c r="G135" s="107">
        <v>0</v>
      </c>
      <c r="H135" s="107">
        <v>0</v>
      </c>
      <c r="I135" s="107" t="s">
        <v>240</v>
      </c>
      <c r="J135" s="107">
        <v>0</v>
      </c>
      <c r="K135" s="107" t="s">
        <v>812</v>
      </c>
      <c r="L135" s="107">
        <v>0</v>
      </c>
      <c r="M135" s="107">
        <v>0</v>
      </c>
      <c r="N135" s="107">
        <v>0</v>
      </c>
      <c r="O135" s="107">
        <v>0</v>
      </c>
      <c r="P135" s="107">
        <v>2</v>
      </c>
      <c r="Q135" s="107">
        <v>1</v>
      </c>
      <c r="R135" s="107" t="str">
        <f>lng_iteminfo!$O369</f>
        <v>특수 촉진제</v>
      </c>
      <c r="S135" s="107">
        <v>580</v>
      </c>
      <c r="T135" s="107">
        <v>10</v>
      </c>
      <c r="U135" s="103">
        <v>100000</v>
      </c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</row>
    <row r="136" spans="1:37" s="192" customFormat="1" x14ac:dyDescent="0.3">
      <c r="B136" s="193">
        <v>1113</v>
      </c>
      <c r="C136" s="193" t="s">
        <v>177</v>
      </c>
      <c r="D136" s="193" t="s">
        <v>246</v>
      </c>
      <c r="E136" s="193" t="s">
        <v>247</v>
      </c>
      <c r="F136" s="193" t="str">
        <f>lng_iteminfo!$O351</f>
        <v>일반 촉진제 (5개)</v>
      </c>
      <c r="G136" s="193">
        <v>0</v>
      </c>
      <c r="H136" s="193">
        <v>0</v>
      </c>
      <c r="I136" s="193" t="s">
        <v>239</v>
      </c>
      <c r="J136" s="193">
        <v>0</v>
      </c>
      <c r="K136" s="193" t="s">
        <v>406</v>
      </c>
      <c r="L136" s="193">
        <v>0</v>
      </c>
      <c r="M136" s="193">
        <v>0</v>
      </c>
      <c r="N136" s="193">
        <f>P136*12</f>
        <v>60</v>
      </c>
      <c r="O136" s="193">
        <v>0</v>
      </c>
      <c r="P136" s="193">
        <v>5</v>
      </c>
      <c r="Q136" s="193">
        <v>1</v>
      </c>
      <c r="R136" s="193" t="str">
        <f>lng_iteminfo!$O370</f>
        <v>생산 속도를 많이 늘려주는 영양제 (5개)</v>
      </c>
      <c r="S136" s="193">
        <v>480</v>
      </c>
      <c r="T136" s="193">
        <v>3</v>
      </c>
      <c r="U136" s="193">
        <v>100000</v>
      </c>
    </row>
    <row r="137" spans="1:37" s="192" customFormat="1" x14ac:dyDescent="0.3">
      <c r="B137" s="193">
        <v>1114</v>
      </c>
      <c r="C137" s="193" t="s">
        <v>177</v>
      </c>
      <c r="D137" s="193" t="s">
        <v>246</v>
      </c>
      <c r="E137" s="193" t="s">
        <v>247</v>
      </c>
      <c r="F137" s="193" t="str">
        <f>lng_iteminfo!$O352</f>
        <v>일반 촉진제 (10개)</v>
      </c>
      <c r="G137" s="193">
        <v>0</v>
      </c>
      <c r="H137" s="193">
        <v>0</v>
      </c>
      <c r="I137" s="193" t="s">
        <v>239</v>
      </c>
      <c r="J137" s="193">
        <v>0</v>
      </c>
      <c r="K137" s="193" t="s">
        <v>406</v>
      </c>
      <c r="L137" s="193">
        <v>0</v>
      </c>
      <c r="M137" s="193">
        <v>0</v>
      </c>
      <c r="N137" s="193">
        <f>P137*12</f>
        <v>120</v>
      </c>
      <c r="O137" s="193">
        <v>0</v>
      </c>
      <c r="P137" s="193">
        <v>10</v>
      </c>
      <c r="Q137" s="193">
        <v>1</v>
      </c>
      <c r="R137" s="193" t="str">
        <f>lng_iteminfo!$O371</f>
        <v>생산 속도를 많이 늘려주는 영양제 (10개)</v>
      </c>
      <c r="S137" s="193">
        <v>480</v>
      </c>
      <c r="T137" s="193">
        <v>3</v>
      </c>
      <c r="U137" s="193">
        <v>100000</v>
      </c>
    </row>
    <row r="138" spans="1:37" s="192" customFormat="1" x14ac:dyDescent="0.3">
      <c r="B138" s="193">
        <v>1115</v>
      </c>
      <c r="C138" s="193" t="s">
        <v>177</v>
      </c>
      <c r="D138" s="193" t="s">
        <v>246</v>
      </c>
      <c r="E138" s="193" t="s">
        <v>247</v>
      </c>
      <c r="F138" s="193" t="str">
        <f>lng_iteminfo!$O353</f>
        <v>일반 촉진제 (20개)</v>
      </c>
      <c r="G138" s="193">
        <v>0</v>
      </c>
      <c r="H138" s="193">
        <v>0</v>
      </c>
      <c r="I138" s="193" t="s">
        <v>239</v>
      </c>
      <c r="J138" s="193">
        <v>0</v>
      </c>
      <c r="K138" s="193" t="s">
        <v>406</v>
      </c>
      <c r="L138" s="193">
        <v>0</v>
      </c>
      <c r="M138" s="193">
        <v>0</v>
      </c>
      <c r="N138" s="193">
        <f>P138*12</f>
        <v>240</v>
      </c>
      <c r="O138" s="193">
        <v>0</v>
      </c>
      <c r="P138" s="193">
        <v>20</v>
      </c>
      <c r="Q138" s="193">
        <v>1</v>
      </c>
      <c r="R138" s="193" t="str">
        <f>lng_iteminfo!$O372</f>
        <v>생산 속도를 많이 늘려주는 영양제 (20개)</v>
      </c>
      <c r="S138" s="193">
        <v>480</v>
      </c>
      <c r="T138" s="193">
        <v>3</v>
      </c>
      <c r="U138" s="193">
        <v>100000</v>
      </c>
    </row>
    <row r="139" spans="1:37" s="192" customFormat="1" x14ac:dyDescent="0.3">
      <c r="B139" s="193">
        <v>1116</v>
      </c>
      <c r="C139" s="193" t="s">
        <v>177</v>
      </c>
      <c r="D139" s="193" t="s">
        <v>246</v>
      </c>
      <c r="E139" s="193" t="s">
        <v>247</v>
      </c>
      <c r="F139" s="193" t="str">
        <f>lng_iteminfo!$O354</f>
        <v>일반 촉진제 (30개)</v>
      </c>
      <c r="G139" s="193">
        <v>0</v>
      </c>
      <c r="H139" s="193">
        <v>0</v>
      </c>
      <c r="I139" s="193" t="s">
        <v>239</v>
      </c>
      <c r="J139" s="193">
        <v>0</v>
      </c>
      <c r="K139" s="193" t="s">
        <v>406</v>
      </c>
      <c r="L139" s="193">
        <v>0</v>
      </c>
      <c r="M139" s="193">
        <v>0</v>
      </c>
      <c r="N139" s="193">
        <f>P139*12</f>
        <v>360</v>
      </c>
      <c r="O139" s="193">
        <v>0</v>
      </c>
      <c r="P139" s="193">
        <v>30</v>
      </c>
      <c r="Q139" s="193">
        <v>1</v>
      </c>
      <c r="R139" s="193" t="str">
        <f>lng_iteminfo!$O373</f>
        <v>생산 속도를 많이 늘려주는 영양제 (30개)</v>
      </c>
      <c r="S139" s="193">
        <v>480</v>
      </c>
      <c r="T139" s="193">
        <v>3</v>
      </c>
      <c r="U139" s="193">
        <v>100000</v>
      </c>
    </row>
    <row r="140" spans="1:37" s="192" customFormat="1" x14ac:dyDescent="0.3">
      <c r="B140" s="193">
        <v>1117</v>
      </c>
      <c r="C140" s="193" t="s">
        <v>177</v>
      </c>
      <c r="D140" s="193" t="s">
        <v>246</v>
      </c>
      <c r="E140" s="193" t="s">
        <v>247</v>
      </c>
      <c r="F140" s="193" t="str">
        <f>lng_iteminfo!$O355</f>
        <v>일반 촉진제 (40개)</v>
      </c>
      <c r="G140" s="193">
        <v>0</v>
      </c>
      <c r="H140" s="193">
        <v>0</v>
      </c>
      <c r="I140" s="193" t="s">
        <v>239</v>
      </c>
      <c r="J140" s="193">
        <v>0</v>
      </c>
      <c r="K140" s="193" t="s">
        <v>406</v>
      </c>
      <c r="L140" s="193">
        <v>0</v>
      </c>
      <c r="M140" s="193">
        <v>0</v>
      </c>
      <c r="N140" s="193">
        <f>P140*12</f>
        <v>480</v>
      </c>
      <c r="O140" s="193">
        <v>0</v>
      </c>
      <c r="P140" s="193">
        <v>40</v>
      </c>
      <c r="Q140" s="193">
        <v>1</v>
      </c>
      <c r="R140" s="193" t="str">
        <f>lng_iteminfo!$O374</f>
        <v>생산 속도를 많이 늘려주는 영양제 (40개)</v>
      </c>
      <c r="S140" s="193">
        <v>480</v>
      </c>
      <c r="T140" s="193">
        <v>3</v>
      </c>
      <c r="U140" s="193">
        <v>100000</v>
      </c>
    </row>
    <row r="141" spans="1:37" s="9" customFormat="1" x14ac:dyDescent="0.3">
      <c r="A141" s="48" t="s">
        <v>1230</v>
      </c>
      <c r="B141" s="48" t="s">
        <v>1231</v>
      </c>
      <c r="C141" s="48" t="s">
        <v>1232</v>
      </c>
      <c r="D141" s="48" t="s">
        <v>1233</v>
      </c>
      <c r="E141" s="48" t="s">
        <v>1214</v>
      </c>
      <c r="F141" s="48" t="s">
        <v>1215</v>
      </c>
      <c r="G141" s="48" t="s">
        <v>1216</v>
      </c>
      <c r="H141" s="48" t="s">
        <v>1217</v>
      </c>
      <c r="I141" s="48" t="s">
        <v>1218</v>
      </c>
      <c r="J141" s="48" t="s">
        <v>1219</v>
      </c>
      <c r="K141" s="48" t="s">
        <v>1220</v>
      </c>
      <c r="L141" s="48" t="s">
        <v>1221</v>
      </c>
      <c r="M141" s="48" t="s">
        <v>1222</v>
      </c>
      <c r="N141" s="48" t="s">
        <v>1223</v>
      </c>
      <c r="O141" s="48" t="s">
        <v>1224</v>
      </c>
      <c r="P141" s="48" t="s">
        <v>1225</v>
      </c>
      <c r="Q141" s="48" t="s">
        <v>1226</v>
      </c>
      <c r="R141" s="48" t="s">
        <v>1227</v>
      </c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</row>
    <row r="142" spans="1:37" s="12" customFormat="1" x14ac:dyDescent="0.3">
      <c r="A142" s="103"/>
      <c r="B142" s="108">
        <v>1200</v>
      </c>
      <c r="C142" s="108" t="s">
        <v>1245</v>
      </c>
      <c r="D142" s="108" t="s">
        <v>1246</v>
      </c>
      <c r="E142" s="108" t="s">
        <v>1247</v>
      </c>
      <c r="F142" s="108" t="str">
        <f>lng_iteminfo!$O376</f>
        <v>부활석</v>
      </c>
      <c r="G142" s="108">
        <v>1</v>
      </c>
      <c r="H142" s="108">
        <v>0</v>
      </c>
      <c r="I142" s="108" t="s">
        <v>1248</v>
      </c>
      <c r="J142" s="108">
        <v>0</v>
      </c>
      <c r="K142" s="108" t="s">
        <v>1249</v>
      </c>
      <c r="L142" s="108">
        <v>0</v>
      </c>
      <c r="M142" s="108">
        <v>0</v>
      </c>
      <c r="N142" s="108">
        <v>0</v>
      </c>
      <c r="O142" s="108">
        <f>INT(P142*2)</f>
        <v>2</v>
      </c>
      <c r="P142" s="108">
        <v>1</v>
      </c>
      <c r="Q142" s="108">
        <v>1</v>
      </c>
      <c r="R142" s="108" t="str">
        <f>lng_iteminfo!$O$387</f>
        <v>쓰러진 동물을 일으켜 세울 수 있는 신비한 돌.</v>
      </c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</row>
    <row r="143" spans="1:37" s="12" customFormat="1" x14ac:dyDescent="0.3">
      <c r="A143" s="103"/>
      <c r="B143" s="108">
        <v>1201</v>
      </c>
      <c r="C143" s="108" t="s">
        <v>1250</v>
      </c>
      <c r="D143" s="108" t="s">
        <v>1251</v>
      </c>
      <c r="E143" s="108" t="s">
        <v>1252</v>
      </c>
      <c r="F143" s="108" t="str">
        <f>lng_iteminfo!$O377</f>
        <v>부활석 (2개)</v>
      </c>
      <c r="G143" s="108">
        <v>0</v>
      </c>
      <c r="H143" s="108">
        <v>0</v>
      </c>
      <c r="I143" s="108" t="s">
        <v>1248</v>
      </c>
      <c r="J143" s="108">
        <v>0</v>
      </c>
      <c r="K143" s="108" t="s">
        <v>1249</v>
      </c>
      <c r="L143" s="108">
        <v>0</v>
      </c>
      <c r="M143" s="108">
        <v>0</v>
      </c>
      <c r="N143" s="108">
        <v>0</v>
      </c>
      <c r="O143" s="108">
        <f t="shared" ref="O143:O146" si="7">INT(P143*2)</f>
        <v>4</v>
      </c>
      <c r="P143" s="108">
        <v>2</v>
      </c>
      <c r="Q143" s="108">
        <v>1</v>
      </c>
      <c r="R143" s="108" t="str">
        <f t="shared" ref="R143:R151" si="8">F143</f>
        <v>부활석 (2개)</v>
      </c>
      <c r="S143" s="103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  <c r="AJ143" s="103"/>
      <c r="AK143" s="103"/>
    </row>
    <row r="144" spans="1:37" s="12" customFormat="1" x14ac:dyDescent="0.3">
      <c r="A144" s="103"/>
      <c r="B144" s="108">
        <v>1202</v>
      </c>
      <c r="C144" s="108" t="s">
        <v>1250</v>
      </c>
      <c r="D144" s="108" t="s">
        <v>1251</v>
      </c>
      <c r="E144" s="108" t="s">
        <v>1252</v>
      </c>
      <c r="F144" s="108" t="str">
        <f>lng_iteminfo!$O378</f>
        <v>부활석 (3개)</v>
      </c>
      <c r="G144" s="108">
        <v>0</v>
      </c>
      <c r="H144" s="108">
        <v>0</v>
      </c>
      <c r="I144" s="108" t="s">
        <v>1248</v>
      </c>
      <c r="J144" s="108">
        <v>0</v>
      </c>
      <c r="K144" s="108" t="s">
        <v>1249</v>
      </c>
      <c r="L144" s="108">
        <v>0</v>
      </c>
      <c r="M144" s="108">
        <v>0</v>
      </c>
      <c r="N144" s="108">
        <v>0</v>
      </c>
      <c r="O144" s="108">
        <f t="shared" si="7"/>
        <v>6</v>
      </c>
      <c r="P144" s="108">
        <v>3</v>
      </c>
      <c r="Q144" s="108">
        <v>1</v>
      </c>
      <c r="R144" s="108" t="str">
        <f t="shared" si="8"/>
        <v>부활석 (3개)</v>
      </c>
      <c r="S144" s="103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  <c r="AJ144" s="103"/>
      <c r="AK144" s="103"/>
    </row>
    <row r="145" spans="1:37" s="12" customFormat="1" x14ac:dyDescent="0.3">
      <c r="A145" s="103"/>
      <c r="B145" s="108">
        <v>1203</v>
      </c>
      <c r="C145" s="108" t="s">
        <v>1250</v>
      </c>
      <c r="D145" s="108" t="s">
        <v>1251</v>
      </c>
      <c r="E145" s="108" t="s">
        <v>1252</v>
      </c>
      <c r="F145" s="108" t="str">
        <f>lng_iteminfo!$O379</f>
        <v>부활석 (4개)</v>
      </c>
      <c r="G145" s="108">
        <v>0</v>
      </c>
      <c r="H145" s="108">
        <v>0</v>
      </c>
      <c r="I145" s="108" t="s">
        <v>1248</v>
      </c>
      <c r="J145" s="108">
        <v>0</v>
      </c>
      <c r="K145" s="108" t="s">
        <v>1249</v>
      </c>
      <c r="L145" s="108">
        <v>0</v>
      </c>
      <c r="M145" s="108">
        <v>0</v>
      </c>
      <c r="N145" s="108">
        <v>0</v>
      </c>
      <c r="O145" s="108">
        <f t="shared" si="7"/>
        <v>8</v>
      </c>
      <c r="P145" s="108">
        <v>4</v>
      </c>
      <c r="Q145" s="108">
        <v>1</v>
      </c>
      <c r="R145" s="108" t="str">
        <f t="shared" si="8"/>
        <v>부활석 (4개)</v>
      </c>
      <c r="S145" s="103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  <c r="AJ145" s="103"/>
      <c r="AK145" s="103"/>
    </row>
    <row r="146" spans="1:37" s="14" customFormat="1" x14ac:dyDescent="0.3">
      <c r="A146" s="103"/>
      <c r="B146" s="108">
        <v>1204</v>
      </c>
      <c r="C146" s="108" t="s">
        <v>1250</v>
      </c>
      <c r="D146" s="108" t="s">
        <v>1251</v>
      </c>
      <c r="E146" s="108" t="s">
        <v>1252</v>
      </c>
      <c r="F146" s="108" t="str">
        <f>lng_iteminfo!$O380</f>
        <v>부활석 (5개)</v>
      </c>
      <c r="G146" s="108">
        <v>0</v>
      </c>
      <c r="H146" s="108">
        <v>0</v>
      </c>
      <c r="I146" s="108" t="s">
        <v>1248</v>
      </c>
      <c r="J146" s="108">
        <v>0</v>
      </c>
      <c r="K146" s="108" t="s">
        <v>1249</v>
      </c>
      <c r="L146" s="108">
        <v>0</v>
      </c>
      <c r="M146" s="108">
        <v>0</v>
      </c>
      <c r="N146" s="108">
        <v>0</v>
      </c>
      <c r="O146" s="108">
        <f t="shared" si="7"/>
        <v>10</v>
      </c>
      <c r="P146" s="108">
        <v>5</v>
      </c>
      <c r="Q146" s="108">
        <v>1</v>
      </c>
      <c r="R146" s="108" t="str">
        <f t="shared" si="8"/>
        <v>부활석 (5개)</v>
      </c>
      <c r="S146" s="103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</row>
    <row r="147" spans="1:37" s="14" customFormat="1" x14ac:dyDescent="0.3">
      <c r="A147" s="103"/>
      <c r="B147" s="108">
        <v>1205</v>
      </c>
      <c r="C147" s="108" t="s">
        <v>1250</v>
      </c>
      <c r="D147" s="108" t="s">
        <v>1251</v>
      </c>
      <c r="E147" s="108" t="s">
        <v>1252</v>
      </c>
      <c r="F147" s="108" t="str">
        <f>lng_iteminfo!$O381</f>
        <v>부활석 (10개)</v>
      </c>
      <c r="G147" s="108">
        <v>0</v>
      </c>
      <c r="H147" s="108">
        <v>0</v>
      </c>
      <c r="I147" s="108" t="s">
        <v>1248</v>
      </c>
      <c r="J147" s="108">
        <v>0</v>
      </c>
      <c r="K147" s="108" t="s">
        <v>1249</v>
      </c>
      <c r="L147" s="108">
        <v>0</v>
      </c>
      <c r="M147" s="108">
        <v>0</v>
      </c>
      <c r="N147" s="108">
        <v>0</v>
      </c>
      <c r="O147" s="108">
        <f>INT(P147*2) - INT(P147*2*0.05)</f>
        <v>19</v>
      </c>
      <c r="P147" s="108">
        <v>10</v>
      </c>
      <c r="Q147" s="108">
        <v>1</v>
      </c>
      <c r="R147" s="108" t="str">
        <f t="shared" si="8"/>
        <v>부활석 (10개)</v>
      </c>
      <c r="S147" s="103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  <c r="AJ147" s="103"/>
      <c r="AK147" s="103"/>
    </row>
    <row r="148" spans="1:37" s="14" customFormat="1" x14ac:dyDescent="0.3">
      <c r="A148" s="103"/>
      <c r="B148" s="108">
        <v>1206</v>
      </c>
      <c r="C148" s="108" t="s">
        <v>1250</v>
      </c>
      <c r="D148" s="108" t="s">
        <v>1251</v>
      </c>
      <c r="E148" s="108" t="s">
        <v>1252</v>
      </c>
      <c r="F148" s="108" t="str">
        <f>lng_iteminfo!$O382</f>
        <v>부활석 (20개)</v>
      </c>
      <c r="G148" s="108">
        <v>0</v>
      </c>
      <c r="H148" s="108">
        <v>0</v>
      </c>
      <c r="I148" s="108" t="s">
        <v>1248</v>
      </c>
      <c r="J148" s="108">
        <v>0</v>
      </c>
      <c r="K148" s="108" t="s">
        <v>1249</v>
      </c>
      <c r="L148" s="108">
        <v>0</v>
      </c>
      <c r="M148" s="108">
        <v>0</v>
      </c>
      <c r="N148" s="108">
        <v>0</v>
      </c>
      <c r="O148" s="108">
        <f t="shared" ref="O148" si="9">INT(P148*2) - INT(P148*2*0.05)</f>
        <v>38</v>
      </c>
      <c r="P148" s="108">
        <v>20</v>
      </c>
      <c r="Q148" s="108">
        <v>1</v>
      </c>
      <c r="R148" s="108" t="str">
        <f t="shared" si="8"/>
        <v>부활석 (20개)</v>
      </c>
      <c r="S148" s="103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  <c r="AJ148" s="103"/>
      <c r="AK148" s="103"/>
    </row>
    <row r="149" spans="1:37" s="14" customFormat="1" x14ac:dyDescent="0.3">
      <c r="A149" s="103"/>
      <c r="B149" s="108">
        <v>1207</v>
      </c>
      <c r="C149" s="108" t="s">
        <v>1250</v>
      </c>
      <c r="D149" s="108" t="s">
        <v>1251</v>
      </c>
      <c r="E149" s="108" t="s">
        <v>1252</v>
      </c>
      <c r="F149" s="108" t="str">
        <f>lng_iteminfo!$O383</f>
        <v>부활석 (30개)</v>
      </c>
      <c r="G149" s="108">
        <v>0</v>
      </c>
      <c r="H149" s="108">
        <v>0</v>
      </c>
      <c r="I149" s="108" t="s">
        <v>1248</v>
      </c>
      <c r="J149" s="108">
        <v>0</v>
      </c>
      <c r="K149" s="108" t="s">
        <v>1249</v>
      </c>
      <c r="L149" s="108">
        <v>0</v>
      </c>
      <c r="M149" s="108">
        <v>0</v>
      </c>
      <c r="N149" s="108">
        <v>0</v>
      </c>
      <c r="O149" s="108">
        <f>INT(P149*2) - INT(P149*2*0.1)</f>
        <v>54</v>
      </c>
      <c r="P149" s="108">
        <v>30</v>
      </c>
      <c r="Q149" s="108">
        <v>1</v>
      </c>
      <c r="R149" s="108" t="str">
        <f>F149</f>
        <v>부활석 (30개)</v>
      </c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</row>
    <row r="150" spans="1:37" s="14" customFormat="1" x14ac:dyDescent="0.3">
      <c r="A150" s="103"/>
      <c r="B150" s="108">
        <v>1208</v>
      </c>
      <c r="C150" s="108" t="s">
        <v>1250</v>
      </c>
      <c r="D150" s="108" t="s">
        <v>1251</v>
      </c>
      <c r="E150" s="108" t="s">
        <v>1252</v>
      </c>
      <c r="F150" s="108" t="str">
        <f>lng_iteminfo!$O384</f>
        <v>부활석 (50개)</v>
      </c>
      <c r="G150" s="108">
        <v>0</v>
      </c>
      <c r="H150" s="108">
        <v>0</v>
      </c>
      <c r="I150" s="108" t="s">
        <v>1248</v>
      </c>
      <c r="J150" s="108">
        <v>0</v>
      </c>
      <c r="K150" s="108" t="s">
        <v>1249</v>
      </c>
      <c r="L150" s="108">
        <v>0</v>
      </c>
      <c r="M150" s="108">
        <v>0</v>
      </c>
      <c r="N150" s="108">
        <v>0</v>
      </c>
      <c r="O150" s="108">
        <f>INT(P150*2) - INT(P150*2*0.15)</f>
        <v>85</v>
      </c>
      <c r="P150" s="108">
        <v>50</v>
      </c>
      <c r="Q150" s="108">
        <v>1</v>
      </c>
      <c r="R150" s="108" t="str">
        <f t="shared" si="8"/>
        <v>부활석 (50개)</v>
      </c>
      <c r="S150" s="103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</row>
    <row r="151" spans="1:37" s="7" customFormat="1" x14ac:dyDescent="0.3">
      <c r="A151" s="103"/>
      <c r="B151" s="108">
        <v>1209</v>
      </c>
      <c r="C151" s="108" t="s">
        <v>1250</v>
      </c>
      <c r="D151" s="108" t="s">
        <v>1251</v>
      </c>
      <c r="E151" s="108" t="s">
        <v>1252</v>
      </c>
      <c r="F151" s="108" t="str">
        <f>lng_iteminfo!$O385</f>
        <v>부활석 (99개)</v>
      </c>
      <c r="G151" s="108">
        <v>0</v>
      </c>
      <c r="H151" s="108">
        <v>0</v>
      </c>
      <c r="I151" s="108" t="s">
        <v>1248</v>
      </c>
      <c r="J151" s="108">
        <v>0</v>
      </c>
      <c r="K151" s="108" t="s">
        <v>1249</v>
      </c>
      <c r="L151" s="108">
        <v>0</v>
      </c>
      <c r="M151" s="108">
        <v>0</v>
      </c>
      <c r="N151" s="108">
        <v>0</v>
      </c>
      <c r="O151" s="108">
        <f>INT(P151*2) - INT(P151*2*0.3)</f>
        <v>139</v>
      </c>
      <c r="P151" s="108">
        <v>99</v>
      </c>
      <c r="Q151" s="108">
        <v>1</v>
      </c>
      <c r="R151" s="108" t="str">
        <f t="shared" si="8"/>
        <v>부활석 (99개)</v>
      </c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</row>
    <row r="152" spans="1:37" s="9" customFormat="1" x14ac:dyDescent="0.3">
      <c r="A152" s="48" t="s">
        <v>1703</v>
      </c>
      <c r="B152" s="48" t="s">
        <v>1682</v>
      </c>
      <c r="C152" s="48" t="s">
        <v>1683</v>
      </c>
      <c r="D152" s="48" t="s">
        <v>1684</v>
      </c>
      <c r="E152" s="48" t="s">
        <v>1685</v>
      </c>
      <c r="F152" s="48" t="s">
        <v>1686</v>
      </c>
      <c r="G152" s="48" t="s">
        <v>1687</v>
      </c>
      <c r="H152" s="48" t="s">
        <v>1688</v>
      </c>
      <c r="I152" s="48" t="s">
        <v>1689</v>
      </c>
      <c r="J152" s="48" t="s">
        <v>1690</v>
      </c>
      <c r="K152" s="48" t="s">
        <v>1691</v>
      </c>
      <c r="L152" s="48" t="s">
        <v>1692</v>
      </c>
      <c r="M152" s="48" t="s">
        <v>1693</v>
      </c>
      <c r="N152" s="48" t="s">
        <v>1694</v>
      </c>
      <c r="O152" s="48" t="s">
        <v>1695</v>
      </c>
      <c r="P152" s="48" t="s">
        <v>1696</v>
      </c>
      <c r="Q152" s="48" t="s">
        <v>1697</v>
      </c>
      <c r="R152" s="48" t="s">
        <v>1698</v>
      </c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</row>
    <row r="153" spans="1:37" s="103" customFormat="1" x14ac:dyDescent="0.3">
      <c r="B153" s="107">
        <v>1600</v>
      </c>
      <c r="C153" s="107" t="s">
        <v>1699</v>
      </c>
      <c r="D153" s="107" t="s">
        <v>1702</v>
      </c>
      <c r="E153" s="107" t="s">
        <v>1700</v>
      </c>
      <c r="F153" s="107" t="str">
        <f>lng_iteminfo!$O389</f>
        <v>합성1시간단축(대표)</v>
      </c>
      <c r="G153" s="107">
        <v>1</v>
      </c>
      <c r="H153" s="107">
        <v>0</v>
      </c>
      <c r="I153" s="107" t="s">
        <v>1701</v>
      </c>
      <c r="J153" s="107">
        <v>0</v>
      </c>
      <c r="K153" s="107" t="s">
        <v>1704</v>
      </c>
      <c r="L153" s="107">
        <v>0</v>
      </c>
      <c r="M153" s="107">
        <v>0</v>
      </c>
      <c r="N153" s="107">
        <v>5000</v>
      </c>
      <c r="O153" s="107">
        <v>0</v>
      </c>
      <c r="P153" s="107">
        <v>1</v>
      </c>
      <c r="Q153" s="107">
        <v>1</v>
      </c>
      <c r="R153" s="107" t="str">
        <f>lng_iteminfo!$O400</f>
        <v>합성시간을 1시간 줄여준다.</v>
      </c>
    </row>
    <row r="154" spans="1:37" s="103" customFormat="1" x14ac:dyDescent="0.3">
      <c r="B154" s="104">
        <v>1601</v>
      </c>
      <c r="C154" s="104" t="s">
        <v>1245</v>
      </c>
      <c r="D154" s="104" t="s">
        <v>1702</v>
      </c>
      <c r="E154" s="104" t="s">
        <v>1700</v>
      </c>
      <c r="F154" s="104" t="str">
        <f>lng_iteminfo!$O390</f>
        <v>합성1시간단축 (1개)</v>
      </c>
      <c r="G154" s="104">
        <v>0</v>
      </c>
      <c r="H154" s="104">
        <v>0</v>
      </c>
      <c r="I154" s="104" t="s">
        <v>1701</v>
      </c>
      <c r="J154" s="104">
        <v>0</v>
      </c>
      <c r="K154" s="104" t="s">
        <v>1704</v>
      </c>
      <c r="L154" s="104">
        <v>0</v>
      </c>
      <c r="M154" s="104">
        <v>0</v>
      </c>
      <c r="N154" s="104">
        <v>0</v>
      </c>
      <c r="O154" s="104">
        <v>1</v>
      </c>
      <c r="P154" s="104">
        <v>1</v>
      </c>
      <c r="Q154" s="104">
        <v>1</v>
      </c>
      <c r="R154" s="104" t="str">
        <f t="shared" ref="R154:R159" si="10">F154</f>
        <v>합성1시간단축 (1개)</v>
      </c>
    </row>
    <row r="155" spans="1:37" s="103" customFormat="1" x14ac:dyDescent="0.3">
      <c r="B155" s="104">
        <v>1602</v>
      </c>
      <c r="C155" s="104" t="s">
        <v>1245</v>
      </c>
      <c r="D155" s="104" t="s">
        <v>1702</v>
      </c>
      <c r="E155" s="104" t="s">
        <v>1247</v>
      </c>
      <c r="F155" s="104" t="str">
        <f>lng_iteminfo!$O391</f>
        <v>합성1시간단축 (2개)</v>
      </c>
      <c r="G155" s="104">
        <v>0</v>
      </c>
      <c r="H155" s="104">
        <v>0</v>
      </c>
      <c r="I155" s="104" t="s">
        <v>1248</v>
      </c>
      <c r="J155" s="104">
        <v>0</v>
      </c>
      <c r="K155" s="104" t="s">
        <v>1704</v>
      </c>
      <c r="L155" s="104">
        <v>0</v>
      </c>
      <c r="M155" s="104">
        <v>0</v>
      </c>
      <c r="N155" s="104">
        <v>0</v>
      </c>
      <c r="O155" s="104">
        <v>2</v>
      </c>
      <c r="P155" s="104">
        <v>2</v>
      </c>
      <c r="Q155" s="104">
        <v>1</v>
      </c>
      <c r="R155" s="104" t="str">
        <f t="shared" si="10"/>
        <v>합성1시간단축 (2개)</v>
      </c>
    </row>
    <row r="156" spans="1:37" s="103" customFormat="1" x14ac:dyDescent="0.3">
      <c r="B156" s="104">
        <v>1603</v>
      </c>
      <c r="C156" s="104" t="s">
        <v>1245</v>
      </c>
      <c r="D156" s="104" t="s">
        <v>1702</v>
      </c>
      <c r="E156" s="104" t="s">
        <v>1247</v>
      </c>
      <c r="F156" s="104" t="str">
        <f>lng_iteminfo!$O392</f>
        <v>합성1시간단축 (3개)</v>
      </c>
      <c r="G156" s="104">
        <v>0</v>
      </c>
      <c r="H156" s="104">
        <v>0</v>
      </c>
      <c r="I156" s="104" t="s">
        <v>1248</v>
      </c>
      <c r="J156" s="104">
        <v>0</v>
      </c>
      <c r="K156" s="104" t="s">
        <v>1704</v>
      </c>
      <c r="L156" s="104">
        <v>0</v>
      </c>
      <c r="M156" s="104">
        <v>0</v>
      </c>
      <c r="N156" s="104">
        <v>0</v>
      </c>
      <c r="O156" s="104">
        <v>3</v>
      </c>
      <c r="P156" s="104">
        <v>3</v>
      </c>
      <c r="Q156" s="104">
        <v>1</v>
      </c>
      <c r="R156" s="104" t="str">
        <f t="shared" si="10"/>
        <v>합성1시간단축 (3개)</v>
      </c>
    </row>
    <row r="157" spans="1:37" s="103" customFormat="1" x14ac:dyDescent="0.3">
      <c r="B157" s="104">
        <v>1604</v>
      </c>
      <c r="C157" s="104" t="s">
        <v>1245</v>
      </c>
      <c r="D157" s="104" t="s">
        <v>1702</v>
      </c>
      <c r="E157" s="104" t="s">
        <v>1247</v>
      </c>
      <c r="F157" s="104" t="str">
        <f>lng_iteminfo!$O393</f>
        <v>합성1시간단축 (5개)</v>
      </c>
      <c r="G157" s="104">
        <v>0</v>
      </c>
      <c r="H157" s="104">
        <v>0</v>
      </c>
      <c r="I157" s="104" t="s">
        <v>1248</v>
      </c>
      <c r="J157" s="104">
        <v>0</v>
      </c>
      <c r="K157" s="104" t="s">
        <v>1704</v>
      </c>
      <c r="L157" s="104">
        <v>0</v>
      </c>
      <c r="M157" s="104">
        <v>0</v>
      </c>
      <c r="N157" s="104">
        <v>0</v>
      </c>
      <c r="O157" s="104">
        <v>5</v>
      </c>
      <c r="P157" s="104">
        <v>5</v>
      </c>
      <c r="Q157" s="104">
        <v>1</v>
      </c>
      <c r="R157" s="104" t="str">
        <f t="shared" si="10"/>
        <v>합성1시간단축 (5개)</v>
      </c>
    </row>
    <row r="158" spans="1:37" s="103" customFormat="1" x14ac:dyDescent="0.3">
      <c r="B158" s="104">
        <v>1605</v>
      </c>
      <c r="C158" s="104" t="s">
        <v>1245</v>
      </c>
      <c r="D158" s="104" t="s">
        <v>1702</v>
      </c>
      <c r="E158" s="104" t="s">
        <v>1247</v>
      </c>
      <c r="F158" s="104" t="str">
        <f>lng_iteminfo!$O394</f>
        <v>합성1시간단축 (10개)</v>
      </c>
      <c r="G158" s="104">
        <v>0</v>
      </c>
      <c r="H158" s="104">
        <v>0</v>
      </c>
      <c r="I158" s="104" t="s">
        <v>1248</v>
      </c>
      <c r="J158" s="104">
        <v>0</v>
      </c>
      <c r="K158" s="104" t="s">
        <v>1704</v>
      </c>
      <c r="L158" s="104">
        <v>0</v>
      </c>
      <c r="M158" s="104">
        <v>0</v>
      </c>
      <c r="N158" s="104">
        <v>0</v>
      </c>
      <c r="O158" s="104">
        <v>10</v>
      </c>
      <c r="P158" s="104">
        <v>10</v>
      </c>
      <c r="Q158" s="104">
        <v>1</v>
      </c>
      <c r="R158" s="104" t="str">
        <f t="shared" si="10"/>
        <v>합성1시간단축 (10개)</v>
      </c>
    </row>
    <row r="159" spans="1:37" s="103" customFormat="1" x14ac:dyDescent="0.3">
      <c r="B159" s="104">
        <v>1606</v>
      </c>
      <c r="C159" s="104" t="s">
        <v>1245</v>
      </c>
      <c r="D159" s="104" t="s">
        <v>1702</v>
      </c>
      <c r="E159" s="104" t="s">
        <v>1247</v>
      </c>
      <c r="F159" s="104" t="str">
        <f>lng_iteminfo!$O395</f>
        <v>합성1시간단축 (20개)</v>
      </c>
      <c r="G159" s="104">
        <v>0</v>
      </c>
      <c r="H159" s="104">
        <v>0</v>
      </c>
      <c r="I159" s="104" t="s">
        <v>1248</v>
      </c>
      <c r="J159" s="104">
        <v>0</v>
      </c>
      <c r="K159" s="104" t="s">
        <v>1704</v>
      </c>
      <c r="L159" s="104">
        <v>0</v>
      </c>
      <c r="M159" s="104">
        <v>0</v>
      </c>
      <c r="N159" s="104">
        <v>0</v>
      </c>
      <c r="O159" s="104">
        <v>20</v>
      </c>
      <c r="P159" s="104">
        <v>20</v>
      </c>
      <c r="Q159" s="104">
        <v>1</v>
      </c>
      <c r="R159" s="104" t="str">
        <f t="shared" si="10"/>
        <v>합성1시간단축 (20개)</v>
      </c>
    </row>
    <row r="160" spans="1:37" s="103" customFormat="1" x14ac:dyDescent="0.3">
      <c r="B160" s="104">
        <v>1607</v>
      </c>
      <c r="C160" s="104" t="s">
        <v>1245</v>
      </c>
      <c r="D160" s="104" t="s">
        <v>1702</v>
      </c>
      <c r="E160" s="104" t="s">
        <v>1247</v>
      </c>
      <c r="F160" s="104" t="str">
        <f>lng_iteminfo!$O396</f>
        <v>합성1시간단축 (30개)</v>
      </c>
      <c r="G160" s="104">
        <v>0</v>
      </c>
      <c r="H160" s="104">
        <v>0</v>
      </c>
      <c r="I160" s="104" t="s">
        <v>1248</v>
      </c>
      <c r="J160" s="104">
        <v>0</v>
      </c>
      <c r="K160" s="104" t="s">
        <v>1704</v>
      </c>
      <c r="L160" s="104">
        <v>0</v>
      </c>
      <c r="M160" s="104">
        <v>0</v>
      </c>
      <c r="N160" s="104">
        <v>0</v>
      </c>
      <c r="O160" s="104">
        <v>30</v>
      </c>
      <c r="P160" s="104">
        <v>30</v>
      </c>
      <c r="Q160" s="104">
        <v>1</v>
      </c>
      <c r="R160" s="104" t="str">
        <f>F160</f>
        <v>합성1시간단축 (30개)</v>
      </c>
    </row>
    <row r="161" spans="1:37" s="103" customFormat="1" x14ac:dyDescent="0.3">
      <c r="B161" s="104">
        <v>1608</v>
      </c>
      <c r="C161" s="104" t="s">
        <v>1245</v>
      </c>
      <c r="D161" s="104" t="s">
        <v>1702</v>
      </c>
      <c r="E161" s="104" t="s">
        <v>1247</v>
      </c>
      <c r="F161" s="104" t="str">
        <f>lng_iteminfo!$O397</f>
        <v>합성1시간단축 (50개)</v>
      </c>
      <c r="G161" s="104">
        <v>1</v>
      </c>
      <c r="H161" s="104">
        <v>0</v>
      </c>
      <c r="I161" s="104" t="s">
        <v>1248</v>
      </c>
      <c r="J161" s="104">
        <v>0</v>
      </c>
      <c r="K161" s="104" t="s">
        <v>1704</v>
      </c>
      <c r="L161" s="104">
        <v>0</v>
      </c>
      <c r="M161" s="104">
        <v>0</v>
      </c>
      <c r="N161" s="104">
        <v>0</v>
      </c>
      <c r="O161" s="104">
        <v>49</v>
      </c>
      <c r="P161" s="104">
        <v>50</v>
      </c>
      <c r="Q161" s="104">
        <v>1</v>
      </c>
      <c r="R161" s="104" t="str">
        <f t="shared" ref="R161:R162" si="11">F161</f>
        <v>합성1시간단축 (50개)</v>
      </c>
    </row>
    <row r="162" spans="1:37" s="103" customFormat="1" x14ac:dyDescent="0.3">
      <c r="B162" s="104">
        <v>1609</v>
      </c>
      <c r="C162" s="104" t="s">
        <v>1245</v>
      </c>
      <c r="D162" s="104" t="s">
        <v>1702</v>
      </c>
      <c r="E162" s="104" t="s">
        <v>1247</v>
      </c>
      <c r="F162" s="104" t="str">
        <f>lng_iteminfo!$O398</f>
        <v>합성1시간단축 (99개)</v>
      </c>
      <c r="G162" s="104">
        <v>1</v>
      </c>
      <c r="H162" s="104">
        <v>0</v>
      </c>
      <c r="I162" s="104" t="s">
        <v>1248</v>
      </c>
      <c r="J162" s="104">
        <v>0</v>
      </c>
      <c r="K162" s="104" t="s">
        <v>1704</v>
      </c>
      <c r="L162" s="104">
        <v>0</v>
      </c>
      <c r="M162" s="104">
        <v>0</v>
      </c>
      <c r="N162" s="104">
        <v>0</v>
      </c>
      <c r="O162" s="104">
        <v>89</v>
      </c>
      <c r="P162" s="104">
        <v>99</v>
      </c>
      <c r="Q162" s="104">
        <v>1</v>
      </c>
      <c r="R162" s="104" t="str">
        <f t="shared" si="11"/>
        <v>합성1시간단축 (99개)</v>
      </c>
    </row>
    <row r="163" spans="1:37" s="8" customFormat="1" x14ac:dyDescent="0.3">
      <c r="A163" s="48" t="s">
        <v>1703</v>
      </c>
      <c r="B163" s="48" t="s">
        <v>1254</v>
      </c>
      <c r="C163" s="48" t="s">
        <v>1255</v>
      </c>
      <c r="D163" s="48" t="s">
        <v>1256</v>
      </c>
      <c r="E163" s="48" t="s">
        <v>1257</v>
      </c>
      <c r="F163" s="48" t="s">
        <v>1258</v>
      </c>
      <c r="G163" s="48" t="s">
        <v>1259</v>
      </c>
      <c r="H163" s="48" t="s">
        <v>1260</v>
      </c>
      <c r="I163" s="48" t="s">
        <v>1261</v>
      </c>
      <c r="J163" s="48" t="s">
        <v>1262</v>
      </c>
      <c r="K163" s="48" t="s">
        <v>1263</v>
      </c>
      <c r="L163" s="48" t="s">
        <v>1264</v>
      </c>
      <c r="M163" s="48" t="s">
        <v>1265</v>
      </c>
      <c r="N163" s="48" t="s">
        <v>1266</v>
      </c>
      <c r="O163" s="48" t="s">
        <v>1267</v>
      </c>
      <c r="P163" s="48" t="s">
        <v>1268</v>
      </c>
      <c r="Q163" s="48" t="s">
        <v>1269</v>
      </c>
      <c r="R163" s="48" t="s">
        <v>1270</v>
      </c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</row>
    <row r="164" spans="1:37" s="13" customFormat="1" x14ac:dyDescent="0.3">
      <c r="A164" s="108"/>
      <c r="B164" s="107">
        <v>2100</v>
      </c>
      <c r="C164" s="107" t="s">
        <v>177</v>
      </c>
      <c r="D164" s="107" t="s">
        <v>1271</v>
      </c>
      <c r="E164" s="107" t="s">
        <v>1252</v>
      </c>
      <c r="F164" s="107" t="str">
        <f>lng_iteminfo!$O402</f>
        <v>긴급요청 티켓</v>
      </c>
      <c r="G164" s="107">
        <v>1</v>
      </c>
      <c r="H164" s="107">
        <v>0</v>
      </c>
      <c r="I164" s="107" t="s">
        <v>1272</v>
      </c>
      <c r="J164" s="107">
        <v>0</v>
      </c>
      <c r="K164" s="42" t="s">
        <v>1273</v>
      </c>
      <c r="L164" s="107">
        <v>0</v>
      </c>
      <c r="M164" s="107">
        <v>0</v>
      </c>
      <c r="N164" s="107">
        <v>0</v>
      </c>
      <c r="O164" s="107">
        <f>2*P164</f>
        <v>2</v>
      </c>
      <c r="P164" s="107">
        <v>1</v>
      </c>
      <c r="Q164" s="107">
        <v>1</v>
      </c>
      <c r="R164" s="107" t="str">
        <f>lng_iteminfo!$O$414</f>
        <v>사용시 일꾼무리를 불러 빠르게 우유를 짜도록 도와주는 아이템.</v>
      </c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  <c r="AH164" s="108"/>
      <c r="AI164" s="108"/>
      <c r="AJ164" s="108"/>
      <c r="AK164" s="108"/>
    </row>
    <row r="165" spans="1:37" s="13" customFormat="1" x14ac:dyDescent="0.3">
      <c r="A165" s="108"/>
      <c r="B165" s="108">
        <v>2101</v>
      </c>
      <c r="C165" s="108" t="s">
        <v>177</v>
      </c>
      <c r="D165" s="108" t="s">
        <v>1271</v>
      </c>
      <c r="E165" s="108" t="s">
        <v>1252</v>
      </c>
      <c r="F165" s="108" t="str">
        <f>lng_iteminfo!$O403</f>
        <v>긴급요청 티켓 (2개)</v>
      </c>
      <c r="G165" s="108">
        <v>0</v>
      </c>
      <c r="H165" s="108">
        <v>0</v>
      </c>
      <c r="I165" s="108" t="s">
        <v>1272</v>
      </c>
      <c r="J165" s="108">
        <v>0</v>
      </c>
      <c r="K165" s="25" t="s">
        <v>1273</v>
      </c>
      <c r="L165" s="108">
        <v>0</v>
      </c>
      <c r="M165" s="108">
        <v>0</v>
      </c>
      <c r="N165" s="108">
        <v>0</v>
      </c>
      <c r="O165" s="108">
        <f t="shared" ref="O165:O174" si="12">2*P165</f>
        <v>4</v>
      </c>
      <c r="P165" s="108">
        <v>2</v>
      </c>
      <c r="Q165" s="108">
        <v>1</v>
      </c>
      <c r="R165" s="108" t="str">
        <f>F165</f>
        <v>긴급요청 티켓 (2개)</v>
      </c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  <c r="AH165" s="108"/>
      <c r="AI165" s="108"/>
      <c r="AJ165" s="108"/>
      <c r="AK165" s="108"/>
    </row>
    <row r="166" spans="1:37" s="13" customFormat="1" x14ac:dyDescent="0.3">
      <c r="A166" s="108"/>
      <c r="B166" s="108">
        <v>2102</v>
      </c>
      <c r="C166" s="108" t="s">
        <v>177</v>
      </c>
      <c r="D166" s="108" t="s">
        <v>1271</v>
      </c>
      <c r="E166" s="108" t="s">
        <v>1252</v>
      </c>
      <c r="F166" s="108" t="str">
        <f>lng_iteminfo!$O404</f>
        <v>긴급요청 티켓 (3개)</v>
      </c>
      <c r="G166" s="108">
        <v>0</v>
      </c>
      <c r="H166" s="108">
        <v>0</v>
      </c>
      <c r="I166" s="108" t="s">
        <v>1272</v>
      </c>
      <c r="J166" s="108">
        <v>0</v>
      </c>
      <c r="K166" s="25" t="s">
        <v>1273</v>
      </c>
      <c r="L166" s="108">
        <v>0</v>
      </c>
      <c r="M166" s="108">
        <v>0</v>
      </c>
      <c r="N166" s="108">
        <v>0</v>
      </c>
      <c r="O166" s="108">
        <f t="shared" si="12"/>
        <v>6</v>
      </c>
      <c r="P166" s="108">
        <v>3</v>
      </c>
      <c r="Q166" s="108">
        <v>1</v>
      </c>
      <c r="R166" s="224" t="str">
        <f t="shared" ref="R166:R174" si="13">F166</f>
        <v>긴급요청 티켓 (3개)</v>
      </c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  <c r="AH166" s="108"/>
      <c r="AI166" s="108"/>
      <c r="AJ166" s="108"/>
      <c r="AK166" s="108"/>
    </row>
    <row r="167" spans="1:37" s="13" customFormat="1" x14ac:dyDescent="0.3">
      <c r="A167" s="108"/>
      <c r="B167" s="108">
        <v>2103</v>
      </c>
      <c r="C167" s="108" t="s">
        <v>177</v>
      </c>
      <c r="D167" s="108" t="s">
        <v>1271</v>
      </c>
      <c r="E167" s="108" t="s">
        <v>1252</v>
      </c>
      <c r="F167" s="108" t="str">
        <f>lng_iteminfo!$O405</f>
        <v>긴급요청 티켓 (5개)</v>
      </c>
      <c r="G167" s="108">
        <v>0</v>
      </c>
      <c r="H167" s="108">
        <v>0</v>
      </c>
      <c r="I167" s="108" t="s">
        <v>1272</v>
      </c>
      <c r="J167" s="108">
        <v>0</v>
      </c>
      <c r="K167" s="25" t="s">
        <v>1273</v>
      </c>
      <c r="L167" s="108">
        <v>0</v>
      </c>
      <c r="M167" s="108">
        <v>0</v>
      </c>
      <c r="N167" s="108">
        <v>0</v>
      </c>
      <c r="O167" s="108">
        <f t="shared" si="12"/>
        <v>10</v>
      </c>
      <c r="P167" s="108">
        <v>5</v>
      </c>
      <c r="Q167" s="108">
        <v>1</v>
      </c>
      <c r="R167" s="224" t="str">
        <f t="shared" si="13"/>
        <v>긴급요청 티켓 (5개)</v>
      </c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  <c r="AH167" s="108"/>
      <c r="AI167" s="108"/>
      <c r="AJ167" s="108"/>
      <c r="AK167" s="108"/>
    </row>
    <row r="168" spans="1:37" s="13" customFormat="1" x14ac:dyDescent="0.3">
      <c r="A168" s="108"/>
      <c r="B168" s="108">
        <v>2104</v>
      </c>
      <c r="C168" s="108" t="s">
        <v>177</v>
      </c>
      <c r="D168" s="108" t="s">
        <v>1271</v>
      </c>
      <c r="E168" s="108" t="s">
        <v>1252</v>
      </c>
      <c r="F168" s="108" t="str">
        <f>lng_iteminfo!$O406</f>
        <v>긴급요청 티켓 (10개)</v>
      </c>
      <c r="G168" s="108">
        <v>0</v>
      </c>
      <c r="H168" s="108">
        <v>0</v>
      </c>
      <c r="I168" s="108" t="s">
        <v>1272</v>
      </c>
      <c r="J168" s="108">
        <v>0</v>
      </c>
      <c r="K168" s="25" t="s">
        <v>1273</v>
      </c>
      <c r="L168" s="108">
        <v>0</v>
      </c>
      <c r="M168" s="108">
        <v>0</v>
      </c>
      <c r="N168" s="108">
        <v>0</v>
      </c>
      <c r="O168" s="108">
        <f t="shared" si="12"/>
        <v>20</v>
      </c>
      <c r="P168" s="108">
        <v>10</v>
      </c>
      <c r="Q168" s="108">
        <v>1</v>
      </c>
      <c r="R168" s="224" t="str">
        <f t="shared" si="13"/>
        <v>긴급요청 티켓 (10개)</v>
      </c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  <c r="AH168" s="108"/>
      <c r="AI168" s="108"/>
      <c r="AJ168" s="108"/>
      <c r="AK168" s="108"/>
    </row>
    <row r="169" spans="1:37" s="26" customFormat="1" x14ac:dyDescent="0.3">
      <c r="A169" s="108"/>
      <c r="B169" s="106">
        <v>2105</v>
      </c>
      <c r="C169" s="106" t="s">
        <v>177</v>
      </c>
      <c r="D169" s="106" t="s">
        <v>1271</v>
      </c>
      <c r="E169" s="106" t="s">
        <v>1252</v>
      </c>
      <c r="F169" s="106" t="str">
        <f>lng_iteminfo!$O407</f>
        <v>긴급요청 티켓 (15개)</v>
      </c>
      <c r="G169" s="108">
        <v>0</v>
      </c>
      <c r="H169" s="106">
        <v>0</v>
      </c>
      <c r="I169" s="106" t="s">
        <v>1272</v>
      </c>
      <c r="J169" s="106">
        <v>0</v>
      </c>
      <c r="K169" s="25" t="s">
        <v>1273</v>
      </c>
      <c r="L169" s="106">
        <v>0</v>
      </c>
      <c r="M169" s="106">
        <v>0</v>
      </c>
      <c r="N169" s="106">
        <v>0</v>
      </c>
      <c r="O169" s="106">
        <f t="shared" ref="O169" si="14">2*P169</f>
        <v>30</v>
      </c>
      <c r="P169" s="106">
        <v>15</v>
      </c>
      <c r="Q169" s="106">
        <v>1</v>
      </c>
      <c r="R169" s="224" t="str">
        <f t="shared" si="13"/>
        <v>긴급요청 티켓 (15개)</v>
      </c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  <c r="AH169" s="108"/>
      <c r="AI169" s="108"/>
      <c r="AJ169" s="108"/>
      <c r="AK169" s="108"/>
    </row>
    <row r="170" spans="1:37" s="13" customFormat="1" x14ac:dyDescent="0.3">
      <c r="A170" s="108"/>
      <c r="B170" s="108">
        <v>2106</v>
      </c>
      <c r="C170" s="108" t="s">
        <v>177</v>
      </c>
      <c r="D170" s="108" t="s">
        <v>1271</v>
      </c>
      <c r="E170" s="108" t="s">
        <v>1252</v>
      </c>
      <c r="F170" s="108" t="str">
        <f>lng_iteminfo!$O408</f>
        <v>긴급요청 티켓 (20개)</v>
      </c>
      <c r="G170" s="108">
        <v>0</v>
      </c>
      <c r="H170" s="108">
        <v>0</v>
      </c>
      <c r="I170" s="108" t="s">
        <v>1272</v>
      </c>
      <c r="J170" s="108">
        <v>0</v>
      </c>
      <c r="K170" s="25" t="s">
        <v>1273</v>
      </c>
      <c r="L170" s="108">
        <v>0</v>
      </c>
      <c r="M170" s="108">
        <v>0</v>
      </c>
      <c r="N170" s="108">
        <v>0</v>
      </c>
      <c r="O170" s="108">
        <f t="shared" si="12"/>
        <v>40</v>
      </c>
      <c r="P170" s="108">
        <v>20</v>
      </c>
      <c r="Q170" s="108">
        <v>1</v>
      </c>
      <c r="R170" s="224" t="str">
        <f t="shared" si="13"/>
        <v>긴급요청 티켓 (20개)</v>
      </c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  <c r="AH170" s="108"/>
      <c r="AI170" s="108"/>
      <c r="AJ170" s="108"/>
      <c r="AK170" s="108"/>
    </row>
    <row r="171" spans="1:37" s="26" customFormat="1" x14ac:dyDescent="0.3">
      <c r="A171" s="108"/>
      <c r="B171" s="106">
        <v>2107</v>
      </c>
      <c r="C171" s="106" t="s">
        <v>177</v>
      </c>
      <c r="D171" s="106" t="s">
        <v>1271</v>
      </c>
      <c r="E171" s="106" t="s">
        <v>1252</v>
      </c>
      <c r="F171" s="106" t="str">
        <f>lng_iteminfo!$O409</f>
        <v>긴급요청 티켓 (25개)</v>
      </c>
      <c r="G171" s="108">
        <v>0</v>
      </c>
      <c r="H171" s="106">
        <v>0</v>
      </c>
      <c r="I171" s="106" t="s">
        <v>1272</v>
      </c>
      <c r="J171" s="106">
        <v>0</v>
      </c>
      <c r="K171" s="25" t="s">
        <v>1273</v>
      </c>
      <c r="L171" s="106">
        <v>0</v>
      </c>
      <c r="M171" s="106">
        <v>0</v>
      </c>
      <c r="N171" s="106">
        <v>0</v>
      </c>
      <c r="O171" s="106">
        <f t="shared" ref="O171" si="15">2*P171</f>
        <v>50</v>
      </c>
      <c r="P171" s="106">
        <v>25</v>
      </c>
      <c r="Q171" s="106">
        <v>1</v>
      </c>
      <c r="R171" s="224" t="str">
        <f t="shared" si="13"/>
        <v>긴급요청 티켓 (25개)</v>
      </c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  <c r="AH171" s="108"/>
      <c r="AI171" s="108"/>
      <c r="AJ171" s="108"/>
      <c r="AK171" s="108"/>
    </row>
    <row r="172" spans="1:37" s="13" customFormat="1" x14ac:dyDescent="0.3">
      <c r="A172" s="108"/>
      <c r="B172" s="108">
        <v>2108</v>
      </c>
      <c r="C172" s="108" t="s">
        <v>177</v>
      </c>
      <c r="D172" s="108" t="s">
        <v>1271</v>
      </c>
      <c r="E172" s="108" t="s">
        <v>1252</v>
      </c>
      <c r="F172" s="108" t="str">
        <f>lng_iteminfo!$O410</f>
        <v>긴급요청 티켓 (30개)</v>
      </c>
      <c r="G172" s="108">
        <v>0</v>
      </c>
      <c r="H172" s="108">
        <v>0</v>
      </c>
      <c r="I172" s="108" t="s">
        <v>1272</v>
      </c>
      <c r="J172" s="108">
        <v>0</v>
      </c>
      <c r="K172" s="25" t="s">
        <v>1273</v>
      </c>
      <c r="L172" s="108">
        <v>0</v>
      </c>
      <c r="M172" s="108">
        <v>0</v>
      </c>
      <c r="N172" s="108">
        <v>0</v>
      </c>
      <c r="O172" s="108">
        <f t="shared" si="12"/>
        <v>60</v>
      </c>
      <c r="P172" s="108">
        <v>30</v>
      </c>
      <c r="Q172" s="108">
        <v>1</v>
      </c>
      <c r="R172" s="224" t="str">
        <f t="shared" si="13"/>
        <v>긴급요청 티켓 (30개)</v>
      </c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  <c r="AH172" s="108"/>
      <c r="AI172" s="108"/>
      <c r="AJ172" s="108"/>
      <c r="AK172" s="108"/>
    </row>
    <row r="173" spans="1:37" s="13" customFormat="1" x14ac:dyDescent="0.3">
      <c r="A173" s="108"/>
      <c r="B173" s="108">
        <v>2109</v>
      </c>
      <c r="C173" s="108" t="s">
        <v>177</v>
      </c>
      <c r="D173" s="108" t="s">
        <v>1271</v>
      </c>
      <c r="E173" s="108" t="s">
        <v>1252</v>
      </c>
      <c r="F173" s="108" t="str">
        <f>lng_iteminfo!$O411</f>
        <v>긴급요청 티켓 (50개)</v>
      </c>
      <c r="G173" s="108">
        <v>0</v>
      </c>
      <c r="H173" s="108">
        <v>0</v>
      </c>
      <c r="I173" s="108" t="s">
        <v>1272</v>
      </c>
      <c r="J173" s="108">
        <v>0</v>
      </c>
      <c r="K173" s="25" t="s">
        <v>1273</v>
      </c>
      <c r="L173" s="108">
        <v>0</v>
      </c>
      <c r="M173" s="108">
        <v>0</v>
      </c>
      <c r="N173" s="108">
        <v>0</v>
      </c>
      <c r="O173" s="108">
        <f t="shared" si="12"/>
        <v>100</v>
      </c>
      <c r="P173" s="108">
        <v>50</v>
      </c>
      <c r="Q173" s="108">
        <v>1</v>
      </c>
      <c r="R173" s="224" t="str">
        <f t="shared" si="13"/>
        <v>긴급요청 티켓 (50개)</v>
      </c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  <c r="AH173" s="108"/>
      <c r="AI173" s="108"/>
      <c r="AJ173" s="108"/>
      <c r="AK173" s="108"/>
    </row>
    <row r="174" spans="1:37" s="10" customFormat="1" x14ac:dyDescent="0.3">
      <c r="A174" s="108"/>
      <c r="B174" s="108">
        <v>2110</v>
      </c>
      <c r="C174" s="108" t="s">
        <v>177</v>
      </c>
      <c r="D174" s="108" t="s">
        <v>1271</v>
      </c>
      <c r="E174" s="108" t="s">
        <v>1252</v>
      </c>
      <c r="F174" s="108" t="str">
        <f>lng_iteminfo!$O412</f>
        <v>긴급요청 티켓 (99개)</v>
      </c>
      <c r="G174" s="108">
        <v>0</v>
      </c>
      <c r="H174" s="108">
        <v>0</v>
      </c>
      <c r="I174" s="108" t="s">
        <v>1272</v>
      </c>
      <c r="J174" s="108">
        <v>0</v>
      </c>
      <c r="K174" s="25" t="s">
        <v>1273</v>
      </c>
      <c r="L174" s="108">
        <v>0</v>
      </c>
      <c r="M174" s="108">
        <v>0</v>
      </c>
      <c r="N174" s="108">
        <v>0</v>
      </c>
      <c r="O174" s="108">
        <f t="shared" si="12"/>
        <v>198</v>
      </c>
      <c r="P174" s="108">
        <v>99</v>
      </c>
      <c r="Q174" s="108">
        <v>1</v>
      </c>
      <c r="R174" s="224" t="str">
        <f t="shared" si="13"/>
        <v>긴급요청 티켓 (99개)</v>
      </c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  <c r="AH174" s="108"/>
      <c r="AI174" s="108"/>
      <c r="AJ174" s="108"/>
      <c r="AK174" s="108"/>
    </row>
    <row r="175" spans="1:37" s="30" customFormat="1" x14ac:dyDescent="0.3">
      <c r="A175" s="48" t="s">
        <v>1253</v>
      </c>
      <c r="B175" s="48" t="s">
        <v>1254</v>
      </c>
      <c r="C175" s="48" t="s">
        <v>1255</v>
      </c>
      <c r="D175" s="48" t="s">
        <v>1256</v>
      </c>
      <c r="E175" s="48" t="s">
        <v>1257</v>
      </c>
      <c r="F175" s="48" t="s">
        <v>1258</v>
      </c>
      <c r="G175" s="48" t="s">
        <v>1259</v>
      </c>
      <c r="H175" s="48" t="s">
        <v>1260</v>
      </c>
      <c r="I175" s="48" t="s">
        <v>1261</v>
      </c>
      <c r="J175" s="48" t="s">
        <v>1262</v>
      </c>
      <c r="K175" s="48" t="s">
        <v>1263</v>
      </c>
      <c r="L175" s="48" t="s">
        <v>1264</v>
      </c>
      <c r="M175" s="48" t="s">
        <v>1265</v>
      </c>
      <c r="N175" s="48" t="s">
        <v>1266</v>
      </c>
      <c r="O175" s="48" t="s">
        <v>1267</v>
      </c>
      <c r="P175" s="48" t="s">
        <v>1268</v>
      </c>
      <c r="Q175" s="48" t="s">
        <v>1269</v>
      </c>
      <c r="R175" s="48" t="s">
        <v>1270</v>
      </c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</row>
    <row r="176" spans="1:37" s="31" customFormat="1" x14ac:dyDescent="0.3">
      <c r="A176" s="108"/>
      <c r="B176" s="107">
        <v>2200</v>
      </c>
      <c r="C176" s="107" t="s">
        <v>177</v>
      </c>
      <c r="D176" s="107" t="s">
        <v>1274</v>
      </c>
      <c r="E176" s="107" t="s">
        <v>1252</v>
      </c>
      <c r="F176" s="107" t="str">
        <f>lng_iteminfo!$O416</f>
        <v>일반 교배 티켓</v>
      </c>
      <c r="G176" s="107">
        <v>0</v>
      </c>
      <c r="H176" s="107">
        <v>0</v>
      </c>
      <c r="I176" s="107" t="s">
        <v>1272</v>
      </c>
      <c r="J176" s="107">
        <v>0</v>
      </c>
      <c r="K176" s="42" t="s">
        <v>1275</v>
      </c>
      <c r="L176" s="107">
        <v>0</v>
      </c>
      <c r="M176" s="107">
        <v>0</v>
      </c>
      <c r="N176" s="107">
        <v>0</v>
      </c>
      <c r="O176" s="107">
        <f>5*P176</f>
        <v>5</v>
      </c>
      <c r="P176" s="107">
        <v>1</v>
      </c>
      <c r="Q176" s="107">
        <v>1</v>
      </c>
      <c r="R176" s="107" t="str">
        <f>lng_iteminfo!$O$425</f>
        <v>일반 교배를 1회 무료로 사용할 수 있는 티켓.</v>
      </c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  <c r="AH176" s="108"/>
      <c r="AI176" s="108"/>
      <c r="AJ176" s="108"/>
      <c r="AK176" s="108"/>
    </row>
    <row r="177" spans="1:37" s="31" customFormat="1" x14ac:dyDescent="0.3">
      <c r="A177" s="108"/>
      <c r="B177" s="108">
        <v>2201</v>
      </c>
      <c r="C177" s="108" t="s">
        <v>177</v>
      </c>
      <c r="D177" s="108" t="s">
        <v>1274</v>
      </c>
      <c r="E177" s="108" t="s">
        <v>1252</v>
      </c>
      <c r="F177" s="108" t="str">
        <f>lng_iteminfo!$O417</f>
        <v>일반 교배 티켓 (2개)</v>
      </c>
      <c r="G177" s="108">
        <v>0</v>
      </c>
      <c r="H177" s="108">
        <v>0</v>
      </c>
      <c r="I177" s="108" t="s">
        <v>1272</v>
      </c>
      <c r="J177" s="108">
        <v>0</v>
      </c>
      <c r="K177" s="41" t="s">
        <v>1275</v>
      </c>
      <c r="L177" s="108">
        <v>0</v>
      </c>
      <c r="M177" s="108">
        <v>0</v>
      </c>
      <c r="N177" s="108">
        <v>0</v>
      </c>
      <c r="O177" s="108">
        <f t="shared" ref="O177:O183" si="16">5*P177</f>
        <v>10</v>
      </c>
      <c r="P177" s="108">
        <v>2</v>
      </c>
      <c r="Q177" s="108">
        <v>1</v>
      </c>
      <c r="R177" s="108" t="str">
        <f t="shared" ref="R177:R183" si="17">F177</f>
        <v>일반 교배 티켓 (2개)</v>
      </c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  <c r="AH177" s="108"/>
      <c r="AI177" s="108"/>
      <c r="AJ177" s="108"/>
      <c r="AK177" s="108"/>
    </row>
    <row r="178" spans="1:37" s="31" customFormat="1" x14ac:dyDescent="0.3">
      <c r="A178" s="108"/>
      <c r="B178" s="108">
        <v>2202</v>
      </c>
      <c r="C178" s="108" t="s">
        <v>177</v>
      </c>
      <c r="D178" s="108" t="s">
        <v>1274</v>
      </c>
      <c r="E178" s="108" t="s">
        <v>1252</v>
      </c>
      <c r="F178" s="108" t="str">
        <f>lng_iteminfo!$O418</f>
        <v>일반 교배 티켓 (5개)</v>
      </c>
      <c r="G178" s="108">
        <v>0</v>
      </c>
      <c r="H178" s="108">
        <v>0</v>
      </c>
      <c r="I178" s="108" t="s">
        <v>1272</v>
      </c>
      <c r="J178" s="108">
        <v>0</v>
      </c>
      <c r="K178" s="41" t="s">
        <v>1275</v>
      </c>
      <c r="L178" s="108">
        <v>0</v>
      </c>
      <c r="M178" s="108">
        <v>0</v>
      </c>
      <c r="N178" s="108">
        <v>0</v>
      </c>
      <c r="O178" s="108">
        <f t="shared" si="16"/>
        <v>25</v>
      </c>
      <c r="P178" s="108">
        <v>5</v>
      </c>
      <c r="Q178" s="108">
        <v>1</v>
      </c>
      <c r="R178" s="108" t="str">
        <f t="shared" si="17"/>
        <v>일반 교배 티켓 (5개)</v>
      </c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  <c r="AH178" s="108"/>
      <c r="AI178" s="108"/>
      <c r="AJ178" s="108"/>
      <c r="AK178" s="108"/>
    </row>
    <row r="179" spans="1:37" s="31" customFormat="1" x14ac:dyDescent="0.3">
      <c r="A179" s="108"/>
      <c r="B179" s="108">
        <v>2203</v>
      </c>
      <c r="C179" s="108" t="s">
        <v>177</v>
      </c>
      <c r="D179" s="108" t="s">
        <v>1274</v>
      </c>
      <c r="E179" s="108" t="s">
        <v>1252</v>
      </c>
      <c r="F179" s="108" t="str">
        <f>lng_iteminfo!$O419</f>
        <v>일반 교배 티켓 (10개)</v>
      </c>
      <c r="G179" s="108">
        <v>0</v>
      </c>
      <c r="H179" s="108">
        <v>0</v>
      </c>
      <c r="I179" s="108" t="s">
        <v>1272</v>
      </c>
      <c r="J179" s="108">
        <v>0</v>
      </c>
      <c r="K179" s="41" t="s">
        <v>1275</v>
      </c>
      <c r="L179" s="108">
        <v>0</v>
      </c>
      <c r="M179" s="108">
        <v>0</v>
      </c>
      <c r="N179" s="108">
        <v>0</v>
      </c>
      <c r="O179" s="108">
        <f t="shared" si="16"/>
        <v>50</v>
      </c>
      <c r="P179" s="108">
        <v>10</v>
      </c>
      <c r="Q179" s="108">
        <v>1</v>
      </c>
      <c r="R179" s="108" t="str">
        <f t="shared" si="17"/>
        <v>일반 교배 티켓 (10개)</v>
      </c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  <c r="AH179" s="108"/>
      <c r="AI179" s="108"/>
      <c r="AJ179" s="108"/>
      <c r="AK179" s="108"/>
    </row>
    <row r="180" spans="1:37" s="31" customFormat="1" x14ac:dyDescent="0.3">
      <c r="A180" s="108"/>
      <c r="B180" s="108">
        <v>2204</v>
      </c>
      <c r="C180" s="108" t="s">
        <v>177</v>
      </c>
      <c r="D180" s="108" t="s">
        <v>1274</v>
      </c>
      <c r="E180" s="108" t="s">
        <v>1252</v>
      </c>
      <c r="F180" s="108" t="str">
        <f>lng_iteminfo!$O420</f>
        <v>일반 교배 티켓 (20개)</v>
      </c>
      <c r="G180" s="108">
        <v>0</v>
      </c>
      <c r="H180" s="108">
        <v>0</v>
      </c>
      <c r="I180" s="108" t="s">
        <v>1272</v>
      </c>
      <c r="J180" s="108">
        <v>0</v>
      </c>
      <c r="K180" s="41" t="s">
        <v>1275</v>
      </c>
      <c r="L180" s="108">
        <v>0</v>
      </c>
      <c r="M180" s="108">
        <v>0</v>
      </c>
      <c r="N180" s="108">
        <v>0</v>
      </c>
      <c r="O180" s="108">
        <f t="shared" si="16"/>
        <v>100</v>
      </c>
      <c r="P180" s="108">
        <v>20</v>
      </c>
      <c r="Q180" s="108">
        <v>1</v>
      </c>
      <c r="R180" s="108" t="str">
        <f t="shared" si="17"/>
        <v>일반 교배 티켓 (20개)</v>
      </c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  <c r="AH180" s="108"/>
      <c r="AI180" s="108"/>
      <c r="AJ180" s="108"/>
      <c r="AK180" s="108"/>
    </row>
    <row r="181" spans="1:37" s="31" customFormat="1" x14ac:dyDescent="0.3">
      <c r="A181" s="108"/>
      <c r="B181" s="108">
        <v>2205</v>
      </c>
      <c r="C181" s="108" t="s">
        <v>177</v>
      </c>
      <c r="D181" s="108" t="s">
        <v>1274</v>
      </c>
      <c r="E181" s="108" t="s">
        <v>1252</v>
      </c>
      <c r="F181" s="108" t="str">
        <f>lng_iteminfo!$O421</f>
        <v>일반 교배 티켓 (30개)</v>
      </c>
      <c r="G181" s="108">
        <v>0</v>
      </c>
      <c r="H181" s="108">
        <v>0</v>
      </c>
      <c r="I181" s="108" t="s">
        <v>1272</v>
      </c>
      <c r="J181" s="108">
        <v>0</v>
      </c>
      <c r="K181" s="41" t="s">
        <v>1275</v>
      </c>
      <c r="L181" s="108">
        <v>0</v>
      </c>
      <c r="M181" s="108">
        <v>0</v>
      </c>
      <c r="N181" s="108">
        <v>0</v>
      </c>
      <c r="O181" s="108">
        <f t="shared" si="16"/>
        <v>150</v>
      </c>
      <c r="P181" s="108">
        <v>30</v>
      </c>
      <c r="Q181" s="108">
        <v>1</v>
      </c>
      <c r="R181" s="108" t="str">
        <f t="shared" si="17"/>
        <v>일반 교배 티켓 (30개)</v>
      </c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  <c r="AH181" s="108"/>
      <c r="AI181" s="108"/>
      <c r="AJ181" s="108"/>
      <c r="AK181" s="108"/>
    </row>
    <row r="182" spans="1:37" s="31" customFormat="1" x14ac:dyDescent="0.3">
      <c r="A182" s="108"/>
      <c r="B182" s="108">
        <v>2206</v>
      </c>
      <c r="C182" s="108" t="s">
        <v>177</v>
      </c>
      <c r="D182" s="108" t="s">
        <v>1274</v>
      </c>
      <c r="E182" s="108" t="s">
        <v>1252</v>
      </c>
      <c r="F182" s="108" t="str">
        <f>lng_iteminfo!$O422</f>
        <v>일반 교배 티켓 (50개)</v>
      </c>
      <c r="G182" s="108">
        <v>0</v>
      </c>
      <c r="H182" s="108">
        <v>0</v>
      </c>
      <c r="I182" s="108" t="s">
        <v>1272</v>
      </c>
      <c r="J182" s="108">
        <v>0</v>
      </c>
      <c r="K182" s="41" t="s">
        <v>1275</v>
      </c>
      <c r="L182" s="108">
        <v>0</v>
      </c>
      <c r="M182" s="108">
        <v>0</v>
      </c>
      <c r="N182" s="108">
        <v>0</v>
      </c>
      <c r="O182" s="108">
        <f t="shared" si="16"/>
        <v>250</v>
      </c>
      <c r="P182" s="108">
        <v>50</v>
      </c>
      <c r="Q182" s="108">
        <v>1</v>
      </c>
      <c r="R182" s="108" t="str">
        <f t="shared" si="17"/>
        <v>일반 교배 티켓 (50개)</v>
      </c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  <c r="AH182" s="108"/>
      <c r="AI182" s="108"/>
      <c r="AJ182" s="108"/>
      <c r="AK182" s="108"/>
    </row>
    <row r="183" spans="1:37" s="31" customFormat="1" x14ac:dyDescent="0.3">
      <c r="A183" s="108"/>
      <c r="B183" s="108">
        <v>2207</v>
      </c>
      <c r="C183" s="108" t="s">
        <v>177</v>
      </c>
      <c r="D183" s="108" t="s">
        <v>1274</v>
      </c>
      <c r="E183" s="108" t="s">
        <v>1252</v>
      </c>
      <c r="F183" s="108" t="str">
        <f>lng_iteminfo!$O423</f>
        <v>일반 교배 티켓 (99개)</v>
      </c>
      <c r="G183" s="108">
        <v>0</v>
      </c>
      <c r="H183" s="108">
        <v>0</v>
      </c>
      <c r="I183" s="108" t="s">
        <v>1272</v>
      </c>
      <c r="J183" s="108">
        <v>0</v>
      </c>
      <c r="K183" s="41" t="s">
        <v>1275</v>
      </c>
      <c r="L183" s="108">
        <v>0</v>
      </c>
      <c r="M183" s="108">
        <v>0</v>
      </c>
      <c r="N183" s="108">
        <v>0</v>
      </c>
      <c r="O183" s="108">
        <f t="shared" si="16"/>
        <v>495</v>
      </c>
      <c r="P183" s="108">
        <v>99</v>
      </c>
      <c r="Q183" s="108">
        <v>1</v>
      </c>
      <c r="R183" s="108" t="str">
        <f t="shared" si="17"/>
        <v>일반 교배 티켓 (99개)</v>
      </c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  <c r="AH183" s="108"/>
      <c r="AI183" s="108"/>
      <c r="AJ183" s="108"/>
      <c r="AK183" s="108"/>
    </row>
    <row r="184" spans="1:37" s="30" customFormat="1" x14ac:dyDescent="0.3">
      <c r="A184" s="48" t="s">
        <v>1253</v>
      </c>
      <c r="B184" s="48" t="s">
        <v>1254</v>
      </c>
      <c r="C184" s="48" t="s">
        <v>1255</v>
      </c>
      <c r="D184" s="48" t="s">
        <v>1256</v>
      </c>
      <c r="E184" s="48" t="s">
        <v>1257</v>
      </c>
      <c r="F184" s="48" t="s">
        <v>1258</v>
      </c>
      <c r="G184" s="48" t="s">
        <v>1259</v>
      </c>
      <c r="H184" s="48" t="s">
        <v>1260</v>
      </c>
      <c r="I184" s="48" t="s">
        <v>1261</v>
      </c>
      <c r="J184" s="48" t="s">
        <v>1262</v>
      </c>
      <c r="K184" s="48" t="s">
        <v>1263</v>
      </c>
      <c r="L184" s="48" t="s">
        <v>1264</v>
      </c>
      <c r="M184" s="48" t="s">
        <v>1265</v>
      </c>
      <c r="N184" s="48" t="s">
        <v>1266</v>
      </c>
      <c r="O184" s="48" t="s">
        <v>1267</v>
      </c>
      <c r="P184" s="48" t="s">
        <v>1268</v>
      </c>
      <c r="Q184" s="48" t="s">
        <v>1269</v>
      </c>
      <c r="R184" s="48" t="s">
        <v>1270</v>
      </c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</row>
    <row r="185" spans="1:37" s="31" customFormat="1" x14ac:dyDescent="0.3">
      <c r="A185" s="108"/>
      <c r="B185" s="107">
        <v>2300</v>
      </c>
      <c r="C185" s="107" t="s">
        <v>177</v>
      </c>
      <c r="D185" s="107" t="s">
        <v>1276</v>
      </c>
      <c r="E185" s="107" t="s">
        <v>1252</v>
      </c>
      <c r="F185" s="107" t="str">
        <f>lng_iteminfo!$O427</f>
        <v>프리미엄 교배 티켓</v>
      </c>
      <c r="G185" s="107">
        <v>0</v>
      </c>
      <c r="H185" s="107">
        <v>0</v>
      </c>
      <c r="I185" s="107" t="s">
        <v>1272</v>
      </c>
      <c r="J185" s="107">
        <v>0</v>
      </c>
      <c r="K185" s="42" t="s">
        <v>1277</v>
      </c>
      <c r="L185" s="107">
        <v>0</v>
      </c>
      <c r="M185" s="107">
        <v>0</v>
      </c>
      <c r="N185" s="107">
        <v>0</v>
      </c>
      <c r="O185" s="107">
        <f>20*P185</f>
        <v>20</v>
      </c>
      <c r="P185" s="107">
        <v>1</v>
      </c>
      <c r="Q185" s="107">
        <v>1</v>
      </c>
      <c r="R185" s="107" t="str">
        <f>lng_iteminfo!$O$436</f>
        <v>프리미엄 교배를 1회 무료로 사용할 수 있는 티켓.</v>
      </c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  <c r="AH185" s="108"/>
      <c r="AI185" s="108"/>
      <c r="AJ185" s="108"/>
      <c r="AK185" s="108"/>
    </row>
    <row r="186" spans="1:37" s="31" customFormat="1" x14ac:dyDescent="0.3">
      <c r="A186" s="108"/>
      <c r="B186" s="108">
        <v>2301</v>
      </c>
      <c r="C186" s="108" t="s">
        <v>177</v>
      </c>
      <c r="D186" s="108" t="s">
        <v>1276</v>
      </c>
      <c r="E186" s="108" t="s">
        <v>1252</v>
      </c>
      <c r="F186" s="108" t="str">
        <f>lng_iteminfo!$O428</f>
        <v>프리미엄 교배 티켓 (2개)</v>
      </c>
      <c r="G186" s="108">
        <v>0</v>
      </c>
      <c r="H186" s="108">
        <v>0</v>
      </c>
      <c r="I186" s="108" t="s">
        <v>1272</v>
      </c>
      <c r="J186" s="108">
        <v>0</v>
      </c>
      <c r="K186" s="41" t="s">
        <v>1277</v>
      </c>
      <c r="L186" s="108">
        <v>0</v>
      </c>
      <c r="M186" s="108">
        <v>0</v>
      </c>
      <c r="N186" s="108">
        <v>0</v>
      </c>
      <c r="O186" s="108">
        <f>20*P186</f>
        <v>40</v>
      </c>
      <c r="P186" s="108">
        <v>2</v>
      </c>
      <c r="Q186" s="108">
        <v>1</v>
      </c>
      <c r="R186" s="108" t="str">
        <f t="shared" ref="R186:R192" si="18">F186</f>
        <v>프리미엄 교배 티켓 (2개)</v>
      </c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  <c r="AH186" s="108"/>
      <c r="AI186" s="108"/>
      <c r="AJ186" s="108"/>
      <c r="AK186" s="108"/>
    </row>
    <row r="187" spans="1:37" s="31" customFormat="1" x14ac:dyDescent="0.3">
      <c r="A187" s="108"/>
      <c r="B187" s="108">
        <v>2302</v>
      </c>
      <c r="C187" s="108" t="s">
        <v>177</v>
      </c>
      <c r="D187" s="108" t="s">
        <v>1276</v>
      </c>
      <c r="E187" s="108" t="s">
        <v>1252</v>
      </c>
      <c r="F187" s="108" t="str">
        <f>lng_iteminfo!$O429</f>
        <v>프리미엄 교배 티켓 (5개)</v>
      </c>
      <c r="G187" s="108">
        <v>0</v>
      </c>
      <c r="H187" s="108">
        <v>0</v>
      </c>
      <c r="I187" s="108" t="s">
        <v>1272</v>
      </c>
      <c r="J187" s="108">
        <v>0</v>
      </c>
      <c r="K187" s="41" t="s">
        <v>1277</v>
      </c>
      <c r="L187" s="108">
        <v>0</v>
      </c>
      <c r="M187" s="108">
        <v>0</v>
      </c>
      <c r="N187" s="108">
        <v>0</v>
      </c>
      <c r="O187" s="108">
        <f t="shared" ref="O187:O192" si="19">20*P187</f>
        <v>100</v>
      </c>
      <c r="P187" s="108">
        <v>5</v>
      </c>
      <c r="Q187" s="108">
        <v>1</v>
      </c>
      <c r="R187" s="108" t="str">
        <f t="shared" si="18"/>
        <v>프리미엄 교배 티켓 (5개)</v>
      </c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  <c r="AH187" s="108"/>
      <c r="AI187" s="108"/>
      <c r="AJ187" s="108"/>
      <c r="AK187" s="108"/>
    </row>
    <row r="188" spans="1:37" s="31" customFormat="1" x14ac:dyDescent="0.3">
      <c r="A188" s="108"/>
      <c r="B188" s="108">
        <v>2303</v>
      </c>
      <c r="C188" s="108" t="s">
        <v>177</v>
      </c>
      <c r="D188" s="108" t="s">
        <v>1276</v>
      </c>
      <c r="E188" s="108" t="s">
        <v>1252</v>
      </c>
      <c r="F188" s="108" t="str">
        <f>lng_iteminfo!$O430</f>
        <v>프리미엄 교배 티켓 (10개)</v>
      </c>
      <c r="G188" s="108">
        <v>0</v>
      </c>
      <c r="H188" s="108">
        <v>0</v>
      </c>
      <c r="I188" s="108" t="s">
        <v>1272</v>
      </c>
      <c r="J188" s="108">
        <v>0</v>
      </c>
      <c r="K188" s="41" t="s">
        <v>1277</v>
      </c>
      <c r="L188" s="108">
        <v>0</v>
      </c>
      <c r="M188" s="108">
        <v>0</v>
      </c>
      <c r="N188" s="108">
        <v>0</v>
      </c>
      <c r="O188" s="108">
        <f t="shared" si="19"/>
        <v>200</v>
      </c>
      <c r="P188" s="108">
        <v>10</v>
      </c>
      <c r="Q188" s="108">
        <v>1</v>
      </c>
      <c r="R188" s="108" t="str">
        <f t="shared" si="18"/>
        <v>프리미엄 교배 티켓 (10개)</v>
      </c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  <c r="AH188" s="108"/>
      <c r="AI188" s="108"/>
      <c r="AJ188" s="108"/>
      <c r="AK188" s="108"/>
    </row>
    <row r="189" spans="1:37" s="31" customFormat="1" x14ac:dyDescent="0.3">
      <c r="A189" s="108"/>
      <c r="B189" s="108">
        <v>2304</v>
      </c>
      <c r="C189" s="108" t="s">
        <v>177</v>
      </c>
      <c r="D189" s="108" t="s">
        <v>1276</v>
      </c>
      <c r="E189" s="108" t="s">
        <v>1252</v>
      </c>
      <c r="F189" s="108" t="str">
        <f>lng_iteminfo!$O431</f>
        <v>프리미엄 교배 티켓 (20개)</v>
      </c>
      <c r="G189" s="108">
        <v>0</v>
      </c>
      <c r="H189" s="108">
        <v>0</v>
      </c>
      <c r="I189" s="108" t="s">
        <v>1272</v>
      </c>
      <c r="J189" s="108">
        <v>0</v>
      </c>
      <c r="K189" s="41" t="s">
        <v>1277</v>
      </c>
      <c r="L189" s="108">
        <v>0</v>
      </c>
      <c r="M189" s="108">
        <v>0</v>
      </c>
      <c r="N189" s="108">
        <v>0</v>
      </c>
      <c r="O189" s="108">
        <f t="shared" si="19"/>
        <v>400</v>
      </c>
      <c r="P189" s="108">
        <v>20</v>
      </c>
      <c r="Q189" s="108">
        <v>1</v>
      </c>
      <c r="R189" s="108" t="str">
        <f t="shared" si="18"/>
        <v>프리미엄 교배 티켓 (20개)</v>
      </c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</row>
    <row r="190" spans="1:37" s="31" customFormat="1" x14ac:dyDescent="0.3">
      <c r="A190" s="108"/>
      <c r="B190" s="108">
        <v>2305</v>
      </c>
      <c r="C190" s="108" t="s">
        <v>177</v>
      </c>
      <c r="D190" s="108" t="s">
        <v>1276</v>
      </c>
      <c r="E190" s="108" t="s">
        <v>1252</v>
      </c>
      <c r="F190" s="108" t="str">
        <f>lng_iteminfo!$O432</f>
        <v>프리미엄 교배 티켓 (30개)</v>
      </c>
      <c r="G190" s="108">
        <v>0</v>
      </c>
      <c r="H190" s="108">
        <v>0</v>
      </c>
      <c r="I190" s="108" t="s">
        <v>1272</v>
      </c>
      <c r="J190" s="108">
        <v>0</v>
      </c>
      <c r="K190" s="41" t="s">
        <v>1277</v>
      </c>
      <c r="L190" s="108">
        <v>0</v>
      </c>
      <c r="M190" s="108">
        <v>0</v>
      </c>
      <c r="N190" s="108">
        <v>0</v>
      </c>
      <c r="O190" s="108">
        <f t="shared" si="19"/>
        <v>600</v>
      </c>
      <c r="P190" s="108">
        <v>30</v>
      </c>
      <c r="Q190" s="108">
        <v>1</v>
      </c>
      <c r="R190" s="108" t="str">
        <f t="shared" si="18"/>
        <v>프리미엄 교배 티켓 (30개)</v>
      </c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  <c r="AH190" s="108"/>
      <c r="AI190" s="108"/>
      <c r="AJ190" s="108"/>
      <c r="AK190" s="108"/>
    </row>
    <row r="191" spans="1:37" s="31" customFormat="1" x14ac:dyDescent="0.3">
      <c r="A191" s="108"/>
      <c r="B191" s="108">
        <v>2306</v>
      </c>
      <c r="C191" s="108" t="s">
        <v>177</v>
      </c>
      <c r="D191" s="108" t="s">
        <v>1276</v>
      </c>
      <c r="E191" s="108" t="s">
        <v>1252</v>
      </c>
      <c r="F191" s="108" t="str">
        <f>lng_iteminfo!$O433</f>
        <v>프리미엄 교배 티켓 (50개)</v>
      </c>
      <c r="G191" s="108">
        <v>0</v>
      </c>
      <c r="H191" s="108">
        <v>0</v>
      </c>
      <c r="I191" s="108" t="s">
        <v>1272</v>
      </c>
      <c r="J191" s="108">
        <v>0</v>
      </c>
      <c r="K191" s="41" t="s">
        <v>1277</v>
      </c>
      <c r="L191" s="108">
        <v>0</v>
      </c>
      <c r="M191" s="108">
        <v>0</v>
      </c>
      <c r="N191" s="108">
        <v>0</v>
      </c>
      <c r="O191" s="108">
        <f t="shared" si="19"/>
        <v>1000</v>
      </c>
      <c r="P191" s="108">
        <v>50</v>
      </c>
      <c r="Q191" s="108">
        <v>1</v>
      </c>
      <c r="R191" s="108" t="str">
        <f t="shared" si="18"/>
        <v>프리미엄 교배 티켓 (50개)</v>
      </c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  <c r="AH191" s="108"/>
      <c r="AI191" s="108"/>
      <c r="AJ191" s="108"/>
      <c r="AK191" s="108"/>
    </row>
    <row r="192" spans="1:37" s="31" customFormat="1" x14ac:dyDescent="0.3">
      <c r="A192" s="108"/>
      <c r="B192" s="108">
        <v>2307</v>
      </c>
      <c r="C192" s="108" t="s">
        <v>177</v>
      </c>
      <c r="D192" s="108" t="s">
        <v>1276</v>
      </c>
      <c r="E192" s="108" t="s">
        <v>1252</v>
      </c>
      <c r="F192" s="108" t="str">
        <f>lng_iteminfo!$O434</f>
        <v>프리미엄 교배 티켓 (99개)</v>
      </c>
      <c r="G192" s="108">
        <v>0</v>
      </c>
      <c r="H192" s="108">
        <v>0</v>
      </c>
      <c r="I192" s="108" t="s">
        <v>1272</v>
      </c>
      <c r="J192" s="108">
        <v>0</v>
      </c>
      <c r="K192" s="41" t="s">
        <v>1277</v>
      </c>
      <c r="L192" s="108">
        <v>0</v>
      </c>
      <c r="M192" s="108">
        <v>0</v>
      </c>
      <c r="N192" s="108">
        <v>0</v>
      </c>
      <c r="O192" s="108">
        <f t="shared" si="19"/>
        <v>1980</v>
      </c>
      <c r="P192" s="108">
        <v>99</v>
      </c>
      <c r="Q192" s="108">
        <v>1</v>
      </c>
      <c r="R192" s="108" t="str">
        <f t="shared" si="18"/>
        <v>프리미엄 교배 티켓 (99개)</v>
      </c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  <c r="AH192" s="108"/>
      <c r="AI192" s="108"/>
      <c r="AJ192" s="108"/>
      <c r="AK192" s="108"/>
    </row>
    <row r="193" spans="1:37" s="9" customFormat="1" x14ac:dyDescent="0.3">
      <c r="A193" s="48" t="s">
        <v>1278</v>
      </c>
      <c r="B193" s="48" t="s">
        <v>1254</v>
      </c>
      <c r="C193" s="48" t="s">
        <v>1255</v>
      </c>
      <c r="D193" s="48" t="s">
        <v>1256</v>
      </c>
      <c r="E193" s="48" t="s">
        <v>1257</v>
      </c>
      <c r="F193" s="48" t="s">
        <v>182</v>
      </c>
      <c r="G193" s="48" t="s">
        <v>1259</v>
      </c>
      <c r="H193" s="48" t="s">
        <v>1260</v>
      </c>
      <c r="I193" s="48" t="s">
        <v>1261</v>
      </c>
      <c r="J193" s="48" t="s">
        <v>1262</v>
      </c>
      <c r="K193" s="48" t="s">
        <v>1263</v>
      </c>
      <c r="L193" s="48" t="s">
        <v>187</v>
      </c>
      <c r="M193" s="48" t="s">
        <v>1265</v>
      </c>
      <c r="N193" s="48" t="s">
        <v>1266</v>
      </c>
      <c r="O193" s="48" t="s">
        <v>1267</v>
      </c>
      <c r="P193" s="48" t="s">
        <v>1268</v>
      </c>
      <c r="Q193" s="48" t="s">
        <v>1269</v>
      </c>
      <c r="R193" s="48" t="s">
        <v>1270</v>
      </c>
      <c r="S193" s="48" t="s">
        <v>280</v>
      </c>
      <c r="T193" s="48" t="s">
        <v>1279</v>
      </c>
      <c r="U193" s="48" t="s">
        <v>1280</v>
      </c>
      <c r="V193" s="48" t="s">
        <v>1281</v>
      </c>
      <c r="W193" s="48" t="s">
        <v>1282</v>
      </c>
      <c r="X193" s="48" t="s">
        <v>1283</v>
      </c>
      <c r="Y193" s="103" t="s">
        <v>1284</v>
      </c>
      <c r="Z193" s="103" t="s">
        <v>1285</v>
      </c>
      <c r="AA193" s="103" t="s">
        <v>1286</v>
      </c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</row>
    <row r="194" spans="1:37" s="7" customFormat="1" x14ac:dyDescent="0.3">
      <c r="A194" s="103"/>
      <c r="B194" s="103">
        <v>1400</v>
      </c>
      <c r="C194" s="35" t="s">
        <v>1287</v>
      </c>
      <c r="D194" s="35" t="s">
        <v>1288</v>
      </c>
      <c r="E194" s="35" t="s">
        <v>1289</v>
      </c>
      <c r="F194" s="35" t="str">
        <f>lng_iteminfo!$O438</f>
        <v>병아리 모자</v>
      </c>
      <c r="G194" s="70">
        <v>0</v>
      </c>
      <c r="H194" s="35">
        <v>0</v>
      </c>
      <c r="I194" s="35" t="s">
        <v>1272</v>
      </c>
      <c r="J194" s="35">
        <v>0</v>
      </c>
      <c r="K194" s="89" t="s">
        <v>1290</v>
      </c>
      <c r="L194" s="93">
        <v>0</v>
      </c>
      <c r="M194" s="35">
        <v>0</v>
      </c>
      <c r="N194" s="103">
        <v>0</v>
      </c>
      <c r="O194" s="103">
        <v>2</v>
      </c>
      <c r="P194" s="35">
        <v>1</v>
      </c>
      <c r="Q194" s="108">
        <f>IF(IF(N194/2&lt;&gt;0,N194/2, O194*5) &gt; 200, 200, IF(N194/2&lt;&gt;0,N194/2, O194*5))</f>
        <v>10</v>
      </c>
      <c r="R194" s="35" t="str">
        <f t="shared" ref="R194:R225" si="20">F194</f>
        <v>병아리 모자</v>
      </c>
      <c r="S194" s="36" t="s">
        <v>281</v>
      </c>
      <c r="T194" s="35" t="s">
        <v>351</v>
      </c>
      <c r="U194" s="35">
        <v>1</v>
      </c>
      <c r="V194" s="35" t="s">
        <v>649</v>
      </c>
      <c r="W194" s="35">
        <v>-1</v>
      </c>
      <c r="X194" s="35">
        <v>0</v>
      </c>
      <c r="Y194" s="106">
        <v>220</v>
      </c>
      <c r="Z194" s="107">
        <v>-1</v>
      </c>
      <c r="AA194" s="107">
        <v>-1</v>
      </c>
      <c r="AB194" s="103"/>
      <c r="AC194" s="103"/>
      <c r="AD194" s="103"/>
      <c r="AE194" s="103"/>
      <c r="AF194" s="103"/>
      <c r="AG194" s="103"/>
      <c r="AH194" s="103"/>
      <c r="AI194" s="103"/>
      <c r="AJ194" s="103"/>
      <c r="AK194" s="103"/>
    </row>
    <row r="195" spans="1:37" s="7" customFormat="1" x14ac:dyDescent="0.3">
      <c r="A195" s="103"/>
      <c r="B195" s="103">
        <v>1401</v>
      </c>
      <c r="C195" s="35" t="s">
        <v>1287</v>
      </c>
      <c r="D195" s="35" t="s">
        <v>1288</v>
      </c>
      <c r="E195" s="35" t="s">
        <v>1289</v>
      </c>
      <c r="F195" s="35" t="str">
        <f>lng_iteminfo!$O439</f>
        <v>중절모</v>
      </c>
      <c r="G195" s="70">
        <v>1</v>
      </c>
      <c r="H195" s="35">
        <v>0</v>
      </c>
      <c r="I195" s="35" t="s">
        <v>1291</v>
      </c>
      <c r="J195" s="35">
        <v>0</v>
      </c>
      <c r="K195" s="89" t="s">
        <v>1292</v>
      </c>
      <c r="L195" s="93">
        <v>0</v>
      </c>
      <c r="M195" s="35">
        <v>0</v>
      </c>
      <c r="N195" s="103">
        <v>240</v>
      </c>
      <c r="O195" s="103">
        <v>0</v>
      </c>
      <c r="P195" s="35">
        <v>1</v>
      </c>
      <c r="Q195" s="108">
        <f t="shared" ref="Q195:Q258" si="21">IF(IF(N195/2&lt;&gt;0,N195/2, O195*5) &gt; 200, 200, IF(N195/2&lt;&gt;0,N195/2, O195*5))</f>
        <v>120</v>
      </c>
      <c r="R195" s="35" t="str">
        <f t="shared" si="20"/>
        <v>중절모</v>
      </c>
      <c r="S195" s="36" t="s">
        <v>281</v>
      </c>
      <c r="T195" s="35" t="s">
        <v>352</v>
      </c>
      <c r="U195" s="35">
        <v>1</v>
      </c>
      <c r="V195" s="35" t="s">
        <v>650</v>
      </c>
      <c r="W195" s="35">
        <v>-1</v>
      </c>
      <c r="X195" s="35">
        <v>0</v>
      </c>
      <c r="Y195" s="106">
        <v>240</v>
      </c>
      <c r="Z195" s="107">
        <v>-1</v>
      </c>
      <c r="AA195" s="107">
        <v>-1</v>
      </c>
      <c r="AB195" s="103"/>
      <c r="AC195" s="103"/>
      <c r="AD195" s="103"/>
      <c r="AE195" s="103"/>
      <c r="AF195" s="103"/>
      <c r="AG195" s="103"/>
      <c r="AH195" s="103"/>
      <c r="AI195" s="103"/>
      <c r="AJ195" s="103"/>
      <c r="AK195" s="103"/>
    </row>
    <row r="196" spans="1:37" s="7" customFormat="1" x14ac:dyDescent="0.3">
      <c r="A196" s="103"/>
      <c r="B196" s="103">
        <v>1402</v>
      </c>
      <c r="C196" s="35" t="s">
        <v>1293</v>
      </c>
      <c r="D196" s="35" t="s">
        <v>1294</v>
      </c>
      <c r="E196" s="35" t="s">
        <v>1295</v>
      </c>
      <c r="F196" s="35" t="str">
        <f>lng_iteminfo!$O440</f>
        <v>해적 두건</v>
      </c>
      <c r="G196" s="70">
        <v>1</v>
      </c>
      <c r="H196" s="35">
        <v>0</v>
      </c>
      <c r="I196" s="35" t="s">
        <v>1296</v>
      </c>
      <c r="J196" s="35">
        <v>0</v>
      </c>
      <c r="K196" s="89" t="s">
        <v>1297</v>
      </c>
      <c r="L196" s="93">
        <v>0</v>
      </c>
      <c r="M196" s="35">
        <v>0</v>
      </c>
      <c r="N196" s="103">
        <v>260</v>
      </c>
      <c r="O196" s="103">
        <v>0</v>
      </c>
      <c r="P196" s="35">
        <v>1</v>
      </c>
      <c r="Q196" s="108">
        <f t="shared" si="21"/>
        <v>130</v>
      </c>
      <c r="R196" s="35" t="str">
        <f t="shared" si="20"/>
        <v>해적 두건</v>
      </c>
      <c r="S196" s="36" t="s">
        <v>281</v>
      </c>
      <c r="T196" s="35" t="s">
        <v>353</v>
      </c>
      <c r="U196" s="35">
        <v>1</v>
      </c>
      <c r="V196" s="35" t="s">
        <v>651</v>
      </c>
      <c r="W196" s="35">
        <v>-1</v>
      </c>
      <c r="X196" s="35">
        <v>0</v>
      </c>
      <c r="Y196" s="106">
        <v>240</v>
      </c>
      <c r="Z196" s="107">
        <v>-1</v>
      </c>
      <c r="AA196" s="107">
        <v>-1</v>
      </c>
      <c r="AB196" s="103"/>
      <c r="AC196" s="103"/>
      <c r="AD196" s="103"/>
      <c r="AE196" s="103"/>
      <c r="AF196" s="103"/>
      <c r="AG196" s="103"/>
      <c r="AH196" s="103"/>
      <c r="AI196" s="103"/>
      <c r="AJ196" s="103"/>
      <c r="AK196" s="103"/>
    </row>
    <row r="197" spans="1:37" s="7" customFormat="1" x14ac:dyDescent="0.3">
      <c r="A197" s="103"/>
      <c r="B197" s="103">
        <v>1403</v>
      </c>
      <c r="C197" s="35" t="s">
        <v>1293</v>
      </c>
      <c r="D197" s="35" t="s">
        <v>1294</v>
      </c>
      <c r="E197" s="35" t="s">
        <v>1295</v>
      </c>
      <c r="F197" s="35" t="str">
        <f>lng_iteminfo!$O441</f>
        <v>하얀 신사 모자</v>
      </c>
      <c r="G197" s="70">
        <v>0</v>
      </c>
      <c r="H197" s="35">
        <v>0</v>
      </c>
      <c r="I197" s="35" t="s">
        <v>1296</v>
      </c>
      <c r="J197" s="35">
        <v>0</v>
      </c>
      <c r="K197" s="89" t="s">
        <v>1298</v>
      </c>
      <c r="L197" s="93">
        <v>0</v>
      </c>
      <c r="M197" s="35">
        <v>0</v>
      </c>
      <c r="N197" s="103">
        <v>0</v>
      </c>
      <c r="O197" s="103">
        <v>3</v>
      </c>
      <c r="P197" s="35">
        <v>1</v>
      </c>
      <c r="Q197" s="108">
        <f t="shared" si="21"/>
        <v>15</v>
      </c>
      <c r="R197" s="35" t="str">
        <f t="shared" si="20"/>
        <v>하얀 신사 모자</v>
      </c>
      <c r="S197" s="36" t="s">
        <v>281</v>
      </c>
      <c r="T197" s="35" t="s">
        <v>351</v>
      </c>
      <c r="U197" s="35">
        <v>1</v>
      </c>
      <c r="V197" s="35" t="s">
        <v>652</v>
      </c>
      <c r="W197" s="35" t="s">
        <v>352</v>
      </c>
      <c r="X197" s="35">
        <v>1</v>
      </c>
      <c r="Y197" s="106">
        <v>210</v>
      </c>
      <c r="Z197" s="107">
        <v>-1</v>
      </c>
      <c r="AA197" s="107">
        <v>-1</v>
      </c>
      <c r="AB197" s="103"/>
      <c r="AC197" s="103"/>
      <c r="AD197" s="103"/>
      <c r="AE197" s="103"/>
      <c r="AF197" s="103"/>
      <c r="AG197" s="103"/>
      <c r="AH197" s="103"/>
      <c r="AI197" s="103"/>
      <c r="AJ197" s="103"/>
      <c r="AK197" s="103"/>
    </row>
    <row r="198" spans="1:37" s="7" customFormat="1" x14ac:dyDescent="0.3">
      <c r="A198" s="103"/>
      <c r="B198" s="103">
        <v>1404</v>
      </c>
      <c r="C198" s="35" t="s">
        <v>1293</v>
      </c>
      <c r="D198" s="35" t="s">
        <v>1294</v>
      </c>
      <c r="E198" s="35" t="s">
        <v>1295</v>
      </c>
      <c r="F198" s="35" t="str">
        <f>lng_iteminfo!$O442</f>
        <v>검은 신사 모자</v>
      </c>
      <c r="G198" s="70">
        <v>0</v>
      </c>
      <c r="H198" s="35">
        <v>0</v>
      </c>
      <c r="I198" s="35" t="s">
        <v>1299</v>
      </c>
      <c r="J198" s="35">
        <v>0</v>
      </c>
      <c r="K198" s="89" t="s">
        <v>1300</v>
      </c>
      <c r="L198" s="93">
        <v>0</v>
      </c>
      <c r="M198" s="35">
        <v>0</v>
      </c>
      <c r="N198" s="103">
        <v>0</v>
      </c>
      <c r="O198" s="103">
        <v>3</v>
      </c>
      <c r="P198" s="35">
        <v>1</v>
      </c>
      <c r="Q198" s="108">
        <f t="shared" si="21"/>
        <v>15</v>
      </c>
      <c r="R198" s="35" t="str">
        <f t="shared" si="20"/>
        <v>검은 신사 모자</v>
      </c>
      <c r="S198" s="36" t="s">
        <v>281</v>
      </c>
      <c r="T198" s="35" t="s">
        <v>351</v>
      </c>
      <c r="U198" s="35">
        <v>1</v>
      </c>
      <c r="V198" s="35" t="s">
        <v>653</v>
      </c>
      <c r="W198" s="35" t="s">
        <v>353</v>
      </c>
      <c r="X198" s="35">
        <v>1</v>
      </c>
      <c r="Y198" s="106">
        <v>210</v>
      </c>
      <c r="Z198" s="107">
        <v>-1</v>
      </c>
      <c r="AA198" s="107">
        <v>-1</v>
      </c>
      <c r="AB198" s="103"/>
      <c r="AC198" s="103"/>
      <c r="AD198" s="103"/>
      <c r="AE198" s="103"/>
      <c r="AF198" s="103"/>
      <c r="AG198" s="103"/>
      <c r="AH198" s="103"/>
      <c r="AI198" s="103"/>
      <c r="AJ198" s="103"/>
      <c r="AK198" s="103"/>
    </row>
    <row r="199" spans="1:37" s="7" customFormat="1" x14ac:dyDescent="0.3">
      <c r="A199" s="103"/>
      <c r="B199" s="103">
        <v>1405</v>
      </c>
      <c r="C199" s="35" t="s">
        <v>1293</v>
      </c>
      <c r="D199" s="35" t="s">
        <v>1294</v>
      </c>
      <c r="E199" s="35" t="s">
        <v>1295</v>
      </c>
      <c r="F199" s="35" t="str">
        <f>lng_iteminfo!$O443</f>
        <v>마린 캡</v>
      </c>
      <c r="G199" s="70">
        <v>0</v>
      </c>
      <c r="H199" s="35">
        <v>0</v>
      </c>
      <c r="I199" s="35" t="s">
        <v>1299</v>
      </c>
      <c r="J199" s="35">
        <v>0</v>
      </c>
      <c r="K199" s="89" t="s">
        <v>1301</v>
      </c>
      <c r="L199" s="93">
        <v>0</v>
      </c>
      <c r="M199" s="35">
        <v>0</v>
      </c>
      <c r="N199" s="103">
        <v>310</v>
      </c>
      <c r="O199" s="103">
        <v>0</v>
      </c>
      <c r="P199" s="35">
        <v>1</v>
      </c>
      <c r="Q199" s="108">
        <f t="shared" si="21"/>
        <v>155</v>
      </c>
      <c r="R199" s="35" t="str">
        <f t="shared" si="20"/>
        <v>마린 캡</v>
      </c>
      <c r="S199" s="36" t="s">
        <v>281</v>
      </c>
      <c r="T199" s="35" t="s">
        <v>352</v>
      </c>
      <c r="U199" s="35">
        <v>1</v>
      </c>
      <c r="V199" s="35" t="s">
        <v>654</v>
      </c>
      <c r="W199" s="35" t="s">
        <v>353</v>
      </c>
      <c r="X199" s="35">
        <v>1</v>
      </c>
      <c r="Y199" s="106">
        <v>230</v>
      </c>
      <c r="Z199" s="107">
        <v>-1</v>
      </c>
      <c r="AA199" s="107">
        <v>-1</v>
      </c>
      <c r="AB199" s="103"/>
      <c r="AC199" s="103"/>
      <c r="AD199" s="103"/>
      <c r="AE199" s="103"/>
      <c r="AF199" s="103"/>
      <c r="AG199" s="103"/>
      <c r="AH199" s="103"/>
      <c r="AI199" s="103"/>
      <c r="AJ199" s="103"/>
      <c r="AK199" s="103"/>
    </row>
    <row r="200" spans="1:37" s="7" customFormat="1" x14ac:dyDescent="0.3">
      <c r="A200" s="103"/>
      <c r="B200" s="103">
        <v>1406</v>
      </c>
      <c r="C200" s="35" t="s">
        <v>1293</v>
      </c>
      <c r="D200" s="35" t="s">
        <v>1294</v>
      </c>
      <c r="E200" s="35" t="s">
        <v>1295</v>
      </c>
      <c r="F200" s="35" t="str">
        <f>lng_iteminfo!$O444</f>
        <v>털 모자</v>
      </c>
      <c r="G200" s="68">
        <v>0</v>
      </c>
      <c r="H200" s="35">
        <v>0</v>
      </c>
      <c r="I200" s="35" t="s">
        <v>1302</v>
      </c>
      <c r="J200" s="35">
        <v>0</v>
      </c>
      <c r="K200" s="89" t="s">
        <v>1303</v>
      </c>
      <c r="L200" s="67">
        <v>10</v>
      </c>
      <c r="M200" s="35">
        <v>0</v>
      </c>
      <c r="N200" s="103">
        <v>0</v>
      </c>
      <c r="O200" s="103">
        <v>3</v>
      </c>
      <c r="P200" s="35">
        <v>1</v>
      </c>
      <c r="Q200" s="108">
        <f t="shared" si="21"/>
        <v>15</v>
      </c>
      <c r="R200" s="35" t="str">
        <f t="shared" si="20"/>
        <v>털 모자</v>
      </c>
      <c r="S200" s="36" t="s">
        <v>281</v>
      </c>
      <c r="T200" s="35" t="s">
        <v>351</v>
      </c>
      <c r="U200" s="35">
        <v>2</v>
      </c>
      <c r="V200" s="35" t="s">
        <v>655</v>
      </c>
      <c r="W200" s="35">
        <v>-1</v>
      </c>
      <c r="X200" s="35">
        <v>0</v>
      </c>
      <c r="Y200" s="106">
        <v>190</v>
      </c>
      <c r="Z200" s="107">
        <v>-1</v>
      </c>
      <c r="AA200" s="107">
        <v>-1</v>
      </c>
      <c r="AB200" s="103"/>
      <c r="AC200" s="103"/>
      <c r="AD200" s="103"/>
      <c r="AE200" s="103"/>
      <c r="AF200" s="103"/>
      <c r="AG200" s="103"/>
      <c r="AH200" s="103"/>
      <c r="AI200" s="103"/>
      <c r="AJ200" s="103"/>
      <c r="AK200" s="103"/>
    </row>
    <row r="201" spans="1:37" s="7" customFormat="1" x14ac:dyDescent="0.3">
      <c r="A201" s="103"/>
      <c r="B201" s="103">
        <v>1407</v>
      </c>
      <c r="C201" s="35" t="s">
        <v>1293</v>
      </c>
      <c r="D201" s="35" t="s">
        <v>1294</v>
      </c>
      <c r="E201" s="35" t="s">
        <v>1295</v>
      </c>
      <c r="F201" s="35" t="str">
        <f>lng_iteminfo!$O445</f>
        <v>꽃모양 머리 장식</v>
      </c>
      <c r="G201" s="68">
        <v>1</v>
      </c>
      <c r="H201" s="35">
        <v>0</v>
      </c>
      <c r="I201" s="35" t="s">
        <v>1302</v>
      </c>
      <c r="J201" s="35">
        <v>0</v>
      </c>
      <c r="K201" s="89" t="s">
        <v>1304</v>
      </c>
      <c r="L201" s="67">
        <v>10</v>
      </c>
      <c r="M201" s="35">
        <v>0</v>
      </c>
      <c r="N201" s="103">
        <v>380</v>
      </c>
      <c r="O201" s="103">
        <v>0</v>
      </c>
      <c r="P201" s="35">
        <v>1</v>
      </c>
      <c r="Q201" s="108">
        <f t="shared" si="21"/>
        <v>190</v>
      </c>
      <c r="R201" s="35" t="str">
        <f t="shared" si="20"/>
        <v>꽃모양 머리 장식</v>
      </c>
      <c r="S201" s="36" t="s">
        <v>281</v>
      </c>
      <c r="T201" s="35" t="s">
        <v>352</v>
      </c>
      <c r="U201" s="35">
        <v>2</v>
      </c>
      <c r="V201" s="35" t="s">
        <v>656</v>
      </c>
      <c r="W201" s="35">
        <v>-1</v>
      </c>
      <c r="X201" s="35">
        <v>0</v>
      </c>
      <c r="Y201" s="106">
        <v>230</v>
      </c>
      <c r="Z201" s="107">
        <v>-1</v>
      </c>
      <c r="AA201" s="107">
        <v>-1</v>
      </c>
      <c r="AB201" s="103"/>
      <c r="AC201" s="103"/>
      <c r="AD201" s="103"/>
      <c r="AE201" s="103"/>
      <c r="AF201" s="103"/>
      <c r="AG201" s="103"/>
      <c r="AH201" s="103"/>
      <c r="AI201" s="103"/>
      <c r="AJ201" s="103"/>
      <c r="AK201" s="103"/>
    </row>
    <row r="202" spans="1:37" s="7" customFormat="1" x14ac:dyDescent="0.3">
      <c r="A202" s="103"/>
      <c r="B202" s="103">
        <v>1408</v>
      </c>
      <c r="C202" s="35" t="s">
        <v>1293</v>
      </c>
      <c r="D202" s="35" t="s">
        <v>1294</v>
      </c>
      <c r="E202" s="35" t="s">
        <v>1295</v>
      </c>
      <c r="F202" s="35" t="str">
        <f>lng_iteminfo!$O446</f>
        <v>보드 고글</v>
      </c>
      <c r="G202" s="68">
        <v>1</v>
      </c>
      <c r="H202" s="35">
        <v>0</v>
      </c>
      <c r="I202" s="35" t="s">
        <v>1305</v>
      </c>
      <c r="J202" s="35">
        <v>0</v>
      </c>
      <c r="K202" s="89" t="s">
        <v>1306</v>
      </c>
      <c r="L202" s="67">
        <v>10</v>
      </c>
      <c r="M202" s="35">
        <v>0</v>
      </c>
      <c r="N202" s="103">
        <v>0</v>
      </c>
      <c r="O202" s="103">
        <v>2</v>
      </c>
      <c r="P202" s="35">
        <v>1</v>
      </c>
      <c r="Q202" s="108">
        <f t="shared" si="21"/>
        <v>10</v>
      </c>
      <c r="R202" s="35" t="str">
        <f t="shared" si="20"/>
        <v>보드 고글</v>
      </c>
      <c r="S202" s="36" t="s">
        <v>281</v>
      </c>
      <c r="T202" s="35" t="s">
        <v>353</v>
      </c>
      <c r="U202" s="35">
        <v>2</v>
      </c>
      <c r="V202" s="35" t="s">
        <v>657</v>
      </c>
      <c r="W202" s="35">
        <v>-1</v>
      </c>
      <c r="X202" s="35">
        <v>0</v>
      </c>
      <c r="Y202" s="106">
        <v>230</v>
      </c>
      <c r="Z202" s="107">
        <v>-1</v>
      </c>
      <c r="AA202" s="107">
        <v>-1</v>
      </c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</row>
    <row r="203" spans="1:37" s="7" customFormat="1" x14ac:dyDescent="0.3">
      <c r="A203" s="103"/>
      <c r="B203" s="103">
        <v>1409</v>
      </c>
      <c r="C203" s="35" t="s">
        <v>1293</v>
      </c>
      <c r="D203" s="35" t="s">
        <v>1294</v>
      </c>
      <c r="E203" s="35" t="s">
        <v>1295</v>
      </c>
      <c r="F203" s="35" t="str">
        <f>lng_iteminfo!$O447</f>
        <v>카우보이 모자</v>
      </c>
      <c r="G203" s="68">
        <v>0</v>
      </c>
      <c r="H203" s="35">
        <v>0</v>
      </c>
      <c r="I203" s="35" t="s">
        <v>1305</v>
      </c>
      <c r="J203" s="35">
        <v>0</v>
      </c>
      <c r="K203" s="89" t="s">
        <v>1307</v>
      </c>
      <c r="L203" s="67">
        <v>10</v>
      </c>
      <c r="M203" s="35">
        <v>0</v>
      </c>
      <c r="N203" s="103">
        <v>0</v>
      </c>
      <c r="O203" s="103">
        <v>5</v>
      </c>
      <c r="P203" s="35">
        <v>1</v>
      </c>
      <c r="Q203" s="108">
        <f t="shared" si="21"/>
        <v>25</v>
      </c>
      <c r="R203" s="35" t="str">
        <f t="shared" si="20"/>
        <v>카우보이 모자</v>
      </c>
      <c r="S203" s="36" t="s">
        <v>281</v>
      </c>
      <c r="T203" s="35" t="s">
        <v>351</v>
      </c>
      <c r="U203" s="35">
        <v>2</v>
      </c>
      <c r="V203" s="35" t="s">
        <v>658</v>
      </c>
      <c r="W203" s="35" t="s">
        <v>352</v>
      </c>
      <c r="X203" s="35">
        <v>2</v>
      </c>
      <c r="Y203" s="106">
        <v>170</v>
      </c>
      <c r="Z203" s="107">
        <v>-1</v>
      </c>
      <c r="AA203" s="107">
        <v>-1</v>
      </c>
      <c r="AB203" s="103"/>
      <c r="AC203" s="103"/>
      <c r="AD203" s="103"/>
      <c r="AE203" s="103"/>
      <c r="AF203" s="103"/>
      <c r="AG203" s="103"/>
      <c r="AH203" s="103"/>
      <c r="AI203" s="103"/>
      <c r="AJ203" s="103"/>
      <c r="AK203" s="103"/>
    </row>
    <row r="204" spans="1:37" s="7" customFormat="1" x14ac:dyDescent="0.3">
      <c r="A204" s="103"/>
      <c r="B204" s="103">
        <v>1410</v>
      </c>
      <c r="C204" s="35" t="s">
        <v>1293</v>
      </c>
      <c r="D204" s="35" t="s">
        <v>1294</v>
      </c>
      <c r="E204" s="35" t="s">
        <v>1295</v>
      </c>
      <c r="F204" s="35" t="str">
        <f>lng_iteminfo!$O448</f>
        <v>젓소무늬 캡</v>
      </c>
      <c r="G204" s="68">
        <v>0</v>
      </c>
      <c r="H204" s="35">
        <v>0</v>
      </c>
      <c r="I204" s="35" t="s">
        <v>1291</v>
      </c>
      <c r="J204" s="35">
        <v>0</v>
      </c>
      <c r="K204" s="89" t="s">
        <v>1308</v>
      </c>
      <c r="L204" s="67">
        <v>10</v>
      </c>
      <c r="M204" s="35">
        <v>0</v>
      </c>
      <c r="N204" s="103">
        <v>0</v>
      </c>
      <c r="O204" s="103">
        <v>5</v>
      </c>
      <c r="P204" s="35">
        <v>1</v>
      </c>
      <c r="Q204" s="108">
        <f t="shared" si="21"/>
        <v>25</v>
      </c>
      <c r="R204" s="35" t="str">
        <f t="shared" si="20"/>
        <v>젓소무늬 캡</v>
      </c>
      <c r="S204" s="36" t="s">
        <v>281</v>
      </c>
      <c r="T204" s="35" t="s">
        <v>351</v>
      </c>
      <c r="U204" s="35">
        <v>2</v>
      </c>
      <c r="V204" s="35" t="s">
        <v>659</v>
      </c>
      <c r="W204" s="35" t="s">
        <v>353</v>
      </c>
      <c r="X204" s="35">
        <v>2</v>
      </c>
      <c r="Y204" s="106">
        <v>170</v>
      </c>
      <c r="Z204" s="107">
        <v>-1</v>
      </c>
      <c r="AA204" s="107">
        <v>-1</v>
      </c>
      <c r="AB204" s="103"/>
      <c r="AC204" s="103"/>
      <c r="AD204" s="103"/>
      <c r="AE204" s="103"/>
      <c r="AF204" s="103"/>
      <c r="AG204" s="103"/>
      <c r="AH204" s="103"/>
      <c r="AI204" s="103"/>
      <c r="AJ204" s="103"/>
      <c r="AK204" s="103"/>
    </row>
    <row r="205" spans="1:37" s="7" customFormat="1" x14ac:dyDescent="0.3">
      <c r="A205" s="103"/>
      <c r="B205" s="103">
        <v>1411</v>
      </c>
      <c r="C205" s="35" t="s">
        <v>1293</v>
      </c>
      <c r="D205" s="35" t="s">
        <v>1294</v>
      </c>
      <c r="E205" s="35" t="s">
        <v>1295</v>
      </c>
      <c r="F205" s="35" t="str">
        <f>lng_iteminfo!$O449</f>
        <v>마법사 모자</v>
      </c>
      <c r="G205" s="68">
        <v>0</v>
      </c>
      <c r="H205" s="35">
        <v>0</v>
      </c>
      <c r="I205" s="35" t="s">
        <v>1291</v>
      </c>
      <c r="J205" s="35">
        <v>0</v>
      </c>
      <c r="K205" s="89" t="s">
        <v>1309</v>
      </c>
      <c r="L205" s="67">
        <v>10</v>
      </c>
      <c r="M205" s="35">
        <v>0</v>
      </c>
      <c r="N205" s="103">
        <v>600</v>
      </c>
      <c r="O205" s="103">
        <v>0</v>
      </c>
      <c r="P205" s="35">
        <v>1</v>
      </c>
      <c r="Q205" s="108">
        <f t="shared" si="21"/>
        <v>200</v>
      </c>
      <c r="R205" s="35" t="str">
        <f t="shared" si="20"/>
        <v>마법사 모자</v>
      </c>
      <c r="S205" s="36" t="s">
        <v>281</v>
      </c>
      <c r="T205" s="35" t="s">
        <v>352</v>
      </c>
      <c r="U205" s="35">
        <v>2</v>
      </c>
      <c r="V205" s="35" t="s">
        <v>660</v>
      </c>
      <c r="W205" s="35" t="s">
        <v>353</v>
      </c>
      <c r="X205" s="35">
        <v>2</v>
      </c>
      <c r="Y205" s="106">
        <v>210</v>
      </c>
      <c r="Z205" s="107">
        <v>-1</v>
      </c>
      <c r="AA205" s="107">
        <v>-1</v>
      </c>
      <c r="AB205" s="103"/>
      <c r="AC205" s="103"/>
      <c r="AD205" s="103"/>
      <c r="AE205" s="103"/>
      <c r="AF205" s="103"/>
      <c r="AG205" s="103"/>
      <c r="AH205" s="103"/>
      <c r="AI205" s="103"/>
      <c r="AJ205" s="103"/>
      <c r="AK205" s="103"/>
    </row>
    <row r="206" spans="1:37" s="7" customFormat="1" x14ac:dyDescent="0.3">
      <c r="A206" s="103"/>
      <c r="B206" s="103">
        <v>1412</v>
      </c>
      <c r="C206" s="35" t="s">
        <v>1293</v>
      </c>
      <c r="D206" s="35" t="s">
        <v>1294</v>
      </c>
      <c r="E206" s="35" t="s">
        <v>1295</v>
      </c>
      <c r="F206" s="35" t="str">
        <f>lng_iteminfo!$O450</f>
        <v>작은 왕관</v>
      </c>
      <c r="G206" s="70">
        <v>0</v>
      </c>
      <c r="H206" s="35">
        <v>0</v>
      </c>
      <c r="I206" s="35" t="s">
        <v>1296</v>
      </c>
      <c r="J206" s="35">
        <v>0</v>
      </c>
      <c r="K206" s="89" t="s">
        <v>1310</v>
      </c>
      <c r="L206" s="93">
        <v>20</v>
      </c>
      <c r="M206" s="35">
        <v>0</v>
      </c>
      <c r="N206" s="103">
        <v>0</v>
      </c>
      <c r="O206" s="103">
        <v>4</v>
      </c>
      <c r="P206" s="35">
        <v>1</v>
      </c>
      <c r="Q206" s="108">
        <f t="shared" si="21"/>
        <v>20</v>
      </c>
      <c r="R206" s="35" t="str">
        <f t="shared" si="20"/>
        <v>작은 왕관</v>
      </c>
      <c r="S206" s="36" t="s">
        <v>281</v>
      </c>
      <c r="T206" s="35" t="s">
        <v>351</v>
      </c>
      <c r="U206" s="35">
        <v>3</v>
      </c>
      <c r="V206" s="35" t="s">
        <v>661</v>
      </c>
      <c r="W206" s="35">
        <v>-1</v>
      </c>
      <c r="X206" s="35">
        <v>0</v>
      </c>
      <c r="Y206" s="106">
        <v>160</v>
      </c>
      <c r="Z206" s="107">
        <v>-1</v>
      </c>
      <c r="AA206" s="107">
        <v>-1</v>
      </c>
      <c r="AB206" s="103"/>
      <c r="AC206" s="103"/>
      <c r="AD206" s="103"/>
      <c r="AE206" s="103"/>
      <c r="AF206" s="103"/>
      <c r="AG206" s="103"/>
      <c r="AH206" s="103"/>
      <c r="AI206" s="103"/>
      <c r="AJ206" s="103"/>
      <c r="AK206" s="103"/>
    </row>
    <row r="207" spans="1:37" s="7" customFormat="1" x14ac:dyDescent="0.3">
      <c r="A207" s="103"/>
      <c r="B207" s="103">
        <v>1413</v>
      </c>
      <c r="C207" s="35" t="s">
        <v>1293</v>
      </c>
      <c r="D207" s="35" t="s">
        <v>1294</v>
      </c>
      <c r="E207" s="35" t="s">
        <v>1295</v>
      </c>
      <c r="F207" s="35" t="str">
        <f>lng_iteminfo!$O451</f>
        <v>반창고</v>
      </c>
      <c r="G207" s="70">
        <v>1</v>
      </c>
      <c r="H207" s="35">
        <v>0</v>
      </c>
      <c r="I207" s="35" t="s">
        <v>1311</v>
      </c>
      <c r="J207" s="35">
        <v>0</v>
      </c>
      <c r="K207" s="89" t="s">
        <v>1312</v>
      </c>
      <c r="L207" s="93">
        <v>20</v>
      </c>
      <c r="M207" s="35">
        <v>0</v>
      </c>
      <c r="N207" s="103">
        <v>0</v>
      </c>
      <c r="O207" s="103">
        <v>4</v>
      </c>
      <c r="P207" s="35">
        <v>1</v>
      </c>
      <c r="Q207" s="108">
        <f t="shared" si="21"/>
        <v>20</v>
      </c>
      <c r="R207" s="35" t="str">
        <f t="shared" si="20"/>
        <v>반창고</v>
      </c>
      <c r="S207" s="36" t="s">
        <v>281</v>
      </c>
      <c r="T207" s="35" t="s">
        <v>352</v>
      </c>
      <c r="U207" s="35">
        <v>3</v>
      </c>
      <c r="V207" s="35" t="s">
        <v>662</v>
      </c>
      <c r="W207" s="35">
        <v>-1</v>
      </c>
      <c r="X207" s="35">
        <v>0</v>
      </c>
      <c r="Y207" s="106">
        <v>220</v>
      </c>
      <c r="Z207" s="107">
        <v>-1</v>
      </c>
      <c r="AA207" s="107">
        <v>-1</v>
      </c>
      <c r="AB207" s="103"/>
      <c r="AC207" s="103"/>
      <c r="AD207" s="103"/>
      <c r="AE207" s="103"/>
      <c r="AF207" s="103"/>
      <c r="AG207" s="103"/>
      <c r="AH207" s="103"/>
      <c r="AI207" s="103"/>
      <c r="AJ207" s="103"/>
      <c r="AK207" s="103"/>
    </row>
    <row r="208" spans="1:37" s="7" customFormat="1" x14ac:dyDescent="0.3">
      <c r="A208" s="103"/>
      <c r="B208" s="103">
        <v>1414</v>
      </c>
      <c r="C208" s="35" t="s">
        <v>1313</v>
      </c>
      <c r="D208" s="35" t="s">
        <v>1314</v>
      </c>
      <c r="E208" s="35" t="s">
        <v>1315</v>
      </c>
      <c r="F208" s="35" t="str">
        <f>lng_iteminfo!$O452</f>
        <v>아프로 가발</v>
      </c>
      <c r="G208" s="70">
        <v>1</v>
      </c>
      <c r="H208" s="35">
        <v>0</v>
      </c>
      <c r="I208" s="35" t="s">
        <v>1316</v>
      </c>
      <c r="J208" s="35">
        <v>0</v>
      </c>
      <c r="K208" s="89" t="s">
        <v>1317</v>
      </c>
      <c r="L208" s="93">
        <v>20</v>
      </c>
      <c r="M208" s="35">
        <v>0</v>
      </c>
      <c r="N208" s="103">
        <v>0</v>
      </c>
      <c r="O208" s="103">
        <v>3</v>
      </c>
      <c r="P208" s="35">
        <v>1</v>
      </c>
      <c r="Q208" s="108">
        <f t="shared" si="21"/>
        <v>15</v>
      </c>
      <c r="R208" s="35" t="str">
        <f t="shared" si="20"/>
        <v>아프로 가발</v>
      </c>
      <c r="S208" s="36" t="s">
        <v>281</v>
      </c>
      <c r="T208" s="35" t="s">
        <v>353</v>
      </c>
      <c r="U208" s="35">
        <v>3</v>
      </c>
      <c r="V208" s="35" t="s">
        <v>663</v>
      </c>
      <c r="W208" s="35">
        <v>-1</v>
      </c>
      <c r="X208" s="35">
        <v>0</v>
      </c>
      <c r="Y208" s="106">
        <v>220</v>
      </c>
      <c r="Z208" s="107">
        <v>-1</v>
      </c>
      <c r="AA208" s="107">
        <v>-1</v>
      </c>
      <c r="AB208" s="103"/>
      <c r="AC208" s="103"/>
      <c r="AD208" s="103"/>
      <c r="AE208" s="103"/>
      <c r="AF208" s="103"/>
      <c r="AG208" s="103"/>
      <c r="AH208" s="103"/>
      <c r="AI208" s="103"/>
      <c r="AJ208" s="103"/>
      <c r="AK208" s="103"/>
    </row>
    <row r="209" spans="1:37" s="7" customFormat="1" x14ac:dyDescent="0.3">
      <c r="A209" s="103"/>
      <c r="B209" s="103">
        <v>1415</v>
      </c>
      <c r="C209" s="35" t="s">
        <v>1313</v>
      </c>
      <c r="D209" s="35" t="s">
        <v>1314</v>
      </c>
      <c r="E209" s="35" t="s">
        <v>1315</v>
      </c>
      <c r="F209" s="35" t="str">
        <f>lng_iteminfo!$O453</f>
        <v>작은 꽃 모자</v>
      </c>
      <c r="G209" s="70">
        <v>0</v>
      </c>
      <c r="H209" s="35">
        <v>0</v>
      </c>
      <c r="I209" s="35" t="s">
        <v>1316</v>
      </c>
      <c r="J209" s="35">
        <v>0</v>
      </c>
      <c r="K209" s="89" t="s">
        <v>1318</v>
      </c>
      <c r="L209" s="93">
        <v>20</v>
      </c>
      <c r="M209" s="35">
        <v>0</v>
      </c>
      <c r="N209" s="103">
        <v>0</v>
      </c>
      <c r="O209" s="103">
        <v>7</v>
      </c>
      <c r="P209" s="35">
        <v>1</v>
      </c>
      <c r="Q209" s="108">
        <f t="shared" si="21"/>
        <v>35</v>
      </c>
      <c r="R209" s="35" t="str">
        <f t="shared" si="20"/>
        <v>작은 꽃 모자</v>
      </c>
      <c r="S209" s="36" t="s">
        <v>281</v>
      </c>
      <c r="T209" s="35" t="s">
        <v>351</v>
      </c>
      <c r="U209" s="35">
        <v>3</v>
      </c>
      <c r="V209" s="35" t="s">
        <v>664</v>
      </c>
      <c r="W209" s="35" t="s">
        <v>352</v>
      </c>
      <c r="X209" s="35">
        <v>3</v>
      </c>
      <c r="Y209" s="106">
        <v>130</v>
      </c>
      <c r="Z209" s="107">
        <v>-1</v>
      </c>
      <c r="AA209" s="107">
        <v>-1</v>
      </c>
      <c r="AB209" s="103"/>
      <c r="AC209" s="103"/>
      <c r="AD209" s="103"/>
      <c r="AE209" s="103"/>
      <c r="AF209" s="103"/>
      <c r="AG209" s="103"/>
      <c r="AH209" s="103"/>
      <c r="AI209" s="103"/>
      <c r="AJ209" s="103"/>
      <c r="AK209" s="103"/>
    </row>
    <row r="210" spans="1:37" s="7" customFormat="1" x14ac:dyDescent="0.3">
      <c r="A210" s="103"/>
      <c r="B210" s="103">
        <v>1416</v>
      </c>
      <c r="C210" s="35" t="s">
        <v>1313</v>
      </c>
      <c r="D210" s="35" t="s">
        <v>1314</v>
      </c>
      <c r="E210" s="35" t="s">
        <v>1315</v>
      </c>
      <c r="F210" s="35" t="str">
        <f>lng_iteminfo!$O454</f>
        <v>삐에로 모자</v>
      </c>
      <c r="G210" s="70">
        <v>0</v>
      </c>
      <c r="H210" s="35">
        <v>0</v>
      </c>
      <c r="I210" s="35" t="s">
        <v>1319</v>
      </c>
      <c r="J210" s="35">
        <v>0</v>
      </c>
      <c r="K210" s="89" t="s">
        <v>1320</v>
      </c>
      <c r="L210" s="93">
        <v>25</v>
      </c>
      <c r="M210" s="35">
        <v>0</v>
      </c>
      <c r="N210" s="103">
        <v>0</v>
      </c>
      <c r="O210" s="103">
        <v>6</v>
      </c>
      <c r="P210" s="35">
        <v>1</v>
      </c>
      <c r="Q210" s="108">
        <f t="shared" si="21"/>
        <v>30</v>
      </c>
      <c r="R210" s="35" t="str">
        <f t="shared" si="20"/>
        <v>삐에로 모자</v>
      </c>
      <c r="S210" s="36" t="s">
        <v>281</v>
      </c>
      <c r="T210" s="35" t="s">
        <v>351</v>
      </c>
      <c r="U210" s="35">
        <v>3</v>
      </c>
      <c r="V210" s="35" t="s">
        <v>665</v>
      </c>
      <c r="W210" s="35" t="s">
        <v>353</v>
      </c>
      <c r="X210" s="35">
        <v>3</v>
      </c>
      <c r="Y210" s="106">
        <v>130</v>
      </c>
      <c r="Z210" s="107">
        <v>-1</v>
      </c>
      <c r="AA210" s="107">
        <v>-1</v>
      </c>
      <c r="AB210" s="103"/>
      <c r="AC210" s="103"/>
      <c r="AD210" s="103"/>
      <c r="AE210" s="103"/>
      <c r="AF210" s="103"/>
      <c r="AG210" s="103"/>
      <c r="AH210" s="103"/>
      <c r="AI210" s="103"/>
      <c r="AJ210" s="103"/>
      <c r="AK210" s="103"/>
    </row>
    <row r="211" spans="1:37" s="7" customFormat="1" x14ac:dyDescent="0.3">
      <c r="A211" s="103"/>
      <c r="B211" s="103">
        <v>1417</v>
      </c>
      <c r="C211" s="35" t="s">
        <v>1313</v>
      </c>
      <c r="D211" s="35" t="s">
        <v>1314</v>
      </c>
      <c r="E211" s="35" t="s">
        <v>1315</v>
      </c>
      <c r="F211" s="35" t="str">
        <f>lng_iteminfo!$O455</f>
        <v>분홍 토끼귀</v>
      </c>
      <c r="G211" s="70">
        <v>0</v>
      </c>
      <c r="H211" s="35">
        <v>0</v>
      </c>
      <c r="I211" s="35" t="s">
        <v>1319</v>
      </c>
      <c r="J211" s="35">
        <v>0</v>
      </c>
      <c r="K211" s="89" t="s">
        <v>1321</v>
      </c>
      <c r="L211" s="93">
        <v>25</v>
      </c>
      <c r="M211" s="35">
        <v>0</v>
      </c>
      <c r="N211" s="103">
        <v>1200</v>
      </c>
      <c r="O211" s="103">
        <v>0</v>
      </c>
      <c r="P211" s="35">
        <v>1</v>
      </c>
      <c r="Q211" s="108">
        <f t="shared" si="21"/>
        <v>200</v>
      </c>
      <c r="R211" s="35" t="str">
        <f t="shared" si="20"/>
        <v>분홍 토끼귀</v>
      </c>
      <c r="S211" s="36" t="s">
        <v>281</v>
      </c>
      <c r="T211" s="35" t="s">
        <v>352</v>
      </c>
      <c r="U211" s="35">
        <v>3</v>
      </c>
      <c r="V211" s="35" t="s">
        <v>666</v>
      </c>
      <c r="W211" s="35" t="s">
        <v>353</v>
      </c>
      <c r="X211" s="35">
        <v>3</v>
      </c>
      <c r="Y211" s="106">
        <v>190</v>
      </c>
      <c r="Z211" s="107">
        <v>-1</v>
      </c>
      <c r="AA211" s="107">
        <v>-1</v>
      </c>
      <c r="AB211" s="103"/>
      <c r="AC211" s="103"/>
      <c r="AD211" s="103"/>
      <c r="AE211" s="103"/>
      <c r="AF211" s="103"/>
      <c r="AG211" s="103"/>
      <c r="AH211" s="103"/>
      <c r="AI211" s="103"/>
      <c r="AJ211" s="103"/>
      <c r="AK211" s="103"/>
    </row>
    <row r="212" spans="1:37" s="7" customFormat="1" x14ac:dyDescent="0.3">
      <c r="A212" s="103"/>
      <c r="B212" s="103">
        <v>1418</v>
      </c>
      <c r="C212" s="35" t="s">
        <v>1313</v>
      </c>
      <c r="D212" s="35" t="s">
        <v>1314</v>
      </c>
      <c r="E212" s="35" t="s">
        <v>1315</v>
      </c>
      <c r="F212" s="35" t="str">
        <f>lng_iteminfo!$O456</f>
        <v>유치원 모자</v>
      </c>
      <c r="G212" s="68">
        <v>1</v>
      </c>
      <c r="H212" s="35">
        <v>0</v>
      </c>
      <c r="I212" s="35" t="s">
        <v>1322</v>
      </c>
      <c r="J212" s="35">
        <v>0</v>
      </c>
      <c r="K212" s="89" t="s">
        <v>1323</v>
      </c>
      <c r="L212" s="67">
        <v>25</v>
      </c>
      <c r="M212" s="35">
        <v>0</v>
      </c>
      <c r="N212" s="103">
        <v>0</v>
      </c>
      <c r="O212" s="103">
        <v>5</v>
      </c>
      <c r="P212" s="35">
        <v>1</v>
      </c>
      <c r="Q212" s="108">
        <f t="shared" si="21"/>
        <v>25</v>
      </c>
      <c r="R212" s="35" t="str">
        <f t="shared" si="20"/>
        <v>유치원 모자</v>
      </c>
      <c r="S212" s="36" t="s">
        <v>281</v>
      </c>
      <c r="T212" s="35" t="s">
        <v>351</v>
      </c>
      <c r="U212" s="35">
        <v>4</v>
      </c>
      <c r="V212" s="35" t="s">
        <v>667</v>
      </c>
      <c r="W212" s="35">
        <v>-1</v>
      </c>
      <c r="X212" s="35">
        <v>0</v>
      </c>
      <c r="Y212" s="106">
        <v>130</v>
      </c>
      <c r="Z212" s="107">
        <v>-1</v>
      </c>
      <c r="AA212" s="107">
        <v>-1</v>
      </c>
      <c r="AB212" s="103"/>
      <c r="AC212" s="103"/>
      <c r="AD212" s="103"/>
      <c r="AE212" s="103"/>
      <c r="AF212" s="103"/>
      <c r="AG212" s="103"/>
      <c r="AH212" s="103"/>
      <c r="AI212" s="103"/>
      <c r="AJ212" s="103"/>
      <c r="AK212" s="103"/>
    </row>
    <row r="213" spans="1:37" s="12" customFormat="1" x14ac:dyDescent="0.3">
      <c r="A213" s="103"/>
      <c r="B213" s="103">
        <v>1419</v>
      </c>
      <c r="C213" s="101" t="s">
        <v>1313</v>
      </c>
      <c r="D213" s="101" t="s">
        <v>1314</v>
      </c>
      <c r="E213" s="101" t="s">
        <v>1315</v>
      </c>
      <c r="F213" s="101" t="str">
        <f>lng_iteminfo!$O457</f>
        <v>닭 모자</v>
      </c>
      <c r="G213" s="68">
        <v>1</v>
      </c>
      <c r="H213" s="101">
        <v>0</v>
      </c>
      <c r="I213" s="101" t="s">
        <v>1324</v>
      </c>
      <c r="J213" s="101">
        <v>0</v>
      </c>
      <c r="K213" s="89" t="s">
        <v>1325</v>
      </c>
      <c r="L213" s="67">
        <v>25</v>
      </c>
      <c r="M213" s="101">
        <v>0</v>
      </c>
      <c r="N213" s="103">
        <v>0</v>
      </c>
      <c r="O213" s="103">
        <v>5</v>
      </c>
      <c r="P213" s="101">
        <v>1</v>
      </c>
      <c r="Q213" s="108">
        <f t="shared" si="21"/>
        <v>25</v>
      </c>
      <c r="R213" s="101" t="str">
        <f t="shared" si="20"/>
        <v>닭 모자</v>
      </c>
      <c r="S213" s="32" t="s">
        <v>281</v>
      </c>
      <c r="T213" s="101" t="s">
        <v>352</v>
      </c>
      <c r="U213" s="101">
        <v>4</v>
      </c>
      <c r="V213" s="38" t="s">
        <v>668</v>
      </c>
      <c r="W213" s="101">
        <v>-1</v>
      </c>
      <c r="X213" s="101">
        <v>0</v>
      </c>
      <c r="Y213" s="106">
        <v>210</v>
      </c>
      <c r="Z213" s="107">
        <v>-1</v>
      </c>
      <c r="AA213" s="107">
        <v>-1</v>
      </c>
      <c r="AB213" s="103"/>
      <c r="AC213" s="103"/>
      <c r="AD213" s="103"/>
      <c r="AE213" s="103"/>
      <c r="AF213" s="103"/>
      <c r="AG213" s="103"/>
      <c r="AH213" s="103"/>
      <c r="AI213" s="103"/>
      <c r="AJ213" s="103"/>
      <c r="AK213" s="103"/>
    </row>
    <row r="214" spans="1:37" s="12" customFormat="1" x14ac:dyDescent="0.3">
      <c r="A214" s="103"/>
      <c r="B214" s="103">
        <v>1420</v>
      </c>
      <c r="C214" s="101" t="s">
        <v>1313</v>
      </c>
      <c r="D214" s="101" t="s">
        <v>1314</v>
      </c>
      <c r="E214" s="101" t="s">
        <v>1315</v>
      </c>
      <c r="F214" s="101" t="str">
        <f>lng_iteminfo!$O458</f>
        <v>흰색 중절모</v>
      </c>
      <c r="G214" s="68">
        <v>0</v>
      </c>
      <c r="H214" s="101">
        <v>0</v>
      </c>
      <c r="I214" s="101" t="s">
        <v>1324</v>
      </c>
      <c r="J214" s="101">
        <v>0</v>
      </c>
      <c r="K214" s="89" t="s">
        <v>1326</v>
      </c>
      <c r="L214" s="67">
        <v>30</v>
      </c>
      <c r="M214" s="101">
        <v>0</v>
      </c>
      <c r="N214" s="103">
        <v>0</v>
      </c>
      <c r="O214" s="103">
        <v>4</v>
      </c>
      <c r="P214" s="101">
        <v>1</v>
      </c>
      <c r="Q214" s="108">
        <f t="shared" si="21"/>
        <v>20</v>
      </c>
      <c r="R214" s="101" t="str">
        <f t="shared" si="20"/>
        <v>흰색 중절모</v>
      </c>
      <c r="S214" s="32" t="s">
        <v>281</v>
      </c>
      <c r="T214" s="101" t="s">
        <v>353</v>
      </c>
      <c r="U214" s="101">
        <v>4</v>
      </c>
      <c r="V214" s="106" t="s">
        <v>669</v>
      </c>
      <c r="W214" s="101">
        <v>-1</v>
      </c>
      <c r="X214" s="101">
        <v>0</v>
      </c>
      <c r="Y214" s="106">
        <v>210</v>
      </c>
      <c r="Z214" s="107">
        <v>-1</v>
      </c>
      <c r="AA214" s="107">
        <v>-1</v>
      </c>
      <c r="AB214" s="103"/>
      <c r="AC214" s="103"/>
      <c r="AD214" s="103"/>
      <c r="AE214" s="103"/>
      <c r="AF214" s="103"/>
      <c r="AG214" s="103"/>
      <c r="AH214" s="103"/>
      <c r="AI214" s="103"/>
      <c r="AJ214" s="103"/>
      <c r="AK214" s="103"/>
    </row>
    <row r="215" spans="1:37" s="12" customFormat="1" x14ac:dyDescent="0.3">
      <c r="A215" s="103"/>
      <c r="B215" s="103">
        <v>1421</v>
      </c>
      <c r="C215" s="101" t="s">
        <v>1313</v>
      </c>
      <c r="D215" s="101" t="s">
        <v>1314</v>
      </c>
      <c r="E215" s="101" t="s">
        <v>1315</v>
      </c>
      <c r="F215" s="101" t="str">
        <f>lng_iteminfo!$O459</f>
        <v>푸른 해적 두건</v>
      </c>
      <c r="G215" s="68">
        <v>0</v>
      </c>
      <c r="H215" s="101">
        <v>0</v>
      </c>
      <c r="I215" s="101" t="s">
        <v>1311</v>
      </c>
      <c r="J215" s="101">
        <v>0</v>
      </c>
      <c r="K215" s="89" t="s">
        <v>1327</v>
      </c>
      <c r="L215" s="67">
        <v>30</v>
      </c>
      <c r="M215" s="101">
        <v>0</v>
      </c>
      <c r="N215" s="103">
        <v>0</v>
      </c>
      <c r="O215" s="103">
        <v>9</v>
      </c>
      <c r="P215" s="101">
        <v>1</v>
      </c>
      <c r="Q215" s="108">
        <f t="shared" si="21"/>
        <v>45</v>
      </c>
      <c r="R215" s="101" t="str">
        <f t="shared" si="20"/>
        <v>푸른 해적 두건</v>
      </c>
      <c r="S215" s="32" t="s">
        <v>281</v>
      </c>
      <c r="T215" s="101" t="s">
        <v>351</v>
      </c>
      <c r="U215" s="101">
        <v>4</v>
      </c>
      <c r="V215" s="106" t="s">
        <v>670</v>
      </c>
      <c r="W215" s="101" t="s">
        <v>352</v>
      </c>
      <c r="X215" s="101">
        <v>4</v>
      </c>
      <c r="Y215" s="106">
        <v>90</v>
      </c>
      <c r="Z215" s="107">
        <v>-1</v>
      </c>
      <c r="AA215" s="107">
        <v>-1</v>
      </c>
      <c r="AB215" s="103"/>
      <c r="AC215" s="103"/>
      <c r="AD215" s="103"/>
      <c r="AE215" s="103"/>
      <c r="AF215" s="103"/>
      <c r="AG215" s="103"/>
      <c r="AH215" s="103"/>
      <c r="AI215" s="103"/>
      <c r="AJ215" s="103"/>
      <c r="AK215" s="103"/>
    </row>
    <row r="216" spans="1:37" s="12" customFormat="1" x14ac:dyDescent="0.3">
      <c r="A216" s="103"/>
      <c r="B216" s="103">
        <v>1422</v>
      </c>
      <c r="C216" s="101" t="s">
        <v>1313</v>
      </c>
      <c r="D216" s="101" t="s">
        <v>1314</v>
      </c>
      <c r="E216" s="101" t="s">
        <v>1315</v>
      </c>
      <c r="F216" s="101" t="str">
        <f>lng_iteminfo!$O460</f>
        <v>분홍 신사 모자</v>
      </c>
      <c r="G216" s="68">
        <v>0</v>
      </c>
      <c r="H216" s="101">
        <v>0</v>
      </c>
      <c r="I216" s="101" t="s">
        <v>1311</v>
      </c>
      <c r="J216" s="101">
        <v>0</v>
      </c>
      <c r="K216" s="89" t="s">
        <v>1328</v>
      </c>
      <c r="L216" s="67">
        <v>30</v>
      </c>
      <c r="M216" s="101">
        <v>0</v>
      </c>
      <c r="N216" s="103">
        <v>0</v>
      </c>
      <c r="O216" s="103">
        <v>8</v>
      </c>
      <c r="P216" s="101">
        <v>1</v>
      </c>
      <c r="Q216" s="108">
        <f t="shared" si="21"/>
        <v>40</v>
      </c>
      <c r="R216" s="101" t="str">
        <f t="shared" si="20"/>
        <v>분홍 신사 모자</v>
      </c>
      <c r="S216" s="32" t="s">
        <v>281</v>
      </c>
      <c r="T216" s="101" t="s">
        <v>351</v>
      </c>
      <c r="U216" s="101">
        <v>4</v>
      </c>
      <c r="V216" s="106" t="s">
        <v>671</v>
      </c>
      <c r="W216" s="101" t="s">
        <v>353</v>
      </c>
      <c r="X216" s="101">
        <v>4</v>
      </c>
      <c r="Y216" s="106">
        <v>90</v>
      </c>
      <c r="Z216" s="107">
        <v>-1</v>
      </c>
      <c r="AA216" s="107">
        <v>-1</v>
      </c>
      <c r="AB216" s="103"/>
      <c r="AC216" s="103"/>
      <c r="AD216" s="103"/>
      <c r="AE216" s="103"/>
      <c r="AF216" s="103"/>
      <c r="AG216" s="103"/>
      <c r="AH216" s="103"/>
      <c r="AI216" s="103"/>
      <c r="AJ216" s="103"/>
      <c r="AK216" s="103"/>
    </row>
    <row r="217" spans="1:37" s="12" customFormat="1" x14ac:dyDescent="0.3">
      <c r="A217" s="103"/>
      <c r="B217" s="103">
        <v>1423</v>
      </c>
      <c r="C217" s="101" t="s">
        <v>1313</v>
      </c>
      <c r="D217" s="101" t="s">
        <v>1314</v>
      </c>
      <c r="E217" s="101" t="s">
        <v>1315</v>
      </c>
      <c r="F217" s="101" t="str">
        <f>lng_iteminfo!$O461</f>
        <v>파란 신사 모자</v>
      </c>
      <c r="G217" s="68">
        <v>0</v>
      </c>
      <c r="H217" s="101">
        <v>0</v>
      </c>
      <c r="I217" s="101" t="s">
        <v>1316</v>
      </c>
      <c r="J217" s="101">
        <v>0</v>
      </c>
      <c r="K217" s="89" t="s">
        <v>1329</v>
      </c>
      <c r="L217" s="67">
        <v>30</v>
      </c>
      <c r="M217" s="101">
        <v>0</v>
      </c>
      <c r="N217" s="103">
        <v>0</v>
      </c>
      <c r="O217" s="103">
        <v>8</v>
      </c>
      <c r="P217" s="101">
        <v>1</v>
      </c>
      <c r="Q217" s="108">
        <f t="shared" si="21"/>
        <v>40</v>
      </c>
      <c r="R217" s="101" t="str">
        <f t="shared" si="20"/>
        <v>파란 신사 모자</v>
      </c>
      <c r="S217" s="32" t="s">
        <v>281</v>
      </c>
      <c r="T217" s="101" t="s">
        <v>352</v>
      </c>
      <c r="U217" s="101">
        <v>4</v>
      </c>
      <c r="V217" s="106" t="s">
        <v>672</v>
      </c>
      <c r="W217" s="101" t="s">
        <v>353</v>
      </c>
      <c r="X217" s="101">
        <v>4</v>
      </c>
      <c r="Y217" s="106">
        <v>170</v>
      </c>
      <c r="Z217" s="107">
        <v>-1</v>
      </c>
      <c r="AA217" s="107">
        <v>-1</v>
      </c>
      <c r="AB217" s="103"/>
      <c r="AC217" s="103"/>
      <c r="AD217" s="103"/>
      <c r="AE217" s="103"/>
      <c r="AF217" s="103"/>
      <c r="AG217" s="103"/>
      <c r="AH217" s="103"/>
      <c r="AI217" s="103"/>
      <c r="AJ217" s="103"/>
      <c r="AK217" s="103"/>
    </row>
    <row r="218" spans="1:37" s="12" customFormat="1" x14ac:dyDescent="0.3">
      <c r="A218" s="103"/>
      <c r="B218" s="103">
        <v>1424</v>
      </c>
      <c r="C218" s="101" t="s">
        <v>1313</v>
      </c>
      <c r="D218" s="101" t="s">
        <v>1314</v>
      </c>
      <c r="E218" s="101" t="s">
        <v>1315</v>
      </c>
      <c r="F218" s="101" t="str">
        <f>lng_iteminfo!$O462</f>
        <v>푸른색 마린 캡</v>
      </c>
      <c r="G218" s="70">
        <v>0</v>
      </c>
      <c r="H218" s="101">
        <v>0</v>
      </c>
      <c r="I218" s="101" t="s">
        <v>1316</v>
      </c>
      <c r="J218" s="101">
        <v>0</v>
      </c>
      <c r="K218" s="89" t="s">
        <v>1330</v>
      </c>
      <c r="L218" s="93">
        <v>35</v>
      </c>
      <c r="M218" s="101">
        <v>0</v>
      </c>
      <c r="N218" s="103">
        <v>0</v>
      </c>
      <c r="O218" s="103">
        <v>6</v>
      </c>
      <c r="P218" s="101">
        <v>1</v>
      </c>
      <c r="Q218" s="108">
        <f t="shared" si="21"/>
        <v>30</v>
      </c>
      <c r="R218" s="101" t="str">
        <f t="shared" si="20"/>
        <v>푸른색 마린 캡</v>
      </c>
      <c r="S218" s="32" t="s">
        <v>281</v>
      </c>
      <c r="T218" s="101" t="s">
        <v>351</v>
      </c>
      <c r="U218" s="101">
        <v>5</v>
      </c>
      <c r="V218" s="106" t="s">
        <v>673</v>
      </c>
      <c r="W218" s="101">
        <v>-1</v>
      </c>
      <c r="X218" s="101">
        <v>0</v>
      </c>
      <c r="Y218" s="106">
        <v>100</v>
      </c>
      <c r="Z218" s="107">
        <v>-1</v>
      </c>
      <c r="AA218" s="107">
        <v>-1</v>
      </c>
      <c r="AB218" s="103"/>
      <c r="AC218" s="103"/>
      <c r="AD218" s="103"/>
      <c r="AE218" s="103"/>
      <c r="AF218" s="103"/>
      <c r="AG218" s="103"/>
      <c r="AH218" s="103"/>
      <c r="AI218" s="103"/>
      <c r="AJ218" s="103"/>
      <c r="AK218" s="103"/>
    </row>
    <row r="219" spans="1:37" s="12" customFormat="1" x14ac:dyDescent="0.3">
      <c r="A219" s="103"/>
      <c r="B219" s="103">
        <v>1425</v>
      </c>
      <c r="C219" s="101" t="s">
        <v>1313</v>
      </c>
      <c r="D219" s="101" t="s">
        <v>1314</v>
      </c>
      <c r="E219" s="101" t="s">
        <v>1315</v>
      </c>
      <c r="F219" s="101" t="str">
        <f>lng_iteminfo!$O463</f>
        <v>포근한 털 모자</v>
      </c>
      <c r="G219" s="70">
        <v>1</v>
      </c>
      <c r="H219" s="101">
        <v>0</v>
      </c>
      <c r="I219" s="101" t="s">
        <v>1319</v>
      </c>
      <c r="J219" s="101">
        <v>0</v>
      </c>
      <c r="K219" s="89" t="s">
        <v>1331</v>
      </c>
      <c r="L219" s="93">
        <v>35</v>
      </c>
      <c r="M219" s="101">
        <v>0</v>
      </c>
      <c r="N219" s="103">
        <v>0</v>
      </c>
      <c r="O219" s="103">
        <v>6</v>
      </c>
      <c r="P219" s="101">
        <v>1</v>
      </c>
      <c r="Q219" s="108">
        <f t="shared" si="21"/>
        <v>30</v>
      </c>
      <c r="R219" s="101" t="str">
        <f t="shared" si="20"/>
        <v>포근한 털 모자</v>
      </c>
      <c r="S219" s="32" t="s">
        <v>281</v>
      </c>
      <c r="T219" s="101" t="s">
        <v>352</v>
      </c>
      <c r="U219" s="101">
        <v>5</v>
      </c>
      <c r="V219" s="106" t="s">
        <v>674</v>
      </c>
      <c r="W219" s="101">
        <v>-1</v>
      </c>
      <c r="X219" s="101">
        <v>0</v>
      </c>
      <c r="Y219" s="106">
        <v>200</v>
      </c>
      <c r="Z219" s="107">
        <v>-1</v>
      </c>
      <c r="AA219" s="107">
        <v>-1</v>
      </c>
      <c r="AB219" s="103"/>
      <c r="AC219" s="103"/>
      <c r="AD219" s="103"/>
      <c r="AE219" s="103"/>
      <c r="AF219" s="103"/>
      <c r="AG219" s="103"/>
      <c r="AH219" s="103"/>
      <c r="AI219" s="103"/>
      <c r="AJ219" s="103"/>
      <c r="AK219" s="103"/>
    </row>
    <row r="220" spans="1:37" s="12" customFormat="1" x14ac:dyDescent="0.3">
      <c r="A220" s="103"/>
      <c r="B220" s="103">
        <v>1426</v>
      </c>
      <c r="C220" s="101" t="s">
        <v>1313</v>
      </c>
      <c r="D220" s="101" t="s">
        <v>1314</v>
      </c>
      <c r="E220" s="101" t="s">
        <v>1315</v>
      </c>
      <c r="F220" s="101" t="str">
        <f>lng_iteminfo!$O464</f>
        <v>파티 모자</v>
      </c>
      <c r="G220" s="70">
        <v>1</v>
      </c>
      <c r="H220" s="101">
        <v>0</v>
      </c>
      <c r="I220" s="101" t="s">
        <v>1319</v>
      </c>
      <c r="J220" s="101">
        <v>0</v>
      </c>
      <c r="K220" s="89" t="s">
        <v>1332</v>
      </c>
      <c r="L220" s="93">
        <v>35</v>
      </c>
      <c r="M220" s="101">
        <v>0</v>
      </c>
      <c r="N220" s="103">
        <v>0</v>
      </c>
      <c r="O220" s="103">
        <v>4</v>
      </c>
      <c r="P220" s="101">
        <v>1</v>
      </c>
      <c r="Q220" s="108">
        <f t="shared" si="21"/>
        <v>20</v>
      </c>
      <c r="R220" s="101" t="str">
        <f t="shared" si="20"/>
        <v>파티 모자</v>
      </c>
      <c r="S220" s="32" t="s">
        <v>281</v>
      </c>
      <c r="T220" s="101" t="s">
        <v>353</v>
      </c>
      <c r="U220" s="101">
        <v>5</v>
      </c>
      <c r="V220" s="38" t="s">
        <v>675</v>
      </c>
      <c r="W220" s="101">
        <v>-1</v>
      </c>
      <c r="X220" s="101">
        <v>0</v>
      </c>
      <c r="Y220" s="106">
        <v>200</v>
      </c>
      <c r="Z220" s="107">
        <v>-1</v>
      </c>
      <c r="AA220" s="107">
        <v>-1</v>
      </c>
      <c r="AB220" s="103"/>
      <c r="AC220" s="103"/>
      <c r="AD220" s="103"/>
      <c r="AE220" s="103"/>
      <c r="AF220" s="103"/>
      <c r="AG220" s="103"/>
      <c r="AH220" s="103"/>
      <c r="AI220" s="103"/>
      <c r="AJ220" s="103"/>
      <c r="AK220" s="103"/>
    </row>
    <row r="221" spans="1:37" s="12" customFormat="1" x14ac:dyDescent="0.3">
      <c r="A221" s="103"/>
      <c r="B221" s="103">
        <v>1427</v>
      </c>
      <c r="C221" s="101" t="s">
        <v>1313</v>
      </c>
      <c r="D221" s="101" t="s">
        <v>1314</v>
      </c>
      <c r="E221" s="101" t="s">
        <v>1315</v>
      </c>
      <c r="F221" s="101" t="str">
        <f>lng_iteminfo!$O465</f>
        <v>따듯한 보드 고글</v>
      </c>
      <c r="G221" s="70">
        <v>0</v>
      </c>
      <c r="H221" s="101">
        <v>0</v>
      </c>
      <c r="I221" s="101" t="s">
        <v>1322</v>
      </c>
      <c r="J221" s="101">
        <v>0</v>
      </c>
      <c r="K221" s="89" t="s">
        <v>1333</v>
      </c>
      <c r="L221" s="93">
        <v>35</v>
      </c>
      <c r="M221" s="101">
        <v>0</v>
      </c>
      <c r="N221" s="103">
        <v>0</v>
      </c>
      <c r="O221" s="103">
        <v>11</v>
      </c>
      <c r="P221" s="101">
        <v>1</v>
      </c>
      <c r="Q221" s="108">
        <f t="shared" si="21"/>
        <v>55</v>
      </c>
      <c r="R221" s="101" t="str">
        <f t="shared" si="20"/>
        <v>따듯한 보드 고글</v>
      </c>
      <c r="S221" s="32" t="s">
        <v>281</v>
      </c>
      <c r="T221" s="101" t="s">
        <v>351</v>
      </c>
      <c r="U221" s="101">
        <v>5</v>
      </c>
      <c r="V221" s="38" t="s">
        <v>676</v>
      </c>
      <c r="W221" s="101" t="s">
        <v>352</v>
      </c>
      <c r="X221" s="101">
        <v>5</v>
      </c>
      <c r="Y221" s="106">
        <v>50</v>
      </c>
      <c r="Z221" s="107">
        <v>-1</v>
      </c>
      <c r="AA221" s="107">
        <v>-1</v>
      </c>
      <c r="AB221" s="103"/>
      <c r="AC221" s="103"/>
      <c r="AD221" s="103"/>
      <c r="AE221" s="103"/>
      <c r="AF221" s="103"/>
      <c r="AG221" s="103"/>
      <c r="AH221" s="103"/>
      <c r="AI221" s="103"/>
      <c r="AJ221" s="103"/>
      <c r="AK221" s="103"/>
    </row>
    <row r="222" spans="1:37" s="12" customFormat="1" x14ac:dyDescent="0.3">
      <c r="A222" s="103"/>
      <c r="B222" s="103">
        <v>1428</v>
      </c>
      <c r="C222" s="101" t="s">
        <v>1313</v>
      </c>
      <c r="D222" s="101" t="s">
        <v>1314</v>
      </c>
      <c r="E222" s="101" t="s">
        <v>1315</v>
      </c>
      <c r="F222" s="101" t="str">
        <f>lng_iteminfo!$O466</f>
        <v>붉은 카우보이 모자</v>
      </c>
      <c r="G222" s="70">
        <v>0</v>
      </c>
      <c r="H222" s="101">
        <v>0</v>
      </c>
      <c r="I222" s="101" t="s">
        <v>1322</v>
      </c>
      <c r="J222" s="101">
        <v>0</v>
      </c>
      <c r="K222" s="89" t="s">
        <v>1334</v>
      </c>
      <c r="L222" s="93">
        <v>40</v>
      </c>
      <c r="M222" s="101">
        <v>0</v>
      </c>
      <c r="N222" s="103">
        <v>0</v>
      </c>
      <c r="O222" s="103">
        <v>10</v>
      </c>
      <c r="P222" s="101">
        <v>1</v>
      </c>
      <c r="Q222" s="108">
        <f t="shared" si="21"/>
        <v>50</v>
      </c>
      <c r="R222" s="101" t="str">
        <f t="shared" si="20"/>
        <v>붉은 카우보이 모자</v>
      </c>
      <c r="S222" s="32" t="s">
        <v>281</v>
      </c>
      <c r="T222" s="101" t="s">
        <v>351</v>
      </c>
      <c r="U222" s="101">
        <v>5</v>
      </c>
      <c r="V222" s="106" t="s">
        <v>677</v>
      </c>
      <c r="W222" s="101" t="s">
        <v>353</v>
      </c>
      <c r="X222" s="101">
        <v>5</v>
      </c>
      <c r="Y222" s="106">
        <v>50</v>
      </c>
      <c r="Z222" s="107">
        <v>-1</v>
      </c>
      <c r="AA222" s="107">
        <v>-1</v>
      </c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</row>
    <row r="223" spans="1:37" s="12" customFormat="1" x14ac:dyDescent="0.3">
      <c r="A223" s="103"/>
      <c r="B223" s="103">
        <v>1429</v>
      </c>
      <c r="C223" s="101" t="s">
        <v>1313</v>
      </c>
      <c r="D223" s="101" t="s">
        <v>1314</v>
      </c>
      <c r="E223" s="101" t="s">
        <v>1315</v>
      </c>
      <c r="F223" s="101" t="str">
        <f>lng_iteminfo!$O467</f>
        <v>분혼 젖소무늬 캡</v>
      </c>
      <c r="G223" s="70">
        <v>0</v>
      </c>
      <c r="H223" s="101">
        <v>0</v>
      </c>
      <c r="I223" s="101" t="s">
        <v>1324</v>
      </c>
      <c r="J223" s="101">
        <v>0</v>
      </c>
      <c r="K223" s="89" t="s">
        <v>1335</v>
      </c>
      <c r="L223" s="93">
        <v>40</v>
      </c>
      <c r="M223" s="101">
        <v>0</v>
      </c>
      <c r="N223" s="103">
        <v>0</v>
      </c>
      <c r="O223" s="103">
        <v>10</v>
      </c>
      <c r="P223" s="101">
        <v>1</v>
      </c>
      <c r="Q223" s="108">
        <f t="shared" si="21"/>
        <v>50</v>
      </c>
      <c r="R223" s="101" t="str">
        <f t="shared" si="20"/>
        <v>분혼 젖소무늬 캡</v>
      </c>
      <c r="S223" s="32" t="s">
        <v>281</v>
      </c>
      <c r="T223" s="101" t="s">
        <v>352</v>
      </c>
      <c r="U223" s="101">
        <v>5</v>
      </c>
      <c r="V223" s="106" t="s">
        <v>678</v>
      </c>
      <c r="W223" s="101" t="s">
        <v>353</v>
      </c>
      <c r="X223" s="101">
        <v>5</v>
      </c>
      <c r="Y223" s="106">
        <v>150</v>
      </c>
      <c r="Z223" s="107">
        <v>-1</v>
      </c>
      <c r="AA223" s="107">
        <v>-1</v>
      </c>
      <c r="AB223" s="103"/>
      <c r="AC223" s="103"/>
      <c r="AD223" s="103"/>
      <c r="AE223" s="103"/>
      <c r="AF223" s="103"/>
      <c r="AG223" s="103"/>
      <c r="AH223" s="103"/>
      <c r="AI223" s="103"/>
      <c r="AJ223" s="103"/>
      <c r="AK223" s="103"/>
    </row>
    <row r="224" spans="1:37" s="12" customFormat="1" x14ac:dyDescent="0.3">
      <c r="A224" s="103"/>
      <c r="B224" s="103">
        <v>1430</v>
      </c>
      <c r="C224" s="101" t="s">
        <v>1313</v>
      </c>
      <c r="D224" s="101" t="s">
        <v>1314</v>
      </c>
      <c r="E224" s="101" t="s">
        <v>1315</v>
      </c>
      <c r="F224" s="101" t="str">
        <f>lng_iteminfo!$O468</f>
        <v>마녀 모자</v>
      </c>
      <c r="G224" s="68">
        <v>0</v>
      </c>
      <c r="H224" s="101">
        <v>0</v>
      </c>
      <c r="I224" s="101" t="s">
        <v>1324</v>
      </c>
      <c r="J224" s="101">
        <v>0</v>
      </c>
      <c r="K224" s="89" t="s">
        <v>1336</v>
      </c>
      <c r="L224" s="67">
        <v>40</v>
      </c>
      <c r="M224" s="101">
        <v>0</v>
      </c>
      <c r="N224" s="103">
        <v>0</v>
      </c>
      <c r="O224" s="103">
        <v>7</v>
      </c>
      <c r="P224" s="101">
        <v>1</v>
      </c>
      <c r="Q224" s="108">
        <f t="shared" si="21"/>
        <v>35</v>
      </c>
      <c r="R224" s="101" t="str">
        <f t="shared" si="20"/>
        <v>마녀 모자</v>
      </c>
      <c r="S224" s="32" t="s">
        <v>281</v>
      </c>
      <c r="T224" s="101" t="s">
        <v>351</v>
      </c>
      <c r="U224" s="101">
        <v>6</v>
      </c>
      <c r="V224" s="106" t="s">
        <v>679</v>
      </c>
      <c r="W224" s="101">
        <v>-1</v>
      </c>
      <c r="X224" s="101">
        <v>0</v>
      </c>
      <c r="Y224" s="106">
        <v>70</v>
      </c>
      <c r="Z224" s="107">
        <v>-1</v>
      </c>
      <c r="AA224" s="107">
        <v>-1</v>
      </c>
      <c r="AB224" s="103"/>
      <c r="AC224" s="103"/>
      <c r="AD224" s="103"/>
      <c r="AE224" s="103"/>
      <c r="AF224" s="103"/>
      <c r="AG224" s="103"/>
      <c r="AH224" s="103"/>
      <c r="AI224" s="103"/>
      <c r="AJ224" s="103"/>
      <c r="AK224" s="103"/>
    </row>
    <row r="225" spans="1:37" s="12" customFormat="1" x14ac:dyDescent="0.3">
      <c r="A225" s="103"/>
      <c r="B225" s="103">
        <v>1431</v>
      </c>
      <c r="C225" s="101" t="s">
        <v>1313</v>
      </c>
      <c r="D225" s="101" t="s">
        <v>1314</v>
      </c>
      <c r="E225" s="101" t="s">
        <v>1315</v>
      </c>
      <c r="F225" s="101" t="str">
        <f>lng_iteminfo!$O469</f>
        <v>보석 왕관</v>
      </c>
      <c r="G225" s="68">
        <v>1</v>
      </c>
      <c r="H225" s="101">
        <v>0</v>
      </c>
      <c r="I225" s="101" t="s">
        <v>1311</v>
      </c>
      <c r="J225" s="101">
        <v>0</v>
      </c>
      <c r="K225" s="89" t="s">
        <v>1337</v>
      </c>
      <c r="L225" s="67">
        <v>40</v>
      </c>
      <c r="M225" s="101">
        <v>0</v>
      </c>
      <c r="N225" s="103">
        <v>0</v>
      </c>
      <c r="O225" s="103">
        <v>7</v>
      </c>
      <c r="P225" s="101">
        <v>1</v>
      </c>
      <c r="Q225" s="108">
        <f t="shared" si="21"/>
        <v>35</v>
      </c>
      <c r="R225" s="101" t="str">
        <f t="shared" si="20"/>
        <v>보석 왕관</v>
      </c>
      <c r="S225" s="32" t="s">
        <v>281</v>
      </c>
      <c r="T225" s="101" t="s">
        <v>352</v>
      </c>
      <c r="U225" s="101">
        <v>6</v>
      </c>
      <c r="V225" s="38" t="s">
        <v>680</v>
      </c>
      <c r="W225" s="101">
        <v>-1</v>
      </c>
      <c r="X225" s="101">
        <v>0</v>
      </c>
      <c r="Y225" s="106">
        <v>190</v>
      </c>
      <c r="Z225" s="107">
        <v>-1</v>
      </c>
      <c r="AA225" s="107">
        <v>-1</v>
      </c>
      <c r="AB225" s="103"/>
      <c r="AC225" s="103"/>
      <c r="AD225" s="103"/>
      <c r="AE225" s="103"/>
      <c r="AF225" s="103"/>
      <c r="AG225" s="103"/>
      <c r="AH225" s="103"/>
      <c r="AI225" s="103"/>
      <c r="AJ225" s="103"/>
      <c r="AK225" s="103"/>
    </row>
    <row r="226" spans="1:37" s="12" customFormat="1" x14ac:dyDescent="0.3">
      <c r="A226" s="103"/>
      <c r="B226" s="103">
        <v>1432</v>
      </c>
      <c r="C226" s="101" t="s">
        <v>1313</v>
      </c>
      <c r="D226" s="101" t="s">
        <v>1314</v>
      </c>
      <c r="E226" s="101" t="s">
        <v>1315</v>
      </c>
      <c r="F226" s="101" t="str">
        <f>lng_iteminfo!$O470</f>
        <v>간호사 모자</v>
      </c>
      <c r="G226" s="68">
        <v>1</v>
      </c>
      <c r="H226" s="101">
        <v>0</v>
      </c>
      <c r="I226" s="101" t="s">
        <v>1311</v>
      </c>
      <c r="J226" s="101">
        <v>0</v>
      </c>
      <c r="K226" s="89" t="s">
        <v>1338</v>
      </c>
      <c r="L226" s="67">
        <v>45</v>
      </c>
      <c r="M226" s="101">
        <v>0</v>
      </c>
      <c r="N226" s="103">
        <v>0</v>
      </c>
      <c r="O226" s="103">
        <v>5</v>
      </c>
      <c r="P226" s="101">
        <v>1</v>
      </c>
      <c r="Q226" s="108">
        <f>IF(IF(N226/2&lt;&gt;0,N226/2, O226*5) &gt; 200, 200, IF(N226/2&lt;&gt;0,N226/2, O226*5))</f>
        <v>25</v>
      </c>
      <c r="R226" s="101" t="str">
        <f t="shared" ref="R226:R257" si="22">F226</f>
        <v>간호사 모자</v>
      </c>
      <c r="S226" s="32" t="s">
        <v>281</v>
      </c>
      <c r="T226" s="101" t="s">
        <v>353</v>
      </c>
      <c r="U226" s="101">
        <v>6</v>
      </c>
      <c r="V226" s="38" t="s">
        <v>681</v>
      </c>
      <c r="W226" s="101">
        <v>-1</v>
      </c>
      <c r="X226" s="101">
        <v>0</v>
      </c>
      <c r="Y226" s="106">
        <v>190</v>
      </c>
      <c r="Z226" s="107">
        <v>-1</v>
      </c>
      <c r="AA226" s="107">
        <v>-1</v>
      </c>
      <c r="AB226" s="103"/>
      <c r="AC226" s="103"/>
      <c r="AD226" s="103"/>
      <c r="AE226" s="103"/>
      <c r="AF226" s="103"/>
      <c r="AG226" s="103"/>
      <c r="AH226" s="103"/>
      <c r="AI226" s="103"/>
      <c r="AJ226" s="103"/>
      <c r="AK226" s="103"/>
    </row>
    <row r="227" spans="1:37" s="12" customFormat="1" x14ac:dyDescent="0.3">
      <c r="A227" s="103"/>
      <c r="B227" s="103">
        <v>1433</v>
      </c>
      <c r="C227" s="101" t="s">
        <v>1313</v>
      </c>
      <c r="D227" s="101" t="s">
        <v>1314</v>
      </c>
      <c r="E227" s="101" t="s">
        <v>1315</v>
      </c>
      <c r="F227" s="101" t="str">
        <f>lng_iteminfo!$O471</f>
        <v>리얼한 아프로 가발</v>
      </c>
      <c r="G227" s="68">
        <v>0</v>
      </c>
      <c r="H227" s="101">
        <v>0</v>
      </c>
      <c r="I227" s="101" t="s">
        <v>1316</v>
      </c>
      <c r="J227" s="101">
        <v>0</v>
      </c>
      <c r="K227" s="89" t="s">
        <v>1339</v>
      </c>
      <c r="L227" s="67">
        <v>45</v>
      </c>
      <c r="M227" s="101">
        <v>0</v>
      </c>
      <c r="N227" s="103">
        <v>0</v>
      </c>
      <c r="O227" s="103">
        <v>5</v>
      </c>
      <c r="P227" s="101">
        <v>1</v>
      </c>
      <c r="Q227" s="108">
        <f t="shared" si="21"/>
        <v>25</v>
      </c>
      <c r="R227" s="101" t="str">
        <f t="shared" si="22"/>
        <v>리얼한 아프로 가발</v>
      </c>
      <c r="S227" s="32" t="s">
        <v>281</v>
      </c>
      <c r="T227" s="101" t="s">
        <v>351</v>
      </c>
      <c r="U227" s="101">
        <v>6</v>
      </c>
      <c r="V227" s="106" t="s">
        <v>682</v>
      </c>
      <c r="W227" s="101" t="s">
        <v>352</v>
      </c>
      <c r="X227" s="101">
        <v>6</v>
      </c>
      <c r="Y227" s="106">
        <v>10</v>
      </c>
      <c r="Z227" s="107">
        <v>-1</v>
      </c>
      <c r="AA227" s="107">
        <v>-1</v>
      </c>
      <c r="AB227" s="103"/>
      <c r="AC227" s="103"/>
      <c r="AD227" s="103"/>
      <c r="AE227" s="103"/>
      <c r="AF227" s="103"/>
      <c r="AG227" s="103"/>
      <c r="AH227" s="103"/>
      <c r="AI227" s="103"/>
      <c r="AJ227" s="103"/>
      <c r="AK227" s="103"/>
    </row>
    <row r="228" spans="1:37" s="12" customFormat="1" x14ac:dyDescent="0.3">
      <c r="A228" s="103"/>
      <c r="B228" s="103">
        <v>1434</v>
      </c>
      <c r="C228" s="101" t="s">
        <v>1313</v>
      </c>
      <c r="D228" s="101" t="s">
        <v>1314</v>
      </c>
      <c r="E228" s="101" t="s">
        <v>1315</v>
      </c>
      <c r="F228" s="101" t="str">
        <f>lng_iteminfo!$O472</f>
        <v>화려한 꽃 머리띠</v>
      </c>
      <c r="G228" s="68">
        <v>0</v>
      </c>
      <c r="H228" s="101">
        <v>0</v>
      </c>
      <c r="I228" s="101" t="s">
        <v>1316</v>
      </c>
      <c r="J228" s="101">
        <v>0</v>
      </c>
      <c r="K228" s="89" t="s">
        <v>1340</v>
      </c>
      <c r="L228" s="67">
        <v>45</v>
      </c>
      <c r="M228" s="101">
        <v>0</v>
      </c>
      <c r="N228" s="103">
        <v>0</v>
      </c>
      <c r="O228" s="103">
        <v>11</v>
      </c>
      <c r="P228" s="101">
        <v>1</v>
      </c>
      <c r="Q228" s="108">
        <f t="shared" si="21"/>
        <v>55</v>
      </c>
      <c r="R228" s="101" t="str">
        <f t="shared" si="22"/>
        <v>화려한 꽃 머리띠</v>
      </c>
      <c r="S228" s="32" t="s">
        <v>281</v>
      </c>
      <c r="T228" s="101" t="s">
        <v>351</v>
      </c>
      <c r="U228" s="101">
        <v>6</v>
      </c>
      <c r="V228" s="38" t="s">
        <v>683</v>
      </c>
      <c r="W228" s="101" t="s">
        <v>353</v>
      </c>
      <c r="X228" s="101">
        <v>6</v>
      </c>
      <c r="Y228" s="106">
        <v>10</v>
      </c>
      <c r="Z228" s="107">
        <v>-1</v>
      </c>
      <c r="AA228" s="107">
        <v>-1</v>
      </c>
      <c r="AB228" s="103"/>
      <c r="AC228" s="103"/>
      <c r="AD228" s="103"/>
      <c r="AE228" s="103"/>
      <c r="AF228" s="103"/>
      <c r="AG228" s="103"/>
      <c r="AH228" s="103"/>
      <c r="AI228" s="103"/>
      <c r="AJ228" s="103"/>
      <c r="AK228" s="103"/>
    </row>
    <row r="229" spans="1:37" s="12" customFormat="1" x14ac:dyDescent="0.3">
      <c r="A229" s="103"/>
      <c r="B229" s="103">
        <v>1435</v>
      </c>
      <c r="C229" s="101" t="s">
        <v>1313</v>
      </c>
      <c r="D229" s="101" t="s">
        <v>1314</v>
      </c>
      <c r="E229" s="101" t="s">
        <v>1315</v>
      </c>
      <c r="F229" s="101" t="str">
        <f>lng_iteminfo!$O473</f>
        <v>파란 삐에로 모자</v>
      </c>
      <c r="G229" s="68">
        <v>0</v>
      </c>
      <c r="H229" s="101">
        <v>0</v>
      </c>
      <c r="I229" s="101" t="s">
        <v>1319</v>
      </c>
      <c r="J229" s="101">
        <v>0</v>
      </c>
      <c r="K229" s="89" t="s">
        <v>1341</v>
      </c>
      <c r="L229" s="67">
        <v>45</v>
      </c>
      <c r="M229" s="101">
        <v>0</v>
      </c>
      <c r="N229" s="103">
        <v>0</v>
      </c>
      <c r="O229" s="103">
        <v>11</v>
      </c>
      <c r="P229" s="101">
        <v>1</v>
      </c>
      <c r="Q229" s="108">
        <f t="shared" si="21"/>
        <v>55</v>
      </c>
      <c r="R229" s="101" t="str">
        <f t="shared" si="22"/>
        <v>파란 삐에로 모자</v>
      </c>
      <c r="S229" s="32" t="s">
        <v>281</v>
      </c>
      <c r="T229" s="101" t="s">
        <v>352</v>
      </c>
      <c r="U229" s="101">
        <v>6</v>
      </c>
      <c r="V229" s="106" t="s">
        <v>684</v>
      </c>
      <c r="W229" s="101" t="s">
        <v>353</v>
      </c>
      <c r="X229" s="101">
        <v>6</v>
      </c>
      <c r="Y229" s="106">
        <v>130</v>
      </c>
      <c r="Z229" s="107">
        <v>-1</v>
      </c>
      <c r="AA229" s="107">
        <v>-1</v>
      </c>
      <c r="AB229" s="103"/>
      <c r="AC229" s="103"/>
      <c r="AD229" s="103"/>
      <c r="AE229" s="103"/>
      <c r="AF229" s="103"/>
      <c r="AG229" s="103"/>
      <c r="AH229" s="103"/>
      <c r="AI229" s="103"/>
      <c r="AJ229" s="103"/>
      <c r="AK229" s="103"/>
    </row>
    <row r="230" spans="1:37" s="12" customFormat="1" x14ac:dyDescent="0.3">
      <c r="A230" s="103"/>
      <c r="B230" s="106">
        <v>1450</v>
      </c>
      <c r="C230" s="33" t="s">
        <v>1313</v>
      </c>
      <c r="D230" s="33" t="s">
        <v>1314</v>
      </c>
      <c r="E230" s="33" t="s">
        <v>1342</v>
      </c>
      <c r="F230" s="33" t="str">
        <f>lng_iteminfo!$O474</f>
        <v>포크 장식</v>
      </c>
      <c r="G230" s="71">
        <v>1</v>
      </c>
      <c r="H230" s="33">
        <v>0</v>
      </c>
      <c r="I230" s="33" t="s">
        <v>1311</v>
      </c>
      <c r="J230" s="33">
        <v>0</v>
      </c>
      <c r="K230" s="89" t="s">
        <v>1343</v>
      </c>
      <c r="L230" s="93">
        <v>0</v>
      </c>
      <c r="M230" s="33">
        <v>0</v>
      </c>
      <c r="N230" s="103">
        <v>340</v>
      </c>
      <c r="O230" s="103">
        <v>0</v>
      </c>
      <c r="P230" s="33">
        <v>1</v>
      </c>
      <c r="Q230" s="108">
        <f t="shared" si="21"/>
        <v>170</v>
      </c>
      <c r="R230" s="33" t="str">
        <f t="shared" si="22"/>
        <v>포크 장식</v>
      </c>
      <c r="S230" s="34" t="s">
        <v>281</v>
      </c>
      <c r="T230" s="33" t="s">
        <v>354</v>
      </c>
      <c r="U230" s="33">
        <v>1</v>
      </c>
      <c r="V230" s="33" t="s">
        <v>685</v>
      </c>
      <c r="W230" s="33">
        <v>-1</v>
      </c>
      <c r="X230" s="33">
        <v>0</v>
      </c>
      <c r="Y230" s="107">
        <v>240</v>
      </c>
      <c r="Z230" s="107">
        <v>-1</v>
      </c>
      <c r="AA230" s="107">
        <v>-1</v>
      </c>
      <c r="AB230" s="103"/>
      <c r="AC230" s="103"/>
      <c r="AD230" s="103"/>
      <c r="AE230" s="103"/>
      <c r="AF230" s="103"/>
      <c r="AG230" s="103"/>
      <c r="AH230" s="103"/>
      <c r="AI230" s="103"/>
      <c r="AJ230" s="103"/>
      <c r="AK230" s="103"/>
    </row>
    <row r="231" spans="1:37" s="12" customFormat="1" x14ac:dyDescent="0.3">
      <c r="A231" s="103"/>
      <c r="B231" s="106">
        <v>1451</v>
      </c>
      <c r="C231" s="33" t="s">
        <v>1313</v>
      </c>
      <c r="D231" s="33" t="s">
        <v>1314</v>
      </c>
      <c r="E231" s="33" t="s">
        <v>1342</v>
      </c>
      <c r="F231" s="33" t="str">
        <f>lng_iteminfo!$O475</f>
        <v>작은 UFO 장식</v>
      </c>
      <c r="G231" s="71">
        <v>0</v>
      </c>
      <c r="H231" s="33">
        <v>0</v>
      </c>
      <c r="I231" s="33" t="s">
        <v>1316</v>
      </c>
      <c r="J231" s="33">
        <v>0</v>
      </c>
      <c r="K231" s="89" t="s">
        <v>1344</v>
      </c>
      <c r="L231" s="93">
        <v>0</v>
      </c>
      <c r="M231" s="33">
        <v>0</v>
      </c>
      <c r="N231" s="103">
        <v>360</v>
      </c>
      <c r="O231" s="103">
        <v>0</v>
      </c>
      <c r="P231" s="33">
        <v>1</v>
      </c>
      <c r="Q231" s="108">
        <f t="shared" si="21"/>
        <v>180</v>
      </c>
      <c r="R231" s="33" t="str">
        <f t="shared" si="22"/>
        <v>작은 UFO 장식</v>
      </c>
      <c r="S231" s="34" t="s">
        <v>281</v>
      </c>
      <c r="T231" s="33" t="s">
        <v>355</v>
      </c>
      <c r="U231" s="33">
        <v>1</v>
      </c>
      <c r="V231" s="33" t="s">
        <v>686</v>
      </c>
      <c r="W231" s="33">
        <v>-1</v>
      </c>
      <c r="X231" s="33">
        <v>0</v>
      </c>
      <c r="Y231" s="107">
        <v>240</v>
      </c>
      <c r="Z231" s="107">
        <v>-1</v>
      </c>
      <c r="AA231" s="107">
        <v>-1</v>
      </c>
      <c r="AB231" s="103"/>
      <c r="AC231" s="103"/>
      <c r="AD231" s="103"/>
      <c r="AE231" s="103"/>
      <c r="AF231" s="103"/>
      <c r="AG231" s="103"/>
      <c r="AH231" s="103"/>
      <c r="AI231" s="103"/>
      <c r="AJ231" s="103"/>
      <c r="AK231" s="103"/>
    </row>
    <row r="232" spans="1:37" s="12" customFormat="1" x14ac:dyDescent="0.3">
      <c r="A232" s="103"/>
      <c r="B232" s="106">
        <v>1452</v>
      </c>
      <c r="C232" s="33" t="s">
        <v>1313</v>
      </c>
      <c r="D232" s="33" t="s">
        <v>1314</v>
      </c>
      <c r="E232" s="33" t="s">
        <v>1345</v>
      </c>
      <c r="F232" s="33" t="str">
        <f>lng_iteminfo!$O476</f>
        <v>유치원 가방</v>
      </c>
      <c r="G232" s="71">
        <v>1</v>
      </c>
      <c r="H232" s="33">
        <v>0</v>
      </c>
      <c r="I232" s="33" t="s">
        <v>1316</v>
      </c>
      <c r="J232" s="33">
        <v>0</v>
      </c>
      <c r="K232" s="89" t="s">
        <v>1346</v>
      </c>
      <c r="L232" s="93">
        <v>0</v>
      </c>
      <c r="M232" s="33">
        <v>0</v>
      </c>
      <c r="N232" s="103">
        <v>0</v>
      </c>
      <c r="O232" s="103">
        <v>2</v>
      </c>
      <c r="P232" s="33">
        <v>1</v>
      </c>
      <c r="Q232" s="108">
        <f t="shared" si="21"/>
        <v>10</v>
      </c>
      <c r="R232" s="33" t="str">
        <f t="shared" si="22"/>
        <v>유치원 가방</v>
      </c>
      <c r="S232" s="34" t="s">
        <v>281</v>
      </c>
      <c r="T232" s="33" t="s">
        <v>353</v>
      </c>
      <c r="U232" s="33">
        <v>1</v>
      </c>
      <c r="V232" s="33" t="s">
        <v>687</v>
      </c>
      <c r="W232" s="33">
        <v>-1</v>
      </c>
      <c r="X232" s="33">
        <v>0</v>
      </c>
      <c r="Y232" s="107">
        <v>240</v>
      </c>
      <c r="Z232" s="107">
        <v>-1</v>
      </c>
      <c r="AA232" s="107">
        <v>-1</v>
      </c>
      <c r="AB232" s="103"/>
      <c r="AC232" s="103"/>
      <c r="AD232" s="103"/>
      <c r="AE232" s="103"/>
      <c r="AF232" s="103"/>
      <c r="AG232" s="103"/>
      <c r="AH232" s="103"/>
      <c r="AI232" s="103"/>
      <c r="AJ232" s="103"/>
      <c r="AK232" s="103"/>
    </row>
    <row r="233" spans="1:37" s="12" customFormat="1" x14ac:dyDescent="0.3">
      <c r="A233" s="103"/>
      <c r="B233" s="106">
        <v>1453</v>
      </c>
      <c r="C233" s="33" t="s">
        <v>1313</v>
      </c>
      <c r="D233" s="33" t="s">
        <v>1314</v>
      </c>
      <c r="E233" s="33" t="s">
        <v>1345</v>
      </c>
      <c r="F233" s="33" t="str">
        <f>lng_iteminfo!$O477</f>
        <v>3등급 마크</v>
      </c>
      <c r="G233" s="71">
        <v>0</v>
      </c>
      <c r="H233" s="33">
        <v>0</v>
      </c>
      <c r="I233" s="33" t="s">
        <v>1319</v>
      </c>
      <c r="J233" s="33">
        <v>0</v>
      </c>
      <c r="K233" s="89" t="s">
        <v>1347</v>
      </c>
      <c r="L233" s="93">
        <v>0</v>
      </c>
      <c r="M233" s="33">
        <v>0</v>
      </c>
      <c r="N233" s="103">
        <v>0</v>
      </c>
      <c r="O233" s="103">
        <v>3</v>
      </c>
      <c r="P233" s="33">
        <v>1</v>
      </c>
      <c r="Q233" s="108">
        <f t="shared" si="21"/>
        <v>15</v>
      </c>
      <c r="R233" s="33" t="str">
        <f t="shared" si="22"/>
        <v>3등급 마크</v>
      </c>
      <c r="S233" s="34" t="s">
        <v>281</v>
      </c>
      <c r="T233" s="33" t="s">
        <v>354</v>
      </c>
      <c r="U233" s="33">
        <v>1</v>
      </c>
      <c r="V233" s="33" t="s">
        <v>688</v>
      </c>
      <c r="W233" s="33" t="s">
        <v>355</v>
      </c>
      <c r="X233" s="33">
        <v>1</v>
      </c>
      <c r="Y233" s="107">
        <v>230</v>
      </c>
      <c r="Z233" s="107">
        <v>-1</v>
      </c>
      <c r="AA233" s="107">
        <v>-1</v>
      </c>
      <c r="AB233" s="103"/>
      <c r="AC233" s="103"/>
      <c r="AD233" s="103"/>
      <c r="AE233" s="103"/>
      <c r="AF233" s="103"/>
      <c r="AG233" s="103"/>
      <c r="AH233" s="103"/>
      <c r="AI233" s="103"/>
      <c r="AJ233" s="103"/>
      <c r="AK233" s="103"/>
    </row>
    <row r="234" spans="1:37" s="12" customFormat="1" x14ac:dyDescent="0.3">
      <c r="A234" s="103"/>
      <c r="B234" s="106">
        <v>1454</v>
      </c>
      <c r="C234" s="33" t="s">
        <v>1313</v>
      </c>
      <c r="D234" s="33" t="s">
        <v>1314</v>
      </c>
      <c r="E234" s="33" t="s">
        <v>1345</v>
      </c>
      <c r="F234" s="33" t="str">
        <f>lng_iteminfo!$O478</f>
        <v>집배원 가방</v>
      </c>
      <c r="G234" s="71">
        <v>0</v>
      </c>
      <c r="H234" s="33">
        <v>0</v>
      </c>
      <c r="I234" s="33" t="s">
        <v>1319</v>
      </c>
      <c r="J234" s="33">
        <v>0</v>
      </c>
      <c r="K234" s="89" t="s">
        <v>1348</v>
      </c>
      <c r="L234" s="93">
        <v>0</v>
      </c>
      <c r="M234" s="33">
        <v>0</v>
      </c>
      <c r="N234" s="103">
        <v>0</v>
      </c>
      <c r="O234" s="103">
        <v>3</v>
      </c>
      <c r="P234" s="33">
        <v>1</v>
      </c>
      <c r="Q234" s="108">
        <f t="shared" si="21"/>
        <v>15</v>
      </c>
      <c r="R234" s="33" t="str">
        <f t="shared" si="22"/>
        <v>집배원 가방</v>
      </c>
      <c r="S234" s="34" t="s">
        <v>281</v>
      </c>
      <c r="T234" s="33" t="s">
        <v>354</v>
      </c>
      <c r="U234" s="33">
        <v>1</v>
      </c>
      <c r="V234" s="33" t="s">
        <v>689</v>
      </c>
      <c r="W234" s="33" t="s">
        <v>353</v>
      </c>
      <c r="X234" s="33">
        <v>1</v>
      </c>
      <c r="Y234" s="107">
        <v>230</v>
      </c>
      <c r="Z234" s="107">
        <v>-1</v>
      </c>
      <c r="AA234" s="107">
        <v>-1</v>
      </c>
      <c r="AB234" s="103"/>
      <c r="AC234" s="103"/>
      <c r="AD234" s="103"/>
      <c r="AE234" s="103"/>
      <c r="AF234" s="103"/>
      <c r="AG234" s="103"/>
      <c r="AH234" s="103"/>
      <c r="AI234" s="103"/>
      <c r="AJ234" s="103"/>
      <c r="AK234" s="103"/>
    </row>
    <row r="235" spans="1:37" s="12" customFormat="1" x14ac:dyDescent="0.3">
      <c r="A235" s="103"/>
      <c r="B235" s="106">
        <v>1455</v>
      </c>
      <c r="C235" s="33" t="s">
        <v>1313</v>
      </c>
      <c r="D235" s="33" t="s">
        <v>1314</v>
      </c>
      <c r="E235" s="33" t="s">
        <v>1345</v>
      </c>
      <c r="F235" s="33" t="str">
        <f>lng_iteminfo!$O479</f>
        <v>장식용 리본</v>
      </c>
      <c r="G235" s="71">
        <v>0</v>
      </c>
      <c r="H235" s="33">
        <v>0</v>
      </c>
      <c r="I235" s="33" t="s">
        <v>1322</v>
      </c>
      <c r="J235" s="33">
        <v>0</v>
      </c>
      <c r="K235" s="89" t="s">
        <v>1349</v>
      </c>
      <c r="L235" s="93">
        <v>0</v>
      </c>
      <c r="M235" s="33">
        <v>0</v>
      </c>
      <c r="N235" s="103">
        <v>1100</v>
      </c>
      <c r="O235" s="103">
        <v>0</v>
      </c>
      <c r="P235" s="33">
        <v>1</v>
      </c>
      <c r="Q235" s="108">
        <f t="shared" si="21"/>
        <v>200</v>
      </c>
      <c r="R235" s="33" t="str">
        <f t="shared" si="22"/>
        <v>장식용 리본</v>
      </c>
      <c r="S235" s="34" t="s">
        <v>281</v>
      </c>
      <c r="T235" s="33" t="s">
        <v>355</v>
      </c>
      <c r="U235" s="33">
        <v>1</v>
      </c>
      <c r="V235" s="33" t="s">
        <v>690</v>
      </c>
      <c r="W235" s="33" t="s">
        <v>353</v>
      </c>
      <c r="X235" s="33">
        <v>1</v>
      </c>
      <c r="Y235" s="107">
        <v>230</v>
      </c>
      <c r="Z235" s="107">
        <v>-1</v>
      </c>
      <c r="AA235" s="107">
        <v>-1</v>
      </c>
      <c r="AB235" s="103"/>
      <c r="AC235" s="103"/>
      <c r="AD235" s="103"/>
      <c r="AE235" s="103"/>
      <c r="AF235" s="103"/>
      <c r="AG235" s="103"/>
      <c r="AH235" s="103"/>
      <c r="AI235" s="103"/>
      <c r="AJ235" s="103"/>
      <c r="AK235" s="103"/>
    </row>
    <row r="236" spans="1:37" s="12" customFormat="1" x14ac:dyDescent="0.3">
      <c r="A236" s="103"/>
      <c r="B236" s="106">
        <v>1456</v>
      </c>
      <c r="C236" s="33" t="s">
        <v>1313</v>
      </c>
      <c r="D236" s="33" t="s">
        <v>1314</v>
      </c>
      <c r="E236" s="33" t="s">
        <v>1345</v>
      </c>
      <c r="F236" s="33" t="str">
        <f>lng_iteminfo!$O480</f>
        <v>하얀 날개</v>
      </c>
      <c r="G236" s="69">
        <v>1</v>
      </c>
      <c r="H236" s="33">
        <v>0</v>
      </c>
      <c r="I236" s="33" t="s">
        <v>1319</v>
      </c>
      <c r="J236" s="33">
        <v>0</v>
      </c>
      <c r="K236" s="89" t="s">
        <v>1350</v>
      </c>
      <c r="L236" s="67">
        <v>10</v>
      </c>
      <c r="M236" s="33">
        <v>0</v>
      </c>
      <c r="N236" s="103">
        <v>0</v>
      </c>
      <c r="O236" s="103">
        <v>3</v>
      </c>
      <c r="P236" s="33">
        <v>1</v>
      </c>
      <c r="Q236" s="108">
        <f t="shared" si="21"/>
        <v>15</v>
      </c>
      <c r="R236" s="33" t="str">
        <f t="shared" si="22"/>
        <v>하얀 날개</v>
      </c>
      <c r="S236" s="34" t="s">
        <v>281</v>
      </c>
      <c r="T236" s="33" t="s">
        <v>354</v>
      </c>
      <c r="U236" s="33">
        <v>2</v>
      </c>
      <c r="V236" s="33" t="s">
        <v>691</v>
      </c>
      <c r="W236" s="33">
        <v>-1</v>
      </c>
      <c r="X236" s="33">
        <v>0</v>
      </c>
      <c r="Y236" s="107">
        <v>230</v>
      </c>
      <c r="Z236" s="107">
        <v>-1</v>
      </c>
      <c r="AA236" s="107">
        <v>-1</v>
      </c>
      <c r="AB236" s="103"/>
      <c r="AC236" s="103"/>
      <c r="AD236" s="103"/>
      <c r="AE236" s="103"/>
      <c r="AF236" s="103"/>
      <c r="AG236" s="103"/>
      <c r="AH236" s="103"/>
      <c r="AI236" s="103"/>
      <c r="AJ236" s="103"/>
      <c r="AK236" s="103"/>
    </row>
    <row r="237" spans="1:37" s="12" customFormat="1" x14ac:dyDescent="0.3">
      <c r="A237" s="103"/>
      <c r="B237" s="106">
        <v>1457</v>
      </c>
      <c r="C237" s="33" t="s">
        <v>1313</v>
      </c>
      <c r="D237" s="33" t="s">
        <v>1314</v>
      </c>
      <c r="E237" s="33" t="s">
        <v>1345</v>
      </c>
      <c r="F237" s="33" t="str">
        <f>lng_iteminfo!$O481</f>
        <v>천사 날개</v>
      </c>
      <c r="G237" s="69">
        <v>0</v>
      </c>
      <c r="H237" s="33">
        <v>0</v>
      </c>
      <c r="I237" s="33" t="s">
        <v>1319</v>
      </c>
      <c r="J237" s="33">
        <v>0</v>
      </c>
      <c r="K237" s="89" t="s">
        <v>1351</v>
      </c>
      <c r="L237" s="67">
        <v>10</v>
      </c>
      <c r="M237" s="33">
        <v>0</v>
      </c>
      <c r="N237" s="103">
        <v>0</v>
      </c>
      <c r="O237" s="103">
        <v>3</v>
      </c>
      <c r="P237" s="33">
        <v>1</v>
      </c>
      <c r="Q237" s="108">
        <f t="shared" si="21"/>
        <v>15</v>
      </c>
      <c r="R237" s="33" t="str">
        <f t="shared" si="22"/>
        <v>천사 날개</v>
      </c>
      <c r="S237" s="34" t="s">
        <v>281</v>
      </c>
      <c r="T237" s="33" t="s">
        <v>355</v>
      </c>
      <c r="U237" s="33">
        <v>2</v>
      </c>
      <c r="V237" s="33" t="s">
        <v>692</v>
      </c>
      <c r="W237" s="33">
        <v>-1</v>
      </c>
      <c r="X237" s="33">
        <v>0</v>
      </c>
      <c r="Y237" s="107">
        <v>230</v>
      </c>
      <c r="Z237" s="107">
        <v>-1</v>
      </c>
      <c r="AA237" s="107">
        <v>-1</v>
      </c>
      <c r="AB237" s="103"/>
      <c r="AC237" s="103"/>
      <c r="AD237" s="103"/>
      <c r="AE237" s="103"/>
      <c r="AF237" s="103"/>
      <c r="AG237" s="103"/>
      <c r="AH237" s="103"/>
      <c r="AI237" s="103"/>
      <c r="AJ237" s="103"/>
      <c r="AK237" s="103"/>
    </row>
    <row r="238" spans="1:37" s="12" customFormat="1" x14ac:dyDescent="0.3">
      <c r="A238" s="103"/>
      <c r="B238" s="106">
        <v>1458</v>
      </c>
      <c r="C238" s="33" t="s">
        <v>1313</v>
      </c>
      <c r="D238" s="33" t="s">
        <v>1314</v>
      </c>
      <c r="E238" s="33" t="s">
        <v>1345</v>
      </c>
      <c r="F238" s="33" t="str">
        <f>lng_iteminfo!$O482</f>
        <v>악마 날개</v>
      </c>
      <c r="G238" s="69">
        <v>1</v>
      </c>
      <c r="H238" s="33">
        <v>0</v>
      </c>
      <c r="I238" s="33" t="s">
        <v>1319</v>
      </c>
      <c r="J238" s="33">
        <v>0</v>
      </c>
      <c r="K238" s="89" t="s">
        <v>1352</v>
      </c>
      <c r="L238" s="67">
        <v>10</v>
      </c>
      <c r="M238" s="33">
        <v>0</v>
      </c>
      <c r="N238" s="103">
        <v>0</v>
      </c>
      <c r="O238" s="103">
        <v>2</v>
      </c>
      <c r="P238" s="33">
        <v>1</v>
      </c>
      <c r="Q238" s="108">
        <f t="shared" si="21"/>
        <v>10</v>
      </c>
      <c r="R238" s="33" t="str">
        <f t="shared" si="22"/>
        <v>악마 날개</v>
      </c>
      <c r="S238" s="34" t="s">
        <v>281</v>
      </c>
      <c r="T238" s="33" t="s">
        <v>353</v>
      </c>
      <c r="U238" s="33">
        <v>2</v>
      </c>
      <c r="V238" s="33" t="s">
        <v>693</v>
      </c>
      <c r="W238" s="33">
        <v>-1</v>
      </c>
      <c r="X238" s="33">
        <v>0</v>
      </c>
      <c r="Y238" s="107">
        <v>230</v>
      </c>
      <c r="Z238" s="107">
        <v>-1</v>
      </c>
      <c r="AA238" s="107">
        <v>-1</v>
      </c>
      <c r="AB238" s="103"/>
      <c r="AC238" s="103"/>
      <c r="AD238" s="103"/>
      <c r="AE238" s="103"/>
      <c r="AF238" s="103"/>
      <c r="AG238" s="103"/>
      <c r="AH238" s="103"/>
      <c r="AI238" s="103"/>
      <c r="AJ238" s="103"/>
      <c r="AK238" s="103"/>
    </row>
    <row r="239" spans="1:37" s="12" customFormat="1" x14ac:dyDescent="0.3">
      <c r="A239" s="103"/>
      <c r="B239" s="106">
        <v>1459</v>
      </c>
      <c r="C239" s="33" t="s">
        <v>1313</v>
      </c>
      <c r="D239" s="33" t="s">
        <v>1314</v>
      </c>
      <c r="E239" s="33" t="s">
        <v>1345</v>
      </c>
      <c r="F239" s="33" t="str">
        <f>lng_iteminfo!$O483</f>
        <v>요정 날개</v>
      </c>
      <c r="G239" s="69">
        <v>0</v>
      </c>
      <c r="H239" s="33">
        <v>0</v>
      </c>
      <c r="I239" s="33" t="s">
        <v>1319</v>
      </c>
      <c r="J239" s="33">
        <v>0</v>
      </c>
      <c r="K239" s="89" t="s">
        <v>1353</v>
      </c>
      <c r="L239" s="67">
        <v>10</v>
      </c>
      <c r="M239" s="33">
        <v>0</v>
      </c>
      <c r="N239" s="103">
        <v>0</v>
      </c>
      <c r="O239" s="103">
        <v>5</v>
      </c>
      <c r="P239" s="33">
        <v>1</v>
      </c>
      <c r="Q239" s="108">
        <f t="shared" si="21"/>
        <v>25</v>
      </c>
      <c r="R239" s="33" t="str">
        <f t="shared" si="22"/>
        <v>요정 날개</v>
      </c>
      <c r="S239" s="34" t="s">
        <v>281</v>
      </c>
      <c r="T239" s="33" t="s">
        <v>354</v>
      </c>
      <c r="U239" s="33">
        <v>2</v>
      </c>
      <c r="V239" s="33" t="s">
        <v>694</v>
      </c>
      <c r="W239" s="33" t="s">
        <v>355</v>
      </c>
      <c r="X239" s="33">
        <v>2</v>
      </c>
      <c r="Y239" s="107">
        <v>210</v>
      </c>
      <c r="Z239" s="107">
        <v>-1</v>
      </c>
      <c r="AA239" s="107">
        <v>-1</v>
      </c>
      <c r="AB239" s="103"/>
      <c r="AC239" s="103"/>
      <c r="AD239" s="103"/>
      <c r="AE239" s="103"/>
      <c r="AF239" s="103"/>
      <c r="AG239" s="103"/>
      <c r="AH239" s="103"/>
      <c r="AI239" s="103"/>
      <c r="AJ239" s="103"/>
      <c r="AK239" s="103"/>
    </row>
    <row r="240" spans="1:37" s="7" customFormat="1" x14ac:dyDescent="0.3">
      <c r="A240" s="103"/>
      <c r="B240" s="106">
        <v>1460</v>
      </c>
      <c r="C240" s="97" t="s">
        <v>1313</v>
      </c>
      <c r="D240" s="97" t="s">
        <v>1314</v>
      </c>
      <c r="E240" s="97" t="s">
        <v>1342</v>
      </c>
      <c r="F240" s="97" t="str">
        <f>lng_iteminfo!$O484</f>
        <v>분홍 포크 장식</v>
      </c>
      <c r="G240" s="69">
        <v>0</v>
      </c>
      <c r="H240" s="97">
        <v>0</v>
      </c>
      <c r="I240" s="97" t="s">
        <v>1311</v>
      </c>
      <c r="J240" s="97">
        <v>0</v>
      </c>
      <c r="K240" s="89" t="s">
        <v>1354</v>
      </c>
      <c r="L240" s="67">
        <v>10</v>
      </c>
      <c r="M240" s="97">
        <v>0</v>
      </c>
      <c r="N240" s="103">
        <v>0</v>
      </c>
      <c r="O240" s="103">
        <v>5</v>
      </c>
      <c r="P240" s="97">
        <v>1</v>
      </c>
      <c r="Q240" s="108">
        <f t="shared" si="21"/>
        <v>25</v>
      </c>
      <c r="R240" s="33" t="str">
        <f t="shared" si="22"/>
        <v>분홍 포크 장식</v>
      </c>
      <c r="S240" s="37" t="s">
        <v>281</v>
      </c>
      <c r="T240" s="97" t="s">
        <v>354</v>
      </c>
      <c r="U240" s="97">
        <v>2</v>
      </c>
      <c r="V240" s="106" t="s">
        <v>695</v>
      </c>
      <c r="W240" s="97" t="s">
        <v>353</v>
      </c>
      <c r="X240" s="97">
        <v>2</v>
      </c>
      <c r="Y240" s="107">
        <v>210</v>
      </c>
      <c r="Z240" s="107">
        <v>-1</v>
      </c>
      <c r="AA240" s="107">
        <v>-1</v>
      </c>
      <c r="AB240" s="103"/>
      <c r="AC240" s="103"/>
      <c r="AD240" s="103"/>
      <c r="AE240" s="103"/>
      <c r="AF240" s="103"/>
      <c r="AG240" s="103"/>
      <c r="AH240" s="103"/>
      <c r="AI240" s="103"/>
      <c r="AJ240" s="103"/>
      <c r="AK240" s="103"/>
    </row>
    <row r="241" spans="1:37" s="7" customFormat="1" x14ac:dyDescent="0.3">
      <c r="A241" s="103"/>
      <c r="B241" s="106">
        <v>1461</v>
      </c>
      <c r="C241" s="97" t="s">
        <v>1313</v>
      </c>
      <c r="D241" s="97" t="s">
        <v>1314</v>
      </c>
      <c r="E241" s="97" t="s">
        <v>1342</v>
      </c>
      <c r="F241" s="97" t="str">
        <f>lng_iteminfo!$O485</f>
        <v>UFO 정찰선 장식</v>
      </c>
      <c r="G241" s="69">
        <v>0</v>
      </c>
      <c r="H241" s="97">
        <v>0</v>
      </c>
      <c r="I241" s="97" t="s">
        <v>1316</v>
      </c>
      <c r="J241" s="97">
        <v>0</v>
      </c>
      <c r="K241" s="89" t="s">
        <v>1355</v>
      </c>
      <c r="L241" s="67">
        <v>10</v>
      </c>
      <c r="M241" s="97">
        <v>0</v>
      </c>
      <c r="N241" s="103">
        <v>0</v>
      </c>
      <c r="O241" s="103">
        <v>5</v>
      </c>
      <c r="P241" s="97">
        <v>1</v>
      </c>
      <c r="Q241" s="108">
        <f t="shared" si="21"/>
        <v>25</v>
      </c>
      <c r="R241" s="97" t="str">
        <f t="shared" si="22"/>
        <v>UFO 정찰선 장식</v>
      </c>
      <c r="S241" s="37" t="s">
        <v>281</v>
      </c>
      <c r="T241" s="97" t="s">
        <v>355</v>
      </c>
      <c r="U241" s="97">
        <v>2</v>
      </c>
      <c r="V241" s="38" t="s">
        <v>696</v>
      </c>
      <c r="W241" s="97" t="s">
        <v>353</v>
      </c>
      <c r="X241" s="97">
        <v>2</v>
      </c>
      <c r="Y241" s="107">
        <v>210</v>
      </c>
      <c r="Z241" s="107">
        <v>-1</v>
      </c>
      <c r="AA241" s="107">
        <v>-1</v>
      </c>
      <c r="AB241" s="103"/>
      <c r="AC241" s="103"/>
      <c r="AD241" s="103"/>
      <c r="AE241" s="103"/>
      <c r="AF241" s="103"/>
      <c r="AG241" s="103"/>
      <c r="AH241" s="103"/>
      <c r="AI241" s="103"/>
      <c r="AJ241" s="103"/>
      <c r="AK241" s="103"/>
    </row>
    <row r="242" spans="1:37" s="7" customFormat="1" x14ac:dyDescent="0.3">
      <c r="A242" s="103"/>
      <c r="B242" s="106">
        <v>1462</v>
      </c>
      <c r="C242" s="97" t="s">
        <v>1313</v>
      </c>
      <c r="D242" s="97" t="s">
        <v>1314</v>
      </c>
      <c r="E242" s="97" t="s">
        <v>1345</v>
      </c>
      <c r="F242" s="97" t="str">
        <f>lng_iteminfo!$O486</f>
        <v>초등학교 가방</v>
      </c>
      <c r="G242" s="71">
        <v>1</v>
      </c>
      <c r="H242" s="97">
        <v>0</v>
      </c>
      <c r="I242" s="97" t="s">
        <v>1316</v>
      </c>
      <c r="J242" s="97">
        <v>0</v>
      </c>
      <c r="K242" s="89" t="s">
        <v>1356</v>
      </c>
      <c r="L242" s="93">
        <v>20</v>
      </c>
      <c r="M242" s="97">
        <v>0</v>
      </c>
      <c r="N242" s="103">
        <v>0</v>
      </c>
      <c r="O242" s="103">
        <v>4</v>
      </c>
      <c r="P242" s="97">
        <v>1</v>
      </c>
      <c r="Q242" s="108">
        <f t="shared" si="21"/>
        <v>20</v>
      </c>
      <c r="R242" s="97" t="str">
        <f t="shared" si="22"/>
        <v>초등학교 가방</v>
      </c>
      <c r="S242" s="37" t="s">
        <v>281</v>
      </c>
      <c r="T242" s="97" t="s">
        <v>354</v>
      </c>
      <c r="U242" s="97">
        <v>3</v>
      </c>
      <c r="V242" s="38" t="s">
        <v>697</v>
      </c>
      <c r="W242" s="97">
        <v>-1</v>
      </c>
      <c r="X242" s="97">
        <v>0</v>
      </c>
      <c r="Y242" s="107">
        <v>220</v>
      </c>
      <c r="Z242" s="107">
        <v>-1</v>
      </c>
      <c r="AA242" s="107">
        <v>-1</v>
      </c>
      <c r="AB242" s="103"/>
      <c r="AC242" s="103"/>
      <c r="AD242" s="103"/>
      <c r="AE242" s="103"/>
      <c r="AF242" s="103"/>
      <c r="AG242" s="103"/>
      <c r="AH242" s="103"/>
      <c r="AI242" s="103"/>
      <c r="AJ242" s="103"/>
      <c r="AK242" s="103"/>
    </row>
    <row r="243" spans="1:37" s="7" customFormat="1" x14ac:dyDescent="0.3">
      <c r="A243" s="103"/>
      <c r="B243" s="106">
        <v>1463</v>
      </c>
      <c r="C243" s="97" t="s">
        <v>1313</v>
      </c>
      <c r="D243" s="97" t="s">
        <v>1314</v>
      </c>
      <c r="E243" s="97" t="s">
        <v>1345</v>
      </c>
      <c r="F243" s="97" t="str">
        <f>lng_iteminfo!$O487</f>
        <v>2등급 마크</v>
      </c>
      <c r="G243" s="71">
        <v>0</v>
      </c>
      <c r="H243" s="97">
        <v>0</v>
      </c>
      <c r="I243" s="97" t="s">
        <v>1319</v>
      </c>
      <c r="J243" s="97">
        <v>0</v>
      </c>
      <c r="K243" s="89" t="s">
        <v>1357</v>
      </c>
      <c r="L243" s="93">
        <v>20</v>
      </c>
      <c r="M243" s="97">
        <v>0</v>
      </c>
      <c r="N243" s="103">
        <v>0</v>
      </c>
      <c r="O243" s="103">
        <v>4</v>
      </c>
      <c r="P243" s="97">
        <v>1</v>
      </c>
      <c r="Q243" s="108">
        <f t="shared" si="21"/>
        <v>20</v>
      </c>
      <c r="R243" s="97" t="str">
        <f t="shared" si="22"/>
        <v>2등급 마크</v>
      </c>
      <c r="S243" s="37" t="s">
        <v>281</v>
      </c>
      <c r="T243" s="97" t="s">
        <v>355</v>
      </c>
      <c r="U243" s="97">
        <v>3</v>
      </c>
      <c r="V243" s="38" t="s">
        <v>698</v>
      </c>
      <c r="W243" s="97">
        <v>-1</v>
      </c>
      <c r="X243" s="97">
        <v>0</v>
      </c>
      <c r="Y243" s="107">
        <v>220</v>
      </c>
      <c r="Z243" s="107">
        <v>-1</v>
      </c>
      <c r="AA243" s="107">
        <v>-1</v>
      </c>
      <c r="AB243" s="103"/>
      <c r="AC243" s="103"/>
      <c r="AD243" s="103"/>
      <c r="AE243" s="103"/>
      <c r="AF243" s="103"/>
      <c r="AG243" s="103"/>
      <c r="AH243" s="103"/>
      <c r="AI243" s="103"/>
      <c r="AJ243" s="103"/>
      <c r="AK243" s="103"/>
    </row>
    <row r="244" spans="1:37" s="7" customFormat="1" x14ac:dyDescent="0.3">
      <c r="A244" s="103"/>
      <c r="B244" s="106">
        <v>1464</v>
      </c>
      <c r="C244" s="97" t="s">
        <v>1313</v>
      </c>
      <c r="D244" s="97" t="s">
        <v>1314</v>
      </c>
      <c r="E244" s="97" t="s">
        <v>1345</v>
      </c>
      <c r="F244" s="97" t="str">
        <f>lng_iteminfo!$O488</f>
        <v>커다란 옆가방</v>
      </c>
      <c r="G244" s="71">
        <v>1</v>
      </c>
      <c r="H244" s="97">
        <v>0</v>
      </c>
      <c r="I244" s="97" t="s">
        <v>1319</v>
      </c>
      <c r="J244" s="97">
        <v>0</v>
      </c>
      <c r="K244" s="89" t="s">
        <v>1358</v>
      </c>
      <c r="L244" s="93">
        <v>20</v>
      </c>
      <c r="M244" s="97">
        <v>0</v>
      </c>
      <c r="N244" s="103">
        <v>0</v>
      </c>
      <c r="O244" s="103">
        <v>3</v>
      </c>
      <c r="P244" s="97">
        <v>1</v>
      </c>
      <c r="Q244" s="108">
        <f t="shared" si="21"/>
        <v>15</v>
      </c>
      <c r="R244" s="97" t="str">
        <f t="shared" si="22"/>
        <v>커다란 옆가방</v>
      </c>
      <c r="S244" s="37" t="s">
        <v>281</v>
      </c>
      <c r="T244" s="97" t="s">
        <v>353</v>
      </c>
      <c r="U244" s="97">
        <v>3</v>
      </c>
      <c r="V244" s="38" t="s">
        <v>699</v>
      </c>
      <c r="W244" s="97">
        <v>-1</v>
      </c>
      <c r="X244" s="97">
        <v>0</v>
      </c>
      <c r="Y244" s="107">
        <v>220</v>
      </c>
      <c r="Z244" s="107">
        <v>-1</v>
      </c>
      <c r="AA244" s="107">
        <v>-1</v>
      </c>
      <c r="AB244" s="103"/>
      <c r="AC244" s="103"/>
      <c r="AD244" s="103"/>
      <c r="AE244" s="103"/>
      <c r="AF244" s="103"/>
      <c r="AG244" s="103"/>
      <c r="AH244" s="103"/>
      <c r="AI244" s="103"/>
      <c r="AJ244" s="103"/>
      <c r="AK244" s="103"/>
    </row>
    <row r="245" spans="1:37" s="7" customFormat="1" x14ac:dyDescent="0.3">
      <c r="A245" s="103"/>
      <c r="B245" s="106">
        <v>1465</v>
      </c>
      <c r="C245" s="97" t="s">
        <v>1313</v>
      </c>
      <c r="D245" s="97" t="s">
        <v>1314</v>
      </c>
      <c r="E245" s="97" t="s">
        <v>1345</v>
      </c>
      <c r="F245" s="97" t="str">
        <f>lng_iteminfo!$O489</f>
        <v>금색 리본</v>
      </c>
      <c r="G245" s="71">
        <v>0</v>
      </c>
      <c r="H245" s="97">
        <v>0</v>
      </c>
      <c r="I245" s="97" t="s">
        <v>1322</v>
      </c>
      <c r="J245" s="97">
        <v>0</v>
      </c>
      <c r="K245" s="89" t="s">
        <v>1359</v>
      </c>
      <c r="L245" s="93">
        <v>20</v>
      </c>
      <c r="M245" s="97">
        <v>0</v>
      </c>
      <c r="N245" s="103">
        <v>0</v>
      </c>
      <c r="O245" s="103">
        <v>7</v>
      </c>
      <c r="P245" s="97">
        <v>1</v>
      </c>
      <c r="Q245" s="108">
        <f>IF(IF(N245/2&lt;&gt;0,N245/2, O245*5) &gt; 200, 200, IF(N245/2&lt;&gt;0,N245/2, O245*5))</f>
        <v>35</v>
      </c>
      <c r="R245" s="97" t="str">
        <f t="shared" si="22"/>
        <v>금색 리본</v>
      </c>
      <c r="S245" s="37" t="s">
        <v>281</v>
      </c>
      <c r="T245" s="97" t="s">
        <v>354</v>
      </c>
      <c r="U245" s="97">
        <v>3</v>
      </c>
      <c r="V245" s="106" t="s">
        <v>700</v>
      </c>
      <c r="W245" s="97" t="s">
        <v>355</v>
      </c>
      <c r="X245" s="97">
        <v>3</v>
      </c>
      <c r="Y245" s="107">
        <v>190</v>
      </c>
      <c r="Z245" s="107">
        <v>-1</v>
      </c>
      <c r="AA245" s="107">
        <v>-1</v>
      </c>
      <c r="AB245" s="103"/>
      <c r="AC245" s="103"/>
      <c r="AD245" s="103"/>
      <c r="AE245" s="103"/>
      <c r="AF245" s="103"/>
      <c r="AG245" s="103"/>
      <c r="AH245" s="103"/>
      <c r="AI245" s="103"/>
      <c r="AJ245" s="103"/>
      <c r="AK245" s="103"/>
    </row>
    <row r="246" spans="1:37" s="7" customFormat="1" x14ac:dyDescent="0.3">
      <c r="A246" s="103"/>
      <c r="B246" s="106">
        <v>1466</v>
      </c>
      <c r="C246" s="97" t="s">
        <v>1313</v>
      </c>
      <c r="D246" s="97" t="s">
        <v>1314</v>
      </c>
      <c r="E246" s="97" t="s">
        <v>1345</v>
      </c>
      <c r="F246" s="97" t="str">
        <f>lng_iteminfo!$O490</f>
        <v>하늘색 날개</v>
      </c>
      <c r="G246" s="71">
        <v>0</v>
      </c>
      <c r="H246" s="97">
        <v>0</v>
      </c>
      <c r="I246" s="97" t="s">
        <v>1319</v>
      </c>
      <c r="J246" s="97">
        <v>0</v>
      </c>
      <c r="K246" s="89" t="s">
        <v>1360</v>
      </c>
      <c r="L246" s="93">
        <v>25</v>
      </c>
      <c r="M246" s="97">
        <v>0</v>
      </c>
      <c r="N246" s="103">
        <v>0</v>
      </c>
      <c r="O246" s="103">
        <v>6</v>
      </c>
      <c r="P246" s="97">
        <v>1</v>
      </c>
      <c r="Q246" s="108">
        <f t="shared" si="21"/>
        <v>30</v>
      </c>
      <c r="R246" s="97" t="str">
        <f t="shared" si="22"/>
        <v>하늘색 날개</v>
      </c>
      <c r="S246" s="37" t="s">
        <v>281</v>
      </c>
      <c r="T246" s="97" t="s">
        <v>354</v>
      </c>
      <c r="U246" s="97">
        <v>3</v>
      </c>
      <c r="V246" s="106" t="s">
        <v>701</v>
      </c>
      <c r="W246" s="97" t="s">
        <v>353</v>
      </c>
      <c r="X246" s="97">
        <v>3</v>
      </c>
      <c r="Y246" s="107">
        <v>190</v>
      </c>
      <c r="Z246" s="107">
        <v>-1</v>
      </c>
      <c r="AA246" s="107">
        <v>-1</v>
      </c>
      <c r="AB246" s="103"/>
      <c r="AC246" s="103"/>
      <c r="AD246" s="103"/>
      <c r="AE246" s="103"/>
      <c r="AF246" s="103"/>
      <c r="AG246" s="103"/>
      <c r="AH246" s="103"/>
      <c r="AI246" s="103"/>
      <c r="AJ246" s="103"/>
      <c r="AK246" s="103"/>
    </row>
    <row r="247" spans="1:37" s="7" customFormat="1" x14ac:dyDescent="0.3">
      <c r="A247" s="103"/>
      <c r="B247" s="106">
        <v>1467</v>
      </c>
      <c r="C247" s="97" t="s">
        <v>1313</v>
      </c>
      <c r="D247" s="97" t="s">
        <v>1314</v>
      </c>
      <c r="E247" s="97" t="s">
        <v>1345</v>
      </c>
      <c r="F247" s="97" t="str">
        <f>lng_iteminfo!$O491</f>
        <v>분홍색 천사 날개</v>
      </c>
      <c r="G247" s="71">
        <v>0</v>
      </c>
      <c r="H247" s="97">
        <v>0</v>
      </c>
      <c r="I247" s="97" t="s">
        <v>1319</v>
      </c>
      <c r="J247" s="97">
        <v>0</v>
      </c>
      <c r="K247" s="89" t="s">
        <v>1361</v>
      </c>
      <c r="L247" s="93">
        <v>25</v>
      </c>
      <c r="M247" s="97">
        <v>0</v>
      </c>
      <c r="N247" s="103">
        <v>0</v>
      </c>
      <c r="O247" s="103">
        <v>6</v>
      </c>
      <c r="P247" s="97">
        <v>1</v>
      </c>
      <c r="Q247" s="108">
        <f t="shared" si="21"/>
        <v>30</v>
      </c>
      <c r="R247" s="97" t="str">
        <f t="shared" si="22"/>
        <v>분홍색 천사 날개</v>
      </c>
      <c r="S247" s="37" t="s">
        <v>281</v>
      </c>
      <c r="T247" s="97" t="s">
        <v>355</v>
      </c>
      <c r="U247" s="97">
        <v>3</v>
      </c>
      <c r="V247" s="106" t="s">
        <v>702</v>
      </c>
      <c r="W247" s="97" t="s">
        <v>353</v>
      </c>
      <c r="X247" s="97">
        <v>3</v>
      </c>
      <c r="Y247" s="107">
        <v>190</v>
      </c>
      <c r="Z247" s="107">
        <v>-1</v>
      </c>
      <c r="AA247" s="107">
        <v>-1</v>
      </c>
      <c r="AB247" s="103"/>
      <c r="AC247" s="103"/>
      <c r="AD247" s="103"/>
      <c r="AE247" s="103"/>
      <c r="AF247" s="103"/>
      <c r="AG247" s="103"/>
      <c r="AH247" s="103"/>
      <c r="AI247" s="103"/>
      <c r="AJ247" s="103"/>
      <c r="AK247" s="103"/>
    </row>
    <row r="248" spans="1:37" s="7" customFormat="1" x14ac:dyDescent="0.3">
      <c r="A248" s="103"/>
      <c r="B248" s="106">
        <v>1468</v>
      </c>
      <c r="C248" s="97" t="s">
        <v>1313</v>
      </c>
      <c r="D248" s="97" t="s">
        <v>1314</v>
      </c>
      <c r="E248" s="97" t="s">
        <v>1345</v>
      </c>
      <c r="F248" s="97" t="str">
        <f>lng_iteminfo!$O492</f>
        <v>검붉은 악마 날개</v>
      </c>
      <c r="G248" s="69">
        <v>1</v>
      </c>
      <c r="H248" s="97">
        <v>0</v>
      </c>
      <c r="I248" s="97" t="s">
        <v>1319</v>
      </c>
      <c r="J248" s="97">
        <v>0</v>
      </c>
      <c r="K248" s="89" t="s">
        <v>1362</v>
      </c>
      <c r="L248" s="67">
        <v>25</v>
      </c>
      <c r="M248" s="97">
        <v>0</v>
      </c>
      <c r="N248" s="103">
        <v>0</v>
      </c>
      <c r="O248" s="103">
        <v>5</v>
      </c>
      <c r="P248" s="97">
        <v>1</v>
      </c>
      <c r="Q248" s="108">
        <f t="shared" si="21"/>
        <v>25</v>
      </c>
      <c r="R248" s="97" t="str">
        <f t="shared" si="22"/>
        <v>검붉은 악마 날개</v>
      </c>
      <c r="S248" s="37" t="s">
        <v>281</v>
      </c>
      <c r="T248" s="97" t="s">
        <v>354</v>
      </c>
      <c r="U248" s="97">
        <v>4</v>
      </c>
      <c r="V248" s="38" t="s">
        <v>703</v>
      </c>
      <c r="W248" s="97">
        <v>-1</v>
      </c>
      <c r="X248" s="97">
        <v>0</v>
      </c>
      <c r="Y248" s="107">
        <v>210</v>
      </c>
      <c r="Z248" s="107">
        <v>-1</v>
      </c>
      <c r="AA248" s="107">
        <v>-1</v>
      </c>
      <c r="AB248" s="103"/>
      <c r="AC248" s="103"/>
      <c r="AD248" s="103"/>
      <c r="AE248" s="103"/>
      <c r="AF248" s="103"/>
      <c r="AG248" s="103"/>
      <c r="AH248" s="103"/>
      <c r="AI248" s="103"/>
      <c r="AJ248" s="103"/>
      <c r="AK248" s="103"/>
    </row>
    <row r="249" spans="1:37" s="7" customFormat="1" x14ac:dyDescent="0.3">
      <c r="A249" s="103"/>
      <c r="B249" s="106">
        <v>1469</v>
      </c>
      <c r="C249" s="97" t="s">
        <v>1313</v>
      </c>
      <c r="D249" s="97" t="s">
        <v>1314</v>
      </c>
      <c r="E249" s="97" t="s">
        <v>1345</v>
      </c>
      <c r="F249" s="97" t="str">
        <f>lng_iteminfo!$O493</f>
        <v>푸른 요정 날개</v>
      </c>
      <c r="G249" s="69">
        <v>0</v>
      </c>
      <c r="H249" s="97">
        <v>0</v>
      </c>
      <c r="I249" s="97" t="s">
        <v>1319</v>
      </c>
      <c r="J249" s="97">
        <v>0</v>
      </c>
      <c r="K249" s="89" t="s">
        <v>1363</v>
      </c>
      <c r="L249" s="67">
        <v>25</v>
      </c>
      <c r="M249" s="97">
        <v>0</v>
      </c>
      <c r="N249" s="103">
        <v>0</v>
      </c>
      <c r="O249" s="103">
        <v>5</v>
      </c>
      <c r="P249" s="97">
        <v>1</v>
      </c>
      <c r="Q249" s="108">
        <f t="shared" si="21"/>
        <v>25</v>
      </c>
      <c r="R249" s="97" t="str">
        <f t="shared" si="22"/>
        <v>푸른 요정 날개</v>
      </c>
      <c r="S249" s="37" t="s">
        <v>281</v>
      </c>
      <c r="T249" s="97" t="s">
        <v>355</v>
      </c>
      <c r="U249" s="97">
        <v>4</v>
      </c>
      <c r="V249" s="106" t="s">
        <v>704</v>
      </c>
      <c r="W249" s="97">
        <v>-1</v>
      </c>
      <c r="X249" s="97">
        <v>0</v>
      </c>
      <c r="Y249" s="107">
        <v>210</v>
      </c>
      <c r="Z249" s="107">
        <v>-1</v>
      </c>
      <c r="AA249" s="107">
        <v>-1</v>
      </c>
      <c r="AB249" s="103"/>
      <c r="AC249" s="103"/>
      <c r="AD249" s="103"/>
      <c r="AE249" s="103"/>
      <c r="AF249" s="103"/>
      <c r="AG249" s="103"/>
      <c r="AH249" s="103"/>
      <c r="AI249" s="103"/>
      <c r="AJ249" s="103"/>
      <c r="AK249" s="103"/>
    </row>
    <row r="250" spans="1:37" s="12" customFormat="1" x14ac:dyDescent="0.3">
      <c r="A250" s="103"/>
      <c r="B250" s="106">
        <v>1470</v>
      </c>
      <c r="C250" s="33" t="s">
        <v>1313</v>
      </c>
      <c r="D250" s="33" t="s">
        <v>1314</v>
      </c>
      <c r="E250" s="33" t="s">
        <v>1342</v>
      </c>
      <c r="F250" s="33" t="str">
        <f>lng_iteminfo!$O494</f>
        <v>고급 포크 장식</v>
      </c>
      <c r="G250" s="69">
        <v>1</v>
      </c>
      <c r="H250" s="33">
        <v>0</v>
      </c>
      <c r="I250" s="33" t="s">
        <v>1311</v>
      </c>
      <c r="J250" s="33">
        <v>0</v>
      </c>
      <c r="K250" s="89" t="s">
        <v>1364</v>
      </c>
      <c r="L250" s="67">
        <v>30</v>
      </c>
      <c r="M250" s="33">
        <v>0</v>
      </c>
      <c r="N250" s="103">
        <v>0</v>
      </c>
      <c r="O250" s="103">
        <v>4</v>
      </c>
      <c r="P250" s="33">
        <v>1</v>
      </c>
      <c r="Q250" s="108">
        <f t="shared" si="21"/>
        <v>20</v>
      </c>
      <c r="R250" s="33" t="str">
        <f t="shared" si="22"/>
        <v>고급 포크 장식</v>
      </c>
      <c r="S250" s="34" t="s">
        <v>281</v>
      </c>
      <c r="T250" s="33" t="s">
        <v>353</v>
      </c>
      <c r="U250" s="33">
        <v>4</v>
      </c>
      <c r="V250" s="38" t="s">
        <v>705</v>
      </c>
      <c r="W250" s="33">
        <v>-1</v>
      </c>
      <c r="X250" s="33">
        <v>0</v>
      </c>
      <c r="Y250" s="107">
        <v>210</v>
      </c>
      <c r="Z250" s="107">
        <v>-1</v>
      </c>
      <c r="AA250" s="107">
        <v>-1</v>
      </c>
      <c r="AB250" s="103"/>
      <c r="AC250" s="103"/>
      <c r="AD250" s="103"/>
      <c r="AE250" s="103"/>
      <c r="AF250" s="103"/>
      <c r="AG250" s="103"/>
      <c r="AH250" s="103"/>
      <c r="AI250" s="103"/>
      <c r="AJ250" s="103"/>
      <c r="AK250" s="103"/>
    </row>
    <row r="251" spans="1:37" s="12" customFormat="1" x14ac:dyDescent="0.3">
      <c r="A251" s="103"/>
      <c r="B251" s="106">
        <v>1471</v>
      </c>
      <c r="C251" s="33" t="s">
        <v>1313</v>
      </c>
      <c r="D251" s="33" t="s">
        <v>1314</v>
      </c>
      <c r="E251" s="33" t="s">
        <v>1342</v>
      </c>
      <c r="F251" s="33" t="str">
        <f>lng_iteminfo!$O495</f>
        <v>UFO 함선 장식</v>
      </c>
      <c r="G251" s="69">
        <v>0</v>
      </c>
      <c r="H251" s="33">
        <v>0</v>
      </c>
      <c r="I251" s="33" t="s">
        <v>1316</v>
      </c>
      <c r="J251" s="33">
        <v>0</v>
      </c>
      <c r="K251" s="89" t="s">
        <v>1365</v>
      </c>
      <c r="L251" s="67">
        <v>30</v>
      </c>
      <c r="M251" s="33">
        <v>0</v>
      </c>
      <c r="N251" s="103">
        <v>0</v>
      </c>
      <c r="O251" s="103">
        <v>9</v>
      </c>
      <c r="P251" s="33">
        <v>1</v>
      </c>
      <c r="Q251" s="108">
        <f t="shared" si="21"/>
        <v>45</v>
      </c>
      <c r="R251" s="33" t="str">
        <f t="shared" si="22"/>
        <v>UFO 함선 장식</v>
      </c>
      <c r="S251" s="34" t="s">
        <v>281</v>
      </c>
      <c r="T251" s="33" t="s">
        <v>354</v>
      </c>
      <c r="U251" s="33">
        <v>4</v>
      </c>
      <c r="V251" s="38" t="s">
        <v>706</v>
      </c>
      <c r="W251" s="33" t="s">
        <v>355</v>
      </c>
      <c r="X251" s="33">
        <v>4</v>
      </c>
      <c r="Y251" s="107">
        <v>170</v>
      </c>
      <c r="Z251" s="107">
        <v>-1</v>
      </c>
      <c r="AA251" s="107">
        <v>-1</v>
      </c>
      <c r="AB251" s="103"/>
      <c r="AC251" s="103"/>
      <c r="AD251" s="103"/>
      <c r="AE251" s="103"/>
      <c r="AF251" s="103"/>
      <c r="AG251" s="103"/>
      <c r="AH251" s="103"/>
      <c r="AI251" s="103"/>
      <c r="AJ251" s="103"/>
      <c r="AK251" s="103"/>
    </row>
    <row r="252" spans="1:37" s="12" customFormat="1" x14ac:dyDescent="0.3">
      <c r="A252" s="103"/>
      <c r="B252" s="106">
        <v>1472</v>
      </c>
      <c r="C252" s="33" t="s">
        <v>1313</v>
      </c>
      <c r="D252" s="33" t="s">
        <v>1314</v>
      </c>
      <c r="E252" s="33" t="s">
        <v>1345</v>
      </c>
      <c r="F252" s="33" t="str">
        <f>lng_iteminfo!$O496</f>
        <v>병아리 가방</v>
      </c>
      <c r="G252" s="69">
        <v>0</v>
      </c>
      <c r="H252" s="33">
        <v>0</v>
      </c>
      <c r="I252" s="33" t="s">
        <v>1316</v>
      </c>
      <c r="J252" s="33">
        <v>0</v>
      </c>
      <c r="K252" s="89" t="s">
        <v>1366</v>
      </c>
      <c r="L252" s="67">
        <v>30</v>
      </c>
      <c r="M252" s="33">
        <v>0</v>
      </c>
      <c r="N252" s="103">
        <v>0</v>
      </c>
      <c r="O252" s="103">
        <v>8</v>
      </c>
      <c r="P252" s="33">
        <v>1</v>
      </c>
      <c r="Q252" s="108">
        <f t="shared" si="21"/>
        <v>40</v>
      </c>
      <c r="R252" s="33" t="str">
        <f t="shared" si="22"/>
        <v>병아리 가방</v>
      </c>
      <c r="S252" s="34" t="s">
        <v>281</v>
      </c>
      <c r="T252" s="33" t="s">
        <v>354</v>
      </c>
      <c r="U252" s="33">
        <v>4</v>
      </c>
      <c r="V252" s="38" t="s">
        <v>707</v>
      </c>
      <c r="W252" s="33" t="s">
        <v>353</v>
      </c>
      <c r="X252" s="33">
        <v>4</v>
      </c>
      <c r="Y252" s="107">
        <v>170</v>
      </c>
      <c r="Z252" s="107">
        <v>-1</v>
      </c>
      <c r="AA252" s="107">
        <v>-1</v>
      </c>
      <c r="AB252" s="103"/>
      <c r="AC252" s="103"/>
      <c r="AD252" s="103"/>
      <c r="AE252" s="103"/>
      <c r="AF252" s="103"/>
      <c r="AG252" s="103"/>
      <c r="AH252" s="103"/>
      <c r="AI252" s="103"/>
      <c r="AJ252" s="103"/>
      <c r="AK252" s="103"/>
    </row>
    <row r="253" spans="1:37" s="12" customFormat="1" x14ac:dyDescent="0.3">
      <c r="A253" s="103"/>
      <c r="B253" s="106">
        <v>1473</v>
      </c>
      <c r="C253" s="33" t="s">
        <v>1313</v>
      </c>
      <c r="D253" s="33" t="s">
        <v>1314</v>
      </c>
      <c r="E253" s="33" t="s">
        <v>1345</v>
      </c>
      <c r="F253" s="33" t="str">
        <f>lng_iteminfo!$O497</f>
        <v>1등급 마크</v>
      </c>
      <c r="G253" s="69">
        <v>0</v>
      </c>
      <c r="H253" s="33">
        <v>0</v>
      </c>
      <c r="I253" s="33" t="s">
        <v>1319</v>
      </c>
      <c r="J253" s="33">
        <v>0</v>
      </c>
      <c r="K253" s="89" t="s">
        <v>1367</v>
      </c>
      <c r="L253" s="67">
        <v>30</v>
      </c>
      <c r="M253" s="33">
        <v>0</v>
      </c>
      <c r="N253" s="103">
        <v>0</v>
      </c>
      <c r="O253" s="103">
        <v>8</v>
      </c>
      <c r="P253" s="33">
        <v>1</v>
      </c>
      <c r="Q253" s="108">
        <f t="shared" si="21"/>
        <v>40</v>
      </c>
      <c r="R253" s="33" t="str">
        <f t="shared" si="22"/>
        <v>1등급 마크</v>
      </c>
      <c r="S253" s="34" t="s">
        <v>281</v>
      </c>
      <c r="T253" s="33" t="s">
        <v>355</v>
      </c>
      <c r="U253" s="33">
        <v>4</v>
      </c>
      <c r="V253" s="38" t="s">
        <v>708</v>
      </c>
      <c r="W253" s="33" t="s">
        <v>353</v>
      </c>
      <c r="X253" s="33">
        <v>4</v>
      </c>
      <c r="Y253" s="107">
        <v>170</v>
      </c>
      <c r="Z253" s="107">
        <v>-1</v>
      </c>
      <c r="AA253" s="107">
        <v>-1</v>
      </c>
      <c r="AB253" s="103"/>
      <c r="AC253" s="103"/>
      <c r="AD253" s="103"/>
      <c r="AE253" s="103"/>
      <c r="AF253" s="103"/>
      <c r="AG253" s="103"/>
      <c r="AH253" s="103"/>
      <c r="AI253" s="103"/>
      <c r="AJ253" s="103"/>
      <c r="AK253" s="103"/>
    </row>
    <row r="254" spans="1:37" s="12" customFormat="1" x14ac:dyDescent="0.3">
      <c r="A254" s="103"/>
      <c r="B254" s="106">
        <v>1474</v>
      </c>
      <c r="C254" s="33" t="s">
        <v>1313</v>
      </c>
      <c r="D254" s="33" t="s">
        <v>1314</v>
      </c>
      <c r="E254" s="33" t="s">
        <v>1345</v>
      </c>
      <c r="F254" s="33" t="str">
        <f>lng_iteminfo!$O498</f>
        <v>고급 가죽 가방</v>
      </c>
      <c r="G254" s="71">
        <v>1</v>
      </c>
      <c r="H254" s="33">
        <v>0</v>
      </c>
      <c r="I254" s="33" t="s">
        <v>1319</v>
      </c>
      <c r="J254" s="33">
        <v>0</v>
      </c>
      <c r="K254" s="89" t="s">
        <v>1368</v>
      </c>
      <c r="L254" s="93">
        <v>35</v>
      </c>
      <c r="M254" s="33">
        <v>0</v>
      </c>
      <c r="N254" s="103">
        <v>0</v>
      </c>
      <c r="O254" s="103">
        <v>6</v>
      </c>
      <c r="P254" s="33">
        <v>1</v>
      </c>
      <c r="Q254" s="108">
        <f t="shared" si="21"/>
        <v>30</v>
      </c>
      <c r="R254" s="33" t="str">
        <f t="shared" si="22"/>
        <v>고급 가죽 가방</v>
      </c>
      <c r="S254" s="34" t="s">
        <v>281</v>
      </c>
      <c r="T254" s="33" t="s">
        <v>354</v>
      </c>
      <c r="U254" s="33">
        <v>5</v>
      </c>
      <c r="V254" s="38" t="s">
        <v>709</v>
      </c>
      <c r="W254" s="33">
        <v>-1</v>
      </c>
      <c r="X254" s="33">
        <v>0</v>
      </c>
      <c r="Y254" s="107">
        <v>200</v>
      </c>
      <c r="Z254" s="107">
        <v>-1</v>
      </c>
      <c r="AA254" s="107">
        <v>-1</v>
      </c>
      <c r="AB254" s="103"/>
      <c r="AC254" s="103"/>
      <c r="AD254" s="103"/>
      <c r="AE254" s="103"/>
      <c r="AF254" s="103"/>
      <c r="AG254" s="103"/>
      <c r="AH254" s="103"/>
      <c r="AI254" s="103"/>
      <c r="AJ254" s="103"/>
      <c r="AK254" s="103"/>
    </row>
    <row r="255" spans="1:37" s="12" customFormat="1" x14ac:dyDescent="0.3">
      <c r="A255" s="103"/>
      <c r="B255" s="106">
        <v>1475</v>
      </c>
      <c r="C255" s="33" t="s">
        <v>1313</v>
      </c>
      <c r="D255" s="33" t="s">
        <v>1314</v>
      </c>
      <c r="E255" s="33" t="s">
        <v>1345</v>
      </c>
      <c r="F255" s="33" t="str">
        <f>lng_iteminfo!$O499</f>
        <v>명품 리본</v>
      </c>
      <c r="G255" s="71">
        <v>0</v>
      </c>
      <c r="H255" s="33">
        <v>0</v>
      </c>
      <c r="I255" s="33" t="s">
        <v>1322</v>
      </c>
      <c r="J255" s="33">
        <v>0</v>
      </c>
      <c r="K255" s="89" t="s">
        <v>1369</v>
      </c>
      <c r="L255" s="93">
        <v>35</v>
      </c>
      <c r="M255" s="33">
        <v>0</v>
      </c>
      <c r="N255" s="103">
        <v>0</v>
      </c>
      <c r="O255" s="103">
        <v>6</v>
      </c>
      <c r="P255" s="33">
        <v>1</v>
      </c>
      <c r="Q255" s="108">
        <f t="shared" si="21"/>
        <v>30</v>
      </c>
      <c r="R255" s="33" t="str">
        <f t="shared" si="22"/>
        <v>명품 리본</v>
      </c>
      <c r="S255" s="34" t="s">
        <v>281</v>
      </c>
      <c r="T255" s="33" t="s">
        <v>355</v>
      </c>
      <c r="U255" s="33">
        <v>5</v>
      </c>
      <c r="V255" s="38" t="s">
        <v>710</v>
      </c>
      <c r="W255" s="33">
        <v>-1</v>
      </c>
      <c r="X255" s="33">
        <v>0</v>
      </c>
      <c r="Y255" s="107">
        <v>200</v>
      </c>
      <c r="Z255" s="107">
        <v>-1</v>
      </c>
      <c r="AA255" s="107">
        <v>-1</v>
      </c>
      <c r="AB255" s="103"/>
      <c r="AC255" s="103"/>
      <c r="AD255" s="103"/>
      <c r="AE255" s="103"/>
      <c r="AF255" s="103"/>
      <c r="AG255" s="103"/>
      <c r="AH255" s="103"/>
      <c r="AI255" s="103"/>
      <c r="AJ255" s="103"/>
      <c r="AK255" s="103"/>
    </row>
    <row r="256" spans="1:37" s="12" customFormat="1" x14ac:dyDescent="0.3">
      <c r="A256" s="103"/>
      <c r="B256" s="106">
        <v>1476</v>
      </c>
      <c r="C256" s="33" t="s">
        <v>1313</v>
      </c>
      <c r="D256" s="33" t="s">
        <v>1314</v>
      </c>
      <c r="E256" s="33" t="s">
        <v>1345</v>
      </c>
      <c r="F256" s="33" t="str">
        <f>lng_iteminfo!$O500</f>
        <v>금빛 날개</v>
      </c>
      <c r="G256" s="71">
        <v>1</v>
      </c>
      <c r="H256" s="33">
        <v>0</v>
      </c>
      <c r="I256" s="33" t="s">
        <v>1319</v>
      </c>
      <c r="J256" s="33">
        <v>0</v>
      </c>
      <c r="K256" s="89" t="s">
        <v>1370</v>
      </c>
      <c r="L256" s="93">
        <v>35</v>
      </c>
      <c r="M256" s="33">
        <v>0</v>
      </c>
      <c r="N256" s="103">
        <v>0</v>
      </c>
      <c r="O256" s="103">
        <v>4</v>
      </c>
      <c r="P256" s="33">
        <v>1</v>
      </c>
      <c r="Q256" s="108">
        <f t="shared" si="21"/>
        <v>20</v>
      </c>
      <c r="R256" s="33" t="str">
        <f t="shared" si="22"/>
        <v>금빛 날개</v>
      </c>
      <c r="S256" s="34" t="s">
        <v>281</v>
      </c>
      <c r="T256" s="33" t="s">
        <v>353</v>
      </c>
      <c r="U256" s="33">
        <v>5</v>
      </c>
      <c r="V256" s="38" t="s">
        <v>711</v>
      </c>
      <c r="W256" s="33">
        <v>-1</v>
      </c>
      <c r="X256" s="33">
        <v>0</v>
      </c>
      <c r="Y256" s="107">
        <v>200</v>
      </c>
      <c r="Z256" s="107">
        <v>-1</v>
      </c>
      <c r="AA256" s="107">
        <v>-1</v>
      </c>
      <c r="AB256" s="103"/>
      <c r="AC256" s="103"/>
      <c r="AD256" s="103"/>
      <c r="AE256" s="103"/>
      <c r="AF256" s="103"/>
      <c r="AG256" s="103"/>
      <c r="AH256" s="103"/>
      <c r="AI256" s="103"/>
      <c r="AJ256" s="103"/>
      <c r="AK256" s="103"/>
    </row>
    <row r="257" spans="1:37" s="12" customFormat="1" x14ac:dyDescent="0.3">
      <c r="A257" s="103"/>
      <c r="B257" s="106">
        <v>1477</v>
      </c>
      <c r="C257" s="33" t="s">
        <v>1313</v>
      </c>
      <c r="D257" s="33" t="s">
        <v>1314</v>
      </c>
      <c r="E257" s="33" t="s">
        <v>1345</v>
      </c>
      <c r="F257" s="33" t="str">
        <f>lng_iteminfo!$O501</f>
        <v>금빛 천사 날개</v>
      </c>
      <c r="G257" s="71">
        <v>0</v>
      </c>
      <c r="H257" s="33">
        <v>0</v>
      </c>
      <c r="I257" s="33" t="s">
        <v>1319</v>
      </c>
      <c r="J257" s="33">
        <v>0</v>
      </c>
      <c r="K257" s="89" t="s">
        <v>1371</v>
      </c>
      <c r="L257" s="93">
        <v>35</v>
      </c>
      <c r="M257" s="33">
        <v>0</v>
      </c>
      <c r="N257" s="103">
        <v>0</v>
      </c>
      <c r="O257" s="103">
        <v>11</v>
      </c>
      <c r="P257" s="33">
        <v>1</v>
      </c>
      <c r="Q257" s="108">
        <f t="shared" si="21"/>
        <v>55</v>
      </c>
      <c r="R257" s="33" t="str">
        <f t="shared" si="22"/>
        <v>금빛 천사 날개</v>
      </c>
      <c r="S257" s="34" t="s">
        <v>281</v>
      </c>
      <c r="T257" s="33" t="s">
        <v>354</v>
      </c>
      <c r="U257" s="33">
        <v>5</v>
      </c>
      <c r="V257" s="106" t="s">
        <v>712</v>
      </c>
      <c r="W257" s="33" t="s">
        <v>355</v>
      </c>
      <c r="X257" s="33">
        <v>5</v>
      </c>
      <c r="Y257" s="107">
        <v>150</v>
      </c>
      <c r="Z257" s="107">
        <v>-1</v>
      </c>
      <c r="AA257" s="107">
        <v>-1</v>
      </c>
      <c r="AB257" s="103"/>
      <c r="AC257" s="103"/>
      <c r="AD257" s="103"/>
      <c r="AE257" s="103"/>
      <c r="AF257" s="103"/>
      <c r="AG257" s="103"/>
      <c r="AH257" s="103"/>
      <c r="AI257" s="103"/>
      <c r="AJ257" s="103"/>
      <c r="AK257" s="103"/>
    </row>
    <row r="258" spans="1:37" s="12" customFormat="1" x14ac:dyDescent="0.3">
      <c r="A258" s="103"/>
      <c r="B258" s="106">
        <v>1478</v>
      </c>
      <c r="C258" s="33" t="s">
        <v>1313</v>
      </c>
      <c r="D258" s="33" t="s">
        <v>1314</v>
      </c>
      <c r="E258" s="33" t="s">
        <v>1345</v>
      </c>
      <c r="F258" s="33" t="str">
        <f>lng_iteminfo!$O502</f>
        <v>박쥐 악마 날개</v>
      </c>
      <c r="G258" s="71">
        <v>0</v>
      </c>
      <c r="H258" s="33">
        <v>0</v>
      </c>
      <c r="I258" s="33" t="s">
        <v>1319</v>
      </c>
      <c r="J258" s="33">
        <v>0</v>
      </c>
      <c r="K258" s="89" t="s">
        <v>1372</v>
      </c>
      <c r="L258" s="93">
        <v>40</v>
      </c>
      <c r="M258" s="33">
        <v>0</v>
      </c>
      <c r="N258" s="103">
        <v>0</v>
      </c>
      <c r="O258" s="103">
        <v>10</v>
      </c>
      <c r="P258" s="33">
        <v>1</v>
      </c>
      <c r="Q258" s="108">
        <f t="shared" si="21"/>
        <v>50</v>
      </c>
      <c r="R258" s="33" t="str">
        <f t="shared" ref="R258:R265" si="23">F258</f>
        <v>박쥐 악마 날개</v>
      </c>
      <c r="S258" s="34" t="s">
        <v>281</v>
      </c>
      <c r="T258" s="33" t="s">
        <v>354</v>
      </c>
      <c r="U258" s="33">
        <v>5</v>
      </c>
      <c r="V258" s="38" t="s">
        <v>713</v>
      </c>
      <c r="W258" s="33" t="s">
        <v>353</v>
      </c>
      <c r="X258" s="33">
        <v>5</v>
      </c>
      <c r="Y258" s="107">
        <v>150</v>
      </c>
      <c r="Z258" s="107">
        <v>-1</v>
      </c>
      <c r="AA258" s="107">
        <v>-1</v>
      </c>
      <c r="AB258" s="103"/>
      <c r="AC258" s="103"/>
      <c r="AD258" s="103"/>
      <c r="AE258" s="103"/>
      <c r="AF258" s="103"/>
      <c r="AG258" s="103"/>
      <c r="AH258" s="103"/>
      <c r="AI258" s="103"/>
      <c r="AJ258" s="103"/>
      <c r="AK258" s="103"/>
    </row>
    <row r="259" spans="1:37" s="12" customFormat="1" x14ac:dyDescent="0.3">
      <c r="A259" s="103"/>
      <c r="B259" s="106">
        <v>1479</v>
      </c>
      <c r="C259" s="33" t="s">
        <v>1313</v>
      </c>
      <c r="D259" s="33" t="s">
        <v>1314</v>
      </c>
      <c r="E259" s="33" t="s">
        <v>1345</v>
      </c>
      <c r="F259" s="33" t="str">
        <f>lng_iteminfo!$O503</f>
        <v>핑크 요정 날개</v>
      </c>
      <c r="G259" s="71">
        <v>0</v>
      </c>
      <c r="H259" s="33">
        <v>0</v>
      </c>
      <c r="I259" s="33" t="s">
        <v>1319</v>
      </c>
      <c r="J259" s="33">
        <v>0</v>
      </c>
      <c r="K259" s="89" t="s">
        <v>1373</v>
      </c>
      <c r="L259" s="93">
        <v>40</v>
      </c>
      <c r="M259" s="33">
        <v>0</v>
      </c>
      <c r="N259" s="103">
        <v>0</v>
      </c>
      <c r="O259" s="103">
        <v>10</v>
      </c>
      <c r="P259" s="33">
        <v>1</v>
      </c>
      <c r="Q259" s="108">
        <f t="shared" ref="Q259:Q265" si="24">IF(IF(N259/2&lt;&gt;0,N259/2, O259*5) &gt; 200, 200, IF(N259/2&lt;&gt;0,N259/2, O259*5))</f>
        <v>50</v>
      </c>
      <c r="R259" s="33" t="str">
        <f t="shared" si="23"/>
        <v>핑크 요정 날개</v>
      </c>
      <c r="S259" s="34" t="s">
        <v>281</v>
      </c>
      <c r="T259" s="33" t="s">
        <v>355</v>
      </c>
      <c r="U259" s="33">
        <v>5</v>
      </c>
      <c r="V259" s="38" t="s">
        <v>714</v>
      </c>
      <c r="W259" s="33" t="s">
        <v>353</v>
      </c>
      <c r="X259" s="33">
        <v>5</v>
      </c>
      <c r="Y259" s="107">
        <v>150</v>
      </c>
      <c r="Z259" s="107">
        <v>-1</v>
      </c>
      <c r="AA259" s="107">
        <v>-1</v>
      </c>
      <c r="AB259" s="103"/>
      <c r="AC259" s="103"/>
      <c r="AD259" s="103"/>
      <c r="AE259" s="103"/>
      <c r="AF259" s="103"/>
      <c r="AG259" s="103"/>
      <c r="AH259" s="103"/>
      <c r="AI259" s="103"/>
      <c r="AJ259" s="103"/>
      <c r="AK259" s="103"/>
    </row>
    <row r="260" spans="1:37" s="12" customFormat="1" x14ac:dyDescent="0.3">
      <c r="A260" s="103"/>
      <c r="B260" s="106">
        <v>1480</v>
      </c>
      <c r="C260" s="97" t="s">
        <v>1313</v>
      </c>
      <c r="D260" s="97" t="s">
        <v>1314</v>
      </c>
      <c r="E260" s="97" t="s">
        <v>1342</v>
      </c>
      <c r="F260" s="97" t="str">
        <f>lng_iteminfo!$O504</f>
        <v>최고급 포크 장식</v>
      </c>
      <c r="G260" s="69">
        <v>1</v>
      </c>
      <c r="H260" s="97">
        <v>0</v>
      </c>
      <c r="I260" s="97" t="s">
        <v>1311</v>
      </c>
      <c r="J260" s="97">
        <v>0</v>
      </c>
      <c r="K260" s="89" t="s">
        <v>1374</v>
      </c>
      <c r="L260" s="67">
        <v>40</v>
      </c>
      <c r="M260" s="97">
        <v>0</v>
      </c>
      <c r="N260" s="103">
        <v>0</v>
      </c>
      <c r="O260" s="103">
        <v>7</v>
      </c>
      <c r="P260" s="97">
        <v>1</v>
      </c>
      <c r="Q260" s="108">
        <f t="shared" si="24"/>
        <v>35</v>
      </c>
      <c r="R260" s="97" t="str">
        <f t="shared" si="23"/>
        <v>최고급 포크 장식</v>
      </c>
      <c r="S260" s="37" t="s">
        <v>281</v>
      </c>
      <c r="T260" s="97" t="s">
        <v>354</v>
      </c>
      <c r="U260" s="97">
        <v>6</v>
      </c>
      <c r="V260" s="38" t="s">
        <v>715</v>
      </c>
      <c r="W260" s="97">
        <v>-1</v>
      </c>
      <c r="X260" s="97">
        <v>0</v>
      </c>
      <c r="Y260" s="107">
        <v>190</v>
      </c>
      <c r="Z260" s="107">
        <v>-1</v>
      </c>
      <c r="AA260" s="107">
        <v>-1</v>
      </c>
      <c r="AB260" s="103"/>
      <c r="AC260" s="103"/>
      <c r="AD260" s="103"/>
      <c r="AE260" s="103"/>
      <c r="AF260" s="103"/>
      <c r="AG260" s="103"/>
      <c r="AH260" s="103"/>
      <c r="AI260" s="103"/>
      <c r="AJ260" s="103"/>
      <c r="AK260" s="103"/>
    </row>
    <row r="261" spans="1:37" s="12" customFormat="1" x14ac:dyDescent="0.3">
      <c r="A261" s="103"/>
      <c r="B261" s="106">
        <v>1481</v>
      </c>
      <c r="C261" s="97" t="s">
        <v>1313</v>
      </c>
      <c r="D261" s="97" t="s">
        <v>1314</v>
      </c>
      <c r="E261" s="97" t="s">
        <v>1342</v>
      </c>
      <c r="F261" s="97" t="str">
        <f>lng_iteminfo!$O505</f>
        <v>UFO 모선 장식</v>
      </c>
      <c r="G261" s="69">
        <v>0</v>
      </c>
      <c r="H261" s="97">
        <v>0</v>
      </c>
      <c r="I261" s="97" t="s">
        <v>1316</v>
      </c>
      <c r="J261" s="97">
        <v>0</v>
      </c>
      <c r="K261" s="89" t="s">
        <v>1375</v>
      </c>
      <c r="L261" s="67">
        <v>40</v>
      </c>
      <c r="M261" s="97">
        <v>0</v>
      </c>
      <c r="N261" s="103">
        <v>0</v>
      </c>
      <c r="O261" s="103">
        <v>7</v>
      </c>
      <c r="P261" s="97">
        <v>1</v>
      </c>
      <c r="Q261" s="108">
        <f t="shared" si="24"/>
        <v>35</v>
      </c>
      <c r="R261" s="97" t="str">
        <f t="shared" si="23"/>
        <v>UFO 모선 장식</v>
      </c>
      <c r="S261" s="37" t="s">
        <v>281</v>
      </c>
      <c r="T261" s="97" t="s">
        <v>355</v>
      </c>
      <c r="U261" s="97">
        <v>6</v>
      </c>
      <c r="V261" s="38" t="s">
        <v>716</v>
      </c>
      <c r="W261" s="97">
        <v>-1</v>
      </c>
      <c r="X261" s="97">
        <v>0</v>
      </c>
      <c r="Y261" s="107">
        <v>190</v>
      </c>
      <c r="Z261" s="107">
        <v>-1</v>
      </c>
      <c r="AA261" s="107">
        <v>-1</v>
      </c>
      <c r="AB261" s="103"/>
      <c r="AC261" s="103"/>
      <c r="AD261" s="103"/>
      <c r="AE261" s="103"/>
      <c r="AF261" s="103"/>
      <c r="AG261" s="103"/>
      <c r="AH261" s="103"/>
      <c r="AI261" s="103"/>
      <c r="AJ261" s="103"/>
      <c r="AK261" s="103"/>
    </row>
    <row r="262" spans="1:37" s="12" customFormat="1" x14ac:dyDescent="0.3">
      <c r="A262" s="103"/>
      <c r="B262" s="106">
        <v>1482</v>
      </c>
      <c r="C262" s="97" t="s">
        <v>1313</v>
      </c>
      <c r="D262" s="97" t="s">
        <v>1314</v>
      </c>
      <c r="E262" s="97" t="s">
        <v>1345</v>
      </c>
      <c r="F262" s="97" t="str">
        <f>lng_iteminfo!$O506</f>
        <v>고급 병아리 가방</v>
      </c>
      <c r="G262" s="69">
        <v>1</v>
      </c>
      <c r="H262" s="97">
        <v>0</v>
      </c>
      <c r="I262" s="97" t="s">
        <v>1316</v>
      </c>
      <c r="J262" s="97">
        <v>0</v>
      </c>
      <c r="K262" s="89" t="s">
        <v>1376</v>
      </c>
      <c r="L262" s="67">
        <v>45</v>
      </c>
      <c r="M262" s="97">
        <v>0</v>
      </c>
      <c r="N262" s="103">
        <v>0</v>
      </c>
      <c r="O262" s="103">
        <v>5</v>
      </c>
      <c r="P262" s="97">
        <v>1</v>
      </c>
      <c r="Q262" s="108">
        <f t="shared" si="24"/>
        <v>25</v>
      </c>
      <c r="R262" s="97" t="str">
        <f t="shared" si="23"/>
        <v>고급 병아리 가방</v>
      </c>
      <c r="S262" s="37" t="s">
        <v>281</v>
      </c>
      <c r="T262" s="97" t="s">
        <v>353</v>
      </c>
      <c r="U262" s="97">
        <v>6</v>
      </c>
      <c r="V262" s="38" t="s">
        <v>717</v>
      </c>
      <c r="W262" s="97">
        <v>-1</v>
      </c>
      <c r="X262" s="97">
        <v>0</v>
      </c>
      <c r="Y262" s="107">
        <v>190</v>
      </c>
      <c r="Z262" s="107">
        <v>-1</v>
      </c>
      <c r="AA262" s="107">
        <v>-1</v>
      </c>
      <c r="AB262" s="103"/>
      <c r="AC262" s="103"/>
      <c r="AD262" s="103"/>
      <c r="AE262" s="103"/>
      <c r="AF262" s="103"/>
      <c r="AG262" s="103"/>
      <c r="AH262" s="103"/>
      <c r="AI262" s="103"/>
      <c r="AJ262" s="103"/>
      <c r="AK262" s="103"/>
    </row>
    <row r="263" spans="1:37" s="12" customFormat="1" x14ac:dyDescent="0.3">
      <c r="A263" s="103"/>
      <c r="B263" s="106">
        <v>1483</v>
      </c>
      <c r="C263" s="97" t="s">
        <v>1313</v>
      </c>
      <c r="D263" s="97" t="s">
        <v>1314</v>
      </c>
      <c r="E263" s="97" t="s">
        <v>1345</v>
      </c>
      <c r="F263" s="97" t="str">
        <f>lng_iteminfo!$O507</f>
        <v>특등급 딱지</v>
      </c>
      <c r="G263" s="69">
        <v>0</v>
      </c>
      <c r="H263" s="97">
        <v>0</v>
      </c>
      <c r="I263" s="97" t="s">
        <v>1319</v>
      </c>
      <c r="J263" s="97">
        <v>0</v>
      </c>
      <c r="K263" s="89" t="s">
        <v>1377</v>
      </c>
      <c r="L263" s="67">
        <v>45</v>
      </c>
      <c r="M263" s="97">
        <v>0</v>
      </c>
      <c r="N263" s="103">
        <v>0</v>
      </c>
      <c r="O263" s="103">
        <v>13</v>
      </c>
      <c r="P263" s="97">
        <v>1</v>
      </c>
      <c r="Q263" s="108">
        <f t="shared" si="24"/>
        <v>65</v>
      </c>
      <c r="R263" s="97" t="str">
        <f t="shared" si="23"/>
        <v>특등급 딱지</v>
      </c>
      <c r="S263" s="37" t="s">
        <v>281</v>
      </c>
      <c r="T263" s="97" t="s">
        <v>354</v>
      </c>
      <c r="U263" s="97">
        <v>6</v>
      </c>
      <c r="V263" s="38" t="s">
        <v>718</v>
      </c>
      <c r="W263" s="97" t="s">
        <v>355</v>
      </c>
      <c r="X263" s="97">
        <v>6</v>
      </c>
      <c r="Y263" s="107">
        <v>130</v>
      </c>
      <c r="Z263" s="107">
        <v>-1</v>
      </c>
      <c r="AA263" s="107">
        <v>-1</v>
      </c>
      <c r="AB263" s="103"/>
      <c r="AC263" s="103"/>
      <c r="AD263" s="103"/>
      <c r="AE263" s="103"/>
      <c r="AF263" s="103"/>
      <c r="AG263" s="103"/>
      <c r="AH263" s="103"/>
      <c r="AI263" s="103"/>
      <c r="AJ263" s="103"/>
      <c r="AK263" s="103"/>
    </row>
    <row r="264" spans="1:37" s="12" customFormat="1" x14ac:dyDescent="0.3">
      <c r="A264" s="103"/>
      <c r="B264" s="106">
        <v>1484</v>
      </c>
      <c r="C264" s="97" t="s">
        <v>1313</v>
      </c>
      <c r="D264" s="97" t="s">
        <v>1314</v>
      </c>
      <c r="E264" s="97" t="s">
        <v>1345</v>
      </c>
      <c r="F264" s="97" t="str">
        <f>lng_iteminfo!$O508</f>
        <v>수제 가죽 가방</v>
      </c>
      <c r="G264" s="69">
        <v>0</v>
      </c>
      <c r="H264" s="97">
        <v>0</v>
      </c>
      <c r="I264" s="97" t="s">
        <v>1319</v>
      </c>
      <c r="J264" s="97">
        <v>0</v>
      </c>
      <c r="K264" s="89" t="s">
        <v>1378</v>
      </c>
      <c r="L264" s="67">
        <v>45</v>
      </c>
      <c r="M264" s="97">
        <v>0</v>
      </c>
      <c r="N264" s="103">
        <v>0</v>
      </c>
      <c r="O264" s="103">
        <v>11</v>
      </c>
      <c r="P264" s="97">
        <v>1</v>
      </c>
      <c r="Q264" s="108">
        <f t="shared" si="24"/>
        <v>55</v>
      </c>
      <c r="R264" s="97" t="str">
        <f t="shared" si="23"/>
        <v>수제 가죽 가방</v>
      </c>
      <c r="S264" s="37" t="s">
        <v>281</v>
      </c>
      <c r="T264" s="97" t="s">
        <v>354</v>
      </c>
      <c r="U264" s="97">
        <v>6</v>
      </c>
      <c r="V264" s="38" t="s">
        <v>719</v>
      </c>
      <c r="W264" s="97" t="s">
        <v>353</v>
      </c>
      <c r="X264" s="97">
        <v>6</v>
      </c>
      <c r="Y264" s="107">
        <v>130</v>
      </c>
      <c r="Z264" s="107">
        <v>-1</v>
      </c>
      <c r="AA264" s="107">
        <v>-1</v>
      </c>
      <c r="AB264" s="103"/>
      <c r="AC264" s="103"/>
      <c r="AD264" s="103"/>
      <c r="AE264" s="103"/>
      <c r="AF264" s="103"/>
      <c r="AG264" s="103"/>
      <c r="AH264" s="103"/>
      <c r="AI264" s="103"/>
      <c r="AJ264" s="103"/>
      <c r="AK264" s="103"/>
    </row>
    <row r="265" spans="1:37" s="12" customFormat="1" ht="12" thickBot="1" x14ac:dyDescent="0.35">
      <c r="A265" s="103"/>
      <c r="B265" s="106">
        <v>1485</v>
      </c>
      <c r="C265" s="97" t="s">
        <v>1313</v>
      </c>
      <c r="D265" s="97" t="s">
        <v>1314</v>
      </c>
      <c r="E265" s="97" t="s">
        <v>1345</v>
      </c>
      <c r="F265" s="97" t="str">
        <f>lng_iteminfo!$O509</f>
        <v>실크 리본</v>
      </c>
      <c r="G265" s="69">
        <v>0</v>
      </c>
      <c r="H265" s="97">
        <v>0</v>
      </c>
      <c r="I265" s="97" t="s">
        <v>1322</v>
      </c>
      <c r="J265" s="97">
        <v>0</v>
      </c>
      <c r="K265" s="89" t="s">
        <v>1379</v>
      </c>
      <c r="L265" s="67">
        <v>45</v>
      </c>
      <c r="M265" s="97">
        <v>0</v>
      </c>
      <c r="N265" s="103">
        <v>0</v>
      </c>
      <c r="O265" s="103">
        <v>11</v>
      </c>
      <c r="P265" s="97">
        <v>1</v>
      </c>
      <c r="Q265" s="108">
        <f t="shared" si="24"/>
        <v>55</v>
      </c>
      <c r="R265" s="97" t="str">
        <f t="shared" si="23"/>
        <v>실크 리본</v>
      </c>
      <c r="S265" s="37" t="s">
        <v>281</v>
      </c>
      <c r="T265" s="97" t="s">
        <v>355</v>
      </c>
      <c r="U265" s="97">
        <v>6</v>
      </c>
      <c r="V265" s="38" t="s">
        <v>720</v>
      </c>
      <c r="W265" s="97" t="s">
        <v>353</v>
      </c>
      <c r="X265" s="97">
        <v>6</v>
      </c>
      <c r="Y265" s="107">
        <v>130</v>
      </c>
      <c r="Z265" s="107">
        <v>-1</v>
      </c>
      <c r="AA265" s="107">
        <v>-1</v>
      </c>
      <c r="AB265" s="103"/>
      <c r="AC265" s="103"/>
      <c r="AD265" s="103"/>
      <c r="AE265" s="103"/>
      <c r="AF265" s="103"/>
      <c r="AG265" s="103"/>
      <c r="AH265" s="103"/>
      <c r="AI265" s="103"/>
      <c r="AJ265" s="103"/>
      <c r="AK265" s="103"/>
    </row>
    <row r="266" spans="1:37" s="48" customFormat="1" x14ac:dyDescent="0.3">
      <c r="A266" s="48" t="s">
        <v>1773</v>
      </c>
      <c r="B266" s="48" t="s">
        <v>307</v>
      </c>
      <c r="C266" s="48" t="s">
        <v>308</v>
      </c>
      <c r="D266" s="48" t="s">
        <v>125</v>
      </c>
      <c r="E266" s="48" t="s">
        <v>232</v>
      </c>
      <c r="F266" s="48" t="s">
        <v>1189</v>
      </c>
      <c r="G266" s="48" t="s">
        <v>309</v>
      </c>
      <c r="H266" s="48" t="s">
        <v>310</v>
      </c>
      <c r="I266" s="48" t="s">
        <v>311</v>
      </c>
      <c r="J266" s="48" t="s">
        <v>312</v>
      </c>
      <c r="K266" s="48" t="s">
        <v>313</v>
      </c>
      <c r="L266" s="48" t="s">
        <v>314</v>
      </c>
      <c r="M266" s="48" t="s">
        <v>315</v>
      </c>
      <c r="N266" s="48" t="s">
        <v>316</v>
      </c>
      <c r="O266" s="48" t="s">
        <v>317</v>
      </c>
      <c r="P266" s="48" t="s">
        <v>318</v>
      </c>
      <c r="Q266" s="48" t="s">
        <v>332</v>
      </c>
      <c r="R266" s="48" t="s">
        <v>319</v>
      </c>
      <c r="S266" s="17" t="s">
        <v>1775</v>
      </c>
      <c r="T266" s="48" t="s">
        <v>1399</v>
      </c>
      <c r="U266" s="48" t="s">
        <v>1400</v>
      </c>
    </row>
    <row r="267" spans="1:37" s="215" customFormat="1" x14ac:dyDescent="0.3">
      <c r="B267" s="215">
        <v>1900</v>
      </c>
      <c r="C267" s="215" t="s">
        <v>1774</v>
      </c>
      <c r="D267" s="215" t="s">
        <v>1774</v>
      </c>
      <c r="E267" s="215" t="s">
        <v>1247</v>
      </c>
      <c r="F267" s="215" t="str">
        <f>lng_iteminfo!$O511</f>
        <v>우정포인트5</v>
      </c>
      <c r="G267" s="215">
        <v>0</v>
      </c>
      <c r="H267" s="215">
        <v>0</v>
      </c>
      <c r="I267" s="215" t="s">
        <v>1272</v>
      </c>
      <c r="J267" s="215">
        <v>0</v>
      </c>
      <c r="K267" s="25" t="s">
        <v>1776</v>
      </c>
      <c r="L267" s="215">
        <v>0</v>
      </c>
      <c r="M267" s="215">
        <v>0</v>
      </c>
      <c r="N267" s="215">
        <v>0</v>
      </c>
      <c r="O267" s="215">
        <f>P267/5</f>
        <v>1</v>
      </c>
      <c r="P267" s="215">
        <v>5</v>
      </c>
      <c r="Q267" s="215">
        <v>1</v>
      </c>
      <c r="R267" s="215" t="str">
        <f>F267</f>
        <v>우정포인트5</v>
      </c>
      <c r="S267" s="58">
        <f>P267</f>
        <v>5</v>
      </c>
      <c r="T267" s="215">
        <v>0</v>
      </c>
      <c r="U267" s="215">
        <v>0</v>
      </c>
    </row>
    <row r="268" spans="1:37" s="215" customFormat="1" x14ac:dyDescent="0.3">
      <c r="B268" s="215">
        <v>1901</v>
      </c>
      <c r="C268" s="215" t="s">
        <v>1774</v>
      </c>
      <c r="D268" s="215" t="s">
        <v>1774</v>
      </c>
      <c r="E268" s="215" t="s">
        <v>1247</v>
      </c>
      <c r="F268" s="215" t="str">
        <f>lng_iteminfo!$O512</f>
        <v>우정포인트10</v>
      </c>
      <c r="G268" s="215">
        <v>0</v>
      </c>
      <c r="H268" s="215">
        <v>0</v>
      </c>
      <c r="I268" s="215" t="s">
        <v>1272</v>
      </c>
      <c r="J268" s="215">
        <v>0</v>
      </c>
      <c r="K268" s="25" t="s">
        <v>1776</v>
      </c>
      <c r="L268" s="215">
        <v>0</v>
      </c>
      <c r="M268" s="215">
        <v>0</v>
      </c>
      <c r="N268" s="215">
        <v>0</v>
      </c>
      <c r="O268" s="215">
        <f t="shared" ref="O268:O288" si="25">P268/5</f>
        <v>2</v>
      </c>
      <c r="P268" s="215">
        <v>10</v>
      </c>
      <c r="Q268" s="215">
        <v>1</v>
      </c>
      <c r="R268" s="215" t="str">
        <f t="shared" ref="R268:R282" si="26">F268</f>
        <v>우정포인트10</v>
      </c>
      <c r="S268" s="58">
        <f t="shared" ref="S268:S282" si="27">P268</f>
        <v>10</v>
      </c>
      <c r="T268" s="215">
        <v>0</v>
      </c>
      <c r="U268" s="215">
        <v>0</v>
      </c>
    </row>
    <row r="269" spans="1:37" s="215" customFormat="1" x14ac:dyDescent="0.3">
      <c r="B269" s="215">
        <v>1902</v>
      </c>
      <c r="C269" s="215" t="s">
        <v>1774</v>
      </c>
      <c r="D269" s="215" t="s">
        <v>1774</v>
      </c>
      <c r="E269" s="215" t="s">
        <v>1247</v>
      </c>
      <c r="F269" s="215" t="str">
        <f>lng_iteminfo!$O513</f>
        <v>우정포인트15</v>
      </c>
      <c r="G269" s="215">
        <v>0</v>
      </c>
      <c r="H269" s="215">
        <v>0</v>
      </c>
      <c r="I269" s="215" t="s">
        <v>1272</v>
      </c>
      <c r="J269" s="215">
        <v>0</v>
      </c>
      <c r="K269" s="25" t="s">
        <v>1776</v>
      </c>
      <c r="L269" s="215">
        <v>0</v>
      </c>
      <c r="M269" s="215">
        <v>0</v>
      </c>
      <c r="N269" s="215">
        <v>0</v>
      </c>
      <c r="O269" s="215">
        <f t="shared" si="25"/>
        <v>3</v>
      </c>
      <c r="P269" s="215">
        <v>15</v>
      </c>
      <c r="Q269" s="215">
        <v>1</v>
      </c>
      <c r="R269" s="215" t="str">
        <f t="shared" si="26"/>
        <v>우정포인트15</v>
      </c>
      <c r="S269" s="58">
        <f t="shared" si="27"/>
        <v>15</v>
      </c>
      <c r="T269" s="215">
        <v>0</v>
      </c>
      <c r="U269" s="215">
        <v>0</v>
      </c>
    </row>
    <row r="270" spans="1:37" s="215" customFormat="1" x14ac:dyDescent="0.3">
      <c r="B270" s="215">
        <v>1903</v>
      </c>
      <c r="C270" s="215" t="s">
        <v>1774</v>
      </c>
      <c r="D270" s="215" t="s">
        <v>1774</v>
      </c>
      <c r="E270" s="215" t="s">
        <v>1247</v>
      </c>
      <c r="F270" s="215" t="str">
        <f>lng_iteminfo!$O514</f>
        <v>우정포인트20</v>
      </c>
      <c r="G270" s="215">
        <v>0</v>
      </c>
      <c r="H270" s="215">
        <v>0</v>
      </c>
      <c r="I270" s="215" t="s">
        <v>1272</v>
      </c>
      <c r="J270" s="215">
        <v>0</v>
      </c>
      <c r="K270" s="25" t="s">
        <v>1776</v>
      </c>
      <c r="L270" s="215">
        <v>0</v>
      </c>
      <c r="M270" s="215">
        <v>0</v>
      </c>
      <c r="N270" s="215">
        <v>0</v>
      </c>
      <c r="O270" s="215">
        <f t="shared" si="25"/>
        <v>4</v>
      </c>
      <c r="P270" s="215">
        <v>20</v>
      </c>
      <c r="Q270" s="215">
        <v>1</v>
      </c>
      <c r="R270" s="215" t="str">
        <f t="shared" si="26"/>
        <v>우정포인트20</v>
      </c>
      <c r="S270" s="58">
        <f t="shared" si="27"/>
        <v>20</v>
      </c>
      <c r="T270" s="215">
        <v>0</v>
      </c>
      <c r="U270" s="215">
        <v>0</v>
      </c>
    </row>
    <row r="271" spans="1:37" s="215" customFormat="1" x14ac:dyDescent="0.3">
      <c r="B271" s="215">
        <v>1904</v>
      </c>
      <c r="C271" s="215" t="s">
        <v>1774</v>
      </c>
      <c r="D271" s="215" t="s">
        <v>1774</v>
      </c>
      <c r="E271" s="215" t="s">
        <v>1247</v>
      </c>
      <c r="F271" s="215" t="str">
        <f>lng_iteminfo!$O515</f>
        <v>우정포인트25</v>
      </c>
      <c r="G271" s="215">
        <v>0</v>
      </c>
      <c r="H271" s="215">
        <v>0</v>
      </c>
      <c r="I271" s="215" t="s">
        <v>1272</v>
      </c>
      <c r="J271" s="215">
        <v>0</v>
      </c>
      <c r="K271" s="25" t="s">
        <v>1776</v>
      </c>
      <c r="L271" s="215">
        <v>0</v>
      </c>
      <c r="M271" s="215">
        <v>0</v>
      </c>
      <c r="N271" s="215">
        <v>0</v>
      </c>
      <c r="O271" s="215">
        <f t="shared" si="25"/>
        <v>5</v>
      </c>
      <c r="P271" s="215">
        <v>25</v>
      </c>
      <c r="Q271" s="215">
        <v>1</v>
      </c>
      <c r="R271" s="215" t="str">
        <f t="shared" si="26"/>
        <v>우정포인트25</v>
      </c>
      <c r="S271" s="58">
        <f t="shared" si="27"/>
        <v>25</v>
      </c>
      <c r="T271" s="215">
        <v>0</v>
      </c>
      <c r="U271" s="215">
        <v>0</v>
      </c>
    </row>
    <row r="272" spans="1:37" s="215" customFormat="1" x14ac:dyDescent="0.3">
      <c r="B272" s="215">
        <v>1905</v>
      </c>
      <c r="C272" s="215" t="s">
        <v>1774</v>
      </c>
      <c r="D272" s="215" t="s">
        <v>1774</v>
      </c>
      <c r="E272" s="215" t="s">
        <v>1247</v>
      </c>
      <c r="F272" s="215" t="str">
        <f>lng_iteminfo!$O516</f>
        <v>우정포인트30</v>
      </c>
      <c r="G272" s="215">
        <v>0</v>
      </c>
      <c r="H272" s="215">
        <v>0</v>
      </c>
      <c r="I272" s="215" t="s">
        <v>1272</v>
      </c>
      <c r="J272" s="215">
        <v>0</v>
      </c>
      <c r="K272" s="25" t="s">
        <v>1776</v>
      </c>
      <c r="L272" s="215">
        <v>0</v>
      </c>
      <c r="M272" s="215">
        <v>0</v>
      </c>
      <c r="N272" s="215">
        <v>0</v>
      </c>
      <c r="O272" s="215">
        <f t="shared" si="25"/>
        <v>6</v>
      </c>
      <c r="P272" s="215">
        <v>30</v>
      </c>
      <c r="Q272" s="215">
        <v>1</v>
      </c>
      <c r="R272" s="215" t="str">
        <f t="shared" si="26"/>
        <v>우정포인트30</v>
      </c>
      <c r="S272" s="58">
        <f t="shared" si="27"/>
        <v>30</v>
      </c>
      <c r="T272" s="215">
        <v>0</v>
      </c>
      <c r="U272" s="215">
        <v>0</v>
      </c>
    </row>
    <row r="273" spans="2:21" s="215" customFormat="1" x14ac:dyDescent="0.3">
      <c r="B273" s="215">
        <v>1906</v>
      </c>
      <c r="C273" s="215" t="s">
        <v>1774</v>
      </c>
      <c r="D273" s="215" t="s">
        <v>1774</v>
      </c>
      <c r="E273" s="215" t="s">
        <v>1247</v>
      </c>
      <c r="F273" s="215" t="str">
        <f>lng_iteminfo!$O517</f>
        <v>우정포인트35</v>
      </c>
      <c r="G273" s="215">
        <v>0</v>
      </c>
      <c r="H273" s="215">
        <v>0</v>
      </c>
      <c r="I273" s="215" t="s">
        <v>1272</v>
      </c>
      <c r="J273" s="215">
        <v>0</v>
      </c>
      <c r="K273" s="25" t="s">
        <v>1776</v>
      </c>
      <c r="L273" s="215">
        <v>0</v>
      </c>
      <c r="M273" s="215">
        <v>0</v>
      </c>
      <c r="N273" s="215">
        <v>0</v>
      </c>
      <c r="O273" s="215">
        <f t="shared" si="25"/>
        <v>7</v>
      </c>
      <c r="P273" s="215">
        <v>35</v>
      </c>
      <c r="Q273" s="215">
        <v>1</v>
      </c>
      <c r="R273" s="215" t="str">
        <f t="shared" si="26"/>
        <v>우정포인트35</v>
      </c>
      <c r="S273" s="58">
        <f t="shared" si="27"/>
        <v>35</v>
      </c>
      <c r="T273" s="215">
        <v>0</v>
      </c>
      <c r="U273" s="215">
        <v>0</v>
      </c>
    </row>
    <row r="274" spans="2:21" s="215" customFormat="1" x14ac:dyDescent="0.3">
      <c r="B274" s="215">
        <v>1907</v>
      </c>
      <c r="C274" s="215" t="s">
        <v>1774</v>
      </c>
      <c r="D274" s="215" t="s">
        <v>1774</v>
      </c>
      <c r="E274" s="215" t="s">
        <v>1247</v>
      </c>
      <c r="F274" s="215" t="str">
        <f>lng_iteminfo!$O518</f>
        <v>우정포인트40</v>
      </c>
      <c r="G274" s="215">
        <v>0</v>
      </c>
      <c r="H274" s="215">
        <v>0</v>
      </c>
      <c r="I274" s="215" t="s">
        <v>1272</v>
      </c>
      <c r="J274" s="215">
        <v>0</v>
      </c>
      <c r="K274" s="25" t="s">
        <v>1776</v>
      </c>
      <c r="L274" s="215">
        <v>0</v>
      </c>
      <c r="M274" s="215">
        <v>0</v>
      </c>
      <c r="N274" s="215">
        <v>0</v>
      </c>
      <c r="O274" s="215">
        <f t="shared" si="25"/>
        <v>8</v>
      </c>
      <c r="P274" s="215">
        <v>40</v>
      </c>
      <c r="Q274" s="215">
        <v>1</v>
      </c>
      <c r="R274" s="215" t="str">
        <f t="shared" si="26"/>
        <v>우정포인트40</v>
      </c>
      <c r="S274" s="58">
        <f t="shared" si="27"/>
        <v>40</v>
      </c>
      <c r="T274" s="215">
        <v>0</v>
      </c>
      <c r="U274" s="215">
        <v>0</v>
      </c>
    </row>
    <row r="275" spans="2:21" s="215" customFormat="1" x14ac:dyDescent="0.3">
      <c r="B275" s="215">
        <v>1908</v>
      </c>
      <c r="C275" s="215" t="s">
        <v>1774</v>
      </c>
      <c r="D275" s="215" t="s">
        <v>1774</v>
      </c>
      <c r="E275" s="215" t="s">
        <v>1247</v>
      </c>
      <c r="F275" s="215" t="str">
        <f>lng_iteminfo!$O519</f>
        <v>우정포인트45</v>
      </c>
      <c r="G275" s="215">
        <v>0</v>
      </c>
      <c r="H275" s="215">
        <v>0</v>
      </c>
      <c r="I275" s="215" t="s">
        <v>1272</v>
      </c>
      <c r="J275" s="215">
        <v>0</v>
      </c>
      <c r="K275" s="25" t="s">
        <v>1776</v>
      </c>
      <c r="L275" s="215">
        <v>0</v>
      </c>
      <c r="M275" s="215">
        <v>0</v>
      </c>
      <c r="N275" s="215">
        <v>0</v>
      </c>
      <c r="O275" s="215">
        <f t="shared" si="25"/>
        <v>9</v>
      </c>
      <c r="P275" s="215">
        <v>45</v>
      </c>
      <c r="Q275" s="215">
        <v>1</v>
      </c>
      <c r="R275" s="215" t="str">
        <f t="shared" si="26"/>
        <v>우정포인트45</v>
      </c>
      <c r="S275" s="58">
        <f t="shared" si="27"/>
        <v>45</v>
      </c>
      <c r="T275" s="215">
        <v>0</v>
      </c>
      <c r="U275" s="215">
        <v>0</v>
      </c>
    </row>
    <row r="276" spans="2:21" s="215" customFormat="1" x14ac:dyDescent="0.3">
      <c r="B276" s="215">
        <v>1909</v>
      </c>
      <c r="C276" s="215" t="s">
        <v>1774</v>
      </c>
      <c r="D276" s="215" t="s">
        <v>1774</v>
      </c>
      <c r="E276" s="215" t="s">
        <v>1247</v>
      </c>
      <c r="F276" s="215" t="str">
        <f>lng_iteminfo!$O520</f>
        <v>우정포인트50</v>
      </c>
      <c r="G276" s="215">
        <v>0</v>
      </c>
      <c r="H276" s="215">
        <v>0</v>
      </c>
      <c r="I276" s="215" t="s">
        <v>1272</v>
      </c>
      <c r="J276" s="215">
        <v>0</v>
      </c>
      <c r="K276" s="25" t="s">
        <v>1776</v>
      </c>
      <c r="L276" s="215">
        <v>0</v>
      </c>
      <c r="M276" s="215">
        <v>0</v>
      </c>
      <c r="N276" s="215">
        <v>0</v>
      </c>
      <c r="O276" s="215">
        <f t="shared" si="25"/>
        <v>10</v>
      </c>
      <c r="P276" s="215">
        <v>50</v>
      </c>
      <c r="Q276" s="215">
        <v>1</v>
      </c>
      <c r="R276" s="215" t="str">
        <f t="shared" si="26"/>
        <v>우정포인트50</v>
      </c>
      <c r="S276" s="58">
        <f t="shared" si="27"/>
        <v>50</v>
      </c>
      <c r="T276" s="215">
        <v>0</v>
      </c>
      <c r="U276" s="215">
        <v>0</v>
      </c>
    </row>
    <row r="277" spans="2:21" s="215" customFormat="1" x14ac:dyDescent="0.3">
      <c r="B277" s="215">
        <v>1910</v>
      </c>
      <c r="C277" s="215" t="s">
        <v>1774</v>
      </c>
      <c r="D277" s="215" t="s">
        <v>1774</v>
      </c>
      <c r="E277" s="215" t="s">
        <v>1247</v>
      </c>
      <c r="F277" s="215" t="str">
        <f>lng_iteminfo!$O521</f>
        <v>우정포인트60</v>
      </c>
      <c r="G277" s="215">
        <v>0</v>
      </c>
      <c r="H277" s="215">
        <v>0</v>
      </c>
      <c r="I277" s="215" t="s">
        <v>1272</v>
      </c>
      <c r="J277" s="215">
        <v>0</v>
      </c>
      <c r="K277" s="25" t="s">
        <v>1776</v>
      </c>
      <c r="L277" s="215">
        <v>0</v>
      </c>
      <c r="M277" s="215">
        <v>0</v>
      </c>
      <c r="N277" s="215">
        <v>0</v>
      </c>
      <c r="O277" s="215">
        <f t="shared" si="25"/>
        <v>12</v>
      </c>
      <c r="P277" s="215">
        <v>60</v>
      </c>
      <c r="Q277" s="215">
        <v>1</v>
      </c>
      <c r="R277" s="215" t="str">
        <f t="shared" si="26"/>
        <v>우정포인트60</v>
      </c>
      <c r="S277" s="58">
        <f t="shared" si="27"/>
        <v>60</v>
      </c>
      <c r="T277" s="215">
        <v>0</v>
      </c>
      <c r="U277" s="215">
        <v>0</v>
      </c>
    </row>
    <row r="278" spans="2:21" s="215" customFormat="1" x14ac:dyDescent="0.3">
      <c r="B278" s="215">
        <v>1911</v>
      </c>
      <c r="C278" s="215" t="s">
        <v>1774</v>
      </c>
      <c r="D278" s="215" t="s">
        <v>1774</v>
      </c>
      <c r="E278" s="215" t="s">
        <v>1247</v>
      </c>
      <c r="F278" s="215" t="str">
        <f>lng_iteminfo!$O522</f>
        <v>우정포인트70</v>
      </c>
      <c r="G278" s="215">
        <v>0</v>
      </c>
      <c r="H278" s="215">
        <v>0</v>
      </c>
      <c r="I278" s="215" t="s">
        <v>1272</v>
      </c>
      <c r="J278" s="215">
        <v>0</v>
      </c>
      <c r="K278" s="25" t="s">
        <v>1776</v>
      </c>
      <c r="L278" s="215">
        <v>0</v>
      </c>
      <c r="M278" s="215">
        <v>0</v>
      </c>
      <c r="N278" s="215">
        <v>0</v>
      </c>
      <c r="O278" s="215">
        <f t="shared" si="25"/>
        <v>14</v>
      </c>
      <c r="P278" s="215">
        <v>70</v>
      </c>
      <c r="Q278" s="215">
        <v>1</v>
      </c>
      <c r="R278" s="215" t="str">
        <f t="shared" si="26"/>
        <v>우정포인트70</v>
      </c>
      <c r="S278" s="58">
        <f t="shared" si="27"/>
        <v>70</v>
      </c>
      <c r="T278" s="215">
        <v>0</v>
      </c>
      <c r="U278" s="215">
        <v>0</v>
      </c>
    </row>
    <row r="279" spans="2:21" s="215" customFormat="1" x14ac:dyDescent="0.3">
      <c r="B279" s="215">
        <v>1912</v>
      </c>
      <c r="C279" s="215" t="s">
        <v>1774</v>
      </c>
      <c r="D279" s="215" t="s">
        <v>1774</v>
      </c>
      <c r="E279" s="215" t="s">
        <v>1247</v>
      </c>
      <c r="F279" s="215" t="str">
        <f>lng_iteminfo!$O523</f>
        <v>우정포인트80</v>
      </c>
      <c r="G279" s="215">
        <v>0</v>
      </c>
      <c r="H279" s="215">
        <v>0</v>
      </c>
      <c r="I279" s="215" t="s">
        <v>1272</v>
      </c>
      <c r="J279" s="215">
        <v>0</v>
      </c>
      <c r="K279" s="25" t="s">
        <v>1776</v>
      </c>
      <c r="L279" s="215">
        <v>0</v>
      </c>
      <c r="M279" s="215">
        <v>0</v>
      </c>
      <c r="N279" s="215">
        <v>0</v>
      </c>
      <c r="O279" s="215">
        <f t="shared" si="25"/>
        <v>16</v>
      </c>
      <c r="P279" s="215">
        <v>80</v>
      </c>
      <c r="Q279" s="215">
        <v>1</v>
      </c>
      <c r="R279" s="215" t="str">
        <f t="shared" si="26"/>
        <v>우정포인트80</v>
      </c>
      <c r="S279" s="58">
        <f t="shared" si="27"/>
        <v>80</v>
      </c>
      <c r="T279" s="215">
        <v>0</v>
      </c>
      <c r="U279" s="215">
        <v>0</v>
      </c>
    </row>
    <row r="280" spans="2:21" s="215" customFormat="1" x14ac:dyDescent="0.3">
      <c r="B280" s="215">
        <v>1913</v>
      </c>
      <c r="C280" s="215" t="s">
        <v>1774</v>
      </c>
      <c r="D280" s="215" t="s">
        <v>1774</v>
      </c>
      <c r="E280" s="215" t="s">
        <v>1247</v>
      </c>
      <c r="F280" s="215" t="str">
        <f>lng_iteminfo!$O524</f>
        <v>우정포인트90</v>
      </c>
      <c r="G280" s="215">
        <v>0</v>
      </c>
      <c r="H280" s="215">
        <v>0</v>
      </c>
      <c r="I280" s="215" t="s">
        <v>1272</v>
      </c>
      <c r="J280" s="215">
        <v>0</v>
      </c>
      <c r="K280" s="25" t="s">
        <v>1776</v>
      </c>
      <c r="L280" s="215">
        <v>0</v>
      </c>
      <c r="M280" s="215">
        <v>0</v>
      </c>
      <c r="N280" s="215">
        <v>0</v>
      </c>
      <c r="O280" s="215">
        <f t="shared" si="25"/>
        <v>18</v>
      </c>
      <c r="P280" s="215">
        <v>90</v>
      </c>
      <c r="Q280" s="215">
        <v>1</v>
      </c>
      <c r="R280" s="215" t="str">
        <f t="shared" si="26"/>
        <v>우정포인트90</v>
      </c>
      <c r="S280" s="58">
        <f t="shared" si="27"/>
        <v>90</v>
      </c>
      <c r="T280" s="215">
        <v>0</v>
      </c>
      <c r="U280" s="215">
        <v>0</v>
      </c>
    </row>
    <row r="281" spans="2:21" s="215" customFormat="1" x14ac:dyDescent="0.3">
      <c r="B281" s="215">
        <v>1914</v>
      </c>
      <c r="C281" s="215" t="s">
        <v>1774</v>
      </c>
      <c r="D281" s="215" t="s">
        <v>1774</v>
      </c>
      <c r="E281" s="215" t="s">
        <v>1247</v>
      </c>
      <c r="F281" s="215" t="str">
        <f>lng_iteminfo!$O525</f>
        <v>우정포인트100</v>
      </c>
      <c r="G281" s="215">
        <v>0</v>
      </c>
      <c r="H281" s="215">
        <v>0</v>
      </c>
      <c r="I281" s="215" t="s">
        <v>1272</v>
      </c>
      <c r="J281" s="215">
        <v>0</v>
      </c>
      <c r="K281" s="25" t="s">
        <v>1776</v>
      </c>
      <c r="L281" s="215">
        <v>0</v>
      </c>
      <c r="M281" s="215">
        <v>0</v>
      </c>
      <c r="N281" s="215">
        <v>0</v>
      </c>
      <c r="O281" s="215">
        <f t="shared" si="25"/>
        <v>20</v>
      </c>
      <c r="P281" s="215">
        <v>100</v>
      </c>
      <c r="Q281" s="215">
        <v>1</v>
      </c>
      <c r="R281" s="215" t="str">
        <f t="shared" si="26"/>
        <v>우정포인트100</v>
      </c>
      <c r="S281" s="58">
        <f t="shared" si="27"/>
        <v>100</v>
      </c>
      <c r="T281" s="215">
        <v>0</v>
      </c>
      <c r="U281" s="215">
        <v>0</v>
      </c>
    </row>
    <row r="282" spans="2:21" s="215" customFormat="1" x14ac:dyDescent="0.3">
      <c r="B282" s="215">
        <v>1915</v>
      </c>
      <c r="C282" s="215" t="s">
        <v>1774</v>
      </c>
      <c r="D282" s="215" t="s">
        <v>1774</v>
      </c>
      <c r="E282" s="215" t="s">
        <v>1247</v>
      </c>
      <c r="F282" s="215" t="str">
        <f>lng_iteminfo!$O526</f>
        <v>우정포인트150</v>
      </c>
      <c r="G282" s="215">
        <v>0</v>
      </c>
      <c r="H282" s="215">
        <v>0</v>
      </c>
      <c r="I282" s="215" t="s">
        <v>1272</v>
      </c>
      <c r="J282" s="215">
        <v>0</v>
      </c>
      <c r="K282" s="25" t="s">
        <v>1776</v>
      </c>
      <c r="L282" s="215">
        <v>0</v>
      </c>
      <c r="M282" s="215">
        <v>0</v>
      </c>
      <c r="N282" s="215">
        <v>0</v>
      </c>
      <c r="O282" s="215">
        <f t="shared" si="25"/>
        <v>30</v>
      </c>
      <c r="P282" s="215">
        <v>150</v>
      </c>
      <c r="Q282" s="215">
        <v>1</v>
      </c>
      <c r="R282" s="215" t="str">
        <f t="shared" si="26"/>
        <v>우정포인트150</v>
      </c>
      <c r="S282" s="58">
        <f t="shared" si="27"/>
        <v>150</v>
      </c>
      <c r="T282" s="215">
        <v>0</v>
      </c>
      <c r="U282" s="215">
        <v>0</v>
      </c>
    </row>
    <row r="283" spans="2:21" s="215" customFormat="1" x14ac:dyDescent="0.3">
      <c r="B283" s="215">
        <v>1916</v>
      </c>
      <c r="C283" s="215" t="s">
        <v>1774</v>
      </c>
      <c r="D283" s="215" t="s">
        <v>1774</v>
      </c>
      <c r="E283" s="215" t="s">
        <v>1247</v>
      </c>
      <c r="F283" s="215" t="str">
        <f>lng_iteminfo!$O527</f>
        <v>우정포인트200</v>
      </c>
      <c r="G283" s="215">
        <v>0</v>
      </c>
      <c r="H283" s="215">
        <v>0</v>
      </c>
      <c r="I283" s="215" t="s">
        <v>1272</v>
      </c>
      <c r="J283" s="215">
        <v>0</v>
      </c>
      <c r="K283" s="25" t="s">
        <v>1776</v>
      </c>
      <c r="L283" s="215">
        <v>0</v>
      </c>
      <c r="M283" s="215">
        <v>0</v>
      </c>
      <c r="N283" s="215">
        <v>0</v>
      </c>
      <c r="O283" s="215">
        <f t="shared" si="25"/>
        <v>40</v>
      </c>
      <c r="P283" s="215">
        <v>200</v>
      </c>
      <c r="Q283" s="215">
        <v>1</v>
      </c>
      <c r="R283" s="215" t="str">
        <f t="shared" ref="R283:R288" si="28">F283</f>
        <v>우정포인트200</v>
      </c>
      <c r="S283" s="58">
        <f t="shared" ref="S283:S288" si="29">P283</f>
        <v>200</v>
      </c>
      <c r="T283" s="215">
        <v>0</v>
      </c>
      <c r="U283" s="215">
        <v>0</v>
      </c>
    </row>
    <row r="284" spans="2:21" s="215" customFormat="1" x14ac:dyDescent="0.3">
      <c r="B284" s="215">
        <v>1917</v>
      </c>
      <c r="C284" s="215" t="s">
        <v>1774</v>
      </c>
      <c r="D284" s="215" t="s">
        <v>1774</v>
      </c>
      <c r="E284" s="215" t="s">
        <v>1247</v>
      </c>
      <c r="F284" s="215" t="str">
        <f>lng_iteminfo!$O528</f>
        <v>우정포인트250</v>
      </c>
      <c r="G284" s="215">
        <v>0</v>
      </c>
      <c r="H284" s="215">
        <v>0</v>
      </c>
      <c r="I284" s="215" t="s">
        <v>1272</v>
      </c>
      <c r="J284" s="215">
        <v>0</v>
      </c>
      <c r="K284" s="25" t="s">
        <v>1776</v>
      </c>
      <c r="L284" s="215">
        <v>0</v>
      </c>
      <c r="M284" s="215">
        <v>0</v>
      </c>
      <c r="N284" s="215">
        <v>0</v>
      </c>
      <c r="O284" s="215">
        <f t="shared" si="25"/>
        <v>50</v>
      </c>
      <c r="P284" s="215">
        <v>250</v>
      </c>
      <c r="Q284" s="215">
        <v>1</v>
      </c>
      <c r="R284" s="215" t="str">
        <f t="shared" si="28"/>
        <v>우정포인트250</v>
      </c>
      <c r="S284" s="58">
        <f t="shared" si="29"/>
        <v>250</v>
      </c>
      <c r="T284" s="215">
        <v>0</v>
      </c>
      <c r="U284" s="215">
        <v>0</v>
      </c>
    </row>
    <row r="285" spans="2:21" s="215" customFormat="1" x14ac:dyDescent="0.3">
      <c r="B285" s="215">
        <v>1918</v>
      </c>
      <c r="C285" s="215" t="s">
        <v>1774</v>
      </c>
      <c r="D285" s="215" t="s">
        <v>1774</v>
      </c>
      <c r="E285" s="215" t="s">
        <v>1247</v>
      </c>
      <c r="F285" s="215" t="str">
        <f>lng_iteminfo!$O529</f>
        <v>우정포인트300</v>
      </c>
      <c r="G285" s="215">
        <v>0</v>
      </c>
      <c r="H285" s="215">
        <v>0</v>
      </c>
      <c r="I285" s="215" t="s">
        <v>1272</v>
      </c>
      <c r="J285" s="215">
        <v>0</v>
      </c>
      <c r="K285" s="25" t="s">
        <v>1776</v>
      </c>
      <c r="L285" s="215">
        <v>0</v>
      </c>
      <c r="M285" s="215">
        <v>0</v>
      </c>
      <c r="N285" s="215">
        <v>0</v>
      </c>
      <c r="O285" s="215">
        <f t="shared" si="25"/>
        <v>60</v>
      </c>
      <c r="P285" s="215">
        <v>300</v>
      </c>
      <c r="Q285" s="215">
        <v>1</v>
      </c>
      <c r="R285" s="215" t="str">
        <f t="shared" si="28"/>
        <v>우정포인트300</v>
      </c>
      <c r="S285" s="58">
        <f t="shared" si="29"/>
        <v>300</v>
      </c>
      <c r="T285" s="215">
        <v>0</v>
      </c>
      <c r="U285" s="215">
        <v>0</v>
      </c>
    </row>
    <row r="286" spans="2:21" s="215" customFormat="1" x14ac:dyDescent="0.3">
      <c r="B286" s="215">
        <v>1919</v>
      </c>
      <c r="C286" s="215" t="s">
        <v>1774</v>
      </c>
      <c r="D286" s="215" t="s">
        <v>1774</v>
      </c>
      <c r="E286" s="215" t="s">
        <v>1247</v>
      </c>
      <c r="F286" s="215" t="str">
        <f>lng_iteminfo!$O530</f>
        <v>우정포인트350</v>
      </c>
      <c r="G286" s="215">
        <v>0</v>
      </c>
      <c r="H286" s="215">
        <v>0</v>
      </c>
      <c r="I286" s="215" t="s">
        <v>1272</v>
      </c>
      <c r="J286" s="215">
        <v>0</v>
      </c>
      <c r="K286" s="25" t="s">
        <v>1776</v>
      </c>
      <c r="L286" s="215">
        <v>0</v>
      </c>
      <c r="M286" s="215">
        <v>0</v>
      </c>
      <c r="N286" s="215">
        <v>0</v>
      </c>
      <c r="O286" s="215">
        <f t="shared" si="25"/>
        <v>70</v>
      </c>
      <c r="P286" s="215">
        <v>350</v>
      </c>
      <c r="Q286" s="215">
        <v>1</v>
      </c>
      <c r="R286" s="215" t="str">
        <f t="shared" si="28"/>
        <v>우정포인트350</v>
      </c>
      <c r="S286" s="58">
        <f t="shared" si="29"/>
        <v>350</v>
      </c>
      <c r="T286" s="215">
        <v>0</v>
      </c>
      <c r="U286" s="215">
        <v>0</v>
      </c>
    </row>
    <row r="287" spans="2:21" s="215" customFormat="1" x14ac:dyDescent="0.3">
      <c r="B287" s="215">
        <v>1920</v>
      </c>
      <c r="C287" s="215" t="s">
        <v>1774</v>
      </c>
      <c r="D287" s="215" t="s">
        <v>1774</v>
      </c>
      <c r="E287" s="215" t="s">
        <v>1247</v>
      </c>
      <c r="F287" s="215" t="str">
        <f>lng_iteminfo!$O531</f>
        <v>우정포인트400</v>
      </c>
      <c r="G287" s="215">
        <v>0</v>
      </c>
      <c r="H287" s="215">
        <v>0</v>
      </c>
      <c r="I287" s="215" t="s">
        <v>1272</v>
      </c>
      <c r="J287" s="215">
        <v>0</v>
      </c>
      <c r="K287" s="25" t="s">
        <v>1776</v>
      </c>
      <c r="L287" s="215">
        <v>0</v>
      </c>
      <c r="M287" s="215">
        <v>0</v>
      </c>
      <c r="N287" s="215">
        <v>0</v>
      </c>
      <c r="O287" s="215">
        <f t="shared" si="25"/>
        <v>80</v>
      </c>
      <c r="P287" s="215">
        <v>400</v>
      </c>
      <c r="Q287" s="215">
        <v>1</v>
      </c>
      <c r="R287" s="215" t="str">
        <f t="shared" si="28"/>
        <v>우정포인트400</v>
      </c>
      <c r="S287" s="58">
        <f t="shared" si="29"/>
        <v>400</v>
      </c>
      <c r="T287" s="215">
        <v>0</v>
      </c>
      <c r="U287" s="215">
        <v>0</v>
      </c>
    </row>
    <row r="288" spans="2:21" s="215" customFormat="1" ht="12" thickBot="1" x14ac:dyDescent="0.35">
      <c r="B288" s="215">
        <v>1921</v>
      </c>
      <c r="C288" s="215" t="s">
        <v>1774</v>
      </c>
      <c r="D288" s="215" t="s">
        <v>1774</v>
      </c>
      <c r="E288" s="215" t="s">
        <v>1247</v>
      </c>
      <c r="F288" s="215" t="str">
        <f>lng_iteminfo!$O532</f>
        <v>우정포인트500</v>
      </c>
      <c r="G288" s="215">
        <v>0</v>
      </c>
      <c r="H288" s="215">
        <v>0</v>
      </c>
      <c r="I288" s="215" t="s">
        <v>1272</v>
      </c>
      <c r="J288" s="215">
        <v>0</v>
      </c>
      <c r="K288" s="25" t="s">
        <v>1776</v>
      </c>
      <c r="L288" s="215">
        <v>0</v>
      </c>
      <c r="M288" s="215">
        <v>0</v>
      </c>
      <c r="N288" s="215">
        <v>0</v>
      </c>
      <c r="O288" s="215">
        <f t="shared" si="25"/>
        <v>100</v>
      </c>
      <c r="P288" s="215">
        <v>500</v>
      </c>
      <c r="Q288" s="215">
        <v>1</v>
      </c>
      <c r="R288" s="215" t="str">
        <f t="shared" si="28"/>
        <v>우정포인트500</v>
      </c>
      <c r="S288" s="58">
        <f t="shared" si="29"/>
        <v>500</v>
      </c>
      <c r="T288" s="215">
        <v>0</v>
      </c>
      <c r="U288" s="215">
        <v>0</v>
      </c>
    </row>
    <row r="289" spans="1:37" s="8" customFormat="1" x14ac:dyDescent="0.3">
      <c r="A289" s="48" t="s">
        <v>1380</v>
      </c>
      <c r="B289" s="48" t="s">
        <v>1381</v>
      </c>
      <c r="C289" s="48" t="s">
        <v>1382</v>
      </c>
      <c r="D289" s="48" t="s">
        <v>1383</v>
      </c>
      <c r="E289" s="48" t="s">
        <v>1384</v>
      </c>
      <c r="F289" s="48" t="s">
        <v>1385</v>
      </c>
      <c r="G289" s="48" t="s">
        <v>1386</v>
      </c>
      <c r="H289" s="48" t="s">
        <v>1387</v>
      </c>
      <c r="I289" s="48" t="s">
        <v>1388</v>
      </c>
      <c r="J289" s="48" t="s">
        <v>1389</v>
      </c>
      <c r="K289" s="48" t="s">
        <v>1390</v>
      </c>
      <c r="L289" s="48" t="s">
        <v>1391</v>
      </c>
      <c r="M289" s="48" t="s">
        <v>1392</v>
      </c>
      <c r="N289" s="48" t="s">
        <v>1393</v>
      </c>
      <c r="O289" s="48" t="s">
        <v>1394</v>
      </c>
      <c r="P289" s="48" t="s">
        <v>1395</v>
      </c>
      <c r="Q289" s="48" t="s">
        <v>1396</v>
      </c>
      <c r="R289" s="48" t="s">
        <v>1397</v>
      </c>
      <c r="S289" s="17" t="s">
        <v>1398</v>
      </c>
      <c r="T289" s="48" t="s">
        <v>1399</v>
      </c>
      <c r="U289" s="48" t="s">
        <v>1400</v>
      </c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</row>
    <row r="290" spans="1:37" s="10" customFormat="1" x14ac:dyDescent="0.3">
      <c r="A290" s="108"/>
      <c r="B290" s="108">
        <v>2000</v>
      </c>
      <c r="C290" s="108" t="s">
        <v>1401</v>
      </c>
      <c r="D290" s="108" t="s">
        <v>1401</v>
      </c>
      <c r="E290" s="108" t="s">
        <v>1402</v>
      </c>
      <c r="F290" s="108" t="str">
        <f>lng_iteminfo!$O534</f>
        <v>하트</v>
      </c>
      <c r="G290" s="108">
        <v>1</v>
      </c>
      <c r="H290" s="108">
        <v>0</v>
      </c>
      <c r="I290" s="108" t="s">
        <v>1324</v>
      </c>
      <c r="J290" s="108">
        <v>0</v>
      </c>
      <c r="K290" s="25" t="s">
        <v>1403</v>
      </c>
      <c r="L290" s="108">
        <v>0</v>
      </c>
      <c r="M290" s="108">
        <v>0</v>
      </c>
      <c r="N290" s="108">
        <v>0</v>
      </c>
      <c r="O290" s="108">
        <v>10</v>
      </c>
      <c r="P290" s="106">
        <v>100</v>
      </c>
      <c r="Q290" s="108">
        <v>1</v>
      </c>
      <c r="R290" s="108" t="str">
        <f>F290</f>
        <v>하트</v>
      </c>
      <c r="S290" s="58">
        <f>P290</f>
        <v>100</v>
      </c>
      <c r="T290" s="108">
        <f>P290 - O290*10</f>
        <v>0</v>
      </c>
      <c r="U290" s="108">
        <v>0</v>
      </c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  <c r="AH290" s="108"/>
      <c r="AI290" s="108"/>
      <c r="AJ290" s="108"/>
      <c r="AK290" s="108"/>
    </row>
    <row r="291" spans="1:37" s="10" customFormat="1" x14ac:dyDescent="0.3">
      <c r="A291" s="108"/>
      <c r="B291" s="108">
        <v>2001</v>
      </c>
      <c r="C291" s="108" t="s">
        <v>1401</v>
      </c>
      <c r="D291" s="108" t="s">
        <v>1401</v>
      </c>
      <c r="E291" s="108" t="s">
        <v>1402</v>
      </c>
      <c r="F291" s="108" t="str">
        <f>lng_iteminfo!$O535</f>
        <v>하트 뭉치</v>
      </c>
      <c r="G291" s="108">
        <v>1</v>
      </c>
      <c r="H291" s="108">
        <v>0</v>
      </c>
      <c r="I291" s="108" t="s">
        <v>1324</v>
      </c>
      <c r="J291" s="108">
        <v>0</v>
      </c>
      <c r="K291" s="25" t="s">
        <v>366</v>
      </c>
      <c r="L291" s="108">
        <v>0</v>
      </c>
      <c r="M291" s="108">
        <v>0</v>
      </c>
      <c r="N291" s="108">
        <v>0</v>
      </c>
      <c r="O291" s="108">
        <v>20</v>
      </c>
      <c r="P291" s="106">
        <v>220</v>
      </c>
      <c r="Q291" s="108">
        <v>1</v>
      </c>
      <c r="R291" s="108" t="str">
        <f t="shared" ref="R291:R295" si="30">F291</f>
        <v>하트 뭉치</v>
      </c>
      <c r="S291" s="58">
        <f>P291</f>
        <v>220</v>
      </c>
      <c r="T291" s="108">
        <f t="shared" ref="T291:T305" si="31">P291 - O291*10</f>
        <v>20</v>
      </c>
      <c r="U291" s="108">
        <v>0</v>
      </c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  <c r="AH291" s="108"/>
      <c r="AI291" s="108"/>
      <c r="AJ291" s="108"/>
      <c r="AK291" s="108"/>
    </row>
    <row r="292" spans="1:37" s="10" customFormat="1" x14ac:dyDescent="0.3">
      <c r="A292" s="108"/>
      <c r="B292" s="108">
        <v>2002</v>
      </c>
      <c r="C292" s="108" t="s">
        <v>1401</v>
      </c>
      <c r="D292" s="108" t="s">
        <v>1401</v>
      </c>
      <c r="E292" s="108" t="s">
        <v>1402</v>
      </c>
      <c r="F292" s="108" t="str">
        <f>lng_iteminfo!$O536</f>
        <v>하트 주머니</v>
      </c>
      <c r="G292" s="108">
        <v>1</v>
      </c>
      <c r="H292" s="108">
        <v>0</v>
      </c>
      <c r="I292" s="108" t="s">
        <v>1324</v>
      </c>
      <c r="J292" s="108">
        <v>0</v>
      </c>
      <c r="K292" s="25" t="s">
        <v>367</v>
      </c>
      <c r="L292" s="108">
        <v>0</v>
      </c>
      <c r="M292" s="108">
        <v>0</v>
      </c>
      <c r="N292" s="108">
        <v>0</v>
      </c>
      <c r="O292" s="108">
        <v>50</v>
      </c>
      <c r="P292" s="106">
        <v>600</v>
      </c>
      <c r="Q292" s="108">
        <v>1</v>
      </c>
      <c r="R292" s="108" t="str">
        <f t="shared" si="30"/>
        <v>하트 주머니</v>
      </c>
      <c r="S292" s="58">
        <f t="shared" ref="S292:S293" si="32">P292</f>
        <v>600</v>
      </c>
      <c r="T292" s="108">
        <f>P292 - O292*10</f>
        <v>100</v>
      </c>
      <c r="U292" s="108">
        <v>1</v>
      </c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  <c r="AH292" s="108"/>
      <c r="AI292" s="108"/>
      <c r="AJ292" s="108"/>
      <c r="AK292" s="108"/>
    </row>
    <row r="293" spans="1:37" s="10" customFormat="1" x14ac:dyDescent="0.3">
      <c r="A293" s="108"/>
      <c r="B293" s="108">
        <v>2003</v>
      </c>
      <c r="C293" s="108" t="s">
        <v>1401</v>
      </c>
      <c r="D293" s="108" t="s">
        <v>1401</v>
      </c>
      <c r="E293" s="108" t="s">
        <v>1402</v>
      </c>
      <c r="F293" s="108" t="str">
        <f>lng_iteminfo!$O537</f>
        <v>작은 하트 상자</v>
      </c>
      <c r="G293" s="108">
        <v>1</v>
      </c>
      <c r="H293" s="108">
        <v>0</v>
      </c>
      <c r="I293" s="108" t="s">
        <v>1324</v>
      </c>
      <c r="J293" s="108">
        <v>0</v>
      </c>
      <c r="K293" s="25" t="s">
        <v>368</v>
      </c>
      <c r="L293" s="108">
        <v>0</v>
      </c>
      <c r="M293" s="108">
        <v>0</v>
      </c>
      <c r="N293" s="108">
        <v>0</v>
      </c>
      <c r="O293" s="108">
        <v>100</v>
      </c>
      <c r="P293" s="106">
        <v>1200</v>
      </c>
      <c r="Q293" s="108">
        <v>1</v>
      </c>
      <c r="R293" s="108" t="str">
        <f t="shared" si="30"/>
        <v>작은 하트 상자</v>
      </c>
      <c r="S293" s="58">
        <f t="shared" si="32"/>
        <v>1200</v>
      </c>
      <c r="T293" s="108">
        <f t="shared" si="31"/>
        <v>200</v>
      </c>
      <c r="U293" s="108">
        <v>1</v>
      </c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  <c r="AH293" s="108"/>
      <c r="AI293" s="108"/>
      <c r="AJ293" s="108"/>
      <c r="AK293" s="108"/>
    </row>
    <row r="294" spans="1:37" s="10" customFormat="1" x14ac:dyDescent="0.3">
      <c r="A294" s="108"/>
      <c r="B294" s="108">
        <v>2004</v>
      </c>
      <c r="C294" s="108" t="s">
        <v>300</v>
      </c>
      <c r="D294" s="108" t="s">
        <v>300</v>
      </c>
      <c r="E294" s="108" t="s">
        <v>126</v>
      </c>
      <c r="F294" s="108" t="str">
        <f>lng_iteminfo!$O538</f>
        <v>큰 하트 상자</v>
      </c>
      <c r="G294" s="108">
        <v>1</v>
      </c>
      <c r="H294" s="108">
        <v>0</v>
      </c>
      <c r="I294" s="108" t="s">
        <v>127</v>
      </c>
      <c r="J294" s="108">
        <v>0</v>
      </c>
      <c r="K294" s="25" t="s">
        <v>369</v>
      </c>
      <c r="L294" s="108">
        <v>0</v>
      </c>
      <c r="M294" s="108">
        <v>0</v>
      </c>
      <c r="N294" s="108">
        <v>0</v>
      </c>
      <c r="O294" s="108">
        <v>200</v>
      </c>
      <c r="P294" s="106">
        <v>3000</v>
      </c>
      <c r="Q294" s="108">
        <v>1</v>
      </c>
      <c r="R294" s="108" t="str">
        <f t="shared" si="30"/>
        <v>큰 하트 상자</v>
      </c>
      <c r="S294" s="58">
        <f>P294</f>
        <v>3000</v>
      </c>
      <c r="T294" s="108">
        <f t="shared" si="31"/>
        <v>1000</v>
      </c>
      <c r="U294" s="108">
        <v>1</v>
      </c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  <c r="AH294" s="108"/>
      <c r="AI294" s="108"/>
      <c r="AJ294" s="108"/>
      <c r="AK294" s="108"/>
    </row>
    <row r="295" spans="1:37" s="13" customFormat="1" x14ac:dyDescent="0.3">
      <c r="A295" s="108"/>
      <c r="B295" s="108">
        <v>2005</v>
      </c>
      <c r="C295" s="108" t="s">
        <v>300</v>
      </c>
      <c r="D295" s="108" t="s">
        <v>300</v>
      </c>
      <c r="E295" s="108" t="s">
        <v>126</v>
      </c>
      <c r="F295" s="108" t="str">
        <f>lng_iteminfo!$O539</f>
        <v>하트 (20개)</v>
      </c>
      <c r="G295" s="108">
        <v>0</v>
      </c>
      <c r="H295" s="108">
        <v>0</v>
      </c>
      <c r="I295" s="108" t="s">
        <v>127</v>
      </c>
      <c r="J295" s="108">
        <v>0</v>
      </c>
      <c r="K295" s="25" t="s">
        <v>369</v>
      </c>
      <c r="L295" s="108">
        <v>0</v>
      </c>
      <c r="M295" s="108">
        <v>0</v>
      </c>
      <c r="N295" s="108">
        <v>0</v>
      </c>
      <c r="O295" s="108">
        <v>2</v>
      </c>
      <c r="P295" s="108">
        <v>20</v>
      </c>
      <c r="Q295" s="108">
        <v>1</v>
      </c>
      <c r="R295" s="108" t="str">
        <f t="shared" si="30"/>
        <v>하트 (20개)</v>
      </c>
      <c r="S295" s="58">
        <f>P295</f>
        <v>20</v>
      </c>
      <c r="T295" s="108">
        <f t="shared" si="31"/>
        <v>0</v>
      </c>
      <c r="U295" s="108">
        <v>0</v>
      </c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  <c r="AH295" s="108"/>
      <c r="AI295" s="108"/>
      <c r="AJ295" s="108"/>
      <c r="AK295" s="108"/>
    </row>
    <row r="296" spans="1:37" s="21" customFormat="1" x14ac:dyDescent="0.3">
      <c r="A296" s="108"/>
      <c r="B296" s="61">
        <v>2006</v>
      </c>
      <c r="C296" s="61" t="s">
        <v>300</v>
      </c>
      <c r="D296" s="61" t="s">
        <v>300</v>
      </c>
      <c r="E296" s="61" t="s">
        <v>126</v>
      </c>
      <c r="F296" s="61" t="str">
        <f>lng_iteminfo!$O540</f>
        <v>도감용 하트 500</v>
      </c>
      <c r="G296" s="108">
        <v>0</v>
      </c>
      <c r="H296" s="108">
        <v>0</v>
      </c>
      <c r="I296" s="108" t="s">
        <v>127</v>
      </c>
      <c r="J296" s="108">
        <v>0</v>
      </c>
      <c r="K296" s="25" t="s">
        <v>1403</v>
      </c>
      <c r="L296" s="108">
        <v>0</v>
      </c>
      <c r="M296" s="108">
        <v>0</v>
      </c>
      <c r="N296" s="108">
        <v>0</v>
      </c>
      <c r="O296" s="108">
        <v>50</v>
      </c>
      <c r="P296" s="61">
        <v>500</v>
      </c>
      <c r="Q296" s="61">
        <v>1</v>
      </c>
      <c r="R296" s="61" t="s">
        <v>488</v>
      </c>
      <c r="S296" s="58">
        <v>500</v>
      </c>
      <c r="T296" s="108">
        <f t="shared" si="31"/>
        <v>0</v>
      </c>
      <c r="U296" s="108">
        <v>0</v>
      </c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  <c r="AH296" s="108"/>
      <c r="AI296" s="108"/>
      <c r="AJ296" s="108"/>
      <c r="AK296" s="108"/>
    </row>
    <row r="297" spans="1:37" s="21" customFormat="1" x14ac:dyDescent="0.3">
      <c r="A297" s="108"/>
      <c r="B297" s="61">
        <v>2007</v>
      </c>
      <c r="C297" s="61" t="s">
        <v>300</v>
      </c>
      <c r="D297" s="61" t="s">
        <v>300</v>
      </c>
      <c r="E297" s="61" t="s">
        <v>126</v>
      </c>
      <c r="F297" s="61" t="str">
        <f>lng_iteminfo!$O541</f>
        <v>도감용 하트 900</v>
      </c>
      <c r="G297" s="108">
        <v>0</v>
      </c>
      <c r="H297" s="108">
        <v>0</v>
      </c>
      <c r="I297" s="108" t="s">
        <v>127</v>
      </c>
      <c r="J297" s="108">
        <v>0</v>
      </c>
      <c r="K297" s="25" t="s">
        <v>1403</v>
      </c>
      <c r="L297" s="108">
        <v>0</v>
      </c>
      <c r="M297" s="108">
        <v>0</v>
      </c>
      <c r="N297" s="108">
        <v>0</v>
      </c>
      <c r="O297" s="108">
        <v>90</v>
      </c>
      <c r="P297" s="61">
        <v>900</v>
      </c>
      <c r="Q297" s="61">
        <v>1</v>
      </c>
      <c r="R297" s="61" t="s">
        <v>489</v>
      </c>
      <c r="S297" s="58">
        <v>900</v>
      </c>
      <c r="T297" s="108">
        <f t="shared" si="31"/>
        <v>0</v>
      </c>
      <c r="U297" s="108">
        <v>0</v>
      </c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  <c r="AH297" s="108"/>
      <c r="AI297" s="108"/>
      <c r="AJ297" s="108"/>
      <c r="AK297" s="108"/>
    </row>
    <row r="298" spans="1:37" s="81" customFormat="1" x14ac:dyDescent="0.3">
      <c r="A298" s="108"/>
      <c r="B298" s="107">
        <v>2008</v>
      </c>
      <c r="C298" s="107" t="s">
        <v>300</v>
      </c>
      <c r="D298" s="107" t="s">
        <v>300</v>
      </c>
      <c r="E298" s="107" t="s">
        <v>126</v>
      </c>
      <c r="F298" s="107" t="str">
        <f>lng_iteminfo!$O542</f>
        <v>하트2</v>
      </c>
      <c r="G298" s="107">
        <v>0</v>
      </c>
      <c r="H298" s="107">
        <v>0</v>
      </c>
      <c r="I298" s="107" t="s">
        <v>127</v>
      </c>
      <c r="J298" s="107">
        <v>0</v>
      </c>
      <c r="K298" s="42" t="s">
        <v>1403</v>
      </c>
      <c r="L298" s="107">
        <v>0</v>
      </c>
      <c r="M298" s="107">
        <v>0</v>
      </c>
      <c r="N298" s="107">
        <v>0</v>
      </c>
      <c r="O298" s="107">
        <v>0</v>
      </c>
      <c r="P298" s="107">
        <v>2</v>
      </c>
      <c r="Q298" s="107">
        <v>1</v>
      </c>
      <c r="R298" s="107" t="str">
        <f>F298</f>
        <v>하트2</v>
      </c>
      <c r="S298" s="82">
        <f>P298</f>
        <v>2</v>
      </c>
      <c r="T298" s="107">
        <f t="shared" si="31"/>
        <v>2</v>
      </c>
      <c r="U298" s="107">
        <v>0</v>
      </c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  <c r="AH298" s="108"/>
      <c r="AI298" s="108"/>
      <c r="AJ298" s="108"/>
      <c r="AK298" s="108"/>
    </row>
    <row r="299" spans="1:37" s="81" customFormat="1" x14ac:dyDescent="0.3">
      <c r="A299" s="108"/>
      <c r="B299" s="107">
        <v>2009</v>
      </c>
      <c r="C299" s="107" t="s">
        <v>300</v>
      </c>
      <c r="D299" s="107" t="s">
        <v>300</v>
      </c>
      <c r="E299" s="107" t="s">
        <v>126</v>
      </c>
      <c r="F299" s="107" t="str">
        <f>lng_iteminfo!$O543</f>
        <v>하트3</v>
      </c>
      <c r="G299" s="107">
        <v>0</v>
      </c>
      <c r="H299" s="107">
        <v>0</v>
      </c>
      <c r="I299" s="107" t="s">
        <v>127</v>
      </c>
      <c r="J299" s="107">
        <v>0</v>
      </c>
      <c r="K299" s="42" t="s">
        <v>1403</v>
      </c>
      <c r="L299" s="107">
        <v>0</v>
      </c>
      <c r="M299" s="107">
        <v>0</v>
      </c>
      <c r="N299" s="107">
        <v>0</v>
      </c>
      <c r="O299" s="107">
        <v>0</v>
      </c>
      <c r="P299" s="107">
        <v>3</v>
      </c>
      <c r="Q299" s="107">
        <v>1</v>
      </c>
      <c r="R299" s="107" t="str">
        <f t="shared" ref="R299:R305" si="33">F299</f>
        <v>하트3</v>
      </c>
      <c r="S299" s="82">
        <f t="shared" ref="S299:S305" si="34">P299</f>
        <v>3</v>
      </c>
      <c r="T299" s="107">
        <f t="shared" si="31"/>
        <v>3</v>
      </c>
      <c r="U299" s="107">
        <v>0</v>
      </c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  <c r="AH299" s="108"/>
      <c r="AI299" s="108"/>
      <c r="AJ299" s="108"/>
      <c r="AK299" s="108"/>
    </row>
    <row r="300" spans="1:37" s="81" customFormat="1" x14ac:dyDescent="0.3">
      <c r="A300" s="108"/>
      <c r="B300" s="107">
        <v>2010</v>
      </c>
      <c r="C300" s="107" t="s">
        <v>300</v>
      </c>
      <c r="D300" s="107" t="s">
        <v>300</v>
      </c>
      <c r="E300" s="107" t="s">
        <v>126</v>
      </c>
      <c r="F300" s="107" t="str">
        <f>lng_iteminfo!$O544</f>
        <v>하트4</v>
      </c>
      <c r="G300" s="107">
        <v>0</v>
      </c>
      <c r="H300" s="107">
        <v>0</v>
      </c>
      <c r="I300" s="107" t="s">
        <v>127</v>
      </c>
      <c r="J300" s="107">
        <v>0</v>
      </c>
      <c r="K300" s="42" t="s">
        <v>1403</v>
      </c>
      <c r="L300" s="107">
        <v>0</v>
      </c>
      <c r="M300" s="107">
        <v>0</v>
      </c>
      <c r="N300" s="107">
        <v>0</v>
      </c>
      <c r="O300" s="107">
        <v>0</v>
      </c>
      <c r="P300" s="107">
        <v>4</v>
      </c>
      <c r="Q300" s="107">
        <v>1</v>
      </c>
      <c r="R300" s="107" t="str">
        <f t="shared" si="33"/>
        <v>하트4</v>
      </c>
      <c r="S300" s="82">
        <f t="shared" si="34"/>
        <v>4</v>
      </c>
      <c r="T300" s="107">
        <f t="shared" si="31"/>
        <v>4</v>
      </c>
      <c r="U300" s="107">
        <v>0</v>
      </c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  <c r="AH300" s="108"/>
      <c r="AI300" s="108"/>
      <c r="AJ300" s="108"/>
      <c r="AK300" s="108"/>
    </row>
    <row r="301" spans="1:37" s="81" customFormat="1" x14ac:dyDescent="0.3">
      <c r="A301" s="108"/>
      <c r="B301" s="107">
        <v>2011</v>
      </c>
      <c r="C301" s="107" t="s">
        <v>300</v>
      </c>
      <c r="D301" s="107" t="s">
        <v>300</v>
      </c>
      <c r="E301" s="107" t="s">
        <v>126</v>
      </c>
      <c r="F301" s="107" t="str">
        <f>lng_iteminfo!$O545</f>
        <v>하트5</v>
      </c>
      <c r="G301" s="107">
        <v>0</v>
      </c>
      <c r="H301" s="107">
        <v>0</v>
      </c>
      <c r="I301" s="107" t="s">
        <v>127</v>
      </c>
      <c r="J301" s="107">
        <v>0</v>
      </c>
      <c r="K301" s="42" t="s">
        <v>1403</v>
      </c>
      <c r="L301" s="107">
        <v>0</v>
      </c>
      <c r="M301" s="107">
        <v>0</v>
      </c>
      <c r="N301" s="107">
        <v>0</v>
      </c>
      <c r="O301" s="107">
        <v>0</v>
      </c>
      <c r="P301" s="107">
        <v>5</v>
      </c>
      <c r="Q301" s="107">
        <v>1</v>
      </c>
      <c r="R301" s="107" t="str">
        <f t="shared" si="33"/>
        <v>하트5</v>
      </c>
      <c r="S301" s="82">
        <f t="shared" si="34"/>
        <v>5</v>
      </c>
      <c r="T301" s="107">
        <f t="shared" si="31"/>
        <v>5</v>
      </c>
      <c r="U301" s="107">
        <v>0</v>
      </c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  <c r="AH301" s="108"/>
      <c r="AI301" s="108"/>
      <c r="AJ301" s="108"/>
      <c r="AK301" s="108"/>
    </row>
    <row r="302" spans="1:37" s="81" customFormat="1" x14ac:dyDescent="0.3">
      <c r="A302" s="108"/>
      <c r="B302" s="107">
        <v>2012</v>
      </c>
      <c r="C302" s="107" t="s">
        <v>300</v>
      </c>
      <c r="D302" s="107" t="s">
        <v>300</v>
      </c>
      <c r="E302" s="107" t="s">
        <v>126</v>
      </c>
      <c r="F302" s="107" t="str">
        <f>lng_iteminfo!$O546</f>
        <v>하트10</v>
      </c>
      <c r="G302" s="107">
        <v>0</v>
      </c>
      <c r="H302" s="107">
        <v>0</v>
      </c>
      <c r="I302" s="107" t="s">
        <v>127</v>
      </c>
      <c r="J302" s="107">
        <v>0</v>
      </c>
      <c r="K302" s="42" t="s">
        <v>1403</v>
      </c>
      <c r="L302" s="107">
        <v>0</v>
      </c>
      <c r="M302" s="107">
        <v>0</v>
      </c>
      <c r="N302" s="107">
        <v>0</v>
      </c>
      <c r="O302" s="107">
        <v>0</v>
      </c>
      <c r="P302" s="107">
        <v>10</v>
      </c>
      <c r="Q302" s="107">
        <v>1</v>
      </c>
      <c r="R302" s="107" t="str">
        <f t="shared" si="33"/>
        <v>하트10</v>
      </c>
      <c r="S302" s="82">
        <f t="shared" si="34"/>
        <v>10</v>
      </c>
      <c r="T302" s="107">
        <f t="shared" si="31"/>
        <v>10</v>
      </c>
      <c r="U302" s="107">
        <v>0</v>
      </c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  <c r="AH302" s="108"/>
      <c r="AI302" s="108"/>
      <c r="AJ302" s="108"/>
      <c r="AK302" s="108"/>
    </row>
    <row r="303" spans="1:37" s="81" customFormat="1" x14ac:dyDescent="0.3">
      <c r="A303" s="108"/>
      <c r="B303" s="107">
        <v>2013</v>
      </c>
      <c r="C303" s="107" t="s">
        <v>300</v>
      </c>
      <c r="D303" s="107" t="s">
        <v>300</v>
      </c>
      <c r="E303" s="107" t="s">
        <v>126</v>
      </c>
      <c r="F303" s="107" t="str">
        <f>lng_iteminfo!$O547</f>
        <v>하트30</v>
      </c>
      <c r="G303" s="107">
        <v>0</v>
      </c>
      <c r="H303" s="107">
        <v>0</v>
      </c>
      <c r="I303" s="107" t="s">
        <v>127</v>
      </c>
      <c r="J303" s="107">
        <v>0</v>
      </c>
      <c r="K303" s="42" t="s">
        <v>1403</v>
      </c>
      <c r="L303" s="107">
        <v>0</v>
      </c>
      <c r="M303" s="107">
        <v>0</v>
      </c>
      <c r="N303" s="107">
        <v>0</v>
      </c>
      <c r="O303" s="107">
        <v>0</v>
      </c>
      <c r="P303" s="107">
        <v>30</v>
      </c>
      <c r="Q303" s="107">
        <v>1</v>
      </c>
      <c r="R303" s="107" t="str">
        <f t="shared" si="33"/>
        <v>하트30</v>
      </c>
      <c r="S303" s="82">
        <f t="shared" si="34"/>
        <v>30</v>
      </c>
      <c r="T303" s="107">
        <f t="shared" si="31"/>
        <v>30</v>
      </c>
      <c r="U303" s="107">
        <v>0</v>
      </c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  <c r="AH303" s="108"/>
      <c r="AI303" s="108"/>
      <c r="AJ303" s="108"/>
      <c r="AK303" s="108"/>
    </row>
    <row r="304" spans="1:37" s="81" customFormat="1" x14ac:dyDescent="0.3">
      <c r="A304" s="108"/>
      <c r="B304" s="107">
        <v>2014</v>
      </c>
      <c r="C304" s="107" t="s">
        <v>300</v>
      </c>
      <c r="D304" s="107" t="s">
        <v>300</v>
      </c>
      <c r="E304" s="107" t="s">
        <v>126</v>
      </c>
      <c r="F304" s="107" t="str">
        <f>lng_iteminfo!$O548</f>
        <v>하트40</v>
      </c>
      <c r="G304" s="107">
        <v>0</v>
      </c>
      <c r="H304" s="107">
        <v>0</v>
      </c>
      <c r="I304" s="107" t="s">
        <v>127</v>
      </c>
      <c r="J304" s="107">
        <v>0</v>
      </c>
      <c r="K304" s="42" t="s">
        <v>1403</v>
      </c>
      <c r="L304" s="107">
        <v>0</v>
      </c>
      <c r="M304" s="107">
        <v>0</v>
      </c>
      <c r="N304" s="107">
        <v>0</v>
      </c>
      <c r="O304" s="107">
        <v>0</v>
      </c>
      <c r="P304" s="107">
        <v>40</v>
      </c>
      <c r="Q304" s="107">
        <v>1</v>
      </c>
      <c r="R304" s="107" t="str">
        <f t="shared" si="33"/>
        <v>하트40</v>
      </c>
      <c r="S304" s="82">
        <f t="shared" si="34"/>
        <v>40</v>
      </c>
      <c r="T304" s="107">
        <f t="shared" si="31"/>
        <v>40</v>
      </c>
      <c r="U304" s="107">
        <v>0</v>
      </c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  <c r="AH304" s="108"/>
      <c r="AI304" s="108"/>
      <c r="AJ304" s="108"/>
      <c r="AK304" s="108"/>
    </row>
    <row r="305" spans="1:37" s="81" customFormat="1" x14ac:dyDescent="0.3">
      <c r="A305" s="108"/>
      <c r="B305" s="107">
        <v>2015</v>
      </c>
      <c r="C305" s="107" t="s">
        <v>300</v>
      </c>
      <c r="D305" s="107" t="s">
        <v>300</v>
      </c>
      <c r="E305" s="107" t="s">
        <v>126</v>
      </c>
      <c r="F305" s="107" t="str">
        <f>lng_iteminfo!$O549</f>
        <v>하트50</v>
      </c>
      <c r="G305" s="107">
        <v>0</v>
      </c>
      <c r="H305" s="107">
        <v>0</v>
      </c>
      <c r="I305" s="107" t="s">
        <v>127</v>
      </c>
      <c r="J305" s="107">
        <v>0</v>
      </c>
      <c r="K305" s="42" t="s">
        <v>1403</v>
      </c>
      <c r="L305" s="107">
        <v>0</v>
      </c>
      <c r="M305" s="107">
        <v>0</v>
      </c>
      <c r="N305" s="107">
        <v>0</v>
      </c>
      <c r="O305" s="107">
        <v>0</v>
      </c>
      <c r="P305" s="107">
        <v>50</v>
      </c>
      <c r="Q305" s="107">
        <v>1</v>
      </c>
      <c r="R305" s="107" t="str">
        <f t="shared" si="33"/>
        <v>하트50</v>
      </c>
      <c r="S305" s="82">
        <f t="shared" si="34"/>
        <v>50</v>
      </c>
      <c r="T305" s="107">
        <f t="shared" si="31"/>
        <v>50</v>
      </c>
      <c r="U305" s="107">
        <v>0</v>
      </c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  <c r="AH305" s="108"/>
      <c r="AI305" s="108"/>
      <c r="AJ305" s="108"/>
      <c r="AK305" s="108"/>
    </row>
    <row r="306" spans="1:37" s="9" customFormat="1" x14ac:dyDescent="0.3">
      <c r="A306" s="48" t="s">
        <v>1406</v>
      </c>
      <c r="B306" s="48" t="s">
        <v>1381</v>
      </c>
      <c r="C306" s="48" t="s">
        <v>1382</v>
      </c>
      <c r="D306" s="48" t="s">
        <v>1383</v>
      </c>
      <c r="E306" s="48" t="s">
        <v>1384</v>
      </c>
      <c r="F306" s="48" t="s">
        <v>1385</v>
      </c>
      <c r="G306" s="48" t="s">
        <v>1386</v>
      </c>
      <c r="H306" s="48" t="s">
        <v>1387</v>
      </c>
      <c r="I306" s="48" t="s">
        <v>1388</v>
      </c>
      <c r="J306" s="48" t="s">
        <v>1389</v>
      </c>
      <c r="K306" s="48" t="s">
        <v>1390</v>
      </c>
      <c r="L306" s="48" t="s">
        <v>1391</v>
      </c>
      <c r="M306" s="48" t="s">
        <v>1392</v>
      </c>
      <c r="N306" s="48" t="s">
        <v>1393</v>
      </c>
      <c r="O306" s="48" t="s">
        <v>1394</v>
      </c>
      <c r="P306" s="48" t="s">
        <v>1395</v>
      </c>
      <c r="Q306" s="48" t="s">
        <v>1396</v>
      </c>
      <c r="R306" s="48" t="s">
        <v>1397</v>
      </c>
      <c r="S306" s="18" t="s">
        <v>1407</v>
      </c>
      <c r="T306" s="48" t="s">
        <v>1399</v>
      </c>
      <c r="U306" s="48" t="s">
        <v>1400</v>
      </c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</row>
    <row r="307" spans="1:37" s="7" customFormat="1" x14ac:dyDescent="0.3">
      <c r="A307" s="103"/>
      <c r="B307" s="103">
        <v>5100</v>
      </c>
      <c r="C307" s="103" t="s">
        <v>1408</v>
      </c>
      <c r="D307" s="103" t="s">
        <v>1409</v>
      </c>
      <c r="E307" s="103" t="s">
        <v>1402</v>
      </c>
      <c r="F307" s="103" t="str">
        <f>lng_iteminfo!$O580</f>
        <v>20만 코인</v>
      </c>
      <c r="G307" s="103">
        <v>0</v>
      </c>
      <c r="H307" s="103">
        <v>0</v>
      </c>
      <c r="I307" s="103" t="s">
        <v>1324</v>
      </c>
      <c r="J307" s="103">
        <v>0</v>
      </c>
      <c r="K307" s="90" t="s">
        <v>1410</v>
      </c>
      <c r="L307" s="103">
        <v>0</v>
      </c>
      <c r="M307" s="103">
        <v>0</v>
      </c>
      <c r="N307" s="108">
        <v>0</v>
      </c>
      <c r="O307" s="108">
        <v>0</v>
      </c>
      <c r="P307" s="108">
        <v>20</v>
      </c>
      <c r="Q307" s="108">
        <v>1</v>
      </c>
      <c r="R307" s="108" t="str">
        <f>lng_iteminfo!$O610</f>
        <v>코인 20 기타</v>
      </c>
      <c r="S307" s="58">
        <f>P307</f>
        <v>20</v>
      </c>
      <c r="T307" s="103">
        <f t="shared" ref="T307:T311" si="35">P307 - O307*110</f>
        <v>20</v>
      </c>
      <c r="U307" s="103">
        <v>0</v>
      </c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  <c r="AJ307" s="103"/>
      <c r="AK307" s="103"/>
    </row>
    <row r="308" spans="1:37" s="7" customFormat="1" x14ac:dyDescent="0.3">
      <c r="A308" s="103"/>
      <c r="B308" s="103">
        <v>5101</v>
      </c>
      <c r="C308" s="103" t="s">
        <v>1408</v>
      </c>
      <c r="D308" s="103" t="s">
        <v>1409</v>
      </c>
      <c r="E308" s="103" t="s">
        <v>1402</v>
      </c>
      <c r="F308" s="103" t="str">
        <f>lng_iteminfo!$O581</f>
        <v>75만 코인</v>
      </c>
      <c r="G308" s="103">
        <v>0</v>
      </c>
      <c r="H308" s="103">
        <v>0</v>
      </c>
      <c r="I308" s="103" t="s">
        <v>1324</v>
      </c>
      <c r="J308" s="103">
        <v>0</v>
      </c>
      <c r="K308" s="90" t="s">
        <v>407</v>
      </c>
      <c r="L308" s="103">
        <v>0</v>
      </c>
      <c r="M308" s="103">
        <v>0</v>
      </c>
      <c r="N308" s="108">
        <v>0</v>
      </c>
      <c r="O308" s="108">
        <v>0</v>
      </c>
      <c r="P308" s="108">
        <v>75</v>
      </c>
      <c r="Q308" s="108">
        <v>1</v>
      </c>
      <c r="R308" s="108" t="str">
        <f>lng_iteminfo!$O611</f>
        <v>코인 75 기타</v>
      </c>
      <c r="S308" s="58">
        <f t="shared" ref="S308:S335" si="36">P308</f>
        <v>75</v>
      </c>
      <c r="T308" s="103">
        <f t="shared" si="35"/>
        <v>75</v>
      </c>
      <c r="U308" s="103">
        <v>0</v>
      </c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  <c r="AI308" s="103"/>
      <c r="AJ308" s="103"/>
      <c r="AK308" s="103"/>
    </row>
    <row r="309" spans="1:37" s="7" customFormat="1" x14ac:dyDescent="0.3">
      <c r="A309" s="103"/>
      <c r="B309" s="103">
        <v>5102</v>
      </c>
      <c r="C309" s="103" t="s">
        <v>1408</v>
      </c>
      <c r="D309" s="103" t="s">
        <v>1409</v>
      </c>
      <c r="E309" s="103" t="s">
        <v>1402</v>
      </c>
      <c r="F309" s="103" t="str">
        <f>lng_iteminfo!$O582</f>
        <v>150만 코인</v>
      </c>
      <c r="G309" s="103">
        <v>0</v>
      </c>
      <c r="H309" s="103">
        <v>0</v>
      </c>
      <c r="I309" s="103" t="s">
        <v>1324</v>
      </c>
      <c r="J309" s="103">
        <v>0</v>
      </c>
      <c r="K309" s="90" t="s">
        <v>407</v>
      </c>
      <c r="L309" s="103">
        <v>0</v>
      </c>
      <c r="M309" s="103">
        <v>0</v>
      </c>
      <c r="N309" s="108">
        <v>0</v>
      </c>
      <c r="O309" s="108">
        <v>0</v>
      </c>
      <c r="P309" s="108">
        <v>150</v>
      </c>
      <c r="Q309" s="108">
        <v>1</v>
      </c>
      <c r="R309" s="108" t="str">
        <f>lng_iteminfo!$O612</f>
        <v>코인 150 기타</v>
      </c>
      <c r="S309" s="58">
        <f t="shared" si="36"/>
        <v>150</v>
      </c>
      <c r="T309" s="103">
        <f t="shared" si="35"/>
        <v>150</v>
      </c>
      <c r="U309" s="103">
        <v>0</v>
      </c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  <c r="AJ309" s="103"/>
      <c r="AK309" s="103"/>
    </row>
    <row r="310" spans="1:37" s="7" customFormat="1" x14ac:dyDescent="0.3">
      <c r="A310" s="103"/>
      <c r="B310" s="103">
        <v>5103</v>
      </c>
      <c r="C310" s="103" t="s">
        <v>1408</v>
      </c>
      <c r="D310" s="103" t="s">
        <v>1409</v>
      </c>
      <c r="E310" s="103" t="s">
        <v>1402</v>
      </c>
      <c r="F310" s="103" t="str">
        <f>lng_iteminfo!$O583</f>
        <v>300만 코인</v>
      </c>
      <c r="G310" s="103">
        <v>0</v>
      </c>
      <c r="H310" s="103">
        <v>0</v>
      </c>
      <c r="I310" s="103" t="s">
        <v>1324</v>
      </c>
      <c r="J310" s="103">
        <v>0</v>
      </c>
      <c r="K310" s="90" t="s">
        <v>407</v>
      </c>
      <c r="L310" s="103">
        <v>0</v>
      </c>
      <c r="M310" s="103">
        <v>0</v>
      </c>
      <c r="N310" s="108">
        <v>0</v>
      </c>
      <c r="O310" s="108">
        <v>0</v>
      </c>
      <c r="P310" s="108">
        <v>300</v>
      </c>
      <c r="Q310" s="108">
        <v>1</v>
      </c>
      <c r="R310" s="108" t="str">
        <f>lng_iteminfo!$O613</f>
        <v>코인 300 기타</v>
      </c>
      <c r="S310" s="58">
        <f t="shared" si="36"/>
        <v>300</v>
      </c>
      <c r="T310" s="103">
        <f t="shared" si="35"/>
        <v>300</v>
      </c>
      <c r="U310" s="103">
        <v>0</v>
      </c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  <c r="AI310" s="103"/>
      <c r="AJ310" s="103"/>
      <c r="AK310" s="103"/>
    </row>
    <row r="311" spans="1:37" s="7" customFormat="1" x14ac:dyDescent="0.3">
      <c r="A311" s="103"/>
      <c r="B311" s="103">
        <v>5104</v>
      </c>
      <c r="C311" s="103" t="s">
        <v>1408</v>
      </c>
      <c r="D311" s="103" t="s">
        <v>1409</v>
      </c>
      <c r="E311" s="103" t="s">
        <v>1402</v>
      </c>
      <c r="F311" s="103" t="str">
        <f>lng_iteminfo!$O584</f>
        <v>650만 코인</v>
      </c>
      <c r="G311" s="103">
        <v>0</v>
      </c>
      <c r="H311" s="103">
        <v>0</v>
      </c>
      <c r="I311" s="103" t="s">
        <v>1324</v>
      </c>
      <c r="J311" s="103">
        <v>0</v>
      </c>
      <c r="K311" s="90" t="s">
        <v>407</v>
      </c>
      <c r="L311" s="103">
        <v>0</v>
      </c>
      <c r="M311" s="103">
        <v>0</v>
      </c>
      <c r="N311" s="108">
        <v>0</v>
      </c>
      <c r="O311" s="108">
        <v>0</v>
      </c>
      <c r="P311" s="108">
        <v>650</v>
      </c>
      <c r="Q311" s="108">
        <v>1</v>
      </c>
      <c r="R311" s="108" t="str">
        <f>lng_iteminfo!$O614</f>
        <v>코인 650 기타</v>
      </c>
      <c r="S311" s="58">
        <f>P311</f>
        <v>650</v>
      </c>
      <c r="T311" s="103">
        <f t="shared" si="35"/>
        <v>650</v>
      </c>
      <c r="U311" s="103">
        <v>0</v>
      </c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  <c r="AJ311" s="103"/>
      <c r="AK311" s="103"/>
    </row>
    <row r="312" spans="1:37" s="7" customFormat="1" x14ac:dyDescent="0.3">
      <c r="A312" s="103"/>
      <c r="B312" s="103">
        <v>5105</v>
      </c>
      <c r="C312" s="103" t="s">
        <v>1408</v>
      </c>
      <c r="D312" s="103" t="s">
        <v>1409</v>
      </c>
      <c r="E312" s="103" t="s">
        <v>1402</v>
      </c>
      <c r="F312" s="103" t="str">
        <f>lng_iteminfo!$O585</f>
        <v>작은 코인</v>
      </c>
      <c r="G312" s="103">
        <v>1</v>
      </c>
      <c r="H312" s="103">
        <v>0</v>
      </c>
      <c r="I312" s="103" t="s">
        <v>1324</v>
      </c>
      <c r="J312" s="103">
        <v>0</v>
      </c>
      <c r="K312" s="108" t="s">
        <v>1411</v>
      </c>
      <c r="L312" s="103">
        <v>0</v>
      </c>
      <c r="M312" s="103">
        <v>0</v>
      </c>
      <c r="N312" s="108">
        <v>0</v>
      </c>
      <c r="O312" s="106">
        <v>10</v>
      </c>
      <c r="P312" s="106">
        <v>1160</v>
      </c>
      <c r="Q312" s="106">
        <v>1</v>
      </c>
      <c r="R312" s="106" t="str">
        <f>lng_iteminfo!$O615</f>
        <v>코인 1000 환전용</v>
      </c>
      <c r="S312" s="29">
        <f t="shared" si="36"/>
        <v>1160</v>
      </c>
      <c r="T312" s="106">
        <f>P312 - O312*110</f>
        <v>60</v>
      </c>
      <c r="U312" s="103">
        <v>0</v>
      </c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  <c r="AJ312" s="103"/>
      <c r="AK312" s="103"/>
    </row>
    <row r="313" spans="1:37" s="7" customFormat="1" x14ac:dyDescent="0.3">
      <c r="A313" s="103"/>
      <c r="B313" s="103">
        <v>5106</v>
      </c>
      <c r="C313" s="103" t="s">
        <v>1408</v>
      </c>
      <c r="D313" s="103" t="s">
        <v>1409</v>
      </c>
      <c r="E313" s="103" t="s">
        <v>1402</v>
      </c>
      <c r="F313" s="103" t="str">
        <f>lng_iteminfo!$O586</f>
        <v>코인 뭉치</v>
      </c>
      <c r="G313" s="103">
        <v>1</v>
      </c>
      <c r="H313" s="103">
        <v>0</v>
      </c>
      <c r="I313" s="103" t="s">
        <v>1324</v>
      </c>
      <c r="J313" s="103">
        <v>0</v>
      </c>
      <c r="K313" s="108" t="s">
        <v>358</v>
      </c>
      <c r="L313" s="103">
        <v>0</v>
      </c>
      <c r="M313" s="103">
        <v>0</v>
      </c>
      <c r="N313" s="108">
        <v>0</v>
      </c>
      <c r="O313" s="106">
        <v>20</v>
      </c>
      <c r="P313" s="106">
        <v>2500</v>
      </c>
      <c r="Q313" s="106">
        <v>1</v>
      </c>
      <c r="R313" s="106" t="str">
        <f>lng_iteminfo!$O616</f>
        <v>코인 2500 기타</v>
      </c>
      <c r="S313" s="29">
        <f t="shared" si="36"/>
        <v>2500</v>
      </c>
      <c r="T313" s="106">
        <f t="shared" ref="T313:T325" si="37">P313 - O313*110</f>
        <v>300</v>
      </c>
      <c r="U313" s="103">
        <v>0</v>
      </c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  <c r="AI313" s="103"/>
      <c r="AJ313" s="103"/>
      <c r="AK313" s="103"/>
    </row>
    <row r="314" spans="1:37" s="7" customFormat="1" x14ac:dyDescent="0.3">
      <c r="A314" s="103"/>
      <c r="B314" s="103">
        <v>5107</v>
      </c>
      <c r="C314" s="103" t="s">
        <v>1408</v>
      </c>
      <c r="D314" s="103" t="s">
        <v>1409</v>
      </c>
      <c r="E314" s="103" t="s">
        <v>1402</v>
      </c>
      <c r="F314" s="103" t="str">
        <f>lng_iteminfo!$O587</f>
        <v>코인 주머니</v>
      </c>
      <c r="G314" s="103">
        <v>1</v>
      </c>
      <c r="H314" s="103">
        <v>0</v>
      </c>
      <c r="I314" s="103" t="s">
        <v>1324</v>
      </c>
      <c r="J314" s="103">
        <v>0</v>
      </c>
      <c r="K314" s="108" t="s">
        <v>359</v>
      </c>
      <c r="L314" s="103">
        <v>0</v>
      </c>
      <c r="M314" s="103">
        <v>0</v>
      </c>
      <c r="N314" s="108">
        <v>0</v>
      </c>
      <c r="O314" s="106">
        <v>45</v>
      </c>
      <c r="P314" s="106">
        <v>5800</v>
      </c>
      <c r="Q314" s="106">
        <v>1</v>
      </c>
      <c r="R314" s="106" t="str">
        <f>lng_iteminfo!$O617</f>
        <v>코인 4950 환전용</v>
      </c>
      <c r="S314" s="29">
        <f t="shared" si="36"/>
        <v>5800</v>
      </c>
      <c r="T314" s="106">
        <f t="shared" si="37"/>
        <v>850</v>
      </c>
      <c r="U314" s="103">
        <v>1</v>
      </c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  <c r="AI314" s="103"/>
      <c r="AJ314" s="103"/>
      <c r="AK314" s="103"/>
    </row>
    <row r="315" spans="1:37" s="7" customFormat="1" x14ac:dyDescent="0.3">
      <c r="A315" s="103"/>
      <c r="B315" s="103">
        <v>5108</v>
      </c>
      <c r="C315" s="103" t="s">
        <v>1408</v>
      </c>
      <c r="D315" s="103" t="s">
        <v>1409</v>
      </c>
      <c r="E315" s="103" t="s">
        <v>1402</v>
      </c>
      <c r="F315" s="103" t="str">
        <f>lng_iteminfo!$O588</f>
        <v>작은 코인 상자</v>
      </c>
      <c r="G315" s="103">
        <v>1</v>
      </c>
      <c r="H315" s="103">
        <v>0</v>
      </c>
      <c r="I315" s="103" t="s">
        <v>1324</v>
      </c>
      <c r="J315" s="103">
        <v>0</v>
      </c>
      <c r="K315" s="108" t="s">
        <v>360</v>
      </c>
      <c r="L315" s="103">
        <v>0</v>
      </c>
      <c r="M315" s="103">
        <v>0</v>
      </c>
      <c r="N315" s="108">
        <v>0</v>
      </c>
      <c r="O315" s="106">
        <v>95</v>
      </c>
      <c r="P315" s="106">
        <v>14000</v>
      </c>
      <c r="Q315" s="106">
        <v>1</v>
      </c>
      <c r="R315" s="106" t="str">
        <f>lng_iteminfo!$O618</f>
        <v>코인 11400 환전용</v>
      </c>
      <c r="S315" s="29">
        <f>P315</f>
        <v>14000</v>
      </c>
      <c r="T315" s="106">
        <f t="shared" si="37"/>
        <v>3550</v>
      </c>
      <c r="U315" s="103">
        <v>1</v>
      </c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  <c r="AI315" s="103"/>
      <c r="AJ315" s="103"/>
      <c r="AK315" s="103"/>
    </row>
    <row r="316" spans="1:37" s="7" customFormat="1" x14ac:dyDescent="0.3">
      <c r="A316" s="103"/>
      <c r="B316" s="103">
        <v>5109</v>
      </c>
      <c r="C316" s="103" t="s">
        <v>1408</v>
      </c>
      <c r="D316" s="103" t="s">
        <v>1409</v>
      </c>
      <c r="E316" s="103" t="s">
        <v>1402</v>
      </c>
      <c r="F316" s="103" t="str">
        <f>lng_iteminfo!$O589</f>
        <v>큰 코인 상자</v>
      </c>
      <c r="G316" s="103">
        <v>1</v>
      </c>
      <c r="H316" s="103">
        <v>0</v>
      </c>
      <c r="I316" s="103" t="s">
        <v>1324</v>
      </c>
      <c r="J316" s="103">
        <v>0</v>
      </c>
      <c r="K316" s="108" t="s">
        <v>361</v>
      </c>
      <c r="L316" s="103">
        <v>0</v>
      </c>
      <c r="M316" s="103">
        <v>0</v>
      </c>
      <c r="N316" s="108">
        <v>0</v>
      </c>
      <c r="O316" s="106">
        <v>320</v>
      </c>
      <c r="P316" s="106">
        <v>50000</v>
      </c>
      <c r="Q316" s="106">
        <v>1</v>
      </c>
      <c r="R316" s="106" t="str">
        <f>lng_iteminfo!$O619</f>
        <v>코인 43200 환전용</v>
      </c>
      <c r="S316" s="29">
        <f>P316</f>
        <v>50000</v>
      </c>
      <c r="T316" s="106">
        <f t="shared" si="37"/>
        <v>14800</v>
      </c>
      <c r="U316" s="103">
        <v>1</v>
      </c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  <c r="AJ316" s="103"/>
      <c r="AK316" s="103"/>
    </row>
    <row r="317" spans="1:37" s="7" customFormat="1" x14ac:dyDescent="0.3">
      <c r="A317" s="103"/>
      <c r="B317" s="103">
        <v>5110</v>
      </c>
      <c r="C317" s="103" t="s">
        <v>1408</v>
      </c>
      <c r="D317" s="103" t="s">
        <v>1409</v>
      </c>
      <c r="E317" s="103" t="s">
        <v>1402</v>
      </c>
      <c r="F317" s="103" t="str">
        <f>lng_iteminfo!$O590</f>
        <v>대형 코인 상자</v>
      </c>
      <c r="G317" s="103">
        <v>1</v>
      </c>
      <c r="H317" s="103">
        <v>0</v>
      </c>
      <c r="I317" s="103" t="s">
        <v>1324</v>
      </c>
      <c r="J317" s="103">
        <v>0</v>
      </c>
      <c r="K317" s="108" t="s">
        <v>1412</v>
      </c>
      <c r="L317" s="103">
        <v>0</v>
      </c>
      <c r="M317" s="103">
        <v>0</v>
      </c>
      <c r="N317" s="108">
        <v>0</v>
      </c>
      <c r="O317" s="106">
        <v>640</v>
      </c>
      <c r="P317" s="106">
        <v>116000</v>
      </c>
      <c r="Q317" s="106">
        <v>1</v>
      </c>
      <c r="R317" s="106" t="str">
        <f>lng_iteminfo!$O620</f>
        <v>코인 96000 환전용</v>
      </c>
      <c r="S317" s="29">
        <f t="shared" si="36"/>
        <v>116000</v>
      </c>
      <c r="T317" s="106">
        <f t="shared" si="37"/>
        <v>45600</v>
      </c>
      <c r="U317" s="103">
        <v>1</v>
      </c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  <c r="AI317" s="103"/>
      <c r="AJ317" s="103"/>
      <c r="AK317" s="103"/>
    </row>
    <row r="318" spans="1:37" s="9" customFormat="1" x14ac:dyDescent="0.3">
      <c r="A318" s="103"/>
      <c r="B318" s="103">
        <v>5111</v>
      </c>
      <c r="C318" s="103" t="s">
        <v>174</v>
      </c>
      <c r="D318" s="103" t="s">
        <v>175</v>
      </c>
      <c r="E318" s="103" t="s">
        <v>126</v>
      </c>
      <c r="F318" s="108" t="str">
        <f>lng_iteminfo!$O591</f>
        <v>100만 코인</v>
      </c>
      <c r="G318" s="103">
        <v>0</v>
      </c>
      <c r="H318" s="103">
        <v>0</v>
      </c>
      <c r="I318" s="103" t="s">
        <v>127</v>
      </c>
      <c r="J318" s="103">
        <v>0</v>
      </c>
      <c r="K318" s="108" t="s">
        <v>407</v>
      </c>
      <c r="L318" s="103">
        <v>0</v>
      </c>
      <c r="M318" s="103">
        <v>0</v>
      </c>
      <c r="N318" s="108">
        <v>0</v>
      </c>
      <c r="O318" s="108">
        <v>0</v>
      </c>
      <c r="P318" s="108">
        <v>100</v>
      </c>
      <c r="Q318" s="108">
        <v>1</v>
      </c>
      <c r="R318" s="108" t="str">
        <f>lng_iteminfo!$O621</f>
        <v>100만 코인</v>
      </c>
      <c r="S318" s="58">
        <f t="shared" si="36"/>
        <v>100</v>
      </c>
      <c r="T318" s="103">
        <f t="shared" si="37"/>
        <v>100</v>
      </c>
      <c r="U318" s="103">
        <v>0</v>
      </c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48"/>
      <c r="AH318" s="48"/>
      <c r="AI318" s="48"/>
      <c r="AJ318" s="48"/>
      <c r="AK318" s="48"/>
    </row>
    <row r="319" spans="1:37" s="7" customFormat="1" x14ac:dyDescent="0.3">
      <c r="A319" s="103"/>
      <c r="B319" s="103">
        <v>5112</v>
      </c>
      <c r="C319" s="103" t="s">
        <v>174</v>
      </c>
      <c r="D319" s="103" t="s">
        <v>175</v>
      </c>
      <c r="E319" s="103" t="s">
        <v>126</v>
      </c>
      <c r="F319" s="108" t="str">
        <f>lng_iteminfo!$O592</f>
        <v>300만 코인</v>
      </c>
      <c r="G319" s="103">
        <v>0</v>
      </c>
      <c r="H319" s="103">
        <v>0</v>
      </c>
      <c r="I319" s="103" t="s">
        <v>127</v>
      </c>
      <c r="J319" s="103">
        <v>0</v>
      </c>
      <c r="K319" s="108" t="s">
        <v>407</v>
      </c>
      <c r="L319" s="103">
        <v>0</v>
      </c>
      <c r="M319" s="103">
        <v>0</v>
      </c>
      <c r="N319" s="108">
        <v>0</v>
      </c>
      <c r="O319" s="108">
        <v>0</v>
      </c>
      <c r="P319" s="108">
        <v>300</v>
      </c>
      <c r="Q319" s="108">
        <v>1</v>
      </c>
      <c r="R319" s="108" t="str">
        <f>lng_iteminfo!$O622</f>
        <v>300만 코인</v>
      </c>
      <c r="S319" s="58">
        <f t="shared" si="36"/>
        <v>300</v>
      </c>
      <c r="T319" s="103">
        <f t="shared" si="37"/>
        <v>300</v>
      </c>
      <c r="U319" s="103">
        <v>0</v>
      </c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  <c r="AI319" s="103"/>
      <c r="AJ319" s="103"/>
      <c r="AK319" s="103"/>
    </row>
    <row r="320" spans="1:37" s="7" customFormat="1" x14ac:dyDescent="0.3">
      <c r="A320" s="103"/>
      <c r="B320" s="103">
        <v>5113</v>
      </c>
      <c r="C320" s="103" t="s">
        <v>174</v>
      </c>
      <c r="D320" s="103" t="s">
        <v>175</v>
      </c>
      <c r="E320" s="103" t="s">
        <v>126</v>
      </c>
      <c r="F320" s="108" t="str">
        <f>lng_iteminfo!$O593</f>
        <v>500만 코인</v>
      </c>
      <c r="G320" s="103">
        <v>0</v>
      </c>
      <c r="H320" s="103">
        <v>0</v>
      </c>
      <c r="I320" s="103" t="s">
        <v>127</v>
      </c>
      <c r="J320" s="103">
        <v>0</v>
      </c>
      <c r="K320" s="108" t="s">
        <v>407</v>
      </c>
      <c r="L320" s="103">
        <v>0</v>
      </c>
      <c r="M320" s="103">
        <v>0</v>
      </c>
      <c r="N320" s="108">
        <v>0</v>
      </c>
      <c r="O320" s="108">
        <v>0</v>
      </c>
      <c r="P320" s="108">
        <v>500</v>
      </c>
      <c r="Q320" s="108">
        <v>1</v>
      </c>
      <c r="R320" s="108" t="str">
        <f>lng_iteminfo!$O623</f>
        <v>500만 코인</v>
      </c>
      <c r="S320" s="58">
        <f t="shared" si="36"/>
        <v>500</v>
      </c>
      <c r="T320" s="103">
        <f t="shared" si="37"/>
        <v>500</v>
      </c>
      <c r="U320" s="103">
        <v>0</v>
      </c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  <c r="AI320" s="103"/>
      <c r="AJ320" s="103"/>
      <c r="AK320" s="103"/>
    </row>
    <row r="321" spans="1:37" s="7" customFormat="1" x14ac:dyDescent="0.3">
      <c r="A321" s="103"/>
      <c r="B321" s="103">
        <v>5114</v>
      </c>
      <c r="C321" s="103" t="s">
        <v>174</v>
      </c>
      <c r="D321" s="103" t="s">
        <v>175</v>
      </c>
      <c r="E321" s="103" t="s">
        <v>126</v>
      </c>
      <c r="F321" s="108" t="str">
        <f>lng_iteminfo!$O594</f>
        <v>1만 코인</v>
      </c>
      <c r="G321" s="103">
        <v>0</v>
      </c>
      <c r="H321" s="103">
        <v>0</v>
      </c>
      <c r="I321" s="103" t="s">
        <v>127</v>
      </c>
      <c r="J321" s="103">
        <v>0</v>
      </c>
      <c r="K321" s="108" t="s">
        <v>407</v>
      </c>
      <c r="L321" s="103">
        <v>0</v>
      </c>
      <c r="M321" s="103">
        <v>0</v>
      </c>
      <c r="N321" s="108">
        <v>0</v>
      </c>
      <c r="O321" s="108">
        <v>0</v>
      </c>
      <c r="P321" s="108">
        <v>1</v>
      </c>
      <c r="Q321" s="108">
        <v>1</v>
      </c>
      <c r="R321" s="108" t="str">
        <f>lng_iteminfo!$O624</f>
        <v>교배 보상 1코인</v>
      </c>
      <c r="S321" s="58">
        <f t="shared" si="36"/>
        <v>1</v>
      </c>
      <c r="T321" s="103">
        <f t="shared" si="37"/>
        <v>1</v>
      </c>
      <c r="U321" s="103">
        <v>0</v>
      </c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  <c r="AI321" s="103"/>
      <c r="AJ321" s="103"/>
      <c r="AK321" s="103"/>
    </row>
    <row r="322" spans="1:37" s="7" customFormat="1" x14ac:dyDescent="0.3">
      <c r="A322" s="103"/>
      <c r="B322" s="103">
        <v>5115</v>
      </c>
      <c r="C322" s="103" t="s">
        <v>174</v>
      </c>
      <c r="D322" s="103" t="s">
        <v>175</v>
      </c>
      <c r="E322" s="103" t="s">
        <v>126</v>
      </c>
      <c r="F322" s="108" t="str">
        <f>lng_iteminfo!$O595</f>
        <v>2만 코인</v>
      </c>
      <c r="G322" s="103">
        <v>0</v>
      </c>
      <c r="H322" s="103">
        <v>0</v>
      </c>
      <c r="I322" s="103" t="s">
        <v>127</v>
      </c>
      <c r="J322" s="103">
        <v>0</v>
      </c>
      <c r="K322" s="108" t="s">
        <v>407</v>
      </c>
      <c r="L322" s="103">
        <v>0</v>
      </c>
      <c r="M322" s="103">
        <v>0</v>
      </c>
      <c r="N322" s="108">
        <v>0</v>
      </c>
      <c r="O322" s="108">
        <v>0</v>
      </c>
      <c r="P322" s="108">
        <v>2</v>
      </c>
      <c r="Q322" s="108">
        <v>1</v>
      </c>
      <c r="R322" s="108" t="str">
        <f>lng_iteminfo!$O625</f>
        <v>교배 보상 2코인</v>
      </c>
      <c r="S322" s="58">
        <f t="shared" si="36"/>
        <v>2</v>
      </c>
      <c r="T322" s="103">
        <f t="shared" si="37"/>
        <v>2</v>
      </c>
      <c r="U322" s="103">
        <v>0</v>
      </c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  <c r="AI322" s="103"/>
      <c r="AJ322" s="103"/>
      <c r="AK322" s="103"/>
    </row>
    <row r="323" spans="1:37" s="9" customFormat="1" x14ac:dyDescent="0.3">
      <c r="A323" s="103"/>
      <c r="B323" s="103">
        <v>5116</v>
      </c>
      <c r="C323" s="103" t="s">
        <v>174</v>
      </c>
      <c r="D323" s="103" t="s">
        <v>175</v>
      </c>
      <c r="E323" s="103" t="s">
        <v>126</v>
      </c>
      <c r="F323" s="108" t="str">
        <f>lng_iteminfo!$O596</f>
        <v>4만 코인</v>
      </c>
      <c r="G323" s="103">
        <v>0</v>
      </c>
      <c r="H323" s="103">
        <v>0</v>
      </c>
      <c r="I323" s="103" t="s">
        <v>127</v>
      </c>
      <c r="J323" s="103">
        <v>0</v>
      </c>
      <c r="K323" s="108" t="s">
        <v>407</v>
      </c>
      <c r="L323" s="103">
        <v>0</v>
      </c>
      <c r="M323" s="103">
        <v>0</v>
      </c>
      <c r="N323" s="108">
        <v>0</v>
      </c>
      <c r="O323" s="108">
        <v>0</v>
      </c>
      <c r="P323" s="108">
        <v>4</v>
      </c>
      <c r="Q323" s="108">
        <v>1</v>
      </c>
      <c r="R323" s="108" t="str">
        <f>lng_iteminfo!$O626</f>
        <v>교배 보상 4코인</v>
      </c>
      <c r="S323" s="58">
        <f t="shared" si="36"/>
        <v>4</v>
      </c>
      <c r="T323" s="103">
        <f t="shared" si="37"/>
        <v>4</v>
      </c>
      <c r="U323" s="103">
        <v>0</v>
      </c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48"/>
      <c r="AH323" s="48"/>
      <c r="AI323" s="48"/>
      <c r="AJ323" s="48"/>
      <c r="AK323" s="48"/>
    </row>
    <row r="324" spans="1:37" s="7" customFormat="1" x14ac:dyDescent="0.3">
      <c r="A324" s="103"/>
      <c r="B324" s="103">
        <v>5117</v>
      </c>
      <c r="C324" s="103" t="s">
        <v>174</v>
      </c>
      <c r="D324" s="103" t="s">
        <v>175</v>
      </c>
      <c r="E324" s="103" t="s">
        <v>126</v>
      </c>
      <c r="F324" s="108" t="str">
        <f>lng_iteminfo!$O597</f>
        <v>6만 코인</v>
      </c>
      <c r="G324" s="103">
        <v>0</v>
      </c>
      <c r="H324" s="103">
        <v>0</v>
      </c>
      <c r="I324" s="103" t="s">
        <v>127</v>
      </c>
      <c r="J324" s="103">
        <v>0</v>
      </c>
      <c r="K324" s="108" t="s">
        <v>407</v>
      </c>
      <c r="L324" s="103">
        <v>0</v>
      </c>
      <c r="M324" s="103">
        <v>0</v>
      </c>
      <c r="N324" s="108">
        <v>0</v>
      </c>
      <c r="O324" s="108">
        <v>0</v>
      </c>
      <c r="P324" s="108">
        <v>6</v>
      </c>
      <c r="Q324" s="108">
        <v>1</v>
      </c>
      <c r="R324" s="108" t="str">
        <f>lng_iteminfo!$O627</f>
        <v>교배 보상 6코인</v>
      </c>
      <c r="S324" s="58">
        <f>P324</f>
        <v>6</v>
      </c>
      <c r="T324" s="103">
        <f t="shared" si="37"/>
        <v>6</v>
      </c>
      <c r="U324" s="103">
        <v>0</v>
      </c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  <c r="AI324" s="103"/>
      <c r="AJ324" s="103"/>
      <c r="AK324" s="103"/>
    </row>
    <row r="325" spans="1:37" s="7" customFormat="1" x14ac:dyDescent="0.3">
      <c r="A325" s="103"/>
      <c r="B325" s="103">
        <v>5118</v>
      </c>
      <c r="C325" s="103" t="s">
        <v>174</v>
      </c>
      <c r="D325" s="103" t="s">
        <v>175</v>
      </c>
      <c r="E325" s="103" t="s">
        <v>1402</v>
      </c>
      <c r="F325" s="108" t="str">
        <f>lng_iteminfo!$O598</f>
        <v>8만 코인</v>
      </c>
      <c r="G325" s="103">
        <v>0</v>
      </c>
      <c r="H325" s="103">
        <v>0</v>
      </c>
      <c r="I325" s="103" t="s">
        <v>127</v>
      </c>
      <c r="J325" s="103">
        <v>0</v>
      </c>
      <c r="K325" s="108" t="s">
        <v>407</v>
      </c>
      <c r="L325" s="103">
        <v>0</v>
      </c>
      <c r="M325" s="103">
        <v>0</v>
      </c>
      <c r="N325" s="108">
        <v>0</v>
      </c>
      <c r="O325" s="108">
        <v>0</v>
      </c>
      <c r="P325" s="108">
        <v>8</v>
      </c>
      <c r="Q325" s="108">
        <v>1</v>
      </c>
      <c r="R325" s="108" t="str">
        <f>lng_iteminfo!$O628</f>
        <v>교배 보상 8코인</v>
      </c>
      <c r="S325" s="58">
        <f t="shared" si="36"/>
        <v>8</v>
      </c>
      <c r="T325" s="103">
        <f t="shared" si="37"/>
        <v>8</v>
      </c>
      <c r="U325" s="103">
        <v>0</v>
      </c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  <c r="AI325" s="103"/>
      <c r="AJ325" s="103"/>
      <c r="AK325" s="103"/>
    </row>
    <row r="326" spans="1:37" s="4" customFormat="1" x14ac:dyDescent="0.3">
      <c r="A326" s="60"/>
      <c r="B326" s="60">
        <v>5119</v>
      </c>
      <c r="C326" s="60" t="s">
        <v>1413</v>
      </c>
      <c r="D326" s="60" t="s">
        <v>175</v>
      </c>
      <c r="E326" s="103" t="s">
        <v>1402</v>
      </c>
      <c r="F326" s="60" t="str">
        <f>lng_iteminfo!$O599</f>
        <v>50만 코인</v>
      </c>
      <c r="G326" s="103">
        <v>0</v>
      </c>
      <c r="H326" s="103">
        <v>0</v>
      </c>
      <c r="I326" s="103" t="s">
        <v>127</v>
      </c>
      <c r="J326" s="103">
        <v>0</v>
      </c>
      <c r="K326" s="108" t="s">
        <v>407</v>
      </c>
      <c r="L326" s="103">
        <v>0</v>
      </c>
      <c r="M326" s="103">
        <v>0</v>
      </c>
      <c r="N326" s="108">
        <v>0</v>
      </c>
      <c r="O326" s="108">
        <v>0</v>
      </c>
      <c r="P326" s="60">
        <v>50</v>
      </c>
      <c r="Q326" s="60">
        <v>0</v>
      </c>
      <c r="R326" s="60" t="str">
        <f>lng_iteminfo!$O629</f>
        <v>50만 코인</v>
      </c>
      <c r="S326" s="58">
        <f t="shared" si="36"/>
        <v>50</v>
      </c>
      <c r="T326" s="103">
        <f>P326 - O326*110</f>
        <v>50</v>
      </c>
      <c r="U326" s="60">
        <v>0</v>
      </c>
      <c r="V326" s="60"/>
      <c r="W326" s="60"/>
      <c r="X326" s="60"/>
      <c r="Y326" s="60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</row>
    <row r="327" spans="1:37" s="4" customFormat="1" x14ac:dyDescent="0.3">
      <c r="A327" s="60"/>
      <c r="B327" s="60">
        <v>5120</v>
      </c>
      <c r="C327" s="60" t="s">
        <v>1413</v>
      </c>
      <c r="D327" s="60" t="s">
        <v>175</v>
      </c>
      <c r="E327" s="103" t="s">
        <v>1402</v>
      </c>
      <c r="F327" s="60" t="str">
        <f>lng_iteminfo!$O600</f>
        <v>100만 코인</v>
      </c>
      <c r="G327" s="103">
        <v>0</v>
      </c>
      <c r="H327" s="103">
        <v>0</v>
      </c>
      <c r="I327" s="103" t="s">
        <v>127</v>
      </c>
      <c r="J327" s="103">
        <v>0</v>
      </c>
      <c r="K327" s="108" t="s">
        <v>407</v>
      </c>
      <c r="L327" s="103">
        <v>0</v>
      </c>
      <c r="M327" s="103">
        <v>0</v>
      </c>
      <c r="N327" s="108">
        <v>0</v>
      </c>
      <c r="O327" s="108">
        <v>0</v>
      </c>
      <c r="P327" s="60">
        <v>100</v>
      </c>
      <c r="Q327" s="60">
        <v>0</v>
      </c>
      <c r="R327" s="60" t="str">
        <f>lng_iteminfo!$O630</f>
        <v>100만 코인</v>
      </c>
      <c r="S327" s="58">
        <f t="shared" si="36"/>
        <v>100</v>
      </c>
      <c r="T327" s="103">
        <f t="shared" ref="T327:T335" si="38">P327 - O327*110</f>
        <v>100</v>
      </c>
      <c r="U327" s="60">
        <v>0</v>
      </c>
      <c r="V327" s="60"/>
      <c r="W327" s="60"/>
      <c r="X327" s="60"/>
      <c r="Y327" s="60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</row>
    <row r="328" spans="1:37" s="4" customFormat="1" x14ac:dyDescent="0.3">
      <c r="A328" s="60"/>
      <c r="B328" s="60">
        <v>5121</v>
      </c>
      <c r="C328" s="60" t="s">
        <v>396</v>
      </c>
      <c r="D328" s="60" t="s">
        <v>175</v>
      </c>
      <c r="E328" s="103" t="s">
        <v>1402</v>
      </c>
      <c r="F328" s="60" t="str">
        <f>lng_iteminfo!$O601</f>
        <v>200만 코인</v>
      </c>
      <c r="G328" s="103">
        <v>0</v>
      </c>
      <c r="H328" s="103">
        <v>0</v>
      </c>
      <c r="I328" s="103" t="s">
        <v>127</v>
      </c>
      <c r="J328" s="103">
        <v>0</v>
      </c>
      <c r="K328" s="108" t="s">
        <v>407</v>
      </c>
      <c r="L328" s="103">
        <v>0</v>
      </c>
      <c r="M328" s="103">
        <v>0</v>
      </c>
      <c r="N328" s="108">
        <v>0</v>
      </c>
      <c r="O328" s="108">
        <v>0</v>
      </c>
      <c r="P328" s="60">
        <v>200</v>
      </c>
      <c r="Q328" s="60">
        <v>0</v>
      </c>
      <c r="R328" s="60" t="str">
        <f>lng_iteminfo!$O631</f>
        <v>200만 코인</v>
      </c>
      <c r="S328" s="58">
        <f t="shared" si="36"/>
        <v>200</v>
      </c>
      <c r="T328" s="103">
        <f t="shared" si="38"/>
        <v>200</v>
      </c>
      <c r="U328" s="60">
        <v>0</v>
      </c>
      <c r="V328" s="60"/>
      <c r="W328" s="60"/>
      <c r="X328" s="60"/>
      <c r="Y328" s="60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</row>
    <row r="329" spans="1:37" s="4" customFormat="1" x14ac:dyDescent="0.3">
      <c r="A329" s="60"/>
      <c r="B329" s="60">
        <v>5122</v>
      </c>
      <c r="C329" s="60" t="s">
        <v>396</v>
      </c>
      <c r="D329" s="60" t="s">
        <v>175</v>
      </c>
      <c r="E329" s="103" t="s">
        <v>1402</v>
      </c>
      <c r="F329" s="60" t="str">
        <f>lng_iteminfo!$O602</f>
        <v>500만 코인</v>
      </c>
      <c r="G329" s="103">
        <v>0</v>
      </c>
      <c r="H329" s="103">
        <v>0</v>
      </c>
      <c r="I329" s="103" t="s">
        <v>127</v>
      </c>
      <c r="J329" s="103">
        <v>0</v>
      </c>
      <c r="K329" s="108" t="s">
        <v>407</v>
      </c>
      <c r="L329" s="103">
        <v>0</v>
      </c>
      <c r="M329" s="103">
        <v>0</v>
      </c>
      <c r="N329" s="108">
        <v>0</v>
      </c>
      <c r="O329" s="108">
        <v>0</v>
      </c>
      <c r="P329" s="60">
        <v>500</v>
      </c>
      <c r="Q329" s="60">
        <v>0</v>
      </c>
      <c r="R329" s="60" t="str">
        <f>lng_iteminfo!$O632</f>
        <v>500만 코인</v>
      </c>
      <c r="S329" s="58">
        <f t="shared" si="36"/>
        <v>500</v>
      </c>
      <c r="T329" s="103">
        <f t="shared" si="38"/>
        <v>500</v>
      </c>
      <c r="U329" s="60">
        <v>0</v>
      </c>
      <c r="V329" s="60"/>
      <c r="W329" s="60"/>
      <c r="X329" s="60"/>
      <c r="Y329" s="60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</row>
    <row r="330" spans="1:37" s="22" customFormat="1" x14ac:dyDescent="0.3">
      <c r="A330" s="61"/>
      <c r="B330" s="61">
        <v>5123</v>
      </c>
      <c r="C330" s="61" t="s">
        <v>396</v>
      </c>
      <c r="D330" s="61" t="s">
        <v>175</v>
      </c>
      <c r="E330" s="61" t="s">
        <v>126</v>
      </c>
      <c r="F330" s="60" t="str">
        <f>lng_iteminfo!$O603</f>
        <v>800만 코인</v>
      </c>
      <c r="G330" s="103">
        <v>0</v>
      </c>
      <c r="H330" s="103">
        <v>0</v>
      </c>
      <c r="I330" s="103" t="s">
        <v>127</v>
      </c>
      <c r="J330" s="103">
        <v>0</v>
      </c>
      <c r="K330" s="90" t="s">
        <v>407</v>
      </c>
      <c r="L330" s="103">
        <v>0</v>
      </c>
      <c r="M330" s="103">
        <v>0</v>
      </c>
      <c r="N330" s="108">
        <v>0</v>
      </c>
      <c r="O330" s="108">
        <v>0</v>
      </c>
      <c r="P330" s="61">
        <v>800</v>
      </c>
      <c r="Q330" s="61">
        <v>0</v>
      </c>
      <c r="R330" s="61" t="str">
        <f>lng_iteminfo!$O633</f>
        <v>800만 코인</v>
      </c>
      <c r="S330" s="58">
        <f t="shared" si="36"/>
        <v>800</v>
      </c>
      <c r="T330" s="103">
        <f t="shared" si="38"/>
        <v>800</v>
      </c>
      <c r="U330" s="60">
        <v>0</v>
      </c>
      <c r="V330" s="60"/>
      <c r="W330" s="60"/>
      <c r="X330" s="60"/>
      <c r="Y330" s="60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</row>
    <row r="331" spans="1:37" s="23" customFormat="1" x14ac:dyDescent="0.3">
      <c r="A331" s="61"/>
      <c r="B331" s="61">
        <v>5124</v>
      </c>
      <c r="C331" s="61" t="s">
        <v>396</v>
      </c>
      <c r="D331" s="61" t="s">
        <v>175</v>
      </c>
      <c r="E331" s="61" t="s">
        <v>126</v>
      </c>
      <c r="F331" s="60" t="str">
        <f>lng_iteminfo!$O604</f>
        <v>1200만 코인</v>
      </c>
      <c r="G331" s="103">
        <v>0</v>
      </c>
      <c r="H331" s="103">
        <v>0</v>
      </c>
      <c r="I331" s="103" t="s">
        <v>127</v>
      </c>
      <c r="J331" s="103">
        <v>0</v>
      </c>
      <c r="K331" s="90" t="s">
        <v>407</v>
      </c>
      <c r="L331" s="103">
        <v>0</v>
      </c>
      <c r="M331" s="103">
        <v>0</v>
      </c>
      <c r="N331" s="108">
        <v>0</v>
      </c>
      <c r="O331" s="108">
        <v>0</v>
      </c>
      <c r="P331" s="61">
        <v>1200</v>
      </c>
      <c r="Q331" s="61">
        <v>0</v>
      </c>
      <c r="R331" s="61" t="str">
        <f>lng_iteminfo!$O634</f>
        <v>1200만 코인</v>
      </c>
      <c r="S331" s="58">
        <f t="shared" si="36"/>
        <v>1200</v>
      </c>
      <c r="T331" s="103">
        <f t="shared" si="38"/>
        <v>1200</v>
      </c>
      <c r="U331" s="60">
        <v>0</v>
      </c>
      <c r="V331" s="60"/>
      <c r="W331" s="60"/>
      <c r="X331" s="60"/>
      <c r="Y331" s="60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</row>
    <row r="332" spans="1:37" s="22" customFormat="1" x14ac:dyDescent="0.3">
      <c r="A332" s="61"/>
      <c r="B332" s="61">
        <v>5125</v>
      </c>
      <c r="C332" s="61" t="s">
        <v>396</v>
      </c>
      <c r="D332" s="61" t="s">
        <v>175</v>
      </c>
      <c r="E332" s="61" t="s">
        <v>126</v>
      </c>
      <c r="F332" s="60" t="str">
        <f>lng_iteminfo!$O605</f>
        <v>1500만 코인</v>
      </c>
      <c r="G332" s="103">
        <v>0</v>
      </c>
      <c r="H332" s="103">
        <v>0</v>
      </c>
      <c r="I332" s="103" t="s">
        <v>127</v>
      </c>
      <c r="J332" s="103">
        <v>0</v>
      </c>
      <c r="K332" s="90" t="s">
        <v>407</v>
      </c>
      <c r="L332" s="103">
        <v>0</v>
      </c>
      <c r="M332" s="103">
        <v>0</v>
      </c>
      <c r="N332" s="108">
        <v>0</v>
      </c>
      <c r="O332" s="108">
        <v>0</v>
      </c>
      <c r="P332" s="61">
        <v>1500</v>
      </c>
      <c r="Q332" s="61">
        <v>0</v>
      </c>
      <c r="R332" s="61" t="str">
        <f>lng_iteminfo!$O635</f>
        <v>1500만 코인</v>
      </c>
      <c r="S332" s="58">
        <f t="shared" si="36"/>
        <v>1500</v>
      </c>
      <c r="T332" s="103">
        <f t="shared" si="38"/>
        <v>1500</v>
      </c>
      <c r="U332" s="60">
        <v>0</v>
      </c>
      <c r="V332" s="60"/>
      <c r="W332" s="60"/>
      <c r="X332" s="60"/>
      <c r="Y332" s="60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</row>
    <row r="333" spans="1:37" s="22" customFormat="1" x14ac:dyDescent="0.3">
      <c r="A333" s="61"/>
      <c r="B333" s="61">
        <v>5126</v>
      </c>
      <c r="C333" s="61" t="s">
        <v>396</v>
      </c>
      <c r="D333" s="61" t="s">
        <v>175</v>
      </c>
      <c r="E333" s="61" t="s">
        <v>126</v>
      </c>
      <c r="F333" s="60" t="str">
        <f>lng_iteminfo!$O606</f>
        <v>2000만 코인</v>
      </c>
      <c r="G333" s="103">
        <v>0</v>
      </c>
      <c r="H333" s="103">
        <v>0</v>
      </c>
      <c r="I333" s="103" t="s">
        <v>127</v>
      </c>
      <c r="J333" s="103">
        <v>0</v>
      </c>
      <c r="K333" s="90" t="s">
        <v>407</v>
      </c>
      <c r="L333" s="103">
        <v>0</v>
      </c>
      <c r="M333" s="103">
        <v>0</v>
      </c>
      <c r="N333" s="108">
        <v>0</v>
      </c>
      <c r="O333" s="108">
        <v>0</v>
      </c>
      <c r="P333" s="61">
        <v>2000</v>
      </c>
      <c r="Q333" s="61">
        <v>0</v>
      </c>
      <c r="R333" s="61" t="str">
        <f>lng_iteminfo!$O636</f>
        <v>2000만 코인</v>
      </c>
      <c r="S333" s="58">
        <f t="shared" si="36"/>
        <v>2000</v>
      </c>
      <c r="T333" s="103">
        <f t="shared" si="38"/>
        <v>2000</v>
      </c>
      <c r="U333" s="60">
        <v>0</v>
      </c>
      <c r="V333" s="60"/>
      <c r="W333" s="60"/>
      <c r="X333" s="60"/>
      <c r="Y333" s="60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</row>
    <row r="334" spans="1:37" s="22" customFormat="1" x14ac:dyDescent="0.3">
      <c r="A334" s="61"/>
      <c r="B334" s="61">
        <v>5127</v>
      </c>
      <c r="C334" s="61" t="s">
        <v>396</v>
      </c>
      <c r="D334" s="61" t="s">
        <v>175</v>
      </c>
      <c r="E334" s="61" t="s">
        <v>126</v>
      </c>
      <c r="F334" s="60" t="str">
        <f>lng_iteminfo!$O607</f>
        <v>4000만 코인</v>
      </c>
      <c r="G334" s="103">
        <v>0</v>
      </c>
      <c r="H334" s="103">
        <v>0</v>
      </c>
      <c r="I334" s="103" t="s">
        <v>127</v>
      </c>
      <c r="J334" s="103">
        <v>0</v>
      </c>
      <c r="K334" s="90" t="s">
        <v>407</v>
      </c>
      <c r="L334" s="103">
        <v>0</v>
      </c>
      <c r="M334" s="103">
        <v>0</v>
      </c>
      <c r="N334" s="108">
        <v>0</v>
      </c>
      <c r="O334" s="108">
        <v>0</v>
      </c>
      <c r="P334" s="61">
        <v>4000</v>
      </c>
      <c r="Q334" s="61">
        <v>0</v>
      </c>
      <c r="R334" s="61" t="str">
        <f>lng_iteminfo!$O637</f>
        <v>4000만 코인</v>
      </c>
      <c r="S334" s="58">
        <f t="shared" si="36"/>
        <v>4000</v>
      </c>
      <c r="T334" s="103">
        <f t="shared" si="38"/>
        <v>4000</v>
      </c>
      <c r="U334" s="60">
        <v>0</v>
      </c>
      <c r="V334" s="60"/>
      <c r="W334" s="60"/>
      <c r="X334" s="60"/>
      <c r="Y334" s="60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</row>
    <row r="335" spans="1:37" s="57" customFormat="1" x14ac:dyDescent="0.3">
      <c r="A335" s="61"/>
      <c r="B335" s="61">
        <v>5128</v>
      </c>
      <c r="C335" s="61" t="s">
        <v>396</v>
      </c>
      <c r="D335" s="61" t="s">
        <v>175</v>
      </c>
      <c r="E335" s="61" t="s">
        <v>126</v>
      </c>
      <c r="F335" s="60" t="str">
        <f>lng_iteminfo!$O608</f>
        <v>6000만 코인</v>
      </c>
      <c r="G335" s="103">
        <v>0</v>
      </c>
      <c r="H335" s="103">
        <v>0</v>
      </c>
      <c r="I335" s="103" t="s">
        <v>127</v>
      </c>
      <c r="J335" s="103">
        <v>0</v>
      </c>
      <c r="K335" s="90" t="s">
        <v>407</v>
      </c>
      <c r="L335" s="103">
        <v>0</v>
      </c>
      <c r="M335" s="103">
        <v>0</v>
      </c>
      <c r="N335" s="108">
        <v>0</v>
      </c>
      <c r="O335" s="108">
        <v>0</v>
      </c>
      <c r="P335" s="61">
        <v>6000</v>
      </c>
      <c r="Q335" s="61">
        <v>0</v>
      </c>
      <c r="R335" s="61" t="str">
        <f>lng_iteminfo!$O638</f>
        <v>6000만 코인</v>
      </c>
      <c r="S335" s="58">
        <f t="shared" si="36"/>
        <v>6000</v>
      </c>
      <c r="T335" s="103">
        <f t="shared" si="38"/>
        <v>6000</v>
      </c>
      <c r="U335" s="60">
        <v>0</v>
      </c>
      <c r="V335" s="60"/>
      <c r="W335" s="60"/>
      <c r="X335" s="60"/>
      <c r="Y335" s="60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</row>
    <row r="336" spans="1:37" s="7" customFormat="1" x14ac:dyDescent="0.3">
      <c r="A336" s="48" t="s">
        <v>1414</v>
      </c>
      <c r="B336" s="48" t="s">
        <v>1381</v>
      </c>
      <c r="C336" s="48" t="s">
        <v>1382</v>
      </c>
      <c r="D336" s="48" t="s">
        <v>1383</v>
      </c>
      <c r="E336" s="48" t="s">
        <v>1384</v>
      </c>
      <c r="F336" s="48" t="s">
        <v>1385</v>
      </c>
      <c r="G336" s="48" t="s">
        <v>1386</v>
      </c>
      <c r="H336" s="48" t="s">
        <v>1387</v>
      </c>
      <c r="I336" s="48" t="s">
        <v>1388</v>
      </c>
      <c r="J336" s="48" t="s">
        <v>1389</v>
      </c>
      <c r="K336" s="48" t="s">
        <v>1390</v>
      </c>
      <c r="L336" s="48" t="s">
        <v>1391</v>
      </c>
      <c r="M336" s="48" t="s">
        <v>1392</v>
      </c>
      <c r="N336" s="48" t="s">
        <v>1393</v>
      </c>
      <c r="O336" s="48" t="s">
        <v>1394</v>
      </c>
      <c r="P336" s="48" t="s">
        <v>1395</v>
      </c>
      <c r="Q336" s="48" t="s">
        <v>1396</v>
      </c>
      <c r="R336" s="48" t="s">
        <v>1397</v>
      </c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103"/>
      <c r="AH336" s="103"/>
      <c r="AI336" s="103"/>
      <c r="AJ336" s="103"/>
      <c r="AK336" s="103"/>
    </row>
    <row r="337" spans="1:37" s="7" customFormat="1" x14ac:dyDescent="0.3">
      <c r="A337" s="103"/>
      <c r="B337" s="103">
        <v>5300</v>
      </c>
      <c r="C337" s="103" t="s">
        <v>177</v>
      </c>
      <c r="D337" s="103" t="s">
        <v>1415</v>
      </c>
      <c r="E337" s="103" t="s">
        <v>126</v>
      </c>
      <c r="F337" s="103" t="s">
        <v>1416</v>
      </c>
      <c r="G337" s="103">
        <v>0</v>
      </c>
      <c r="H337" s="103">
        <v>0</v>
      </c>
      <c r="I337" s="103" t="s">
        <v>127</v>
      </c>
      <c r="J337" s="103">
        <v>0</v>
      </c>
      <c r="K337" s="6">
        <v>16</v>
      </c>
      <c r="L337" s="103">
        <v>0</v>
      </c>
      <c r="M337" s="103">
        <v>0</v>
      </c>
      <c r="N337" s="103">
        <v>200</v>
      </c>
      <c r="O337" s="103">
        <v>0</v>
      </c>
      <c r="P337" s="103">
        <v>1</v>
      </c>
      <c r="Q337" s="103">
        <v>1</v>
      </c>
      <c r="R337" s="103" t="str">
        <f>F337</f>
        <v>대회티켓B</v>
      </c>
      <c r="S337" s="103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  <c r="AI337" s="103"/>
      <c r="AJ337" s="103"/>
      <c r="AK337" s="103"/>
    </row>
    <row r="338" spans="1:37" s="7" customFormat="1" x14ac:dyDescent="0.3">
      <c r="A338" s="103"/>
      <c r="B338" s="103">
        <v>5301</v>
      </c>
      <c r="C338" s="103" t="s">
        <v>177</v>
      </c>
      <c r="D338" s="103" t="s">
        <v>1415</v>
      </c>
      <c r="E338" s="103" t="s">
        <v>126</v>
      </c>
      <c r="F338" s="103" t="s">
        <v>1417</v>
      </c>
      <c r="G338" s="103">
        <v>0</v>
      </c>
      <c r="H338" s="103">
        <v>0</v>
      </c>
      <c r="I338" s="103" t="s">
        <v>127</v>
      </c>
      <c r="J338" s="103">
        <v>0</v>
      </c>
      <c r="K338" s="6">
        <v>16</v>
      </c>
      <c r="L338" s="103">
        <v>0</v>
      </c>
      <c r="M338" s="103">
        <v>0</v>
      </c>
      <c r="N338" s="103">
        <v>0</v>
      </c>
      <c r="O338" s="103">
        <v>5</v>
      </c>
      <c r="P338" s="103">
        <v>1</v>
      </c>
      <c r="Q338" s="103">
        <v>1</v>
      </c>
      <c r="R338" s="103" t="str">
        <f t="shared" ref="R338:R339" si="39">F338</f>
        <v>대회티켓A</v>
      </c>
      <c r="S338" s="103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  <c r="AI338" s="103"/>
      <c r="AJ338" s="103"/>
      <c r="AK338" s="103"/>
    </row>
    <row r="339" spans="1:37" s="7" customFormat="1" x14ac:dyDescent="0.3">
      <c r="A339" s="103"/>
      <c r="B339" s="103">
        <v>5302</v>
      </c>
      <c r="C339" s="103" t="s">
        <v>177</v>
      </c>
      <c r="D339" s="103" t="s">
        <v>1415</v>
      </c>
      <c r="E339" s="103" t="s">
        <v>126</v>
      </c>
      <c r="F339" s="103" t="s">
        <v>1418</v>
      </c>
      <c r="G339" s="103">
        <v>0</v>
      </c>
      <c r="H339" s="103">
        <v>0</v>
      </c>
      <c r="I339" s="103" t="s">
        <v>127</v>
      </c>
      <c r="J339" s="103">
        <v>0</v>
      </c>
      <c r="K339" s="6">
        <v>16</v>
      </c>
      <c r="L339" s="103">
        <v>0</v>
      </c>
      <c r="M339" s="103">
        <v>0</v>
      </c>
      <c r="N339" s="103">
        <v>0</v>
      </c>
      <c r="O339" s="103">
        <v>10</v>
      </c>
      <c r="P339" s="103">
        <v>1</v>
      </c>
      <c r="Q339" s="103">
        <v>1</v>
      </c>
      <c r="R339" s="103" t="str">
        <f t="shared" si="39"/>
        <v>대회티켓S</v>
      </c>
      <c r="S339" s="103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  <c r="AI339" s="103"/>
      <c r="AJ339" s="103"/>
      <c r="AK339" s="103"/>
    </row>
    <row r="340" spans="1:37" s="27" customFormat="1" x14ac:dyDescent="0.3">
      <c r="A340" s="87" t="s">
        <v>1419</v>
      </c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87" t="s">
        <v>454</v>
      </c>
      <c r="T340" s="87"/>
      <c r="U340" s="87" t="s">
        <v>455</v>
      </c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103"/>
      <c r="AH340" s="103"/>
      <c r="AI340" s="103"/>
      <c r="AJ340" s="103"/>
      <c r="AK340" s="103"/>
    </row>
    <row r="341" spans="1:37" s="27" customFormat="1" x14ac:dyDescent="0.3">
      <c r="A341" s="48" t="s">
        <v>1420</v>
      </c>
      <c r="B341" s="48" t="s">
        <v>1381</v>
      </c>
      <c r="C341" s="48" t="s">
        <v>1382</v>
      </c>
      <c r="D341" s="48" t="s">
        <v>1383</v>
      </c>
      <c r="E341" s="48" t="s">
        <v>1384</v>
      </c>
      <c r="F341" s="48" t="s">
        <v>1385</v>
      </c>
      <c r="G341" s="48" t="s">
        <v>1386</v>
      </c>
      <c r="H341" s="48" t="s">
        <v>1387</v>
      </c>
      <c r="I341" s="48" t="s">
        <v>1388</v>
      </c>
      <c r="J341" s="48" t="s">
        <v>1389</v>
      </c>
      <c r="K341" s="48" t="s">
        <v>1390</v>
      </c>
      <c r="L341" s="48" t="s">
        <v>1391</v>
      </c>
      <c r="M341" s="48" t="s">
        <v>1392</v>
      </c>
      <c r="N341" s="48" t="s">
        <v>1393</v>
      </c>
      <c r="O341" s="48" t="s">
        <v>1394</v>
      </c>
      <c r="P341" s="48" t="s">
        <v>1395</v>
      </c>
      <c r="Q341" s="48" t="s">
        <v>1396</v>
      </c>
      <c r="R341" s="48" t="s">
        <v>1397</v>
      </c>
      <c r="S341" s="48" t="s">
        <v>1421</v>
      </c>
      <c r="T341" s="48" t="s">
        <v>1422</v>
      </c>
      <c r="U341" s="103" t="s">
        <v>1423</v>
      </c>
      <c r="V341" s="103" t="s">
        <v>1424</v>
      </c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  <c r="AI341" s="103"/>
      <c r="AJ341" s="103"/>
      <c r="AK341" s="103"/>
    </row>
    <row r="342" spans="1:37" s="27" customFormat="1" x14ac:dyDescent="0.3">
      <c r="A342" s="103"/>
      <c r="B342" s="89">
        <v>5400</v>
      </c>
      <c r="C342" s="89" t="s">
        <v>1425</v>
      </c>
      <c r="D342" s="89" t="s">
        <v>1425</v>
      </c>
      <c r="E342" s="89" t="s">
        <v>126</v>
      </c>
      <c r="F342" s="89" t="s">
        <v>1426</v>
      </c>
      <c r="G342" s="89">
        <v>0</v>
      </c>
      <c r="H342" s="89">
        <v>0</v>
      </c>
      <c r="I342" s="89" t="s">
        <v>127</v>
      </c>
      <c r="J342" s="89">
        <v>0</v>
      </c>
      <c r="K342" s="89">
        <v>16</v>
      </c>
      <c r="L342" s="89">
        <v>0</v>
      </c>
      <c r="M342" s="89">
        <v>0</v>
      </c>
      <c r="N342" s="89">
        <v>0</v>
      </c>
      <c r="O342" s="89">
        <v>2</v>
      </c>
      <c r="P342" s="89">
        <v>1</v>
      </c>
      <c r="Q342" s="89">
        <v>1</v>
      </c>
      <c r="R342" s="89" t="str">
        <f>F342</f>
        <v>연속거래30 60미만</v>
      </c>
      <c r="S342" s="89">
        <v>0</v>
      </c>
      <c r="T342" s="89">
        <v>60</v>
      </c>
      <c r="U342" s="103">
        <v>10</v>
      </c>
      <c r="V342" s="103">
        <v>60</v>
      </c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  <c r="AI342" s="103"/>
      <c r="AJ342" s="103"/>
      <c r="AK342" s="103"/>
    </row>
    <row r="343" spans="1:37" s="27" customFormat="1" x14ac:dyDescent="0.3">
      <c r="A343" s="103"/>
      <c r="B343" s="89">
        <v>5401</v>
      </c>
      <c r="C343" s="89" t="s">
        <v>1425</v>
      </c>
      <c r="D343" s="89" t="s">
        <v>1425</v>
      </c>
      <c r="E343" s="89" t="s">
        <v>126</v>
      </c>
      <c r="F343" s="89" t="s">
        <v>1427</v>
      </c>
      <c r="G343" s="89">
        <v>0</v>
      </c>
      <c r="H343" s="89">
        <v>0</v>
      </c>
      <c r="I343" s="89" t="s">
        <v>127</v>
      </c>
      <c r="J343" s="89">
        <v>0</v>
      </c>
      <c r="K343" s="89">
        <v>16</v>
      </c>
      <c r="L343" s="89">
        <v>0</v>
      </c>
      <c r="M343" s="89">
        <v>0</v>
      </c>
      <c r="N343" s="89">
        <v>0</v>
      </c>
      <c r="O343" s="89">
        <v>3</v>
      </c>
      <c r="P343" s="89">
        <v>1</v>
      </c>
      <c r="Q343" s="89">
        <v>1</v>
      </c>
      <c r="R343" s="89" t="str">
        <f t="shared" ref="R343:R344" si="40">F343</f>
        <v>연속거래60 120미만</v>
      </c>
      <c r="S343" s="89">
        <v>60</v>
      </c>
      <c r="T343" s="89">
        <v>120</v>
      </c>
      <c r="U343" s="103">
        <v>61</v>
      </c>
      <c r="V343" s="103">
        <v>120</v>
      </c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  <c r="AI343" s="103"/>
      <c r="AJ343" s="103"/>
      <c r="AK343" s="103"/>
    </row>
    <row r="344" spans="1:37" s="27" customFormat="1" x14ac:dyDescent="0.3">
      <c r="A344" s="103"/>
      <c r="B344" s="89">
        <v>5402</v>
      </c>
      <c r="C344" s="89" t="s">
        <v>1425</v>
      </c>
      <c r="D344" s="89" t="s">
        <v>1425</v>
      </c>
      <c r="E344" s="89" t="s">
        <v>126</v>
      </c>
      <c r="F344" s="89" t="s">
        <v>1428</v>
      </c>
      <c r="G344" s="89">
        <v>0</v>
      </c>
      <c r="H344" s="89">
        <v>0</v>
      </c>
      <c r="I344" s="89" t="s">
        <v>127</v>
      </c>
      <c r="J344" s="89">
        <v>0</v>
      </c>
      <c r="K344" s="89">
        <v>16</v>
      </c>
      <c r="L344" s="89">
        <v>0</v>
      </c>
      <c r="M344" s="89">
        <v>0</v>
      </c>
      <c r="N344" s="89">
        <v>0</v>
      </c>
      <c r="O344" s="89">
        <v>4</v>
      </c>
      <c r="P344" s="89">
        <v>1</v>
      </c>
      <c r="Q344" s="89">
        <v>1</v>
      </c>
      <c r="R344" s="89" t="str">
        <f t="shared" si="40"/>
        <v>연속거래 120이상</v>
      </c>
      <c r="S344" s="89">
        <v>120</v>
      </c>
      <c r="T344" s="89">
        <v>999999</v>
      </c>
      <c r="U344" s="103">
        <v>121</v>
      </c>
      <c r="V344" s="103">
        <v>-999</v>
      </c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  <c r="AI344" s="103"/>
      <c r="AJ344" s="103"/>
      <c r="AK344" s="103"/>
    </row>
    <row r="345" spans="1:37" s="27" customFormat="1" x14ac:dyDescent="0.3">
      <c r="A345" s="87" t="s">
        <v>793</v>
      </c>
      <c r="B345" s="87"/>
      <c r="C345" s="87"/>
      <c r="D345" s="87"/>
      <c r="E345" s="87"/>
      <c r="F345" s="87"/>
      <c r="G345" s="87"/>
      <c r="H345" s="87"/>
      <c r="I345" s="87"/>
      <c r="J345" s="87"/>
      <c r="K345" s="47"/>
      <c r="L345" s="87"/>
      <c r="M345" s="87"/>
      <c r="N345" s="87"/>
      <c r="O345" s="87"/>
      <c r="P345" s="87"/>
      <c r="Q345" s="87"/>
      <c r="R345" s="87"/>
      <c r="S345" s="103" t="s">
        <v>794</v>
      </c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79"/>
      <c r="AH345" s="79"/>
      <c r="AI345" s="79"/>
      <c r="AJ345" s="103"/>
      <c r="AK345" s="103"/>
    </row>
    <row r="346" spans="1:37" s="27" customFormat="1" x14ac:dyDescent="0.3">
      <c r="A346" s="48" t="s">
        <v>795</v>
      </c>
      <c r="B346" s="48" t="s">
        <v>168</v>
      </c>
      <c r="C346" s="48" t="s">
        <v>96</v>
      </c>
      <c r="D346" s="48" t="s">
        <v>180</v>
      </c>
      <c r="E346" s="48" t="s">
        <v>181</v>
      </c>
      <c r="F346" s="48" t="s">
        <v>182</v>
      </c>
      <c r="G346" s="48" t="s">
        <v>183</v>
      </c>
      <c r="H346" s="48" t="s">
        <v>184</v>
      </c>
      <c r="I346" s="48" t="s">
        <v>83</v>
      </c>
      <c r="J346" s="48" t="s">
        <v>185</v>
      </c>
      <c r="K346" s="48" t="s">
        <v>186</v>
      </c>
      <c r="L346" s="48" t="s">
        <v>187</v>
      </c>
      <c r="M346" s="48" t="s">
        <v>188</v>
      </c>
      <c r="N346" s="48" t="s">
        <v>189</v>
      </c>
      <c r="O346" s="48" t="s">
        <v>190</v>
      </c>
      <c r="P346" s="48" t="s">
        <v>191</v>
      </c>
      <c r="Q346" s="48" t="s">
        <v>192</v>
      </c>
      <c r="R346" s="48" t="s">
        <v>285</v>
      </c>
      <c r="S346" s="48" t="s">
        <v>796</v>
      </c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79"/>
      <c r="AH346" s="79"/>
      <c r="AI346" s="79"/>
      <c r="AJ346" s="103"/>
      <c r="AK346" s="103"/>
    </row>
    <row r="347" spans="1:37" s="27" customFormat="1" x14ac:dyDescent="0.3">
      <c r="A347" s="103"/>
      <c r="B347" s="89">
        <v>5600</v>
      </c>
      <c r="C347" s="89" t="s">
        <v>797</v>
      </c>
      <c r="D347" s="89" t="s">
        <v>797</v>
      </c>
      <c r="E347" s="89" t="s">
        <v>126</v>
      </c>
      <c r="F347" s="89" t="s">
        <v>798</v>
      </c>
      <c r="G347" s="89">
        <v>0</v>
      </c>
      <c r="H347" s="89">
        <v>0</v>
      </c>
      <c r="I347" s="89" t="s">
        <v>127</v>
      </c>
      <c r="J347" s="89">
        <v>0</v>
      </c>
      <c r="K347" s="89">
        <v>16</v>
      </c>
      <c r="L347" s="113">
        <v>3</v>
      </c>
      <c r="M347" s="89">
        <v>0</v>
      </c>
      <c r="N347" s="89">
        <v>0</v>
      </c>
      <c r="O347" s="89">
        <v>0</v>
      </c>
      <c r="P347" s="89">
        <v>1</v>
      </c>
      <c r="Q347" s="89">
        <v>1</v>
      </c>
      <c r="R347" s="89" t="s">
        <v>798</v>
      </c>
      <c r="S347" s="89">
        <v>5</v>
      </c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79"/>
      <c r="AH347" s="79"/>
      <c r="AI347" s="79"/>
      <c r="AJ347" s="103"/>
      <c r="AK347" s="103"/>
    </row>
    <row r="348" spans="1:37" s="27" customFormat="1" x14ac:dyDescent="0.3">
      <c r="A348" s="103"/>
      <c r="B348" s="89">
        <v>5601</v>
      </c>
      <c r="C348" s="89" t="s">
        <v>797</v>
      </c>
      <c r="D348" s="89" t="s">
        <v>797</v>
      </c>
      <c r="E348" s="89" t="s">
        <v>126</v>
      </c>
      <c r="F348" s="89" t="s">
        <v>799</v>
      </c>
      <c r="G348" s="89">
        <v>0</v>
      </c>
      <c r="H348" s="89">
        <v>0</v>
      </c>
      <c r="I348" s="89" t="s">
        <v>127</v>
      </c>
      <c r="J348" s="89">
        <v>0</v>
      </c>
      <c r="K348" s="89">
        <v>16</v>
      </c>
      <c r="L348" s="113">
        <v>6</v>
      </c>
      <c r="M348" s="89">
        <v>0</v>
      </c>
      <c r="N348" s="89">
        <v>0</v>
      </c>
      <c r="O348" s="89">
        <v>0</v>
      </c>
      <c r="P348" s="89">
        <v>1</v>
      </c>
      <c r="Q348" s="89">
        <v>1</v>
      </c>
      <c r="R348" s="89" t="s">
        <v>799</v>
      </c>
      <c r="S348" s="89">
        <v>6</v>
      </c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79"/>
      <c r="AH348" s="79"/>
      <c r="AI348" s="79"/>
      <c r="AJ348" s="103"/>
      <c r="AK348" s="103"/>
    </row>
    <row r="349" spans="1:37" s="27" customFormat="1" x14ac:dyDescent="0.3">
      <c r="A349" s="103"/>
      <c r="B349" s="89">
        <v>5602</v>
      </c>
      <c r="C349" s="89" t="s">
        <v>797</v>
      </c>
      <c r="D349" s="89" t="s">
        <v>797</v>
      </c>
      <c r="E349" s="89" t="s">
        <v>126</v>
      </c>
      <c r="F349" s="89" t="s">
        <v>800</v>
      </c>
      <c r="G349" s="89">
        <v>0</v>
      </c>
      <c r="H349" s="89">
        <v>0</v>
      </c>
      <c r="I349" s="89" t="s">
        <v>127</v>
      </c>
      <c r="J349" s="89">
        <v>0</v>
      </c>
      <c r="K349" s="89">
        <v>16</v>
      </c>
      <c r="L349" s="113">
        <v>9</v>
      </c>
      <c r="M349" s="89">
        <v>0</v>
      </c>
      <c r="N349" s="89">
        <v>0</v>
      </c>
      <c r="O349" s="89">
        <v>0</v>
      </c>
      <c r="P349" s="89">
        <v>1</v>
      </c>
      <c r="Q349" s="89">
        <v>1</v>
      </c>
      <c r="R349" s="89" t="s">
        <v>800</v>
      </c>
      <c r="S349" s="89">
        <v>7</v>
      </c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79"/>
      <c r="AH349" s="79"/>
      <c r="AI349" s="79"/>
      <c r="AJ349" s="103"/>
      <c r="AK349" s="103"/>
    </row>
    <row r="350" spans="1:37" s="27" customFormat="1" x14ac:dyDescent="0.3">
      <c r="A350" s="103"/>
      <c r="B350" s="89">
        <v>5603</v>
      </c>
      <c r="C350" s="89" t="s">
        <v>797</v>
      </c>
      <c r="D350" s="89" t="s">
        <v>797</v>
      </c>
      <c r="E350" s="89" t="s">
        <v>126</v>
      </c>
      <c r="F350" s="89" t="s">
        <v>801</v>
      </c>
      <c r="G350" s="89">
        <v>0</v>
      </c>
      <c r="H350" s="89">
        <v>0</v>
      </c>
      <c r="I350" s="89" t="s">
        <v>127</v>
      </c>
      <c r="J350" s="89">
        <v>0</v>
      </c>
      <c r="K350" s="89">
        <v>16</v>
      </c>
      <c r="L350" s="113">
        <v>12</v>
      </c>
      <c r="M350" s="89">
        <v>0</v>
      </c>
      <c r="N350" s="89">
        <v>0</v>
      </c>
      <c r="O350" s="89">
        <v>0</v>
      </c>
      <c r="P350" s="89">
        <v>1</v>
      </c>
      <c r="Q350" s="89">
        <v>1</v>
      </c>
      <c r="R350" s="89" t="s">
        <v>801</v>
      </c>
      <c r="S350" s="89">
        <v>8</v>
      </c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79"/>
      <c r="AH350" s="79"/>
      <c r="AI350" s="79"/>
      <c r="AJ350" s="103"/>
      <c r="AK350" s="103"/>
    </row>
    <row r="351" spans="1:37" s="27" customFormat="1" x14ac:dyDescent="0.3">
      <c r="A351" s="87" t="s">
        <v>1429</v>
      </c>
      <c r="B351" s="87"/>
      <c r="C351" s="87"/>
      <c r="D351" s="87"/>
      <c r="E351" s="87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87" t="s">
        <v>454</v>
      </c>
      <c r="T351" s="87"/>
      <c r="U351" s="87" t="s">
        <v>455</v>
      </c>
      <c r="V351" s="87"/>
      <c r="W351" s="87"/>
      <c r="X351" s="87"/>
      <c r="Y351" s="87"/>
      <c r="Z351" s="87"/>
      <c r="AA351" s="87"/>
      <c r="AB351" s="87"/>
      <c r="AC351" s="87"/>
      <c r="AD351" s="87"/>
      <c r="AE351" s="87"/>
      <c r="AF351" s="87"/>
      <c r="AG351" s="103"/>
      <c r="AH351" s="103"/>
      <c r="AI351" s="103"/>
      <c r="AJ351" s="103"/>
      <c r="AK351" s="103"/>
    </row>
    <row r="352" spans="1:37" s="27" customFormat="1" x14ac:dyDescent="0.3">
      <c r="A352" s="48" t="s">
        <v>1430</v>
      </c>
      <c r="B352" s="48" t="s">
        <v>168</v>
      </c>
      <c r="C352" s="48" t="s">
        <v>96</v>
      </c>
      <c r="D352" s="48" t="s">
        <v>180</v>
      </c>
      <c r="E352" s="48" t="s">
        <v>181</v>
      </c>
      <c r="F352" s="48" t="s">
        <v>182</v>
      </c>
      <c r="G352" s="48" t="s">
        <v>183</v>
      </c>
      <c r="H352" s="48" t="s">
        <v>184</v>
      </c>
      <c r="I352" s="48" t="s">
        <v>83</v>
      </c>
      <c r="J352" s="48" t="s">
        <v>185</v>
      </c>
      <c r="K352" s="48" t="s">
        <v>186</v>
      </c>
      <c r="L352" s="48" t="s">
        <v>187</v>
      </c>
      <c r="M352" s="48" t="s">
        <v>188</v>
      </c>
      <c r="N352" s="48" t="s">
        <v>189</v>
      </c>
      <c r="O352" s="48" t="s">
        <v>190</v>
      </c>
      <c r="P352" s="48" t="s">
        <v>191</v>
      </c>
      <c r="Q352" s="48" t="s">
        <v>192</v>
      </c>
      <c r="R352" s="48" t="s">
        <v>285</v>
      </c>
      <c r="S352" s="48" t="s">
        <v>457</v>
      </c>
      <c r="T352" s="48" t="s">
        <v>211</v>
      </c>
      <c r="U352" s="48" t="s">
        <v>463</v>
      </c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  <c r="AI352" s="103"/>
      <c r="AJ352" s="103"/>
      <c r="AK352" s="103"/>
    </row>
    <row r="353" spans="1:37" s="27" customFormat="1" x14ac:dyDescent="0.3">
      <c r="A353" s="103"/>
      <c r="B353" s="89">
        <v>5500</v>
      </c>
      <c r="C353" s="89" t="s">
        <v>792</v>
      </c>
      <c r="D353" s="89" t="s">
        <v>792</v>
      </c>
      <c r="E353" s="89" t="s">
        <v>126</v>
      </c>
      <c r="F353" s="89" t="str">
        <f>lng_iteminfo!$D640</f>
        <v>초기메뉴 설명</v>
      </c>
      <c r="G353" s="89">
        <v>1</v>
      </c>
      <c r="H353" s="89">
        <v>0</v>
      </c>
      <c r="I353" s="89" t="s">
        <v>127</v>
      </c>
      <c r="J353" s="89">
        <v>0</v>
      </c>
      <c r="K353" s="89">
        <v>16</v>
      </c>
      <c r="L353" s="89">
        <v>0</v>
      </c>
      <c r="M353" s="89">
        <v>0</v>
      </c>
      <c r="N353" s="89">
        <v>0</v>
      </c>
      <c r="O353" s="89">
        <v>0</v>
      </c>
      <c r="P353" s="89">
        <v>1</v>
      </c>
      <c r="Q353" s="89">
        <v>1</v>
      </c>
      <c r="R353" s="89">
        <v>0</v>
      </c>
      <c r="S353" s="89" t="s">
        <v>303</v>
      </c>
      <c r="T353" s="89">
        <v>50</v>
      </c>
      <c r="U353" s="89">
        <v>-1</v>
      </c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  <c r="AI353" s="103"/>
      <c r="AJ353" s="103"/>
      <c r="AK353" s="103"/>
    </row>
    <row r="354" spans="1:37" s="27" customFormat="1" x14ac:dyDescent="0.3">
      <c r="A354" s="103"/>
      <c r="B354" s="89">
        <v>5501</v>
      </c>
      <c r="C354" s="89" t="s">
        <v>792</v>
      </c>
      <c r="D354" s="89" t="s">
        <v>792</v>
      </c>
      <c r="E354" s="89" t="s">
        <v>126</v>
      </c>
      <c r="F354" s="89" t="str">
        <f>lng_iteminfo!$D641</f>
        <v>초기메뉴 우유채집</v>
      </c>
      <c r="G354" s="89">
        <v>0</v>
      </c>
      <c r="H354" s="89">
        <v>0</v>
      </c>
      <c r="I354" s="89" t="s">
        <v>127</v>
      </c>
      <c r="J354" s="89">
        <v>0</v>
      </c>
      <c r="K354" s="89">
        <v>16</v>
      </c>
      <c r="L354" s="89">
        <v>0</v>
      </c>
      <c r="M354" s="89">
        <v>0</v>
      </c>
      <c r="N354" s="89">
        <v>0</v>
      </c>
      <c r="O354" s="89">
        <v>0</v>
      </c>
      <c r="P354" s="89">
        <v>1</v>
      </c>
      <c r="Q354" s="89">
        <v>1</v>
      </c>
      <c r="R354" s="89">
        <v>0</v>
      </c>
      <c r="S354" s="89" t="s">
        <v>303</v>
      </c>
      <c r="T354" s="89">
        <v>50</v>
      </c>
      <c r="U354" s="89">
        <v>-1</v>
      </c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  <c r="AI354" s="103"/>
      <c r="AJ354" s="103"/>
      <c r="AK354" s="103"/>
    </row>
    <row r="355" spans="1:37" s="27" customFormat="1" x14ac:dyDescent="0.3">
      <c r="A355" s="103"/>
      <c r="B355" s="89">
        <v>5502</v>
      </c>
      <c r="C355" s="89" t="s">
        <v>792</v>
      </c>
      <c r="D355" s="89" t="s">
        <v>792</v>
      </c>
      <c r="E355" s="89" t="s">
        <v>126</v>
      </c>
      <c r="F355" s="89" t="str">
        <f>lng_iteminfo!$D642</f>
        <v>인벤토리 안내</v>
      </c>
      <c r="G355" s="89">
        <v>1</v>
      </c>
      <c r="H355" s="89">
        <v>0</v>
      </c>
      <c r="I355" s="89" t="s">
        <v>127</v>
      </c>
      <c r="J355" s="89">
        <v>0</v>
      </c>
      <c r="K355" s="89">
        <v>16</v>
      </c>
      <c r="L355" s="89">
        <v>0</v>
      </c>
      <c r="M355" s="89">
        <v>0</v>
      </c>
      <c r="N355" s="89">
        <v>0</v>
      </c>
      <c r="O355" s="89">
        <v>0</v>
      </c>
      <c r="P355" s="89">
        <v>1</v>
      </c>
      <c r="Q355" s="89">
        <v>1</v>
      </c>
      <c r="R355" s="89">
        <v>0</v>
      </c>
      <c r="S355" s="89" t="s">
        <v>303</v>
      </c>
      <c r="T355" s="89">
        <v>50</v>
      </c>
      <c r="U355" s="89">
        <v>-1</v>
      </c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  <c r="AJ355" s="103"/>
      <c r="AK355" s="103"/>
    </row>
    <row r="356" spans="1:37" s="27" customFormat="1" x14ac:dyDescent="0.3">
      <c r="A356" s="103"/>
      <c r="B356" s="89">
        <v>5503</v>
      </c>
      <c r="C356" s="89" t="s">
        <v>792</v>
      </c>
      <c r="D356" s="89" t="s">
        <v>792</v>
      </c>
      <c r="E356" s="89" t="s">
        <v>126</v>
      </c>
      <c r="F356" s="89" t="str">
        <f>lng_iteminfo!$D643</f>
        <v>거래 설명</v>
      </c>
      <c r="G356" s="89">
        <v>1</v>
      </c>
      <c r="H356" s="89">
        <v>0</v>
      </c>
      <c r="I356" s="89" t="s">
        <v>127</v>
      </c>
      <c r="J356" s="89">
        <v>0</v>
      </c>
      <c r="K356" s="89">
        <v>16</v>
      </c>
      <c r="L356" s="89">
        <v>0</v>
      </c>
      <c r="M356" s="89">
        <v>0</v>
      </c>
      <c r="N356" s="89">
        <v>0</v>
      </c>
      <c r="O356" s="89">
        <v>0</v>
      </c>
      <c r="P356" s="89">
        <v>1</v>
      </c>
      <c r="Q356" s="89">
        <v>1</v>
      </c>
      <c r="R356" s="89">
        <v>0</v>
      </c>
      <c r="S356" s="89" t="s">
        <v>303</v>
      </c>
      <c r="T356" s="89">
        <v>50</v>
      </c>
      <c r="U356" s="89">
        <v>-1</v>
      </c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  <c r="AI356" s="103"/>
      <c r="AJ356" s="103"/>
      <c r="AK356" s="103"/>
    </row>
    <row r="357" spans="1:37" s="27" customFormat="1" x14ac:dyDescent="0.3">
      <c r="A357" s="103"/>
      <c r="B357" s="89">
        <v>5504</v>
      </c>
      <c r="C357" s="89" t="s">
        <v>792</v>
      </c>
      <c r="D357" s="89" t="s">
        <v>792</v>
      </c>
      <c r="E357" s="89" t="s">
        <v>126</v>
      </c>
      <c r="F357" s="89" t="str">
        <f>lng_iteminfo!$D644</f>
        <v>아이템안내 소모템</v>
      </c>
      <c r="G357" s="89">
        <v>1</v>
      </c>
      <c r="H357" s="89">
        <v>0</v>
      </c>
      <c r="I357" s="89" t="s">
        <v>127</v>
      </c>
      <c r="J357" s="89">
        <v>0</v>
      </c>
      <c r="K357" s="89">
        <v>16</v>
      </c>
      <c r="L357" s="89">
        <v>0</v>
      </c>
      <c r="M357" s="89">
        <v>0</v>
      </c>
      <c r="N357" s="89">
        <v>0</v>
      </c>
      <c r="O357" s="89">
        <v>0</v>
      </c>
      <c r="P357" s="89">
        <v>1</v>
      </c>
      <c r="Q357" s="89">
        <v>1</v>
      </c>
      <c r="R357" s="89">
        <v>0</v>
      </c>
      <c r="S357" s="89" t="s">
        <v>303</v>
      </c>
      <c r="T357" s="89">
        <v>50</v>
      </c>
      <c r="U357" s="89">
        <v>-1</v>
      </c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  <c r="AI357" s="103"/>
      <c r="AJ357" s="103"/>
      <c r="AK357" s="103"/>
    </row>
    <row r="358" spans="1:37" s="27" customFormat="1" x14ac:dyDescent="0.3">
      <c r="A358" s="103"/>
      <c r="B358" s="89">
        <v>5505</v>
      </c>
      <c r="C358" s="89" t="s">
        <v>792</v>
      </c>
      <c r="D358" s="89" t="s">
        <v>792</v>
      </c>
      <c r="E358" s="89" t="s">
        <v>126</v>
      </c>
      <c r="F358" s="89" t="str">
        <f>lng_iteminfo!$D645</f>
        <v>아이템안내 긴급지원</v>
      </c>
      <c r="G358" s="89">
        <v>0</v>
      </c>
      <c r="H358" s="89">
        <v>0</v>
      </c>
      <c r="I358" s="89" t="s">
        <v>127</v>
      </c>
      <c r="J358" s="89">
        <v>0</v>
      </c>
      <c r="K358" s="89">
        <v>16</v>
      </c>
      <c r="L358" s="89">
        <v>0</v>
      </c>
      <c r="M358" s="89">
        <v>0</v>
      </c>
      <c r="N358" s="89">
        <v>0</v>
      </c>
      <c r="O358" s="89">
        <v>0</v>
      </c>
      <c r="P358" s="89">
        <v>1</v>
      </c>
      <c r="Q358" s="89">
        <v>1</v>
      </c>
      <c r="R358" s="89">
        <v>0</v>
      </c>
      <c r="S358" s="89" t="s">
        <v>303</v>
      </c>
      <c r="T358" s="89">
        <v>50</v>
      </c>
      <c r="U358" s="89">
        <v>-1</v>
      </c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  <c r="AI358" s="103"/>
      <c r="AJ358" s="103"/>
      <c r="AK358" s="103"/>
    </row>
    <row r="359" spans="1:37" s="7" customFormat="1" x14ac:dyDescent="0.3">
      <c r="A359" s="103"/>
      <c r="B359" s="89">
        <v>5506</v>
      </c>
      <c r="C359" s="89" t="s">
        <v>792</v>
      </c>
      <c r="D359" s="89" t="s">
        <v>792</v>
      </c>
      <c r="E359" s="89" t="s">
        <v>126</v>
      </c>
      <c r="F359" s="89" t="str">
        <f>lng_iteminfo!$D646</f>
        <v>아이템안내 구매장착</v>
      </c>
      <c r="G359" s="89">
        <v>0</v>
      </c>
      <c r="H359" s="89">
        <v>0</v>
      </c>
      <c r="I359" s="89" t="s">
        <v>127</v>
      </c>
      <c r="J359" s="89">
        <v>0</v>
      </c>
      <c r="K359" s="89">
        <v>16</v>
      </c>
      <c r="L359" s="89">
        <v>0</v>
      </c>
      <c r="M359" s="89">
        <v>0</v>
      </c>
      <c r="N359" s="89">
        <v>0</v>
      </c>
      <c r="O359" s="89">
        <v>0</v>
      </c>
      <c r="P359" s="89">
        <v>1</v>
      </c>
      <c r="Q359" s="89">
        <v>1</v>
      </c>
      <c r="R359" s="89">
        <v>0</v>
      </c>
      <c r="S359" s="89" t="s">
        <v>303</v>
      </c>
      <c r="T359" s="89">
        <v>50</v>
      </c>
      <c r="U359" s="89">
        <v>-1</v>
      </c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  <c r="AI359" s="103"/>
      <c r="AJ359" s="103"/>
      <c r="AK359" s="103"/>
    </row>
    <row r="360" spans="1:37" s="7" customFormat="1" x14ac:dyDescent="0.3">
      <c r="A360" s="103"/>
      <c r="B360" s="89">
        <v>5507</v>
      </c>
      <c r="C360" s="89" t="s">
        <v>792</v>
      </c>
      <c r="D360" s="89" t="s">
        <v>792</v>
      </c>
      <c r="E360" s="89" t="s">
        <v>126</v>
      </c>
      <c r="F360" s="89" t="str">
        <f>lng_iteminfo!$D647</f>
        <v>경작지 안내</v>
      </c>
      <c r="G360" s="89">
        <v>1</v>
      </c>
      <c r="H360" s="89">
        <v>0</v>
      </c>
      <c r="I360" s="89" t="s">
        <v>127</v>
      </c>
      <c r="J360" s="89">
        <v>0</v>
      </c>
      <c r="K360" s="89">
        <v>16</v>
      </c>
      <c r="L360" s="89">
        <v>0</v>
      </c>
      <c r="M360" s="89">
        <v>0</v>
      </c>
      <c r="N360" s="89">
        <v>0</v>
      </c>
      <c r="O360" s="89">
        <v>0</v>
      </c>
      <c r="P360" s="89">
        <v>1</v>
      </c>
      <c r="Q360" s="89">
        <v>1</v>
      </c>
      <c r="R360" s="89">
        <v>0</v>
      </c>
      <c r="S360" s="89" t="s">
        <v>303</v>
      </c>
      <c r="T360" s="89">
        <v>50</v>
      </c>
      <c r="U360" s="89">
        <v>-1</v>
      </c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  <c r="AI360" s="103"/>
      <c r="AJ360" s="103"/>
      <c r="AK360" s="103"/>
    </row>
    <row r="361" spans="1:37" s="7" customFormat="1" x14ac:dyDescent="0.3">
      <c r="A361" s="103"/>
      <c r="B361" s="89">
        <v>5508</v>
      </c>
      <c r="C361" s="89" t="s">
        <v>792</v>
      </c>
      <c r="D361" s="89" t="s">
        <v>792</v>
      </c>
      <c r="E361" s="89" t="s">
        <v>126</v>
      </c>
      <c r="F361" s="89" t="str">
        <f>lng_iteminfo!$D648</f>
        <v>늑대 사냥</v>
      </c>
      <c r="G361" s="89">
        <v>1</v>
      </c>
      <c r="H361" s="89">
        <v>0</v>
      </c>
      <c r="I361" s="89" t="s">
        <v>127</v>
      </c>
      <c r="J361" s="89">
        <v>0</v>
      </c>
      <c r="K361" s="89">
        <v>16</v>
      </c>
      <c r="L361" s="89">
        <v>0</v>
      </c>
      <c r="M361" s="89">
        <v>0</v>
      </c>
      <c r="N361" s="89">
        <v>0</v>
      </c>
      <c r="O361" s="89">
        <v>0</v>
      </c>
      <c r="P361" s="89">
        <v>1</v>
      </c>
      <c r="Q361" s="89">
        <v>1</v>
      </c>
      <c r="R361" s="89">
        <v>0</v>
      </c>
      <c r="S361" s="89" t="s">
        <v>303</v>
      </c>
      <c r="T361" s="89">
        <v>50</v>
      </c>
      <c r="U361" s="89">
        <v>-1</v>
      </c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  <c r="AI361" s="103"/>
      <c r="AJ361" s="103"/>
      <c r="AK361" s="103"/>
    </row>
    <row r="362" spans="1:37" s="7" customFormat="1" x14ac:dyDescent="0.3">
      <c r="A362" s="103"/>
      <c r="B362" s="89">
        <v>5509</v>
      </c>
      <c r="C362" s="89" t="s">
        <v>792</v>
      </c>
      <c r="D362" s="89" t="s">
        <v>792</v>
      </c>
      <c r="E362" s="89" t="s">
        <v>126</v>
      </c>
      <c r="F362" s="89" t="str">
        <f>lng_iteminfo!$D649</f>
        <v>튜토리얼10</v>
      </c>
      <c r="G362" s="89">
        <v>0</v>
      </c>
      <c r="H362" s="89">
        <v>0</v>
      </c>
      <c r="I362" s="89" t="s">
        <v>127</v>
      </c>
      <c r="J362" s="89">
        <v>0</v>
      </c>
      <c r="K362" s="89">
        <v>16</v>
      </c>
      <c r="L362" s="89">
        <v>0</v>
      </c>
      <c r="M362" s="89">
        <v>0</v>
      </c>
      <c r="N362" s="89">
        <v>0</v>
      </c>
      <c r="O362" s="89">
        <v>0</v>
      </c>
      <c r="P362" s="89">
        <v>1</v>
      </c>
      <c r="Q362" s="89">
        <v>1</v>
      </c>
      <c r="R362" s="89">
        <v>0</v>
      </c>
      <c r="S362" s="89" t="s">
        <v>303</v>
      </c>
      <c r="T362" s="89">
        <v>50</v>
      </c>
      <c r="U362" s="89">
        <v>-1</v>
      </c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  <c r="AI362" s="103"/>
      <c r="AJ362" s="103"/>
      <c r="AK362" s="103"/>
    </row>
    <row r="363" spans="1:37" s="7" customFormat="1" x14ac:dyDescent="0.3">
      <c r="A363" s="103"/>
      <c r="B363" s="89">
        <v>5510</v>
      </c>
      <c r="C363" s="89" t="s">
        <v>792</v>
      </c>
      <c r="D363" s="89" t="s">
        <v>792</v>
      </c>
      <c r="E363" s="89" t="s">
        <v>126</v>
      </c>
      <c r="F363" s="89" t="str">
        <f>lng_iteminfo!$D650</f>
        <v>튜토리얼11</v>
      </c>
      <c r="G363" s="89">
        <v>0</v>
      </c>
      <c r="H363" s="89">
        <v>0</v>
      </c>
      <c r="I363" s="89" t="s">
        <v>127</v>
      </c>
      <c r="J363" s="89">
        <v>0</v>
      </c>
      <c r="K363" s="89">
        <v>16</v>
      </c>
      <c r="L363" s="89">
        <v>0</v>
      </c>
      <c r="M363" s="89">
        <v>0</v>
      </c>
      <c r="N363" s="89">
        <v>0</v>
      </c>
      <c r="O363" s="89">
        <v>0</v>
      </c>
      <c r="P363" s="89">
        <v>1</v>
      </c>
      <c r="Q363" s="89">
        <v>1</v>
      </c>
      <c r="R363" s="89">
        <v>0</v>
      </c>
      <c r="S363" s="89" t="s">
        <v>303</v>
      </c>
      <c r="T363" s="89">
        <v>50</v>
      </c>
      <c r="U363" s="89">
        <v>-1</v>
      </c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  <c r="AI363" s="103"/>
      <c r="AJ363" s="103"/>
      <c r="AK363" s="103"/>
    </row>
    <row r="364" spans="1:37" s="7" customFormat="1" x14ac:dyDescent="0.3">
      <c r="A364" s="103"/>
      <c r="B364" s="89">
        <v>5511</v>
      </c>
      <c r="C364" s="89" t="s">
        <v>792</v>
      </c>
      <c r="D364" s="89" t="s">
        <v>792</v>
      </c>
      <c r="E364" s="89" t="s">
        <v>126</v>
      </c>
      <c r="F364" s="89" t="str">
        <f>lng_iteminfo!$D651</f>
        <v>튜토리얼12</v>
      </c>
      <c r="G364" s="89">
        <v>0</v>
      </c>
      <c r="H364" s="89">
        <v>0</v>
      </c>
      <c r="I364" s="89" t="s">
        <v>127</v>
      </c>
      <c r="J364" s="89">
        <v>0</v>
      </c>
      <c r="K364" s="89">
        <v>16</v>
      </c>
      <c r="L364" s="89">
        <v>0</v>
      </c>
      <c r="M364" s="89">
        <v>0</v>
      </c>
      <c r="N364" s="89">
        <v>0</v>
      </c>
      <c r="O364" s="89">
        <v>0</v>
      </c>
      <c r="P364" s="89">
        <v>1</v>
      </c>
      <c r="Q364" s="89">
        <v>1</v>
      </c>
      <c r="R364" s="89">
        <v>0</v>
      </c>
      <c r="S364" s="89" t="s">
        <v>303</v>
      </c>
      <c r="T364" s="89">
        <v>50</v>
      </c>
      <c r="U364" s="89">
        <v>-1</v>
      </c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  <c r="AI364" s="103"/>
      <c r="AJ364" s="103"/>
      <c r="AK364" s="103"/>
    </row>
    <row r="365" spans="1:37" s="7" customFormat="1" x14ac:dyDescent="0.3">
      <c r="A365" s="87" t="s">
        <v>1431</v>
      </c>
      <c r="B365" s="87"/>
      <c r="C365" s="87"/>
      <c r="D365" s="87"/>
      <c r="E365" s="87"/>
      <c r="F365" s="87"/>
      <c r="G365" s="87"/>
      <c r="H365" s="87"/>
      <c r="I365" s="87"/>
      <c r="J365" s="87"/>
      <c r="K365" s="47"/>
      <c r="L365" s="87"/>
      <c r="M365" s="87"/>
      <c r="N365" s="87"/>
      <c r="O365" s="87"/>
      <c r="P365" s="87"/>
      <c r="Q365" s="87"/>
      <c r="R365" s="87"/>
      <c r="S365" s="103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  <c r="AI365" s="103"/>
      <c r="AJ365" s="103"/>
      <c r="AK365" s="103"/>
    </row>
    <row r="366" spans="1:37" s="7" customFormat="1" x14ac:dyDescent="0.3">
      <c r="A366" s="48" t="s">
        <v>1432</v>
      </c>
      <c r="B366" s="48" t="s">
        <v>1433</v>
      </c>
      <c r="C366" s="48" t="s">
        <v>1434</v>
      </c>
      <c r="D366" s="48" t="s">
        <v>1435</v>
      </c>
      <c r="E366" s="48" t="s">
        <v>1436</v>
      </c>
      <c r="F366" s="48" t="s">
        <v>1437</v>
      </c>
      <c r="G366" s="48" t="s">
        <v>1438</v>
      </c>
      <c r="H366" s="48" t="s">
        <v>1439</v>
      </c>
      <c r="I366" s="48" t="s">
        <v>1440</v>
      </c>
      <c r="J366" s="48" t="s">
        <v>1441</v>
      </c>
      <c r="K366" s="48" t="s">
        <v>1442</v>
      </c>
      <c r="L366" s="48" t="s">
        <v>1443</v>
      </c>
      <c r="M366" s="48" t="s">
        <v>1444</v>
      </c>
      <c r="N366" s="48" t="s">
        <v>1445</v>
      </c>
      <c r="O366" s="48" t="s">
        <v>1446</v>
      </c>
      <c r="P366" s="48" t="s">
        <v>1447</v>
      </c>
      <c r="Q366" s="48" t="s">
        <v>1448</v>
      </c>
      <c r="R366" s="48" t="s">
        <v>1449</v>
      </c>
      <c r="S366" s="48" t="s">
        <v>1450</v>
      </c>
      <c r="T366" s="48" t="s">
        <v>84</v>
      </c>
      <c r="U366" s="48" t="s">
        <v>85</v>
      </c>
      <c r="V366" s="48" t="s">
        <v>86</v>
      </c>
      <c r="W366" s="48" t="s">
        <v>87</v>
      </c>
      <c r="X366" s="48" t="s">
        <v>88</v>
      </c>
      <c r="Y366" s="48" t="s">
        <v>1451</v>
      </c>
      <c r="Z366" s="48" t="s">
        <v>1452</v>
      </c>
      <c r="AA366" s="48" t="s">
        <v>1777</v>
      </c>
      <c r="AB366" s="48"/>
      <c r="AC366" s="48"/>
      <c r="AD366" s="48"/>
      <c r="AE366" s="48"/>
      <c r="AF366" s="48"/>
      <c r="AG366" s="103"/>
      <c r="AH366" s="103"/>
      <c r="AI366" s="103"/>
      <c r="AJ366" s="103"/>
      <c r="AK366" s="103"/>
    </row>
    <row r="367" spans="1:37" s="7" customFormat="1" x14ac:dyDescent="0.3">
      <c r="A367" s="103"/>
      <c r="B367" s="103">
        <v>6000</v>
      </c>
      <c r="C367" s="103" t="s">
        <v>248</v>
      </c>
      <c r="D367" s="103" t="s">
        <v>249</v>
      </c>
      <c r="E367" s="103" t="s">
        <v>126</v>
      </c>
      <c r="F367" s="103" t="str">
        <f>lng_iteminfo!$O653</f>
        <v>초가집</v>
      </c>
      <c r="G367" s="103">
        <v>0</v>
      </c>
      <c r="H367" s="103">
        <v>0</v>
      </c>
      <c r="I367" s="103" t="s">
        <v>127</v>
      </c>
      <c r="J367" s="103">
        <v>0</v>
      </c>
      <c r="K367" s="103">
        <v>16</v>
      </c>
      <c r="L367" s="103">
        <v>0</v>
      </c>
      <c r="M367" s="103">
        <v>0</v>
      </c>
      <c r="N367" s="103">
        <v>0</v>
      </c>
      <c r="O367" s="103">
        <v>0</v>
      </c>
      <c r="P367" s="103">
        <v>1</v>
      </c>
      <c r="Q367" s="103">
        <v>1</v>
      </c>
      <c r="R367" s="103" t="s">
        <v>1453</v>
      </c>
      <c r="S367" s="103">
        <v>0</v>
      </c>
      <c r="T367" s="103">
        <v>0</v>
      </c>
      <c r="U367" s="103">
        <v>0</v>
      </c>
      <c r="V367" s="103">
        <v>0</v>
      </c>
      <c r="W367" s="103">
        <v>20</v>
      </c>
      <c r="X367" s="219">
        <v>500</v>
      </c>
      <c r="Y367" s="103">
        <v>50</v>
      </c>
      <c r="Z367" s="103">
        <v>1</v>
      </c>
      <c r="AA367" s="219">
        <v>500</v>
      </c>
      <c r="AB367" s="103"/>
      <c r="AC367" s="103"/>
      <c r="AD367" s="103"/>
      <c r="AE367" s="103"/>
      <c r="AF367" s="103"/>
      <c r="AG367" s="103"/>
      <c r="AH367" s="103"/>
      <c r="AI367" s="103"/>
      <c r="AJ367" s="103"/>
      <c r="AK367" s="103"/>
    </row>
    <row r="368" spans="1:37" s="7" customFormat="1" x14ac:dyDescent="0.3">
      <c r="A368" s="103"/>
      <c r="B368" s="103">
        <v>6001</v>
      </c>
      <c r="C368" s="103" t="s">
        <v>248</v>
      </c>
      <c r="D368" s="103" t="s">
        <v>249</v>
      </c>
      <c r="E368" s="103" t="s">
        <v>126</v>
      </c>
      <c r="F368" s="103" t="str">
        <f>lng_iteminfo!$O654</f>
        <v>고급 초가집</v>
      </c>
      <c r="G368" s="103">
        <v>0</v>
      </c>
      <c r="H368" s="103">
        <v>0</v>
      </c>
      <c r="I368" s="103" t="s">
        <v>127</v>
      </c>
      <c r="J368" s="103">
        <v>0</v>
      </c>
      <c r="K368" s="103">
        <v>16</v>
      </c>
      <c r="L368" s="103">
        <v>0</v>
      </c>
      <c r="M368" s="103">
        <v>0</v>
      </c>
      <c r="N368" s="103">
        <v>100</v>
      </c>
      <c r="O368" s="103">
        <v>0</v>
      </c>
      <c r="P368" s="103">
        <v>1</v>
      </c>
      <c r="Q368" s="103">
        <v>1</v>
      </c>
      <c r="R368" s="103" t="s">
        <v>1454</v>
      </c>
      <c r="S368" s="103">
        <v>1</v>
      </c>
      <c r="T368" s="103">
        <v>3</v>
      </c>
      <c r="U368" s="103">
        <v>1</v>
      </c>
      <c r="V368" s="103">
        <v>100</v>
      </c>
      <c r="W368" s="103">
        <v>40</v>
      </c>
      <c r="X368" s="219">
        <v>500</v>
      </c>
      <c r="Y368" s="103">
        <v>100</v>
      </c>
      <c r="Z368" s="103">
        <v>1</v>
      </c>
      <c r="AA368" s="219">
        <v>500</v>
      </c>
      <c r="AB368" s="103"/>
      <c r="AC368" s="103"/>
      <c r="AD368" s="103"/>
      <c r="AE368" s="103"/>
      <c r="AF368" s="103"/>
      <c r="AG368" s="103"/>
      <c r="AH368" s="103"/>
      <c r="AI368" s="103"/>
      <c r="AJ368" s="103"/>
      <c r="AK368" s="103"/>
    </row>
    <row r="369" spans="1:37" s="7" customFormat="1" x14ac:dyDescent="0.3">
      <c r="A369" s="103"/>
      <c r="B369" s="103">
        <v>6002</v>
      </c>
      <c r="C369" s="103" t="s">
        <v>248</v>
      </c>
      <c r="D369" s="103" t="s">
        <v>249</v>
      </c>
      <c r="E369" s="103" t="s">
        <v>126</v>
      </c>
      <c r="F369" s="103" t="str">
        <f>lng_iteminfo!$O655</f>
        <v>갈색 오두막</v>
      </c>
      <c r="G369" s="103">
        <v>0</v>
      </c>
      <c r="H369" s="103">
        <v>0</v>
      </c>
      <c r="I369" s="103" t="s">
        <v>127</v>
      </c>
      <c r="J369" s="103">
        <v>0</v>
      </c>
      <c r="K369" s="103">
        <v>16</v>
      </c>
      <c r="L369" s="103">
        <v>0</v>
      </c>
      <c r="M369" s="103">
        <v>0</v>
      </c>
      <c r="N369" s="103">
        <v>300</v>
      </c>
      <c r="O369" s="103">
        <v>0</v>
      </c>
      <c r="P369" s="103">
        <v>1</v>
      </c>
      <c r="Q369" s="103">
        <v>1</v>
      </c>
      <c r="R369" s="103" t="s">
        <v>1455</v>
      </c>
      <c r="S369" s="103">
        <v>2</v>
      </c>
      <c r="T369" s="103">
        <v>6</v>
      </c>
      <c r="U369" s="103">
        <v>2</v>
      </c>
      <c r="V369" s="103">
        <v>200</v>
      </c>
      <c r="W369" s="218">
        <v>70</v>
      </c>
      <c r="X369" s="219">
        <v>500</v>
      </c>
      <c r="Y369" s="103">
        <v>200</v>
      </c>
      <c r="Z369" s="103">
        <v>1</v>
      </c>
      <c r="AA369" s="219">
        <v>500</v>
      </c>
      <c r="AB369" s="103"/>
      <c r="AC369" s="103"/>
      <c r="AD369" s="103"/>
      <c r="AE369" s="103"/>
      <c r="AF369" s="103"/>
      <c r="AG369" s="103"/>
      <c r="AH369" s="103"/>
      <c r="AI369" s="103"/>
      <c r="AJ369" s="103"/>
      <c r="AK369" s="103"/>
    </row>
    <row r="370" spans="1:37" s="7" customFormat="1" x14ac:dyDescent="0.3">
      <c r="A370" s="103"/>
      <c r="B370" s="103">
        <v>6003</v>
      </c>
      <c r="C370" s="103" t="s">
        <v>248</v>
      </c>
      <c r="D370" s="103" t="s">
        <v>249</v>
      </c>
      <c r="E370" s="103" t="s">
        <v>126</v>
      </c>
      <c r="F370" s="103" t="str">
        <f>lng_iteminfo!$O656</f>
        <v>목재 주택</v>
      </c>
      <c r="G370" s="103">
        <v>0</v>
      </c>
      <c r="H370" s="103">
        <v>0</v>
      </c>
      <c r="I370" s="103" t="s">
        <v>127</v>
      </c>
      <c r="J370" s="103">
        <v>0</v>
      </c>
      <c r="K370" s="103">
        <v>16</v>
      </c>
      <c r="L370" s="103">
        <v>0</v>
      </c>
      <c r="M370" s="103">
        <v>0</v>
      </c>
      <c r="N370" s="103">
        <v>900</v>
      </c>
      <c r="O370" s="103">
        <v>0</v>
      </c>
      <c r="P370" s="103">
        <v>1</v>
      </c>
      <c r="Q370" s="103">
        <v>1</v>
      </c>
      <c r="R370" s="103" t="s">
        <v>1456</v>
      </c>
      <c r="S370" s="103">
        <v>3</v>
      </c>
      <c r="T370" s="103">
        <v>9</v>
      </c>
      <c r="U370" s="103">
        <v>3</v>
      </c>
      <c r="V370" s="103">
        <v>600</v>
      </c>
      <c r="W370" s="218">
        <v>90</v>
      </c>
      <c r="X370" s="219">
        <v>500</v>
      </c>
      <c r="Y370" s="103">
        <v>300</v>
      </c>
      <c r="Z370" s="103">
        <v>1</v>
      </c>
      <c r="AA370" s="219">
        <v>500</v>
      </c>
      <c r="AB370" s="103"/>
      <c r="AC370" s="103"/>
      <c r="AD370" s="103"/>
      <c r="AE370" s="103"/>
      <c r="AF370" s="103"/>
      <c r="AG370" s="103"/>
      <c r="AH370" s="103"/>
      <c r="AI370" s="103"/>
      <c r="AJ370" s="103"/>
      <c r="AK370" s="103"/>
    </row>
    <row r="371" spans="1:37" s="7" customFormat="1" x14ac:dyDescent="0.3">
      <c r="A371" s="103"/>
      <c r="B371" s="103">
        <v>6004</v>
      </c>
      <c r="C371" s="103" t="s">
        <v>248</v>
      </c>
      <c r="D371" s="103" t="s">
        <v>249</v>
      </c>
      <c r="E371" s="103" t="s">
        <v>126</v>
      </c>
      <c r="F371" s="103" t="str">
        <f>lng_iteminfo!$O657</f>
        <v>빨간 지붕 주택</v>
      </c>
      <c r="G371" s="103">
        <v>0</v>
      </c>
      <c r="H371" s="103">
        <v>0</v>
      </c>
      <c r="I371" s="103" t="s">
        <v>127</v>
      </c>
      <c r="J371" s="103">
        <v>0</v>
      </c>
      <c r="K371" s="103">
        <v>16</v>
      </c>
      <c r="L371" s="103">
        <v>0</v>
      </c>
      <c r="M371" s="103">
        <v>0</v>
      </c>
      <c r="N371" s="103">
        <v>2700</v>
      </c>
      <c r="O371" s="103">
        <v>0</v>
      </c>
      <c r="P371" s="103">
        <v>1</v>
      </c>
      <c r="Q371" s="103">
        <v>1</v>
      </c>
      <c r="R371" s="103" t="s">
        <v>1457</v>
      </c>
      <c r="S371" s="103">
        <v>4</v>
      </c>
      <c r="T371" s="103">
        <v>16</v>
      </c>
      <c r="U371" s="103">
        <v>5</v>
      </c>
      <c r="V371" s="103">
        <v>3000</v>
      </c>
      <c r="W371" s="218">
        <v>120</v>
      </c>
      <c r="X371" s="219">
        <v>600</v>
      </c>
      <c r="Y371" s="103">
        <v>400</v>
      </c>
      <c r="Z371" s="103">
        <v>1</v>
      </c>
      <c r="AA371" s="219">
        <v>500</v>
      </c>
      <c r="AB371" s="103"/>
      <c r="AC371" s="103"/>
      <c r="AD371" s="103"/>
      <c r="AE371" s="103"/>
      <c r="AF371" s="103"/>
      <c r="AG371" s="103"/>
      <c r="AH371" s="103"/>
      <c r="AI371" s="103"/>
      <c r="AJ371" s="103"/>
      <c r="AK371" s="103"/>
    </row>
    <row r="372" spans="1:37" s="7" customFormat="1" x14ac:dyDescent="0.3">
      <c r="A372" s="103"/>
      <c r="B372" s="103">
        <v>6005</v>
      </c>
      <c r="C372" s="103" t="s">
        <v>248</v>
      </c>
      <c r="D372" s="103" t="s">
        <v>249</v>
      </c>
      <c r="E372" s="103" t="s">
        <v>126</v>
      </c>
      <c r="F372" s="103" t="str">
        <f>lng_iteminfo!$O658</f>
        <v>빨간 고급 빌라</v>
      </c>
      <c r="G372" s="103">
        <v>0</v>
      </c>
      <c r="H372" s="103">
        <v>0</v>
      </c>
      <c r="I372" s="103" t="s">
        <v>127</v>
      </c>
      <c r="J372" s="103">
        <v>0</v>
      </c>
      <c r="K372" s="103">
        <v>16</v>
      </c>
      <c r="L372" s="103">
        <v>0</v>
      </c>
      <c r="M372" s="103">
        <v>0</v>
      </c>
      <c r="N372" s="103">
        <v>8100</v>
      </c>
      <c r="O372" s="103">
        <v>0</v>
      </c>
      <c r="P372" s="103">
        <v>1</v>
      </c>
      <c r="Q372" s="103">
        <v>1</v>
      </c>
      <c r="R372" s="103" t="s">
        <v>1458</v>
      </c>
      <c r="S372" s="103">
        <v>5</v>
      </c>
      <c r="T372" s="103">
        <v>24</v>
      </c>
      <c r="U372" s="103">
        <v>7</v>
      </c>
      <c r="V372" s="103">
        <v>15000</v>
      </c>
      <c r="W372" s="218">
        <v>180</v>
      </c>
      <c r="X372" s="219">
        <v>700</v>
      </c>
      <c r="Y372" s="103">
        <v>500</v>
      </c>
      <c r="Z372" s="103">
        <v>1</v>
      </c>
      <c r="AA372" s="219">
        <v>500</v>
      </c>
      <c r="AB372" s="103"/>
      <c r="AC372" s="103"/>
      <c r="AD372" s="103"/>
      <c r="AE372" s="103"/>
      <c r="AF372" s="103"/>
      <c r="AG372" s="103"/>
      <c r="AH372" s="103"/>
      <c r="AI372" s="103"/>
      <c r="AJ372" s="103"/>
      <c r="AK372" s="103"/>
    </row>
    <row r="373" spans="1:37" s="7" customFormat="1" x14ac:dyDescent="0.3">
      <c r="A373" s="103"/>
      <c r="B373" s="103">
        <v>6006</v>
      </c>
      <c r="C373" s="103" t="s">
        <v>248</v>
      </c>
      <c r="D373" s="103" t="s">
        <v>249</v>
      </c>
      <c r="E373" s="103" t="s">
        <v>126</v>
      </c>
      <c r="F373" s="103" t="str">
        <f>lng_iteminfo!$O659</f>
        <v>빨간색 초호화 저택</v>
      </c>
      <c r="G373" s="103">
        <v>0</v>
      </c>
      <c r="H373" s="103">
        <v>0</v>
      </c>
      <c r="I373" s="103" t="s">
        <v>127</v>
      </c>
      <c r="J373" s="103">
        <v>0</v>
      </c>
      <c r="K373" s="103">
        <v>16</v>
      </c>
      <c r="L373" s="103">
        <v>0</v>
      </c>
      <c r="M373" s="103">
        <v>0</v>
      </c>
      <c r="N373" s="103">
        <v>24300</v>
      </c>
      <c r="O373" s="103">
        <v>0</v>
      </c>
      <c r="P373" s="103">
        <v>1</v>
      </c>
      <c r="Q373" s="103">
        <v>1</v>
      </c>
      <c r="R373" s="103" t="s">
        <v>1459</v>
      </c>
      <c r="S373" s="103">
        <v>6</v>
      </c>
      <c r="T373" s="103">
        <v>34</v>
      </c>
      <c r="U373" s="103">
        <v>16</v>
      </c>
      <c r="V373" s="103">
        <v>60000</v>
      </c>
      <c r="W373" s="218">
        <v>240</v>
      </c>
      <c r="X373" s="219">
        <v>1000</v>
      </c>
      <c r="Y373" s="103">
        <v>600</v>
      </c>
      <c r="Z373" s="103">
        <v>1</v>
      </c>
      <c r="AA373" s="219">
        <v>600</v>
      </c>
      <c r="AB373" s="103"/>
      <c r="AC373" s="103"/>
      <c r="AD373" s="103"/>
      <c r="AE373" s="103"/>
      <c r="AF373" s="103"/>
      <c r="AG373" s="103"/>
      <c r="AH373" s="103"/>
      <c r="AI373" s="103"/>
      <c r="AJ373" s="103"/>
      <c r="AK373" s="103"/>
    </row>
    <row r="374" spans="1:37" s="188" customFormat="1" x14ac:dyDescent="0.3">
      <c r="B374" s="90">
        <v>6007</v>
      </c>
      <c r="C374" s="90" t="s">
        <v>248</v>
      </c>
      <c r="D374" s="90" t="s">
        <v>249</v>
      </c>
      <c r="E374" s="90" t="s">
        <v>126</v>
      </c>
      <c r="F374" s="208" t="str">
        <f>lng_iteminfo!$O660</f>
        <v>명품 천연석 저택</v>
      </c>
      <c r="G374" s="90">
        <v>0</v>
      </c>
      <c r="H374" s="90">
        <v>0</v>
      </c>
      <c r="I374" s="90" t="s">
        <v>127</v>
      </c>
      <c r="J374" s="90">
        <v>0</v>
      </c>
      <c r="K374" s="90">
        <v>16</v>
      </c>
      <c r="L374" s="90">
        <v>0</v>
      </c>
      <c r="M374" s="90">
        <v>0</v>
      </c>
      <c r="N374" s="208">
        <v>500000</v>
      </c>
      <c r="O374" s="208">
        <v>0</v>
      </c>
      <c r="P374" s="208">
        <v>1</v>
      </c>
      <c r="Q374" s="208">
        <v>1</v>
      </c>
      <c r="R374" s="208" t="s">
        <v>1766</v>
      </c>
      <c r="S374" s="208">
        <v>7</v>
      </c>
      <c r="T374" s="208">
        <v>53</v>
      </c>
      <c r="U374" s="208">
        <f>U373*3</f>
        <v>48</v>
      </c>
      <c r="V374" s="208">
        <v>300000</v>
      </c>
      <c r="W374" s="218">
        <v>340</v>
      </c>
      <c r="X374" s="220">
        <v>1400</v>
      </c>
      <c r="Y374" s="208">
        <v>850</v>
      </c>
      <c r="Z374" s="208">
        <v>1</v>
      </c>
      <c r="AA374" s="219">
        <v>900</v>
      </c>
    </row>
    <row r="375" spans="1:37" s="103" customFormat="1" x14ac:dyDescent="0.3">
      <c r="B375" s="268">
        <v>6008</v>
      </c>
      <c r="C375" s="268" t="s">
        <v>248</v>
      </c>
      <c r="D375" s="268" t="s">
        <v>249</v>
      </c>
      <c r="E375" s="268" t="s">
        <v>126</v>
      </c>
      <c r="F375" s="209" t="str">
        <f>lng_iteminfo!$O661</f>
        <v>분홍 대리석 저택</v>
      </c>
      <c r="G375" s="269">
        <v>0</v>
      </c>
      <c r="H375" s="269">
        <v>0</v>
      </c>
      <c r="I375" s="269" t="s">
        <v>127</v>
      </c>
      <c r="J375" s="269">
        <v>0</v>
      </c>
      <c r="K375" s="269">
        <v>16</v>
      </c>
      <c r="L375" s="269">
        <v>0</v>
      </c>
      <c r="M375" s="269">
        <v>0</v>
      </c>
      <c r="N375" s="269">
        <v>1500000</v>
      </c>
      <c r="O375" s="269">
        <v>0</v>
      </c>
      <c r="P375" s="269">
        <v>1</v>
      </c>
      <c r="Q375" s="269">
        <v>1</v>
      </c>
      <c r="R375" s="209" t="s">
        <v>1767</v>
      </c>
      <c r="S375" s="271">
        <v>8</v>
      </c>
      <c r="T375" s="271">
        <v>63</v>
      </c>
      <c r="U375" s="271">
        <v>72</v>
      </c>
      <c r="V375" s="271">
        <v>600000</v>
      </c>
      <c r="W375" s="271">
        <v>450</v>
      </c>
      <c r="X375" s="271">
        <v>1900</v>
      </c>
      <c r="Y375" s="271">
        <v>1000</v>
      </c>
      <c r="Z375" s="271">
        <v>1</v>
      </c>
      <c r="AA375" s="270">
        <v>900</v>
      </c>
    </row>
    <row r="376" spans="1:37" s="103" customFormat="1" x14ac:dyDescent="0.3">
      <c r="B376" s="113">
        <v>6009</v>
      </c>
      <c r="C376" s="113" t="s">
        <v>248</v>
      </c>
      <c r="D376" s="113" t="s">
        <v>249</v>
      </c>
      <c r="E376" s="113" t="s">
        <v>126</v>
      </c>
      <c r="F376" s="113" t="str">
        <f>lng_iteminfo!$O662</f>
        <v>예약집3</v>
      </c>
      <c r="G376" s="113">
        <v>0</v>
      </c>
      <c r="H376" s="113">
        <v>0</v>
      </c>
      <c r="I376" s="113" t="s">
        <v>127</v>
      </c>
      <c r="J376" s="113">
        <v>0</v>
      </c>
      <c r="K376" s="113">
        <v>16</v>
      </c>
      <c r="L376" s="113">
        <v>0</v>
      </c>
      <c r="M376" s="113">
        <v>0</v>
      </c>
      <c r="N376" s="209">
        <v>2000000</v>
      </c>
      <c r="O376" s="209">
        <v>0</v>
      </c>
      <c r="P376" s="209">
        <v>1</v>
      </c>
      <c r="Q376" s="209">
        <v>1</v>
      </c>
      <c r="R376" s="209" t="s">
        <v>1706</v>
      </c>
      <c r="S376" s="209">
        <v>9</v>
      </c>
      <c r="T376" s="209">
        <v>34</v>
      </c>
      <c r="U376" s="209">
        <v>16</v>
      </c>
      <c r="V376" s="209">
        <v>200000</v>
      </c>
      <c r="W376" s="209">
        <v>340</v>
      </c>
      <c r="X376" s="220">
        <v>1400</v>
      </c>
      <c r="Y376" s="209">
        <v>750</v>
      </c>
      <c r="Z376" s="209">
        <v>1</v>
      </c>
      <c r="AA376" s="219">
        <v>900</v>
      </c>
    </row>
    <row r="377" spans="1:37" s="103" customFormat="1" x14ac:dyDescent="0.3">
      <c r="B377" s="113">
        <v>6010</v>
      </c>
      <c r="C377" s="113" t="s">
        <v>248</v>
      </c>
      <c r="D377" s="113" t="s">
        <v>249</v>
      </c>
      <c r="E377" s="113" t="s">
        <v>126</v>
      </c>
      <c r="F377" s="113" t="str">
        <f>lng_iteminfo!$O663</f>
        <v>예약집4</v>
      </c>
      <c r="G377" s="113">
        <v>0</v>
      </c>
      <c r="H377" s="113">
        <v>0</v>
      </c>
      <c r="I377" s="113" t="s">
        <v>127</v>
      </c>
      <c r="J377" s="113">
        <v>0</v>
      </c>
      <c r="K377" s="113">
        <v>16</v>
      </c>
      <c r="L377" s="113">
        <v>0</v>
      </c>
      <c r="M377" s="113">
        <v>0</v>
      </c>
      <c r="N377" s="209">
        <v>5000000</v>
      </c>
      <c r="O377" s="209">
        <v>0</v>
      </c>
      <c r="P377" s="209">
        <v>1</v>
      </c>
      <c r="Q377" s="209">
        <v>1</v>
      </c>
      <c r="R377" s="209" t="s">
        <v>1707</v>
      </c>
      <c r="S377" s="209">
        <v>10</v>
      </c>
      <c r="T377" s="209">
        <v>34</v>
      </c>
      <c r="U377" s="209">
        <v>16</v>
      </c>
      <c r="V377" s="209">
        <v>250000</v>
      </c>
      <c r="W377" s="209">
        <v>340</v>
      </c>
      <c r="X377" s="220">
        <v>1400</v>
      </c>
      <c r="Y377" s="209">
        <v>800</v>
      </c>
      <c r="Z377" s="209">
        <v>1</v>
      </c>
      <c r="AA377" s="219">
        <v>900</v>
      </c>
    </row>
    <row r="378" spans="1:37" s="7" customFormat="1" x14ac:dyDescent="0.3">
      <c r="A378" s="87" t="s">
        <v>1460</v>
      </c>
      <c r="B378" s="87"/>
      <c r="C378" s="87"/>
      <c r="D378" s="87"/>
      <c r="E378" s="87"/>
      <c r="F378" s="87"/>
      <c r="G378" s="87"/>
      <c r="H378" s="87"/>
      <c r="I378" s="87"/>
      <c r="J378" s="87"/>
      <c r="K378" s="47"/>
      <c r="L378" s="87"/>
      <c r="M378" s="87"/>
      <c r="N378" s="87"/>
      <c r="O378" s="87"/>
      <c r="P378" s="87"/>
      <c r="Q378" s="87"/>
      <c r="R378" s="87"/>
      <c r="S378" s="103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  <c r="AJ378" s="103"/>
      <c r="AK378" s="103"/>
    </row>
    <row r="379" spans="1:37" s="7" customFormat="1" x14ac:dyDescent="0.3">
      <c r="A379" s="48" t="s">
        <v>1461</v>
      </c>
      <c r="B379" s="48" t="s">
        <v>1462</v>
      </c>
      <c r="C379" s="48" t="s">
        <v>1463</v>
      </c>
      <c r="D379" s="48" t="s">
        <v>1464</v>
      </c>
      <c r="E379" s="48" t="s">
        <v>1465</v>
      </c>
      <c r="F379" s="48" t="s">
        <v>1466</v>
      </c>
      <c r="G379" s="48" t="s">
        <v>1467</v>
      </c>
      <c r="H379" s="48" t="s">
        <v>1468</v>
      </c>
      <c r="I379" s="48" t="s">
        <v>1469</v>
      </c>
      <c r="J379" s="48" t="s">
        <v>1470</v>
      </c>
      <c r="K379" s="48" t="s">
        <v>1471</v>
      </c>
      <c r="L379" s="48" t="s">
        <v>1472</v>
      </c>
      <c r="M379" s="48" t="s">
        <v>1473</v>
      </c>
      <c r="N379" s="48" t="s">
        <v>189</v>
      </c>
      <c r="O379" s="48" t="s">
        <v>1474</v>
      </c>
      <c r="P379" s="48" t="s">
        <v>1475</v>
      </c>
      <c r="Q379" s="48" t="s">
        <v>1476</v>
      </c>
      <c r="R379" s="48" t="s">
        <v>1477</v>
      </c>
      <c r="S379" s="48" t="s">
        <v>1478</v>
      </c>
      <c r="T379" s="48" t="s">
        <v>84</v>
      </c>
      <c r="U379" s="48" t="s">
        <v>85</v>
      </c>
      <c r="V379" s="48" t="s">
        <v>86</v>
      </c>
      <c r="W379" s="48" t="s">
        <v>89</v>
      </c>
      <c r="X379" s="48" t="s">
        <v>1479</v>
      </c>
      <c r="Y379" s="48" t="s">
        <v>814</v>
      </c>
      <c r="Z379" s="48" t="s">
        <v>1480</v>
      </c>
      <c r="AA379" s="48"/>
      <c r="AB379" s="48"/>
      <c r="AC379" s="48"/>
      <c r="AD379" s="48"/>
      <c r="AE379" s="48"/>
      <c r="AF379" s="48"/>
      <c r="AG379" s="103"/>
      <c r="AH379" s="103"/>
      <c r="AI379" s="103"/>
      <c r="AJ379" s="103"/>
      <c r="AK379" s="103"/>
    </row>
    <row r="380" spans="1:37" s="7" customFormat="1" x14ac:dyDescent="0.3">
      <c r="A380" s="103"/>
      <c r="B380" s="103">
        <v>6100</v>
      </c>
      <c r="C380" s="103" t="s">
        <v>248</v>
      </c>
      <c r="D380" s="103" t="s">
        <v>250</v>
      </c>
      <c r="E380" s="103" t="s">
        <v>126</v>
      </c>
      <c r="F380" s="103" t="str">
        <f>SUBSTITUTE( lng_iteminfo!$O$665,"{0}",S380 )</f>
        <v>우유 탱크 Lv.0</v>
      </c>
      <c r="G380" s="103">
        <v>0</v>
      </c>
      <c r="H380" s="103">
        <v>0</v>
      </c>
      <c r="I380" s="103" t="s">
        <v>127</v>
      </c>
      <c r="J380" s="103">
        <v>0</v>
      </c>
      <c r="K380" s="106" t="s">
        <v>408</v>
      </c>
      <c r="L380" s="103">
        <v>0</v>
      </c>
      <c r="M380" s="103">
        <v>0</v>
      </c>
      <c r="N380" s="103">
        <v>0</v>
      </c>
      <c r="O380" s="103">
        <v>0</v>
      </c>
      <c r="P380" s="103">
        <v>1</v>
      </c>
      <c r="Q380" s="103">
        <v>1</v>
      </c>
      <c r="R380" s="103" t="str">
        <f>F380</f>
        <v>우유 탱크 Lv.0</v>
      </c>
      <c r="S380" s="103">
        <v>0</v>
      </c>
      <c r="T380" s="103">
        <v>0</v>
      </c>
      <c r="U380" s="98">
        <v>1</v>
      </c>
      <c r="V380" s="98">
        <v>0</v>
      </c>
      <c r="W380" s="103">
        <v>7</v>
      </c>
      <c r="X380" s="103" t="s">
        <v>299</v>
      </c>
      <c r="Y380" s="103">
        <v>1</v>
      </c>
      <c r="Z380" s="103">
        <v>2</v>
      </c>
      <c r="AA380" s="103"/>
      <c r="AB380" s="103"/>
      <c r="AC380" s="103"/>
      <c r="AD380" s="103"/>
      <c r="AE380" s="103"/>
      <c r="AF380" s="103"/>
      <c r="AG380" s="103"/>
      <c r="AH380" s="103"/>
      <c r="AI380" s="103"/>
      <c r="AJ380" s="103"/>
      <c r="AK380" s="103"/>
    </row>
    <row r="381" spans="1:37" s="7" customFormat="1" x14ac:dyDescent="0.3">
      <c r="A381" s="103"/>
      <c r="B381" s="103">
        <v>6101</v>
      </c>
      <c r="C381" s="103" t="s">
        <v>248</v>
      </c>
      <c r="D381" s="103" t="s">
        <v>250</v>
      </c>
      <c r="E381" s="103" t="s">
        <v>126</v>
      </c>
      <c r="F381" s="218" t="str">
        <f>SUBSTITUTE( lng_iteminfo!$O$665,"{0}",S381 )</f>
        <v>우유 탱크 Lv.1</v>
      </c>
      <c r="G381" s="103">
        <v>0</v>
      </c>
      <c r="H381" s="103">
        <v>0</v>
      </c>
      <c r="I381" s="103" t="s">
        <v>127</v>
      </c>
      <c r="J381" s="103">
        <v>0</v>
      </c>
      <c r="K381" s="106" t="s">
        <v>408</v>
      </c>
      <c r="L381" s="103">
        <v>0</v>
      </c>
      <c r="M381" s="103">
        <v>0</v>
      </c>
      <c r="N381" s="103">
        <v>40</v>
      </c>
      <c r="O381" s="103">
        <v>0</v>
      </c>
      <c r="P381" s="103">
        <v>1</v>
      </c>
      <c r="Q381" s="103">
        <v>1</v>
      </c>
      <c r="R381" s="218" t="str">
        <f t="shared" ref="R381:R408" si="41">F381</f>
        <v>우유 탱크 Lv.1</v>
      </c>
      <c r="S381" s="103">
        <v>1</v>
      </c>
      <c r="T381" s="103">
        <v>0</v>
      </c>
      <c r="U381" s="98">
        <v>3</v>
      </c>
      <c r="V381" s="98">
        <v>30</v>
      </c>
      <c r="W381" s="103">
        <v>8</v>
      </c>
      <c r="X381" s="103" t="s">
        <v>299</v>
      </c>
      <c r="Y381" s="103">
        <v>1</v>
      </c>
      <c r="Z381" s="103">
        <v>2</v>
      </c>
      <c r="AA381" s="103"/>
      <c r="AB381" s="103"/>
      <c r="AC381" s="103"/>
      <c r="AD381" s="103"/>
      <c r="AE381" s="103"/>
      <c r="AF381" s="103"/>
      <c r="AG381" s="103"/>
      <c r="AH381" s="103"/>
      <c r="AI381" s="103"/>
      <c r="AJ381" s="103"/>
      <c r="AK381" s="103"/>
    </row>
    <row r="382" spans="1:37" s="7" customFormat="1" x14ac:dyDescent="0.3">
      <c r="A382" s="103"/>
      <c r="B382" s="103">
        <v>6102</v>
      </c>
      <c r="C382" s="103" t="s">
        <v>248</v>
      </c>
      <c r="D382" s="103" t="s">
        <v>250</v>
      </c>
      <c r="E382" s="103" t="s">
        <v>126</v>
      </c>
      <c r="F382" s="218" t="str">
        <f>SUBSTITUTE( lng_iteminfo!$O$665,"{0}",S382 )</f>
        <v>우유 탱크 Lv.2</v>
      </c>
      <c r="G382" s="103">
        <v>0</v>
      </c>
      <c r="H382" s="103">
        <v>0</v>
      </c>
      <c r="I382" s="103" t="s">
        <v>127</v>
      </c>
      <c r="J382" s="103">
        <v>0</v>
      </c>
      <c r="K382" s="106" t="s">
        <v>1481</v>
      </c>
      <c r="L382" s="103">
        <v>0</v>
      </c>
      <c r="M382" s="103">
        <v>0</v>
      </c>
      <c r="N382" s="103">
        <v>110</v>
      </c>
      <c r="O382" s="103">
        <v>0</v>
      </c>
      <c r="P382" s="103">
        <v>1</v>
      </c>
      <c r="Q382" s="103">
        <v>1</v>
      </c>
      <c r="R382" s="218" t="str">
        <f t="shared" si="41"/>
        <v>우유 탱크 Lv.2</v>
      </c>
      <c r="S382" s="103">
        <v>2</v>
      </c>
      <c r="T382" s="103">
        <v>0</v>
      </c>
      <c r="U382" s="98">
        <v>3</v>
      </c>
      <c r="V382" s="98">
        <v>60</v>
      </c>
      <c r="W382" s="103">
        <v>9</v>
      </c>
      <c r="X382" s="103" t="s">
        <v>254</v>
      </c>
      <c r="Y382" s="61">
        <v>2</v>
      </c>
      <c r="Z382" s="103">
        <v>2</v>
      </c>
      <c r="AA382" s="103"/>
      <c r="AB382" s="103"/>
      <c r="AC382" s="103"/>
      <c r="AD382" s="103"/>
      <c r="AE382" s="103"/>
      <c r="AF382" s="103"/>
      <c r="AG382" s="103"/>
      <c r="AH382" s="103"/>
      <c r="AI382" s="103"/>
      <c r="AJ382" s="103"/>
      <c r="AK382" s="103"/>
    </row>
    <row r="383" spans="1:37" s="7" customFormat="1" x14ac:dyDescent="0.3">
      <c r="A383" s="103"/>
      <c r="B383" s="103">
        <v>6103</v>
      </c>
      <c r="C383" s="103" t="s">
        <v>248</v>
      </c>
      <c r="D383" s="103" t="s">
        <v>250</v>
      </c>
      <c r="E383" s="103" t="s">
        <v>126</v>
      </c>
      <c r="F383" s="218" t="str">
        <f>SUBSTITUTE( lng_iteminfo!$O$665,"{0}",S383 )</f>
        <v>우유 탱크 Lv.3</v>
      </c>
      <c r="G383" s="103">
        <v>0</v>
      </c>
      <c r="H383" s="103">
        <v>0</v>
      </c>
      <c r="I383" s="103" t="s">
        <v>127</v>
      </c>
      <c r="J383" s="103">
        <v>0</v>
      </c>
      <c r="K383" s="106" t="s">
        <v>409</v>
      </c>
      <c r="L383" s="103">
        <v>0</v>
      </c>
      <c r="M383" s="103">
        <v>0</v>
      </c>
      <c r="N383" s="103">
        <v>190</v>
      </c>
      <c r="O383" s="103">
        <v>0</v>
      </c>
      <c r="P383" s="103">
        <v>1</v>
      </c>
      <c r="Q383" s="103">
        <v>1</v>
      </c>
      <c r="R383" s="218" t="str">
        <f t="shared" si="41"/>
        <v>우유 탱크 Lv.3</v>
      </c>
      <c r="S383" s="103">
        <v>3</v>
      </c>
      <c r="T383" s="103">
        <v>0</v>
      </c>
      <c r="U383" s="98">
        <v>4</v>
      </c>
      <c r="V383" s="98">
        <v>105</v>
      </c>
      <c r="W383" s="103">
        <v>10</v>
      </c>
      <c r="X383" s="103" t="s">
        <v>254</v>
      </c>
      <c r="Y383" s="103">
        <v>3</v>
      </c>
      <c r="Z383" s="103">
        <v>2</v>
      </c>
      <c r="AA383" s="103"/>
      <c r="AB383" s="103"/>
      <c r="AC383" s="103"/>
      <c r="AD383" s="103"/>
      <c r="AE383" s="103"/>
      <c r="AF383" s="103"/>
      <c r="AG383" s="103"/>
      <c r="AH383" s="103"/>
      <c r="AI383" s="103"/>
      <c r="AJ383" s="103"/>
      <c r="AK383" s="103"/>
    </row>
    <row r="384" spans="1:37" s="7" customFormat="1" x14ac:dyDescent="0.3">
      <c r="A384" s="103"/>
      <c r="B384" s="103">
        <v>6104</v>
      </c>
      <c r="C384" s="103" t="s">
        <v>248</v>
      </c>
      <c r="D384" s="103" t="s">
        <v>250</v>
      </c>
      <c r="E384" s="103" t="s">
        <v>126</v>
      </c>
      <c r="F384" s="218" t="str">
        <f>SUBSTITUTE( lng_iteminfo!$O$665,"{0}",S384 )</f>
        <v>우유 탱크 Lv.4</v>
      </c>
      <c r="G384" s="103">
        <v>0</v>
      </c>
      <c r="H384" s="103">
        <v>0</v>
      </c>
      <c r="I384" s="103" t="s">
        <v>127</v>
      </c>
      <c r="J384" s="103">
        <v>0</v>
      </c>
      <c r="K384" s="106" t="s">
        <v>409</v>
      </c>
      <c r="L384" s="103">
        <v>0</v>
      </c>
      <c r="M384" s="103">
        <v>0</v>
      </c>
      <c r="N384" s="103">
        <v>310</v>
      </c>
      <c r="O384" s="103">
        <v>0</v>
      </c>
      <c r="P384" s="103">
        <v>1</v>
      </c>
      <c r="Q384" s="103">
        <v>1</v>
      </c>
      <c r="R384" s="218" t="str">
        <f t="shared" si="41"/>
        <v>우유 탱크 Lv.4</v>
      </c>
      <c r="S384" s="103">
        <v>4</v>
      </c>
      <c r="T384" s="103">
        <v>0</v>
      </c>
      <c r="U384" s="98">
        <v>4</v>
      </c>
      <c r="V384" s="98">
        <v>165</v>
      </c>
      <c r="W384" s="103">
        <v>11</v>
      </c>
      <c r="X384" s="103" t="s">
        <v>254</v>
      </c>
      <c r="Y384" s="103">
        <v>4</v>
      </c>
      <c r="Z384" s="103">
        <v>2</v>
      </c>
      <c r="AA384" s="103"/>
      <c r="AB384" s="103"/>
      <c r="AC384" s="103"/>
      <c r="AD384" s="103"/>
      <c r="AE384" s="103"/>
      <c r="AF384" s="103"/>
      <c r="AG384" s="103"/>
      <c r="AH384" s="103"/>
      <c r="AI384" s="103"/>
      <c r="AJ384" s="103"/>
      <c r="AK384" s="103"/>
    </row>
    <row r="385" spans="1:37" s="7" customFormat="1" x14ac:dyDescent="0.3">
      <c r="A385" s="103"/>
      <c r="B385" s="103">
        <v>6105</v>
      </c>
      <c r="C385" s="103" t="s">
        <v>248</v>
      </c>
      <c r="D385" s="103" t="s">
        <v>250</v>
      </c>
      <c r="E385" s="103" t="s">
        <v>126</v>
      </c>
      <c r="F385" s="218" t="str">
        <f>SUBSTITUTE( lng_iteminfo!$O$665,"{0}",S385 )</f>
        <v>우유 탱크 Lv.5</v>
      </c>
      <c r="G385" s="103">
        <v>0</v>
      </c>
      <c r="H385" s="103">
        <v>0</v>
      </c>
      <c r="I385" s="103" t="s">
        <v>127</v>
      </c>
      <c r="J385" s="103">
        <v>0</v>
      </c>
      <c r="K385" s="106" t="s">
        <v>1482</v>
      </c>
      <c r="L385" s="103">
        <v>0</v>
      </c>
      <c r="M385" s="103">
        <v>0</v>
      </c>
      <c r="N385" s="103">
        <v>430</v>
      </c>
      <c r="O385" s="103">
        <v>0</v>
      </c>
      <c r="P385" s="103">
        <v>1</v>
      </c>
      <c r="Q385" s="103">
        <v>1</v>
      </c>
      <c r="R385" s="218" t="str">
        <f t="shared" si="41"/>
        <v>우유 탱크 Lv.5</v>
      </c>
      <c r="S385" s="103">
        <v>5</v>
      </c>
      <c r="T385" s="103">
        <v>0</v>
      </c>
      <c r="U385" s="98">
        <v>4</v>
      </c>
      <c r="V385" s="98">
        <v>360</v>
      </c>
      <c r="W385" s="103">
        <v>12</v>
      </c>
      <c r="X385" s="103" t="s">
        <v>255</v>
      </c>
      <c r="Y385" s="103">
        <v>6</v>
      </c>
      <c r="Z385" s="103">
        <v>2</v>
      </c>
      <c r="AA385" s="103"/>
      <c r="AB385" s="103"/>
      <c r="AC385" s="103"/>
      <c r="AD385" s="103"/>
      <c r="AE385" s="103"/>
      <c r="AF385" s="103"/>
      <c r="AG385" s="103"/>
      <c r="AH385" s="103"/>
      <c r="AI385" s="103"/>
      <c r="AJ385" s="103"/>
      <c r="AK385" s="103"/>
    </row>
    <row r="386" spans="1:37" s="7" customFormat="1" x14ac:dyDescent="0.3">
      <c r="A386" s="103"/>
      <c r="B386" s="103">
        <v>6106</v>
      </c>
      <c r="C386" s="103" t="s">
        <v>248</v>
      </c>
      <c r="D386" s="103" t="s">
        <v>250</v>
      </c>
      <c r="E386" s="103" t="s">
        <v>126</v>
      </c>
      <c r="F386" s="218" t="str">
        <f>SUBSTITUTE( lng_iteminfo!$O$665,"{0}",S386 )</f>
        <v>우유 탱크 Lv.6</v>
      </c>
      <c r="G386" s="103">
        <v>0</v>
      </c>
      <c r="H386" s="103">
        <v>0</v>
      </c>
      <c r="I386" s="103" t="s">
        <v>127</v>
      </c>
      <c r="J386" s="103">
        <v>0</v>
      </c>
      <c r="K386" s="106" t="s">
        <v>410</v>
      </c>
      <c r="L386" s="103">
        <v>0</v>
      </c>
      <c r="M386" s="103">
        <v>0</v>
      </c>
      <c r="N386" s="103">
        <v>540</v>
      </c>
      <c r="O386" s="103">
        <v>0</v>
      </c>
      <c r="P386" s="103">
        <v>1</v>
      </c>
      <c r="Q386" s="103">
        <v>1</v>
      </c>
      <c r="R386" s="218" t="str">
        <f t="shared" si="41"/>
        <v>우유 탱크 Lv.6</v>
      </c>
      <c r="S386" s="103">
        <v>6</v>
      </c>
      <c r="T386" s="103">
        <v>0</v>
      </c>
      <c r="U386" s="98">
        <v>4</v>
      </c>
      <c r="V386" s="98">
        <v>630</v>
      </c>
      <c r="W386" s="103">
        <v>13</v>
      </c>
      <c r="X386" s="103" t="s">
        <v>255</v>
      </c>
      <c r="Y386" s="103">
        <v>8</v>
      </c>
      <c r="Z386" s="103">
        <v>2</v>
      </c>
      <c r="AA386" s="103"/>
      <c r="AB386" s="103"/>
      <c r="AC386" s="103"/>
      <c r="AD386" s="103"/>
      <c r="AE386" s="103"/>
      <c r="AF386" s="103"/>
      <c r="AG386" s="103"/>
      <c r="AH386" s="103"/>
      <c r="AI386" s="103"/>
      <c r="AJ386" s="103"/>
      <c r="AK386" s="103"/>
    </row>
    <row r="387" spans="1:37" s="7" customFormat="1" x14ac:dyDescent="0.3">
      <c r="A387" s="103"/>
      <c r="B387" s="103">
        <v>6107</v>
      </c>
      <c r="C387" s="103" t="s">
        <v>248</v>
      </c>
      <c r="D387" s="103" t="s">
        <v>250</v>
      </c>
      <c r="E387" s="103" t="s">
        <v>126</v>
      </c>
      <c r="F387" s="218" t="str">
        <f>SUBSTITUTE( lng_iteminfo!$O$665,"{0}",S387 )</f>
        <v>우유 탱크 Lv.7</v>
      </c>
      <c r="G387" s="103">
        <v>0</v>
      </c>
      <c r="H387" s="103">
        <v>0</v>
      </c>
      <c r="I387" s="103" t="s">
        <v>127</v>
      </c>
      <c r="J387" s="103">
        <v>0</v>
      </c>
      <c r="K387" s="106" t="s">
        <v>410</v>
      </c>
      <c r="L387" s="103">
        <v>0</v>
      </c>
      <c r="M387" s="103">
        <v>0</v>
      </c>
      <c r="N387" s="103">
        <v>650</v>
      </c>
      <c r="O387" s="103">
        <v>0</v>
      </c>
      <c r="P387" s="103">
        <v>1</v>
      </c>
      <c r="Q387" s="103">
        <v>1</v>
      </c>
      <c r="R387" s="218" t="str">
        <f t="shared" si="41"/>
        <v>우유 탱크 Lv.7</v>
      </c>
      <c r="S387" s="103">
        <v>7</v>
      </c>
      <c r="T387" s="103">
        <v>0</v>
      </c>
      <c r="U387" s="98">
        <v>5</v>
      </c>
      <c r="V387" s="98">
        <v>945</v>
      </c>
      <c r="W387" s="103">
        <v>14</v>
      </c>
      <c r="X387" s="103" t="s">
        <v>255</v>
      </c>
      <c r="Y387" s="103">
        <v>10</v>
      </c>
      <c r="Z387" s="103">
        <v>2</v>
      </c>
      <c r="AA387" s="103"/>
      <c r="AB387" s="103"/>
      <c r="AC387" s="103"/>
      <c r="AD387" s="103"/>
      <c r="AE387" s="103"/>
      <c r="AF387" s="103"/>
      <c r="AG387" s="103"/>
      <c r="AH387" s="103"/>
      <c r="AI387" s="103"/>
      <c r="AJ387" s="103"/>
      <c r="AK387" s="103"/>
    </row>
    <row r="388" spans="1:37" s="7" customFormat="1" x14ac:dyDescent="0.3">
      <c r="A388" s="103"/>
      <c r="B388" s="103">
        <v>6108</v>
      </c>
      <c r="C388" s="103" t="s">
        <v>248</v>
      </c>
      <c r="D388" s="103" t="s">
        <v>250</v>
      </c>
      <c r="E388" s="103" t="s">
        <v>126</v>
      </c>
      <c r="F388" s="218" t="str">
        <f>SUBSTITUTE( lng_iteminfo!$O$665,"{0}",S388 )</f>
        <v>우유 탱크 Lv.8</v>
      </c>
      <c r="G388" s="103">
        <v>0</v>
      </c>
      <c r="H388" s="103">
        <v>0</v>
      </c>
      <c r="I388" s="103" t="s">
        <v>127</v>
      </c>
      <c r="J388" s="103">
        <v>0</v>
      </c>
      <c r="K388" s="106" t="s">
        <v>1483</v>
      </c>
      <c r="L388" s="103">
        <v>0</v>
      </c>
      <c r="M388" s="103">
        <v>0</v>
      </c>
      <c r="N388" s="103">
        <v>770</v>
      </c>
      <c r="O388" s="103">
        <v>0</v>
      </c>
      <c r="P388" s="103">
        <v>1</v>
      </c>
      <c r="Q388" s="103">
        <v>1</v>
      </c>
      <c r="R388" s="218" t="str">
        <f t="shared" si="41"/>
        <v>우유 탱크 Lv.8</v>
      </c>
      <c r="S388" s="103">
        <v>8</v>
      </c>
      <c r="T388" s="103">
        <v>0</v>
      </c>
      <c r="U388" s="98">
        <v>5</v>
      </c>
      <c r="V388" s="98">
        <v>1740</v>
      </c>
      <c r="W388" s="103">
        <v>15</v>
      </c>
      <c r="X388" s="103" t="s">
        <v>256</v>
      </c>
      <c r="Y388" s="103">
        <v>12</v>
      </c>
      <c r="Z388" s="103">
        <v>2</v>
      </c>
      <c r="AA388" s="103"/>
      <c r="AB388" s="103"/>
      <c r="AC388" s="103"/>
      <c r="AD388" s="103"/>
      <c r="AE388" s="103"/>
      <c r="AF388" s="103"/>
      <c r="AG388" s="103"/>
      <c r="AH388" s="103"/>
      <c r="AI388" s="103"/>
      <c r="AJ388" s="103"/>
      <c r="AK388" s="103"/>
    </row>
    <row r="389" spans="1:37" s="7" customFormat="1" x14ac:dyDescent="0.3">
      <c r="A389" s="103"/>
      <c r="B389" s="103">
        <v>6109</v>
      </c>
      <c r="C389" s="103" t="s">
        <v>248</v>
      </c>
      <c r="D389" s="103" t="s">
        <v>250</v>
      </c>
      <c r="E389" s="103" t="s">
        <v>126</v>
      </c>
      <c r="F389" s="218" t="str">
        <f>SUBSTITUTE( lng_iteminfo!$O$665,"{0}",S389 )</f>
        <v>우유 탱크 Lv.9</v>
      </c>
      <c r="G389" s="103">
        <v>0</v>
      </c>
      <c r="H389" s="103">
        <v>0</v>
      </c>
      <c r="I389" s="103" t="s">
        <v>127</v>
      </c>
      <c r="J389" s="103">
        <v>0</v>
      </c>
      <c r="K389" s="106" t="s">
        <v>411</v>
      </c>
      <c r="L389" s="103">
        <v>0</v>
      </c>
      <c r="M389" s="103">
        <v>0</v>
      </c>
      <c r="N389" s="103">
        <v>980</v>
      </c>
      <c r="O389" s="103">
        <v>0</v>
      </c>
      <c r="P389" s="103">
        <v>1</v>
      </c>
      <c r="Q389" s="103">
        <v>1</v>
      </c>
      <c r="R389" s="218" t="str">
        <f t="shared" si="41"/>
        <v>우유 탱크 Lv.9</v>
      </c>
      <c r="S389" s="103">
        <v>9</v>
      </c>
      <c r="T389" s="103">
        <v>0</v>
      </c>
      <c r="U389" s="98">
        <v>5</v>
      </c>
      <c r="V389" s="98">
        <v>2280</v>
      </c>
      <c r="W389" s="103">
        <v>16</v>
      </c>
      <c r="X389" s="103" t="s">
        <v>256</v>
      </c>
      <c r="Y389" s="103">
        <v>14</v>
      </c>
      <c r="Z389" s="103">
        <v>2</v>
      </c>
      <c r="AA389" s="103"/>
      <c r="AB389" s="103"/>
      <c r="AC389" s="103"/>
      <c r="AD389" s="103"/>
      <c r="AE389" s="103"/>
      <c r="AF389" s="103"/>
      <c r="AG389" s="103"/>
      <c r="AH389" s="103"/>
      <c r="AI389" s="103"/>
      <c r="AJ389" s="103"/>
      <c r="AK389" s="103"/>
    </row>
    <row r="390" spans="1:37" s="7" customFormat="1" x14ac:dyDescent="0.3">
      <c r="A390" s="103"/>
      <c r="B390" s="103">
        <v>6110</v>
      </c>
      <c r="C390" s="103" t="s">
        <v>248</v>
      </c>
      <c r="D390" s="103" t="s">
        <v>250</v>
      </c>
      <c r="E390" s="103" t="s">
        <v>126</v>
      </c>
      <c r="F390" s="218" t="str">
        <f>SUBSTITUTE( lng_iteminfo!$O$665,"{0}",S390 )</f>
        <v>우유 탱크 Lv.10</v>
      </c>
      <c r="G390" s="103">
        <v>0</v>
      </c>
      <c r="H390" s="103">
        <v>0</v>
      </c>
      <c r="I390" s="103" t="s">
        <v>127</v>
      </c>
      <c r="J390" s="103">
        <v>0</v>
      </c>
      <c r="K390" s="106" t="s">
        <v>411</v>
      </c>
      <c r="L390" s="103">
        <v>0</v>
      </c>
      <c r="M390" s="103">
        <v>0</v>
      </c>
      <c r="N390" s="103">
        <v>1110</v>
      </c>
      <c r="O390" s="103">
        <v>0</v>
      </c>
      <c r="P390" s="103">
        <v>1</v>
      </c>
      <c r="Q390" s="103">
        <v>1</v>
      </c>
      <c r="R390" s="218" t="str">
        <f t="shared" si="41"/>
        <v>우유 탱크 Lv.10</v>
      </c>
      <c r="S390" s="103">
        <v>10</v>
      </c>
      <c r="T390" s="103">
        <v>0</v>
      </c>
      <c r="U390" s="98">
        <v>6</v>
      </c>
      <c r="V390" s="98">
        <v>2880</v>
      </c>
      <c r="W390" s="103">
        <v>17</v>
      </c>
      <c r="X390" s="103" t="s">
        <v>256</v>
      </c>
      <c r="Y390" s="103">
        <v>16</v>
      </c>
      <c r="Z390" s="103">
        <v>2</v>
      </c>
      <c r="AA390" s="103"/>
      <c r="AB390" s="103"/>
      <c r="AC390" s="103"/>
      <c r="AD390" s="103"/>
      <c r="AE390" s="103"/>
      <c r="AF390" s="103"/>
      <c r="AG390" s="103"/>
      <c r="AH390" s="103"/>
      <c r="AI390" s="103"/>
      <c r="AJ390" s="103"/>
      <c r="AK390" s="103"/>
    </row>
    <row r="391" spans="1:37" s="7" customFormat="1" x14ac:dyDescent="0.3">
      <c r="A391" s="103"/>
      <c r="B391" s="103">
        <v>6111</v>
      </c>
      <c r="C391" s="103" t="s">
        <v>248</v>
      </c>
      <c r="D391" s="103" t="s">
        <v>250</v>
      </c>
      <c r="E391" s="103" t="s">
        <v>126</v>
      </c>
      <c r="F391" s="218" t="str">
        <f>SUBSTITUTE( lng_iteminfo!$O$665,"{0}",S391 )</f>
        <v>우유 탱크 Lv.11</v>
      </c>
      <c r="G391" s="103">
        <v>0</v>
      </c>
      <c r="H391" s="103">
        <v>0</v>
      </c>
      <c r="I391" s="103" t="s">
        <v>127</v>
      </c>
      <c r="J391" s="103">
        <v>0</v>
      </c>
      <c r="K391" s="106" t="s">
        <v>1484</v>
      </c>
      <c r="L391" s="103">
        <v>0</v>
      </c>
      <c r="M391" s="103">
        <v>0</v>
      </c>
      <c r="N391" s="103">
        <v>1670</v>
      </c>
      <c r="O391" s="103">
        <v>0</v>
      </c>
      <c r="P391" s="103">
        <v>1</v>
      </c>
      <c r="Q391" s="103">
        <v>1</v>
      </c>
      <c r="R391" s="218" t="str">
        <f t="shared" si="41"/>
        <v>우유 탱크 Lv.11</v>
      </c>
      <c r="S391" s="103">
        <v>11</v>
      </c>
      <c r="T391" s="103">
        <v>0</v>
      </c>
      <c r="U391" s="98">
        <v>6</v>
      </c>
      <c r="V391" s="98">
        <v>4837</v>
      </c>
      <c r="W391" s="103">
        <v>18</v>
      </c>
      <c r="X391" s="103" t="s">
        <v>257</v>
      </c>
      <c r="Y391" s="103">
        <v>18</v>
      </c>
      <c r="Z391" s="103">
        <v>2</v>
      </c>
      <c r="AA391" s="103"/>
      <c r="AB391" s="103"/>
      <c r="AC391" s="103"/>
      <c r="AD391" s="103"/>
      <c r="AE391" s="103"/>
      <c r="AF391" s="103"/>
      <c r="AG391" s="103"/>
      <c r="AH391" s="103"/>
      <c r="AI391" s="103"/>
      <c r="AJ391" s="103"/>
      <c r="AK391" s="103"/>
    </row>
    <row r="392" spans="1:37" s="7" customFormat="1" x14ac:dyDescent="0.3">
      <c r="A392" s="103"/>
      <c r="B392" s="103">
        <v>6112</v>
      </c>
      <c r="C392" s="103" t="s">
        <v>248</v>
      </c>
      <c r="D392" s="103" t="s">
        <v>250</v>
      </c>
      <c r="E392" s="103" t="s">
        <v>126</v>
      </c>
      <c r="F392" s="218" t="str">
        <f>SUBSTITUTE( lng_iteminfo!$O$665,"{0}",S392 )</f>
        <v>우유 탱크 Lv.12</v>
      </c>
      <c r="G392" s="103">
        <v>0</v>
      </c>
      <c r="H392" s="103">
        <v>0</v>
      </c>
      <c r="I392" s="103" t="s">
        <v>127</v>
      </c>
      <c r="J392" s="103">
        <v>0</v>
      </c>
      <c r="K392" s="106" t="s">
        <v>412</v>
      </c>
      <c r="L392" s="103">
        <v>0</v>
      </c>
      <c r="M392" s="103">
        <v>0</v>
      </c>
      <c r="N392" s="103">
        <v>1830</v>
      </c>
      <c r="O392" s="103">
        <v>0</v>
      </c>
      <c r="P392" s="103">
        <v>1</v>
      </c>
      <c r="Q392" s="103">
        <v>1</v>
      </c>
      <c r="R392" s="218" t="str">
        <f t="shared" si="41"/>
        <v>우유 탱크 Lv.12</v>
      </c>
      <c r="S392" s="103">
        <v>12</v>
      </c>
      <c r="T392" s="103">
        <v>0</v>
      </c>
      <c r="U392" s="98">
        <v>7</v>
      </c>
      <c r="V392" s="98">
        <v>6187</v>
      </c>
      <c r="W392" s="103">
        <v>19</v>
      </c>
      <c r="X392" s="103" t="s">
        <v>257</v>
      </c>
      <c r="Y392" s="103">
        <v>20</v>
      </c>
      <c r="Z392" s="103">
        <v>2</v>
      </c>
      <c r="AA392" s="103"/>
      <c r="AB392" s="103"/>
      <c r="AC392" s="103"/>
      <c r="AD392" s="103"/>
      <c r="AE392" s="103"/>
      <c r="AF392" s="103"/>
      <c r="AG392" s="103"/>
      <c r="AH392" s="103"/>
      <c r="AI392" s="103"/>
      <c r="AJ392" s="103"/>
      <c r="AK392" s="103"/>
    </row>
    <row r="393" spans="1:37" s="7" customFormat="1" x14ac:dyDescent="0.3">
      <c r="A393" s="103"/>
      <c r="B393" s="103">
        <v>6113</v>
      </c>
      <c r="C393" s="103" t="s">
        <v>248</v>
      </c>
      <c r="D393" s="103" t="s">
        <v>250</v>
      </c>
      <c r="E393" s="103" t="s">
        <v>126</v>
      </c>
      <c r="F393" s="218" t="str">
        <f>SUBSTITUTE( lng_iteminfo!$O$665,"{0}",S393 )</f>
        <v>우유 탱크 Lv.13</v>
      </c>
      <c r="G393" s="103">
        <v>0</v>
      </c>
      <c r="H393" s="103">
        <v>0</v>
      </c>
      <c r="I393" s="103" t="s">
        <v>127</v>
      </c>
      <c r="J393" s="103">
        <v>0</v>
      </c>
      <c r="K393" s="106" t="s">
        <v>412</v>
      </c>
      <c r="L393" s="103">
        <v>0</v>
      </c>
      <c r="M393" s="103">
        <v>0</v>
      </c>
      <c r="N393" s="103">
        <v>2000</v>
      </c>
      <c r="O393" s="103">
        <v>0</v>
      </c>
      <c r="P393" s="103">
        <v>1</v>
      </c>
      <c r="Q393" s="103">
        <v>1</v>
      </c>
      <c r="R393" s="218" t="str">
        <f t="shared" si="41"/>
        <v>우유 탱크 Lv.13</v>
      </c>
      <c r="S393" s="103">
        <v>13</v>
      </c>
      <c r="T393" s="103">
        <v>0</v>
      </c>
      <c r="U393" s="98">
        <v>8</v>
      </c>
      <c r="V393" s="98">
        <v>7650</v>
      </c>
      <c r="W393" s="103">
        <v>20</v>
      </c>
      <c r="X393" s="103" t="s">
        <v>257</v>
      </c>
      <c r="Y393" s="103">
        <v>22</v>
      </c>
      <c r="Z393" s="103">
        <v>2</v>
      </c>
      <c r="AA393" s="103"/>
      <c r="AB393" s="103"/>
      <c r="AC393" s="103"/>
      <c r="AD393" s="103"/>
      <c r="AE393" s="103"/>
      <c r="AF393" s="103"/>
      <c r="AG393" s="103"/>
      <c r="AH393" s="103"/>
      <c r="AI393" s="103"/>
      <c r="AJ393" s="103"/>
      <c r="AK393" s="103"/>
    </row>
    <row r="394" spans="1:37" s="7" customFormat="1" x14ac:dyDescent="0.3">
      <c r="A394" s="103"/>
      <c r="B394" s="103">
        <v>6114</v>
      </c>
      <c r="C394" s="103" t="s">
        <v>248</v>
      </c>
      <c r="D394" s="103" t="s">
        <v>250</v>
      </c>
      <c r="E394" s="103" t="s">
        <v>126</v>
      </c>
      <c r="F394" s="218" t="str">
        <f>SUBSTITUTE( lng_iteminfo!$O$665,"{0}",S394 )</f>
        <v>우유 탱크 Lv.14</v>
      </c>
      <c r="G394" s="103">
        <v>0</v>
      </c>
      <c r="H394" s="103">
        <v>0</v>
      </c>
      <c r="I394" s="103" t="s">
        <v>127</v>
      </c>
      <c r="J394" s="103">
        <v>0</v>
      </c>
      <c r="K394" s="106" t="s">
        <v>1485</v>
      </c>
      <c r="L394" s="103">
        <v>0</v>
      </c>
      <c r="M394" s="103">
        <v>0</v>
      </c>
      <c r="N394" s="103">
        <v>2720</v>
      </c>
      <c r="O394" s="103">
        <v>0</v>
      </c>
      <c r="P394" s="103">
        <v>1</v>
      </c>
      <c r="Q394" s="103">
        <v>1</v>
      </c>
      <c r="R394" s="218" t="str">
        <f t="shared" si="41"/>
        <v>우유 탱크 Lv.14</v>
      </c>
      <c r="S394" s="103">
        <v>14</v>
      </c>
      <c r="T394" s="103">
        <v>0</v>
      </c>
      <c r="U394" s="98">
        <v>9</v>
      </c>
      <c r="V394" s="98">
        <v>11070</v>
      </c>
      <c r="W394" s="103">
        <v>21</v>
      </c>
      <c r="X394" s="103" t="s">
        <v>258</v>
      </c>
      <c r="Y394" s="103">
        <v>24</v>
      </c>
      <c r="Z394" s="103">
        <v>2</v>
      </c>
      <c r="AA394" s="103"/>
      <c r="AB394" s="103"/>
      <c r="AC394" s="103"/>
      <c r="AD394" s="103"/>
      <c r="AE394" s="103"/>
      <c r="AF394" s="103"/>
      <c r="AG394" s="103"/>
      <c r="AH394" s="103"/>
      <c r="AI394" s="103"/>
      <c r="AJ394" s="103"/>
      <c r="AK394" s="103"/>
    </row>
    <row r="395" spans="1:37" s="9" customFormat="1" x14ac:dyDescent="0.3">
      <c r="A395" s="103"/>
      <c r="B395" s="103">
        <v>6115</v>
      </c>
      <c r="C395" s="103" t="s">
        <v>248</v>
      </c>
      <c r="D395" s="103" t="s">
        <v>250</v>
      </c>
      <c r="E395" s="103" t="s">
        <v>126</v>
      </c>
      <c r="F395" s="218" t="str">
        <f>SUBSTITUTE( lng_iteminfo!$O$665,"{0}",S395 )</f>
        <v>우유 탱크 Lv.15</v>
      </c>
      <c r="G395" s="103">
        <v>0</v>
      </c>
      <c r="H395" s="103">
        <v>0</v>
      </c>
      <c r="I395" s="103" t="s">
        <v>127</v>
      </c>
      <c r="J395" s="103">
        <v>0</v>
      </c>
      <c r="K395" s="106" t="s">
        <v>413</v>
      </c>
      <c r="L395" s="103">
        <v>0</v>
      </c>
      <c r="M395" s="103">
        <v>0</v>
      </c>
      <c r="N395" s="103">
        <v>3240</v>
      </c>
      <c r="O395" s="103">
        <v>0</v>
      </c>
      <c r="P395" s="103">
        <v>1</v>
      </c>
      <c r="Q395" s="103">
        <v>1</v>
      </c>
      <c r="R395" s="218" t="str">
        <f t="shared" si="41"/>
        <v>우유 탱크 Lv.15</v>
      </c>
      <c r="S395" s="103">
        <v>15</v>
      </c>
      <c r="T395" s="103">
        <v>0</v>
      </c>
      <c r="U395" s="98">
        <v>10</v>
      </c>
      <c r="V395" s="98">
        <v>13095</v>
      </c>
      <c r="W395" s="103">
        <v>22</v>
      </c>
      <c r="X395" s="103" t="s">
        <v>258</v>
      </c>
      <c r="Y395" s="103">
        <v>27</v>
      </c>
      <c r="Z395" s="103">
        <v>2</v>
      </c>
      <c r="AA395" s="103"/>
      <c r="AB395" s="103"/>
      <c r="AC395" s="103"/>
      <c r="AD395" s="103"/>
      <c r="AE395" s="103"/>
      <c r="AF395" s="103"/>
      <c r="AG395" s="103"/>
      <c r="AH395" s="103"/>
      <c r="AI395" s="103"/>
      <c r="AJ395" s="48"/>
      <c r="AK395" s="48"/>
    </row>
    <row r="396" spans="1:37" s="7" customFormat="1" x14ac:dyDescent="0.3">
      <c r="A396" s="103"/>
      <c r="B396" s="103">
        <v>6116</v>
      </c>
      <c r="C396" s="103" t="s">
        <v>248</v>
      </c>
      <c r="D396" s="103" t="s">
        <v>250</v>
      </c>
      <c r="E396" s="103" t="s">
        <v>126</v>
      </c>
      <c r="F396" s="218" t="str">
        <f>SUBSTITUTE( lng_iteminfo!$O$665,"{0}",S396 )</f>
        <v>우유 탱크 Lv.16</v>
      </c>
      <c r="G396" s="103">
        <v>0</v>
      </c>
      <c r="H396" s="103">
        <v>0</v>
      </c>
      <c r="I396" s="103" t="s">
        <v>127</v>
      </c>
      <c r="J396" s="103">
        <v>0</v>
      </c>
      <c r="K396" s="106" t="s">
        <v>413</v>
      </c>
      <c r="L396" s="103">
        <v>0</v>
      </c>
      <c r="M396" s="103">
        <v>0</v>
      </c>
      <c r="N396" s="103">
        <v>3420</v>
      </c>
      <c r="O396" s="103">
        <v>0</v>
      </c>
      <c r="P396" s="103">
        <v>1</v>
      </c>
      <c r="Q396" s="103">
        <v>1</v>
      </c>
      <c r="R396" s="218" t="str">
        <f t="shared" si="41"/>
        <v>우유 탱크 Lv.16</v>
      </c>
      <c r="S396" s="103">
        <v>16</v>
      </c>
      <c r="T396" s="103">
        <v>0</v>
      </c>
      <c r="U396" s="98">
        <v>11</v>
      </c>
      <c r="V396" s="98">
        <v>15975</v>
      </c>
      <c r="W396" s="103">
        <v>23</v>
      </c>
      <c r="X396" s="103" t="s">
        <v>258</v>
      </c>
      <c r="Y396" s="103">
        <v>30</v>
      </c>
      <c r="Z396" s="103">
        <v>2</v>
      </c>
      <c r="AA396" s="103"/>
      <c r="AB396" s="103"/>
      <c r="AC396" s="103"/>
      <c r="AD396" s="103"/>
      <c r="AE396" s="103"/>
      <c r="AF396" s="103"/>
      <c r="AG396" s="103"/>
      <c r="AH396" s="103"/>
      <c r="AI396" s="103"/>
      <c r="AJ396" s="103"/>
      <c r="AK396" s="103"/>
    </row>
    <row r="397" spans="1:37" s="7" customFormat="1" x14ac:dyDescent="0.3">
      <c r="A397" s="103"/>
      <c r="B397" s="103">
        <v>6117</v>
      </c>
      <c r="C397" s="103" t="s">
        <v>248</v>
      </c>
      <c r="D397" s="103" t="s">
        <v>250</v>
      </c>
      <c r="E397" s="103" t="s">
        <v>126</v>
      </c>
      <c r="F397" s="218" t="str">
        <f>SUBSTITUTE( lng_iteminfo!$O$665,"{0}",S397 )</f>
        <v>우유 탱크 Lv.17</v>
      </c>
      <c r="G397" s="103">
        <v>0</v>
      </c>
      <c r="H397" s="103">
        <v>0</v>
      </c>
      <c r="I397" s="103" t="s">
        <v>127</v>
      </c>
      <c r="J397" s="103">
        <v>0</v>
      </c>
      <c r="K397" s="106" t="s">
        <v>1486</v>
      </c>
      <c r="L397" s="103">
        <v>0</v>
      </c>
      <c r="M397" s="103">
        <v>0</v>
      </c>
      <c r="N397" s="103">
        <v>4410</v>
      </c>
      <c r="O397" s="103">
        <v>0</v>
      </c>
      <c r="P397" s="103">
        <v>1</v>
      </c>
      <c r="Q397" s="103">
        <v>1</v>
      </c>
      <c r="R397" s="218" t="str">
        <f t="shared" si="41"/>
        <v>우유 탱크 Lv.17</v>
      </c>
      <c r="S397" s="103">
        <v>17</v>
      </c>
      <c r="T397" s="103">
        <v>0</v>
      </c>
      <c r="U397" s="98">
        <v>12</v>
      </c>
      <c r="V397" s="98">
        <v>22207</v>
      </c>
      <c r="W397" s="103">
        <v>24</v>
      </c>
      <c r="X397" s="103" t="s">
        <v>259</v>
      </c>
      <c r="Y397" s="103">
        <v>33</v>
      </c>
      <c r="Z397" s="103">
        <v>2</v>
      </c>
      <c r="AA397" s="103"/>
      <c r="AB397" s="103"/>
      <c r="AC397" s="103"/>
      <c r="AD397" s="103"/>
      <c r="AE397" s="103"/>
      <c r="AF397" s="103"/>
      <c r="AG397" s="103"/>
      <c r="AH397" s="103"/>
      <c r="AI397" s="103"/>
      <c r="AJ397" s="103"/>
      <c r="AK397" s="103"/>
    </row>
    <row r="398" spans="1:37" s="7" customFormat="1" x14ac:dyDescent="0.3">
      <c r="A398" s="103"/>
      <c r="B398" s="103">
        <v>6118</v>
      </c>
      <c r="C398" s="103" t="s">
        <v>248</v>
      </c>
      <c r="D398" s="103" t="s">
        <v>250</v>
      </c>
      <c r="E398" s="103" t="s">
        <v>126</v>
      </c>
      <c r="F398" s="218" t="str">
        <f>SUBSTITUTE( lng_iteminfo!$O$665,"{0}",S398 )</f>
        <v>우유 탱크 Lv.18</v>
      </c>
      <c r="G398" s="103">
        <v>0</v>
      </c>
      <c r="H398" s="103">
        <v>0</v>
      </c>
      <c r="I398" s="103" t="s">
        <v>127</v>
      </c>
      <c r="J398" s="103">
        <v>0</v>
      </c>
      <c r="K398" s="106" t="s">
        <v>414</v>
      </c>
      <c r="L398" s="103">
        <v>0</v>
      </c>
      <c r="M398" s="103">
        <v>0</v>
      </c>
      <c r="N398" s="103">
        <v>4680</v>
      </c>
      <c r="O398" s="103">
        <v>0</v>
      </c>
      <c r="P398" s="103">
        <v>1</v>
      </c>
      <c r="Q398" s="103">
        <v>1</v>
      </c>
      <c r="R398" s="218" t="str">
        <f t="shared" si="41"/>
        <v>우유 탱크 Lv.18</v>
      </c>
      <c r="S398" s="103">
        <v>18</v>
      </c>
      <c r="T398" s="103">
        <v>0</v>
      </c>
      <c r="U398" s="98">
        <v>13</v>
      </c>
      <c r="V398" s="98">
        <v>25987</v>
      </c>
      <c r="W398" s="103">
        <v>26</v>
      </c>
      <c r="X398" s="103" t="s">
        <v>259</v>
      </c>
      <c r="Y398" s="103">
        <v>36</v>
      </c>
      <c r="Z398" s="103">
        <v>2</v>
      </c>
      <c r="AA398" s="103"/>
      <c r="AB398" s="103"/>
      <c r="AC398" s="103"/>
      <c r="AD398" s="103"/>
      <c r="AE398" s="103"/>
      <c r="AF398" s="103"/>
      <c r="AG398" s="103"/>
      <c r="AH398" s="103"/>
      <c r="AI398" s="103"/>
      <c r="AJ398" s="103"/>
      <c r="AK398" s="103"/>
    </row>
    <row r="399" spans="1:37" s="7" customFormat="1" x14ac:dyDescent="0.3">
      <c r="A399" s="103"/>
      <c r="B399" s="103">
        <v>6119</v>
      </c>
      <c r="C399" s="103" t="s">
        <v>248</v>
      </c>
      <c r="D399" s="103" t="s">
        <v>250</v>
      </c>
      <c r="E399" s="103" t="s">
        <v>126</v>
      </c>
      <c r="F399" s="218" t="str">
        <f>SUBSTITUTE( lng_iteminfo!$O$665,"{0}",S399 )</f>
        <v>우유 탱크 Lv.19</v>
      </c>
      <c r="G399" s="103">
        <v>0</v>
      </c>
      <c r="H399" s="103">
        <v>0</v>
      </c>
      <c r="I399" s="103" t="s">
        <v>127</v>
      </c>
      <c r="J399" s="103">
        <v>0</v>
      </c>
      <c r="K399" s="106" t="s">
        <v>414</v>
      </c>
      <c r="L399" s="103">
        <v>0</v>
      </c>
      <c r="M399" s="103">
        <v>0</v>
      </c>
      <c r="N399" s="103">
        <v>4950</v>
      </c>
      <c r="O399" s="103">
        <v>0</v>
      </c>
      <c r="P399" s="103">
        <v>1</v>
      </c>
      <c r="Q399" s="103">
        <v>1</v>
      </c>
      <c r="R399" s="218" t="str">
        <f t="shared" si="41"/>
        <v>우유 탱크 Lv.19</v>
      </c>
      <c r="S399" s="103">
        <v>19</v>
      </c>
      <c r="T399" s="103">
        <v>0</v>
      </c>
      <c r="U399" s="98">
        <v>14</v>
      </c>
      <c r="V399" s="98">
        <v>29977</v>
      </c>
      <c r="W399" s="103">
        <v>28</v>
      </c>
      <c r="X399" s="103" t="s">
        <v>259</v>
      </c>
      <c r="Y399" s="103">
        <v>40</v>
      </c>
      <c r="Z399" s="103">
        <v>2</v>
      </c>
      <c r="AA399" s="103"/>
      <c r="AB399" s="103"/>
      <c r="AC399" s="103"/>
      <c r="AD399" s="103"/>
      <c r="AE399" s="103"/>
      <c r="AF399" s="103"/>
      <c r="AG399" s="103"/>
      <c r="AH399" s="103"/>
      <c r="AI399" s="103"/>
      <c r="AJ399" s="103"/>
      <c r="AK399" s="103"/>
    </row>
    <row r="400" spans="1:37" s="7" customFormat="1" x14ac:dyDescent="0.3">
      <c r="A400" s="103"/>
      <c r="B400" s="103">
        <v>6120</v>
      </c>
      <c r="C400" s="103" t="s">
        <v>248</v>
      </c>
      <c r="D400" s="103" t="s">
        <v>250</v>
      </c>
      <c r="E400" s="103" t="s">
        <v>126</v>
      </c>
      <c r="F400" s="218" t="str">
        <f>SUBSTITUTE( lng_iteminfo!$O$665,"{0}",S400 )</f>
        <v>우유 탱크 Lv.20</v>
      </c>
      <c r="G400" s="103">
        <v>0</v>
      </c>
      <c r="H400" s="103">
        <v>0</v>
      </c>
      <c r="I400" s="103" t="s">
        <v>127</v>
      </c>
      <c r="J400" s="103">
        <v>0</v>
      </c>
      <c r="K400" s="106" t="s">
        <v>414</v>
      </c>
      <c r="L400" s="103">
        <v>0</v>
      </c>
      <c r="M400" s="103">
        <v>0</v>
      </c>
      <c r="N400" s="103">
        <v>6120</v>
      </c>
      <c r="O400" s="103">
        <v>0</v>
      </c>
      <c r="P400" s="103">
        <v>1</v>
      </c>
      <c r="Q400" s="103">
        <v>1</v>
      </c>
      <c r="R400" s="218" t="str">
        <f t="shared" si="41"/>
        <v>우유 탱크 Lv.20</v>
      </c>
      <c r="S400" s="103">
        <v>20</v>
      </c>
      <c r="T400" s="103">
        <v>0</v>
      </c>
      <c r="U400" s="98">
        <v>15</v>
      </c>
      <c r="V400" s="98">
        <v>39060</v>
      </c>
      <c r="W400" s="103">
        <v>30</v>
      </c>
      <c r="X400" s="103" t="s">
        <v>259</v>
      </c>
      <c r="Y400" s="103">
        <v>45</v>
      </c>
      <c r="Z400" s="103">
        <v>2</v>
      </c>
      <c r="AA400" s="103"/>
      <c r="AB400" s="103"/>
      <c r="AC400" s="103"/>
      <c r="AD400" s="103"/>
      <c r="AE400" s="103"/>
      <c r="AF400" s="103"/>
      <c r="AG400" s="103"/>
      <c r="AH400" s="103"/>
      <c r="AI400" s="103"/>
      <c r="AJ400" s="103"/>
      <c r="AK400" s="103"/>
    </row>
    <row r="401" spans="1:37" s="103" customFormat="1" x14ac:dyDescent="0.3">
      <c r="B401" s="272">
        <v>6121</v>
      </c>
      <c r="C401" s="272" t="s">
        <v>248</v>
      </c>
      <c r="D401" s="272" t="s">
        <v>250</v>
      </c>
      <c r="E401" s="272" t="s">
        <v>126</v>
      </c>
      <c r="F401" s="218" t="str">
        <f>SUBSTITUTE( lng_iteminfo!$O$665,"{0}",S401 )</f>
        <v>우유 탱크 Lv.21</v>
      </c>
      <c r="G401" s="274">
        <v>0</v>
      </c>
      <c r="H401" s="274">
        <v>0</v>
      </c>
      <c r="I401" s="274" t="s">
        <v>127</v>
      </c>
      <c r="J401" s="274">
        <v>0</v>
      </c>
      <c r="K401" s="274" t="s">
        <v>4291</v>
      </c>
      <c r="L401" s="274">
        <v>0</v>
      </c>
      <c r="M401" s="274">
        <v>0</v>
      </c>
      <c r="N401" s="274">
        <v>31000</v>
      </c>
      <c r="O401" s="274">
        <v>0</v>
      </c>
      <c r="P401" s="274">
        <v>1</v>
      </c>
      <c r="Q401" s="274">
        <v>1</v>
      </c>
      <c r="R401" s="218" t="str">
        <f t="shared" si="41"/>
        <v>우유 탱크 Lv.21</v>
      </c>
      <c r="S401" s="276">
        <v>21</v>
      </c>
      <c r="T401" s="276">
        <v>0</v>
      </c>
      <c r="U401" s="276">
        <v>16</v>
      </c>
      <c r="V401" s="276">
        <v>59000</v>
      </c>
      <c r="W401" s="276">
        <v>33</v>
      </c>
      <c r="X401" s="276" t="s">
        <v>4293</v>
      </c>
      <c r="Y401" s="276">
        <v>50</v>
      </c>
      <c r="Z401" s="276">
        <v>2</v>
      </c>
    </row>
    <row r="402" spans="1:37" s="103" customFormat="1" x14ac:dyDescent="0.3">
      <c r="B402" s="272">
        <v>6122</v>
      </c>
      <c r="C402" s="272" t="s">
        <v>248</v>
      </c>
      <c r="D402" s="272" t="s">
        <v>250</v>
      </c>
      <c r="E402" s="272" t="s">
        <v>126</v>
      </c>
      <c r="F402" s="218" t="str">
        <f>SUBSTITUTE( lng_iteminfo!$O$665,"{0}",S402 )</f>
        <v>우유 탱크 Lv.22</v>
      </c>
      <c r="G402" s="274">
        <v>0</v>
      </c>
      <c r="H402" s="274">
        <v>0</v>
      </c>
      <c r="I402" s="274" t="s">
        <v>127</v>
      </c>
      <c r="J402" s="274">
        <v>0</v>
      </c>
      <c r="K402" s="274" t="s">
        <v>4291</v>
      </c>
      <c r="L402" s="274">
        <v>0</v>
      </c>
      <c r="M402" s="274">
        <v>0</v>
      </c>
      <c r="N402" s="274">
        <v>155000</v>
      </c>
      <c r="O402" s="274">
        <v>0</v>
      </c>
      <c r="P402" s="274">
        <v>1</v>
      </c>
      <c r="Q402" s="274">
        <v>1</v>
      </c>
      <c r="R402" s="218" t="str">
        <f t="shared" si="41"/>
        <v>우유 탱크 Lv.22</v>
      </c>
      <c r="S402" s="276">
        <v>22</v>
      </c>
      <c r="T402" s="276">
        <v>0</v>
      </c>
      <c r="U402" s="276">
        <v>20</v>
      </c>
      <c r="V402" s="276">
        <v>89000</v>
      </c>
      <c r="W402" s="276">
        <v>36</v>
      </c>
      <c r="X402" s="276" t="s">
        <v>4293</v>
      </c>
      <c r="Y402" s="276">
        <v>54</v>
      </c>
      <c r="Z402" s="276">
        <v>2</v>
      </c>
    </row>
    <row r="403" spans="1:37" s="103" customFormat="1" x14ac:dyDescent="0.3">
      <c r="B403" s="272">
        <v>6123</v>
      </c>
      <c r="C403" s="272" t="s">
        <v>248</v>
      </c>
      <c r="D403" s="272" t="s">
        <v>250</v>
      </c>
      <c r="E403" s="272" t="s">
        <v>126</v>
      </c>
      <c r="F403" s="218" t="str">
        <f>SUBSTITUTE( lng_iteminfo!$O$665,"{0}",S403 )</f>
        <v>우유 탱크 Lv.23</v>
      </c>
      <c r="G403" s="274">
        <v>0</v>
      </c>
      <c r="H403" s="274">
        <v>0</v>
      </c>
      <c r="I403" s="274" t="s">
        <v>127</v>
      </c>
      <c r="J403" s="274">
        <v>0</v>
      </c>
      <c r="K403" s="274" t="s">
        <v>4291</v>
      </c>
      <c r="L403" s="274">
        <v>0</v>
      </c>
      <c r="M403" s="274">
        <v>0</v>
      </c>
      <c r="N403" s="274">
        <v>775000</v>
      </c>
      <c r="O403" s="274">
        <v>0</v>
      </c>
      <c r="P403" s="274">
        <v>1</v>
      </c>
      <c r="Q403" s="274">
        <v>1</v>
      </c>
      <c r="R403" s="218" t="str">
        <f t="shared" si="41"/>
        <v>우유 탱크 Lv.23</v>
      </c>
      <c r="S403" s="276">
        <v>23</v>
      </c>
      <c r="T403" s="276">
        <v>0</v>
      </c>
      <c r="U403" s="276">
        <v>23</v>
      </c>
      <c r="V403" s="276">
        <v>134000</v>
      </c>
      <c r="W403" s="276">
        <v>39</v>
      </c>
      <c r="X403" s="276" t="s">
        <v>4293</v>
      </c>
      <c r="Y403" s="276">
        <v>58</v>
      </c>
      <c r="Z403" s="276">
        <v>2</v>
      </c>
    </row>
    <row r="404" spans="1:37" s="103" customFormat="1" x14ac:dyDescent="0.3">
      <c r="B404" s="273">
        <v>6124</v>
      </c>
      <c r="C404" s="273" t="s">
        <v>248</v>
      </c>
      <c r="D404" s="273" t="s">
        <v>250</v>
      </c>
      <c r="E404" s="273" t="s">
        <v>126</v>
      </c>
      <c r="F404" s="218" t="str">
        <f>SUBSTITUTE( lng_iteminfo!$O$665,"{0}",S404 )</f>
        <v>우유 탱크 Lv.24</v>
      </c>
      <c r="G404" s="275">
        <v>0</v>
      </c>
      <c r="H404" s="275">
        <v>0</v>
      </c>
      <c r="I404" s="275" t="s">
        <v>127</v>
      </c>
      <c r="J404" s="275">
        <v>0</v>
      </c>
      <c r="K404" s="275" t="s">
        <v>4292</v>
      </c>
      <c r="L404" s="275">
        <v>0</v>
      </c>
      <c r="M404" s="275">
        <v>0</v>
      </c>
      <c r="N404" s="275">
        <v>930000</v>
      </c>
      <c r="O404" s="275">
        <v>0</v>
      </c>
      <c r="P404" s="275">
        <v>1</v>
      </c>
      <c r="Q404" s="275">
        <v>1</v>
      </c>
      <c r="R404" s="218" t="str">
        <f t="shared" si="41"/>
        <v>우유 탱크 Lv.24</v>
      </c>
      <c r="S404" s="277">
        <v>24</v>
      </c>
      <c r="T404" s="277">
        <v>0</v>
      </c>
      <c r="U404" s="277">
        <v>27</v>
      </c>
      <c r="V404" s="277">
        <v>160800</v>
      </c>
      <c r="W404" s="277">
        <v>41</v>
      </c>
      <c r="X404" s="277" t="s">
        <v>4294</v>
      </c>
      <c r="Y404" s="278">
        <v>61</v>
      </c>
      <c r="Z404" s="277">
        <v>2</v>
      </c>
    </row>
    <row r="405" spans="1:37" s="103" customFormat="1" x14ac:dyDescent="0.3">
      <c r="B405" s="273">
        <v>6125</v>
      </c>
      <c r="C405" s="273" t="s">
        <v>248</v>
      </c>
      <c r="D405" s="273" t="s">
        <v>250</v>
      </c>
      <c r="E405" s="273" t="s">
        <v>126</v>
      </c>
      <c r="F405" s="218" t="str">
        <f>SUBSTITUTE( lng_iteminfo!$O$665,"{0}",S405 )</f>
        <v>우유 탱크 Lv.25</v>
      </c>
      <c r="G405" s="275">
        <v>0</v>
      </c>
      <c r="H405" s="275">
        <v>0</v>
      </c>
      <c r="I405" s="275" t="s">
        <v>127</v>
      </c>
      <c r="J405" s="275">
        <v>0</v>
      </c>
      <c r="K405" s="275" t="s">
        <v>4292</v>
      </c>
      <c r="L405" s="275">
        <v>0</v>
      </c>
      <c r="M405" s="275">
        <v>0</v>
      </c>
      <c r="N405" s="275">
        <v>1116000</v>
      </c>
      <c r="O405" s="275">
        <v>0</v>
      </c>
      <c r="P405" s="275">
        <v>1</v>
      </c>
      <c r="Q405" s="275">
        <v>1</v>
      </c>
      <c r="R405" s="218" t="str">
        <f t="shared" si="41"/>
        <v>우유 탱크 Lv.25</v>
      </c>
      <c r="S405" s="277">
        <v>25</v>
      </c>
      <c r="T405" s="277">
        <v>0</v>
      </c>
      <c r="U405" s="277">
        <v>31</v>
      </c>
      <c r="V405" s="277">
        <v>193000</v>
      </c>
      <c r="W405" s="277">
        <v>42</v>
      </c>
      <c r="X405" s="277" t="s">
        <v>4294</v>
      </c>
      <c r="Y405" s="278">
        <v>63</v>
      </c>
      <c r="Z405" s="277">
        <v>2</v>
      </c>
    </row>
    <row r="406" spans="1:37" s="103" customFormat="1" x14ac:dyDescent="0.3">
      <c r="B406" s="273">
        <v>6126</v>
      </c>
      <c r="C406" s="273" t="s">
        <v>248</v>
      </c>
      <c r="D406" s="273" t="s">
        <v>250</v>
      </c>
      <c r="E406" s="273" t="s">
        <v>126</v>
      </c>
      <c r="F406" s="218" t="str">
        <f>SUBSTITUTE( lng_iteminfo!$O$665,"{0}",S406 )</f>
        <v>우유 탱크 Lv.26</v>
      </c>
      <c r="G406" s="275">
        <v>0</v>
      </c>
      <c r="H406" s="275">
        <v>0</v>
      </c>
      <c r="I406" s="275" t="s">
        <v>127</v>
      </c>
      <c r="J406" s="275">
        <v>0</v>
      </c>
      <c r="K406" s="275" t="s">
        <v>4381</v>
      </c>
      <c r="L406" s="275">
        <v>0</v>
      </c>
      <c r="M406" s="275">
        <v>0</v>
      </c>
      <c r="N406" s="275">
        <v>1340000</v>
      </c>
      <c r="O406" s="275">
        <v>0</v>
      </c>
      <c r="P406" s="275">
        <v>1</v>
      </c>
      <c r="Q406" s="275">
        <v>1</v>
      </c>
      <c r="R406" s="218" t="str">
        <f t="shared" si="41"/>
        <v>우유 탱크 Lv.26</v>
      </c>
      <c r="S406" s="277">
        <v>26</v>
      </c>
      <c r="T406" s="277">
        <v>0</v>
      </c>
      <c r="U406" s="277">
        <v>35</v>
      </c>
      <c r="V406" s="277">
        <v>231600</v>
      </c>
      <c r="W406" s="277">
        <v>43</v>
      </c>
      <c r="X406" s="277" t="s">
        <v>4295</v>
      </c>
      <c r="Y406" s="278">
        <v>65</v>
      </c>
      <c r="Z406" s="277">
        <v>2</v>
      </c>
    </row>
    <row r="407" spans="1:37" s="103" customFormat="1" x14ac:dyDescent="0.3">
      <c r="B407" s="273">
        <v>6127</v>
      </c>
      <c r="C407" s="273" t="s">
        <v>248</v>
      </c>
      <c r="D407" s="273" t="s">
        <v>250</v>
      </c>
      <c r="E407" s="273" t="s">
        <v>126</v>
      </c>
      <c r="F407" s="218" t="str">
        <f>SUBSTITUTE( lng_iteminfo!$O$665,"{0}",S407 )</f>
        <v>우유 탱크 Lv.27</v>
      </c>
      <c r="G407" s="275">
        <v>0</v>
      </c>
      <c r="H407" s="275">
        <v>0</v>
      </c>
      <c r="I407" s="275" t="s">
        <v>127</v>
      </c>
      <c r="J407" s="275">
        <v>0</v>
      </c>
      <c r="K407" s="275" t="s">
        <v>4381</v>
      </c>
      <c r="L407" s="275">
        <v>0</v>
      </c>
      <c r="M407" s="275">
        <v>0</v>
      </c>
      <c r="N407" s="275">
        <v>1608000</v>
      </c>
      <c r="O407" s="275">
        <v>0</v>
      </c>
      <c r="P407" s="275">
        <v>1</v>
      </c>
      <c r="Q407" s="275">
        <v>1</v>
      </c>
      <c r="R407" s="218" t="str">
        <f t="shared" si="41"/>
        <v>우유 탱크 Lv.27</v>
      </c>
      <c r="S407" s="277">
        <v>27</v>
      </c>
      <c r="T407" s="277">
        <v>0</v>
      </c>
      <c r="U407" s="277">
        <v>39</v>
      </c>
      <c r="V407" s="277">
        <v>278000</v>
      </c>
      <c r="W407" s="277">
        <v>44</v>
      </c>
      <c r="X407" s="277" t="s">
        <v>4295</v>
      </c>
      <c r="Y407" s="278">
        <v>67</v>
      </c>
      <c r="Z407" s="277">
        <v>2</v>
      </c>
    </row>
    <row r="408" spans="1:37" s="103" customFormat="1" x14ac:dyDescent="0.3">
      <c r="B408" s="273">
        <v>6128</v>
      </c>
      <c r="C408" s="273" t="s">
        <v>248</v>
      </c>
      <c r="D408" s="273" t="s">
        <v>250</v>
      </c>
      <c r="E408" s="273" t="s">
        <v>126</v>
      </c>
      <c r="F408" s="218" t="str">
        <f>SUBSTITUTE( lng_iteminfo!$O$665,"{0}",S408 )</f>
        <v>우유 탱크 Lv.28</v>
      </c>
      <c r="G408" s="275">
        <v>0</v>
      </c>
      <c r="H408" s="275">
        <v>0</v>
      </c>
      <c r="I408" s="275" t="s">
        <v>127</v>
      </c>
      <c r="J408" s="275">
        <v>0</v>
      </c>
      <c r="K408" s="275" t="s">
        <v>4381</v>
      </c>
      <c r="L408" s="275">
        <v>0</v>
      </c>
      <c r="M408" s="275">
        <v>0</v>
      </c>
      <c r="N408" s="275">
        <v>1930000</v>
      </c>
      <c r="O408" s="275">
        <v>0</v>
      </c>
      <c r="P408" s="275">
        <v>1</v>
      </c>
      <c r="Q408" s="275">
        <v>1</v>
      </c>
      <c r="R408" s="218" t="str">
        <f t="shared" si="41"/>
        <v>우유 탱크 Lv.28</v>
      </c>
      <c r="S408" s="277">
        <v>28</v>
      </c>
      <c r="T408" s="277">
        <v>0</v>
      </c>
      <c r="U408" s="277">
        <v>43</v>
      </c>
      <c r="V408" s="277">
        <v>333600</v>
      </c>
      <c r="W408" s="277">
        <v>45</v>
      </c>
      <c r="X408" s="277" t="s">
        <v>4295</v>
      </c>
      <c r="Y408" s="278">
        <v>69</v>
      </c>
      <c r="Z408" s="277">
        <v>2</v>
      </c>
    </row>
    <row r="409" spans="1:37" s="7" customFormat="1" x14ac:dyDescent="0.3">
      <c r="A409" s="87" t="s">
        <v>616</v>
      </c>
      <c r="B409" s="87"/>
      <c r="C409" s="87"/>
      <c r="D409" s="87"/>
      <c r="E409" s="87"/>
      <c r="F409" s="87"/>
      <c r="G409" s="87"/>
      <c r="H409" s="87"/>
      <c r="I409" s="87"/>
      <c r="J409" s="87"/>
      <c r="K409" s="47"/>
      <c r="L409" s="87"/>
      <c r="M409" s="87"/>
      <c r="N409" s="87"/>
      <c r="O409" s="87"/>
      <c r="P409" s="87"/>
      <c r="Q409" s="87"/>
      <c r="R409" s="87"/>
      <c r="S409" s="103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48"/>
      <c r="AH409" s="48"/>
      <c r="AI409" s="48"/>
      <c r="AJ409" s="103"/>
      <c r="AK409" s="103"/>
    </row>
    <row r="410" spans="1:37" s="7" customFormat="1" x14ac:dyDescent="0.3">
      <c r="A410" s="48" t="s">
        <v>1487</v>
      </c>
      <c r="B410" s="48" t="s">
        <v>1488</v>
      </c>
      <c r="C410" s="48" t="s">
        <v>1489</v>
      </c>
      <c r="D410" s="48" t="s">
        <v>1490</v>
      </c>
      <c r="E410" s="48" t="s">
        <v>1491</v>
      </c>
      <c r="F410" s="48" t="s">
        <v>1492</v>
      </c>
      <c r="G410" s="48" t="s">
        <v>1493</v>
      </c>
      <c r="H410" s="48" t="s">
        <v>1494</v>
      </c>
      <c r="I410" s="48" t="s">
        <v>1495</v>
      </c>
      <c r="J410" s="48" t="s">
        <v>1496</v>
      </c>
      <c r="K410" s="48" t="s">
        <v>1497</v>
      </c>
      <c r="L410" s="48" t="s">
        <v>1498</v>
      </c>
      <c r="M410" s="48" t="s">
        <v>1499</v>
      </c>
      <c r="N410" s="48" t="s">
        <v>189</v>
      </c>
      <c r="O410" s="48" t="s">
        <v>1500</v>
      </c>
      <c r="P410" s="48" t="s">
        <v>1501</v>
      </c>
      <c r="Q410" s="48" t="s">
        <v>1502</v>
      </c>
      <c r="R410" s="48" t="s">
        <v>1503</v>
      </c>
      <c r="S410" s="48" t="s">
        <v>1504</v>
      </c>
      <c r="T410" s="48" t="s">
        <v>84</v>
      </c>
      <c r="U410" s="48" t="s">
        <v>85</v>
      </c>
      <c r="V410" s="48" t="s">
        <v>86</v>
      </c>
      <c r="W410" s="48" t="s">
        <v>90</v>
      </c>
      <c r="X410" s="48" t="s">
        <v>1505</v>
      </c>
      <c r="Y410" s="48" t="s">
        <v>814</v>
      </c>
      <c r="Z410" s="48" t="s">
        <v>1506</v>
      </c>
      <c r="AA410" s="48"/>
      <c r="AB410" s="48"/>
      <c r="AC410" s="48"/>
      <c r="AD410" s="48"/>
      <c r="AE410" s="48"/>
      <c r="AF410" s="48"/>
      <c r="AG410" s="103"/>
      <c r="AH410" s="103"/>
      <c r="AI410" s="103"/>
      <c r="AJ410" s="103"/>
      <c r="AK410" s="103"/>
    </row>
    <row r="411" spans="1:37" s="7" customFormat="1" x14ac:dyDescent="0.3">
      <c r="A411" s="103"/>
      <c r="B411" s="103">
        <v>6200</v>
      </c>
      <c r="C411" s="103" t="s">
        <v>248</v>
      </c>
      <c r="D411" s="103" t="s">
        <v>615</v>
      </c>
      <c r="E411" s="103" t="s">
        <v>126</v>
      </c>
      <c r="F411" s="103" t="str">
        <f>SUBSTITUTE( lng_iteminfo!$O$666,"{0}",S411 )</f>
        <v>품질향상 Lv.0</v>
      </c>
      <c r="G411" s="103">
        <v>0</v>
      </c>
      <c r="H411" s="103">
        <v>0</v>
      </c>
      <c r="I411" s="103" t="s">
        <v>127</v>
      </c>
      <c r="J411" s="103">
        <v>0</v>
      </c>
      <c r="K411" s="106" t="s">
        <v>415</v>
      </c>
      <c r="L411" s="103">
        <v>0</v>
      </c>
      <c r="M411" s="103">
        <v>0</v>
      </c>
      <c r="N411" s="98">
        <v>0</v>
      </c>
      <c r="O411" s="103">
        <v>0</v>
      </c>
      <c r="P411" s="103">
        <v>1</v>
      </c>
      <c r="Q411" s="103">
        <v>1</v>
      </c>
      <c r="R411" s="103" t="str">
        <f>F411</f>
        <v>품질향상 Lv.0</v>
      </c>
      <c r="S411" s="103">
        <v>0</v>
      </c>
      <c r="T411" s="103">
        <v>0</v>
      </c>
      <c r="U411" s="98">
        <v>1</v>
      </c>
      <c r="V411" s="98">
        <v>0</v>
      </c>
      <c r="W411" s="103">
        <v>0</v>
      </c>
      <c r="X411" s="103" t="s">
        <v>306</v>
      </c>
      <c r="Y411" s="59">
        <v>12</v>
      </c>
      <c r="Z411" s="103">
        <v>3</v>
      </c>
      <c r="AA411" s="103"/>
      <c r="AB411" s="103"/>
      <c r="AC411" s="103"/>
      <c r="AD411" s="103"/>
      <c r="AE411" s="103"/>
      <c r="AF411" s="103"/>
      <c r="AG411" s="103"/>
      <c r="AH411" s="103"/>
      <c r="AI411" s="103"/>
      <c r="AJ411" s="103"/>
      <c r="AK411" s="103"/>
    </row>
    <row r="412" spans="1:37" s="7" customFormat="1" x14ac:dyDescent="0.3">
      <c r="A412" s="103"/>
      <c r="B412" s="103">
        <v>6201</v>
      </c>
      <c r="C412" s="103" t="s">
        <v>248</v>
      </c>
      <c r="D412" s="103" t="s">
        <v>615</v>
      </c>
      <c r="E412" s="103" t="s">
        <v>126</v>
      </c>
      <c r="F412" s="218" t="str">
        <f>SUBSTITUTE( lng_iteminfo!$O$666,"{0}",S412 )</f>
        <v>품질향상 Lv.1</v>
      </c>
      <c r="G412" s="103">
        <v>0</v>
      </c>
      <c r="H412" s="103">
        <v>0</v>
      </c>
      <c r="I412" s="103" t="s">
        <v>127</v>
      </c>
      <c r="J412" s="103">
        <v>0</v>
      </c>
      <c r="K412" s="106" t="s">
        <v>415</v>
      </c>
      <c r="L412" s="103">
        <v>0</v>
      </c>
      <c r="M412" s="103">
        <v>0</v>
      </c>
      <c r="N412" s="98">
        <v>930</v>
      </c>
      <c r="O412" s="103">
        <v>0</v>
      </c>
      <c r="P412" s="103">
        <v>1</v>
      </c>
      <c r="Q412" s="103">
        <v>1</v>
      </c>
      <c r="R412" s="218" t="str">
        <f t="shared" ref="R412:R439" si="42">F412</f>
        <v>품질향상 Lv.1</v>
      </c>
      <c r="S412" s="103">
        <v>1</v>
      </c>
      <c r="T412" s="103">
        <v>0</v>
      </c>
      <c r="U412" s="98">
        <v>4</v>
      </c>
      <c r="V412" s="98">
        <v>670</v>
      </c>
      <c r="W412" s="103">
        <v>1</v>
      </c>
      <c r="X412" s="103" t="s">
        <v>272</v>
      </c>
      <c r="Y412" s="59">
        <v>12</v>
      </c>
      <c r="Z412" s="103">
        <v>3</v>
      </c>
      <c r="AA412" s="103"/>
      <c r="AB412" s="103"/>
      <c r="AC412" s="103"/>
      <c r="AD412" s="103"/>
      <c r="AE412" s="103"/>
      <c r="AF412" s="103"/>
      <c r="AG412" s="103"/>
      <c r="AH412" s="103"/>
      <c r="AI412" s="103"/>
      <c r="AJ412" s="103"/>
      <c r="AK412" s="103"/>
    </row>
    <row r="413" spans="1:37" s="7" customFormat="1" x14ac:dyDescent="0.3">
      <c r="A413" s="103"/>
      <c r="B413" s="103">
        <v>6202</v>
      </c>
      <c r="C413" s="103" t="s">
        <v>248</v>
      </c>
      <c r="D413" s="103" t="s">
        <v>615</v>
      </c>
      <c r="E413" s="103" t="s">
        <v>126</v>
      </c>
      <c r="F413" s="218" t="str">
        <f>SUBSTITUTE( lng_iteminfo!$O$666,"{0}",S413 )</f>
        <v>품질향상 Lv.2</v>
      </c>
      <c r="G413" s="103">
        <v>0</v>
      </c>
      <c r="H413" s="103">
        <v>0</v>
      </c>
      <c r="I413" s="103" t="s">
        <v>127</v>
      </c>
      <c r="J413" s="103">
        <v>0</v>
      </c>
      <c r="K413" s="106" t="s">
        <v>416</v>
      </c>
      <c r="L413" s="103">
        <v>0</v>
      </c>
      <c r="M413" s="103">
        <v>0</v>
      </c>
      <c r="N413" s="98">
        <v>1130</v>
      </c>
      <c r="O413" s="103">
        <v>0</v>
      </c>
      <c r="P413" s="103">
        <v>1</v>
      </c>
      <c r="Q413" s="103">
        <v>1</v>
      </c>
      <c r="R413" s="218" t="str">
        <f t="shared" si="42"/>
        <v>품질향상 Lv.2</v>
      </c>
      <c r="S413" s="103">
        <v>2</v>
      </c>
      <c r="T413" s="103">
        <v>0</v>
      </c>
      <c r="U413" s="98">
        <v>5</v>
      </c>
      <c r="V413" s="98">
        <v>1000</v>
      </c>
      <c r="W413" s="103">
        <v>2</v>
      </c>
      <c r="X413" s="103" t="s">
        <v>273</v>
      </c>
      <c r="Y413" s="59">
        <v>14</v>
      </c>
      <c r="Z413" s="103">
        <v>3</v>
      </c>
      <c r="AA413" s="103"/>
      <c r="AB413" s="103"/>
      <c r="AC413" s="103"/>
      <c r="AD413" s="103"/>
      <c r="AE413" s="103"/>
      <c r="AF413" s="103"/>
      <c r="AG413" s="103"/>
      <c r="AH413" s="103"/>
      <c r="AI413" s="103"/>
      <c r="AJ413" s="103"/>
      <c r="AK413" s="103"/>
    </row>
    <row r="414" spans="1:37" s="7" customFormat="1" x14ac:dyDescent="0.3">
      <c r="A414" s="103"/>
      <c r="B414" s="103">
        <v>6203</v>
      </c>
      <c r="C414" s="103" t="s">
        <v>248</v>
      </c>
      <c r="D414" s="103" t="s">
        <v>615</v>
      </c>
      <c r="E414" s="103" t="s">
        <v>126</v>
      </c>
      <c r="F414" s="218" t="str">
        <f>SUBSTITUTE( lng_iteminfo!$O$666,"{0}",S414 )</f>
        <v>품질향상 Lv.3</v>
      </c>
      <c r="G414" s="103">
        <v>0</v>
      </c>
      <c r="H414" s="103">
        <v>0</v>
      </c>
      <c r="I414" s="103" t="s">
        <v>127</v>
      </c>
      <c r="J414" s="103">
        <v>0</v>
      </c>
      <c r="K414" s="106" t="s">
        <v>416</v>
      </c>
      <c r="L414" s="103">
        <v>0</v>
      </c>
      <c r="M414" s="103">
        <v>0</v>
      </c>
      <c r="N414" s="98">
        <v>1330</v>
      </c>
      <c r="O414" s="103">
        <v>0</v>
      </c>
      <c r="P414" s="103">
        <v>1</v>
      </c>
      <c r="Q414" s="103">
        <v>1</v>
      </c>
      <c r="R414" s="218" t="str">
        <f t="shared" si="42"/>
        <v>품질향상 Lv.3</v>
      </c>
      <c r="S414" s="103">
        <v>3</v>
      </c>
      <c r="T414" s="103">
        <v>0</v>
      </c>
      <c r="U414" s="98">
        <v>5</v>
      </c>
      <c r="V414" s="98">
        <v>1830</v>
      </c>
      <c r="W414" s="103">
        <v>3</v>
      </c>
      <c r="X414" s="103" t="s">
        <v>273</v>
      </c>
      <c r="Y414" s="59">
        <v>16</v>
      </c>
      <c r="Z414" s="103">
        <v>3</v>
      </c>
      <c r="AA414" s="103"/>
      <c r="AB414" s="103"/>
      <c r="AC414" s="103"/>
      <c r="AD414" s="103"/>
      <c r="AE414" s="103"/>
      <c r="AF414" s="103"/>
      <c r="AG414" s="103"/>
      <c r="AH414" s="103"/>
      <c r="AI414" s="103"/>
      <c r="AJ414" s="103"/>
      <c r="AK414" s="103"/>
    </row>
    <row r="415" spans="1:37" s="7" customFormat="1" x14ac:dyDescent="0.3">
      <c r="A415" s="103"/>
      <c r="B415" s="103">
        <v>6204</v>
      </c>
      <c r="C415" s="103" t="s">
        <v>248</v>
      </c>
      <c r="D415" s="103" t="s">
        <v>615</v>
      </c>
      <c r="E415" s="103" t="s">
        <v>126</v>
      </c>
      <c r="F415" s="218" t="str">
        <f>SUBSTITUTE( lng_iteminfo!$O$666,"{0}",S415 )</f>
        <v>품질향상 Lv.4</v>
      </c>
      <c r="G415" s="103">
        <v>0</v>
      </c>
      <c r="H415" s="103">
        <v>0</v>
      </c>
      <c r="I415" s="103" t="s">
        <v>127</v>
      </c>
      <c r="J415" s="103">
        <v>0</v>
      </c>
      <c r="K415" s="106" t="s">
        <v>416</v>
      </c>
      <c r="L415" s="103">
        <v>0</v>
      </c>
      <c r="M415" s="103">
        <v>0</v>
      </c>
      <c r="N415" s="98">
        <v>1690</v>
      </c>
      <c r="O415" s="103">
        <v>0</v>
      </c>
      <c r="P415" s="103">
        <v>1</v>
      </c>
      <c r="Q415" s="103">
        <v>1</v>
      </c>
      <c r="R415" s="218" t="str">
        <f t="shared" si="42"/>
        <v>품질향상 Lv.4</v>
      </c>
      <c r="S415" s="103">
        <v>4</v>
      </c>
      <c r="T415" s="103">
        <v>0</v>
      </c>
      <c r="U415" s="98">
        <v>5</v>
      </c>
      <c r="V415" s="98">
        <v>2400</v>
      </c>
      <c r="W415" s="103">
        <v>4</v>
      </c>
      <c r="X415" s="103" t="s">
        <v>273</v>
      </c>
      <c r="Y415" s="59">
        <v>18</v>
      </c>
      <c r="Z415" s="103">
        <v>3</v>
      </c>
      <c r="AA415" s="103"/>
      <c r="AB415" s="103"/>
      <c r="AC415" s="103"/>
      <c r="AD415" s="103"/>
      <c r="AE415" s="103"/>
      <c r="AF415" s="103"/>
      <c r="AG415" s="103"/>
      <c r="AH415" s="103"/>
      <c r="AI415" s="103"/>
      <c r="AJ415" s="103"/>
      <c r="AK415" s="103"/>
    </row>
    <row r="416" spans="1:37" s="7" customFormat="1" x14ac:dyDescent="0.3">
      <c r="A416" s="103"/>
      <c r="B416" s="103">
        <v>6205</v>
      </c>
      <c r="C416" s="103" t="s">
        <v>248</v>
      </c>
      <c r="D416" s="103" t="s">
        <v>615</v>
      </c>
      <c r="E416" s="103" t="s">
        <v>126</v>
      </c>
      <c r="F416" s="218" t="str">
        <f>SUBSTITUTE( lng_iteminfo!$O$666,"{0}",S416 )</f>
        <v>품질향상 Lv.5</v>
      </c>
      <c r="G416" s="103">
        <v>0</v>
      </c>
      <c r="H416" s="103">
        <v>0</v>
      </c>
      <c r="I416" s="103" t="s">
        <v>127</v>
      </c>
      <c r="J416" s="103">
        <v>0</v>
      </c>
      <c r="K416" s="106" t="s">
        <v>417</v>
      </c>
      <c r="L416" s="103">
        <v>0</v>
      </c>
      <c r="M416" s="103">
        <v>0</v>
      </c>
      <c r="N416" s="98">
        <v>1910</v>
      </c>
      <c r="O416" s="103">
        <v>0</v>
      </c>
      <c r="P416" s="103">
        <v>1</v>
      </c>
      <c r="Q416" s="103">
        <v>1</v>
      </c>
      <c r="R416" s="218" t="str">
        <f t="shared" si="42"/>
        <v>품질향상 Lv.5</v>
      </c>
      <c r="S416" s="103">
        <v>5</v>
      </c>
      <c r="T416" s="103">
        <v>0</v>
      </c>
      <c r="U416" s="98">
        <v>6</v>
      </c>
      <c r="V416" s="98">
        <v>3030</v>
      </c>
      <c r="W416" s="103">
        <v>5</v>
      </c>
      <c r="X416" s="103" t="s">
        <v>274</v>
      </c>
      <c r="Y416" s="59">
        <v>20</v>
      </c>
      <c r="Z416" s="103">
        <v>3</v>
      </c>
      <c r="AA416" s="103"/>
      <c r="AB416" s="103"/>
      <c r="AC416" s="103"/>
      <c r="AD416" s="103"/>
      <c r="AE416" s="103"/>
      <c r="AF416" s="103"/>
      <c r="AG416" s="103"/>
      <c r="AH416" s="103"/>
      <c r="AI416" s="103"/>
      <c r="AJ416" s="103"/>
      <c r="AK416" s="103"/>
    </row>
    <row r="417" spans="1:37" s="7" customFormat="1" x14ac:dyDescent="0.3">
      <c r="A417" s="103"/>
      <c r="B417" s="103">
        <v>6206</v>
      </c>
      <c r="C417" s="103" t="s">
        <v>248</v>
      </c>
      <c r="D417" s="103" t="s">
        <v>615</v>
      </c>
      <c r="E417" s="103" t="s">
        <v>126</v>
      </c>
      <c r="F417" s="218" t="str">
        <f>SUBSTITUTE( lng_iteminfo!$O$666,"{0}",S417 )</f>
        <v>품질향상 Lv.6</v>
      </c>
      <c r="G417" s="103">
        <v>0</v>
      </c>
      <c r="H417" s="103">
        <v>0</v>
      </c>
      <c r="I417" s="103" t="s">
        <v>127</v>
      </c>
      <c r="J417" s="103">
        <v>0</v>
      </c>
      <c r="K417" s="106" t="s">
        <v>417</v>
      </c>
      <c r="L417" s="103">
        <v>0</v>
      </c>
      <c r="M417" s="103">
        <v>0</v>
      </c>
      <c r="N417" s="98">
        <v>2890</v>
      </c>
      <c r="O417" s="103">
        <v>0</v>
      </c>
      <c r="P417" s="103">
        <v>1</v>
      </c>
      <c r="Q417" s="103">
        <v>1</v>
      </c>
      <c r="R417" s="218" t="str">
        <f t="shared" si="42"/>
        <v>품질향상 Lv.6</v>
      </c>
      <c r="S417" s="103">
        <v>6</v>
      </c>
      <c r="T417" s="103">
        <v>0</v>
      </c>
      <c r="U417" s="98">
        <v>6</v>
      </c>
      <c r="V417" s="98">
        <v>5080</v>
      </c>
      <c r="W417" s="103">
        <v>6</v>
      </c>
      <c r="X417" s="103" t="s">
        <v>274</v>
      </c>
      <c r="Y417" s="59">
        <v>22</v>
      </c>
      <c r="Z417" s="103">
        <v>3</v>
      </c>
      <c r="AA417" s="103"/>
      <c r="AB417" s="103"/>
      <c r="AC417" s="103"/>
      <c r="AD417" s="103"/>
      <c r="AE417" s="103"/>
      <c r="AF417" s="103"/>
      <c r="AG417" s="103"/>
      <c r="AH417" s="103"/>
      <c r="AI417" s="103"/>
      <c r="AJ417" s="103"/>
      <c r="AK417" s="103"/>
    </row>
    <row r="418" spans="1:37" s="7" customFormat="1" x14ac:dyDescent="0.3">
      <c r="A418" s="103"/>
      <c r="B418" s="103">
        <v>6207</v>
      </c>
      <c r="C418" s="103" t="s">
        <v>248</v>
      </c>
      <c r="D418" s="103" t="s">
        <v>615</v>
      </c>
      <c r="E418" s="103" t="s">
        <v>126</v>
      </c>
      <c r="F418" s="218" t="str">
        <f>SUBSTITUTE( lng_iteminfo!$O$666,"{0}",S418 )</f>
        <v>품질향상 Lv.7</v>
      </c>
      <c r="G418" s="103">
        <v>0</v>
      </c>
      <c r="H418" s="103">
        <v>0</v>
      </c>
      <c r="I418" s="103" t="s">
        <v>127</v>
      </c>
      <c r="J418" s="103">
        <v>0</v>
      </c>
      <c r="K418" s="106" t="s">
        <v>417</v>
      </c>
      <c r="L418" s="103">
        <v>0</v>
      </c>
      <c r="M418" s="103">
        <v>0</v>
      </c>
      <c r="N418" s="98">
        <v>3170</v>
      </c>
      <c r="O418" s="103">
        <v>0</v>
      </c>
      <c r="P418" s="103">
        <v>1</v>
      </c>
      <c r="Q418" s="103">
        <v>1</v>
      </c>
      <c r="R418" s="218" t="str">
        <f t="shared" si="42"/>
        <v>품질향상 Lv.7</v>
      </c>
      <c r="S418" s="103">
        <v>7</v>
      </c>
      <c r="T418" s="103">
        <v>0</v>
      </c>
      <c r="U418" s="98">
        <v>7</v>
      </c>
      <c r="V418" s="98">
        <v>6500</v>
      </c>
      <c r="W418" s="103">
        <v>7</v>
      </c>
      <c r="X418" s="103" t="s">
        <v>274</v>
      </c>
      <c r="Y418" s="59">
        <v>24</v>
      </c>
      <c r="Z418" s="103">
        <v>3</v>
      </c>
      <c r="AA418" s="103"/>
      <c r="AB418" s="103"/>
      <c r="AC418" s="103"/>
      <c r="AD418" s="103"/>
      <c r="AE418" s="103"/>
      <c r="AF418" s="103"/>
      <c r="AG418" s="103"/>
      <c r="AH418" s="103"/>
      <c r="AI418" s="103"/>
      <c r="AJ418" s="103"/>
      <c r="AK418" s="103"/>
    </row>
    <row r="419" spans="1:37" s="7" customFormat="1" x14ac:dyDescent="0.3">
      <c r="A419" s="103"/>
      <c r="B419" s="103">
        <v>6208</v>
      </c>
      <c r="C419" s="103" t="s">
        <v>248</v>
      </c>
      <c r="D419" s="103" t="s">
        <v>615</v>
      </c>
      <c r="E419" s="103" t="s">
        <v>126</v>
      </c>
      <c r="F419" s="218" t="str">
        <f>SUBSTITUTE( lng_iteminfo!$O$666,"{0}",S419 )</f>
        <v>품질향상 Lv.8</v>
      </c>
      <c r="G419" s="103">
        <v>0</v>
      </c>
      <c r="H419" s="103">
        <v>0</v>
      </c>
      <c r="I419" s="103" t="s">
        <v>127</v>
      </c>
      <c r="J419" s="103">
        <v>0</v>
      </c>
      <c r="K419" s="106" t="s">
        <v>418</v>
      </c>
      <c r="L419" s="103">
        <v>0</v>
      </c>
      <c r="M419" s="103">
        <v>0</v>
      </c>
      <c r="N419" s="98">
        <v>3460</v>
      </c>
      <c r="O419" s="103">
        <v>0</v>
      </c>
      <c r="P419" s="103">
        <v>1</v>
      </c>
      <c r="Q419" s="103">
        <v>1</v>
      </c>
      <c r="R419" s="218" t="str">
        <f t="shared" si="42"/>
        <v>품질향상 Lv.8</v>
      </c>
      <c r="S419" s="103">
        <v>8</v>
      </c>
      <c r="T419" s="103">
        <v>0</v>
      </c>
      <c r="U419" s="98">
        <v>8</v>
      </c>
      <c r="V419" s="98">
        <v>8040</v>
      </c>
      <c r="W419" s="103">
        <v>8</v>
      </c>
      <c r="X419" s="103" t="s">
        <v>275</v>
      </c>
      <c r="Y419" s="59">
        <v>26</v>
      </c>
      <c r="Z419" s="103">
        <v>3</v>
      </c>
      <c r="AA419" s="103"/>
      <c r="AB419" s="103"/>
      <c r="AC419" s="103"/>
      <c r="AD419" s="103"/>
      <c r="AE419" s="103"/>
      <c r="AF419" s="103"/>
      <c r="AG419" s="103"/>
      <c r="AH419" s="103"/>
      <c r="AI419" s="103"/>
      <c r="AJ419" s="103"/>
      <c r="AK419" s="103"/>
    </row>
    <row r="420" spans="1:37" s="7" customFormat="1" x14ac:dyDescent="0.3">
      <c r="A420" s="103"/>
      <c r="B420" s="103">
        <v>6209</v>
      </c>
      <c r="C420" s="103" t="s">
        <v>248</v>
      </c>
      <c r="D420" s="103" t="s">
        <v>615</v>
      </c>
      <c r="E420" s="103" t="s">
        <v>126</v>
      </c>
      <c r="F420" s="218" t="str">
        <f>SUBSTITUTE( lng_iteminfo!$O$666,"{0}",S420 )</f>
        <v>품질향상 Lv.9</v>
      </c>
      <c r="G420" s="103">
        <v>0</v>
      </c>
      <c r="H420" s="103">
        <v>0</v>
      </c>
      <c r="I420" s="103" t="s">
        <v>127</v>
      </c>
      <c r="J420" s="103">
        <v>0</v>
      </c>
      <c r="K420" s="106" t="s">
        <v>418</v>
      </c>
      <c r="L420" s="103">
        <v>0</v>
      </c>
      <c r="M420" s="103">
        <v>0</v>
      </c>
      <c r="N420" s="98">
        <v>4710</v>
      </c>
      <c r="O420" s="103">
        <v>0</v>
      </c>
      <c r="P420" s="103">
        <v>1</v>
      </c>
      <c r="Q420" s="103">
        <v>1</v>
      </c>
      <c r="R420" s="218" t="str">
        <f t="shared" si="42"/>
        <v>품질향상 Lv.9</v>
      </c>
      <c r="S420" s="103">
        <v>9</v>
      </c>
      <c r="T420" s="103">
        <v>0</v>
      </c>
      <c r="U420" s="98">
        <v>9</v>
      </c>
      <c r="V420" s="98">
        <v>11630</v>
      </c>
      <c r="W420" s="103">
        <v>9</v>
      </c>
      <c r="X420" s="103" t="s">
        <v>275</v>
      </c>
      <c r="Y420" s="59">
        <v>28</v>
      </c>
      <c r="Z420" s="103">
        <v>3</v>
      </c>
      <c r="AA420" s="103"/>
      <c r="AB420" s="103"/>
      <c r="AC420" s="103"/>
      <c r="AD420" s="103"/>
      <c r="AE420" s="103"/>
      <c r="AF420" s="103"/>
      <c r="AG420" s="103"/>
      <c r="AH420" s="103"/>
      <c r="AI420" s="103"/>
      <c r="AJ420" s="103"/>
      <c r="AK420" s="103"/>
    </row>
    <row r="421" spans="1:37" s="7" customFormat="1" x14ac:dyDescent="0.3">
      <c r="A421" s="103"/>
      <c r="B421" s="103">
        <v>6210</v>
      </c>
      <c r="C421" s="103" t="s">
        <v>248</v>
      </c>
      <c r="D421" s="103" t="s">
        <v>615</v>
      </c>
      <c r="E421" s="103" t="s">
        <v>126</v>
      </c>
      <c r="F421" s="218" t="str">
        <f>SUBSTITUTE( lng_iteminfo!$O$666,"{0}",S421 )</f>
        <v>품질향상 Lv.10</v>
      </c>
      <c r="G421" s="103">
        <v>0</v>
      </c>
      <c r="H421" s="103">
        <v>0</v>
      </c>
      <c r="I421" s="103" t="s">
        <v>127</v>
      </c>
      <c r="J421" s="103">
        <v>0</v>
      </c>
      <c r="K421" s="106" t="s">
        <v>418</v>
      </c>
      <c r="L421" s="103">
        <v>0</v>
      </c>
      <c r="M421" s="103">
        <v>0</v>
      </c>
      <c r="N421" s="98">
        <v>5600</v>
      </c>
      <c r="O421" s="103">
        <v>0</v>
      </c>
      <c r="P421" s="103">
        <v>1</v>
      </c>
      <c r="Q421" s="103">
        <v>1</v>
      </c>
      <c r="R421" s="218" t="str">
        <f t="shared" si="42"/>
        <v>품질향상 Lv.10</v>
      </c>
      <c r="S421" s="103">
        <v>10</v>
      </c>
      <c r="T421" s="103">
        <v>0</v>
      </c>
      <c r="U421" s="98">
        <v>10</v>
      </c>
      <c r="V421" s="98">
        <v>13750</v>
      </c>
      <c r="W421" s="103">
        <v>10</v>
      </c>
      <c r="X421" s="103" t="s">
        <v>275</v>
      </c>
      <c r="Y421" s="59">
        <v>30</v>
      </c>
      <c r="Z421" s="103">
        <v>3</v>
      </c>
      <c r="AA421" s="103"/>
      <c r="AB421" s="103"/>
      <c r="AC421" s="103"/>
      <c r="AD421" s="103"/>
      <c r="AE421" s="103"/>
      <c r="AF421" s="103"/>
      <c r="AG421" s="103"/>
      <c r="AH421" s="103"/>
      <c r="AI421" s="103"/>
      <c r="AJ421" s="103"/>
      <c r="AK421" s="103"/>
    </row>
    <row r="422" spans="1:37" s="7" customFormat="1" x14ac:dyDescent="0.3">
      <c r="A422" s="103"/>
      <c r="B422" s="103">
        <v>6211</v>
      </c>
      <c r="C422" s="103" t="s">
        <v>248</v>
      </c>
      <c r="D422" s="103" t="s">
        <v>615</v>
      </c>
      <c r="E422" s="103" t="s">
        <v>126</v>
      </c>
      <c r="F422" s="218" t="str">
        <f>SUBSTITUTE( lng_iteminfo!$O$666,"{0}",S422 )</f>
        <v>품질향상 Lv.11</v>
      </c>
      <c r="G422" s="103">
        <v>0</v>
      </c>
      <c r="H422" s="103">
        <v>0</v>
      </c>
      <c r="I422" s="103" t="s">
        <v>127</v>
      </c>
      <c r="J422" s="103">
        <v>0</v>
      </c>
      <c r="K422" s="106" t="s">
        <v>419</v>
      </c>
      <c r="L422" s="103">
        <v>0</v>
      </c>
      <c r="M422" s="103">
        <v>0</v>
      </c>
      <c r="N422" s="98">
        <v>6000</v>
      </c>
      <c r="O422" s="103">
        <v>0</v>
      </c>
      <c r="P422" s="103">
        <v>1</v>
      </c>
      <c r="Q422" s="103">
        <v>1</v>
      </c>
      <c r="R422" s="218" t="str">
        <f t="shared" si="42"/>
        <v>품질향상 Lv.11</v>
      </c>
      <c r="S422" s="103">
        <v>11</v>
      </c>
      <c r="T422" s="103">
        <v>0</v>
      </c>
      <c r="U422" s="98">
        <v>11</v>
      </c>
      <c r="V422" s="98">
        <v>16780</v>
      </c>
      <c r="W422" s="103">
        <v>11</v>
      </c>
      <c r="X422" s="103" t="s">
        <v>276</v>
      </c>
      <c r="Y422" s="59">
        <v>32</v>
      </c>
      <c r="Z422" s="103">
        <v>3</v>
      </c>
      <c r="AA422" s="103"/>
      <c r="AB422" s="103"/>
      <c r="AC422" s="103"/>
      <c r="AD422" s="103"/>
      <c r="AE422" s="103"/>
      <c r="AF422" s="103"/>
      <c r="AG422" s="103"/>
      <c r="AH422" s="103"/>
      <c r="AI422" s="103"/>
      <c r="AJ422" s="103"/>
      <c r="AK422" s="103"/>
    </row>
    <row r="423" spans="1:37" s="7" customFormat="1" x14ac:dyDescent="0.3">
      <c r="A423" s="103"/>
      <c r="B423" s="103">
        <v>6212</v>
      </c>
      <c r="C423" s="103" t="s">
        <v>248</v>
      </c>
      <c r="D423" s="103" t="s">
        <v>615</v>
      </c>
      <c r="E423" s="103" t="s">
        <v>126</v>
      </c>
      <c r="F423" s="218" t="str">
        <f>SUBSTITUTE( lng_iteminfo!$O$666,"{0}",S423 )</f>
        <v>품질향상 Lv.12</v>
      </c>
      <c r="G423" s="103">
        <v>0</v>
      </c>
      <c r="H423" s="103">
        <v>0</v>
      </c>
      <c r="I423" s="103" t="s">
        <v>127</v>
      </c>
      <c r="J423" s="103">
        <v>0</v>
      </c>
      <c r="K423" s="106" t="s">
        <v>419</v>
      </c>
      <c r="L423" s="103">
        <v>0</v>
      </c>
      <c r="M423" s="103">
        <v>0</v>
      </c>
      <c r="N423" s="98">
        <v>7600</v>
      </c>
      <c r="O423" s="103">
        <v>0</v>
      </c>
      <c r="P423" s="103">
        <v>1</v>
      </c>
      <c r="Q423" s="103">
        <v>1</v>
      </c>
      <c r="R423" s="218" t="str">
        <f t="shared" si="42"/>
        <v>품질향상 Lv.12</v>
      </c>
      <c r="S423" s="103">
        <v>12</v>
      </c>
      <c r="T423" s="103">
        <v>0</v>
      </c>
      <c r="U423" s="98">
        <v>12</v>
      </c>
      <c r="V423" s="98">
        <v>23320</v>
      </c>
      <c r="W423" s="103">
        <v>12</v>
      </c>
      <c r="X423" s="103" t="s">
        <v>276</v>
      </c>
      <c r="Y423" s="59">
        <v>34</v>
      </c>
      <c r="Z423" s="103">
        <v>3</v>
      </c>
      <c r="AA423" s="103"/>
      <c r="AB423" s="103"/>
      <c r="AC423" s="103"/>
      <c r="AD423" s="103"/>
      <c r="AE423" s="103"/>
      <c r="AF423" s="103"/>
      <c r="AG423" s="103"/>
      <c r="AH423" s="103"/>
      <c r="AI423" s="103"/>
      <c r="AJ423" s="103"/>
      <c r="AK423" s="103"/>
    </row>
    <row r="424" spans="1:37" s="7" customFormat="1" x14ac:dyDescent="0.3">
      <c r="A424" s="103"/>
      <c r="B424" s="103">
        <v>6213</v>
      </c>
      <c r="C424" s="103" t="s">
        <v>248</v>
      </c>
      <c r="D424" s="103" t="s">
        <v>615</v>
      </c>
      <c r="E424" s="103" t="s">
        <v>126</v>
      </c>
      <c r="F424" s="218" t="str">
        <f>SUBSTITUTE( lng_iteminfo!$O$666,"{0}",S424 )</f>
        <v>품질향상 Lv.13</v>
      </c>
      <c r="G424" s="103">
        <v>0</v>
      </c>
      <c r="H424" s="103">
        <v>0</v>
      </c>
      <c r="I424" s="103" t="s">
        <v>127</v>
      </c>
      <c r="J424" s="103">
        <v>0</v>
      </c>
      <c r="K424" s="106" t="s">
        <v>419</v>
      </c>
      <c r="L424" s="103">
        <v>0</v>
      </c>
      <c r="M424" s="103">
        <v>0</v>
      </c>
      <c r="N424" s="98">
        <v>8100</v>
      </c>
      <c r="O424" s="103">
        <v>0</v>
      </c>
      <c r="P424" s="103">
        <v>1</v>
      </c>
      <c r="Q424" s="103">
        <v>1</v>
      </c>
      <c r="R424" s="218" t="str">
        <f t="shared" si="42"/>
        <v>품질향상 Lv.13</v>
      </c>
      <c r="S424" s="103">
        <v>13</v>
      </c>
      <c r="T424" s="103">
        <v>0</v>
      </c>
      <c r="U424" s="98">
        <v>13</v>
      </c>
      <c r="V424" s="98">
        <v>27290</v>
      </c>
      <c r="W424" s="103">
        <v>13</v>
      </c>
      <c r="X424" s="103" t="s">
        <v>276</v>
      </c>
      <c r="Y424" s="59">
        <v>36</v>
      </c>
      <c r="Z424" s="103">
        <v>3</v>
      </c>
      <c r="AA424" s="103"/>
      <c r="AB424" s="103"/>
      <c r="AC424" s="103"/>
      <c r="AD424" s="103"/>
      <c r="AE424" s="103"/>
      <c r="AF424" s="103"/>
      <c r="AG424" s="103"/>
      <c r="AH424" s="103"/>
      <c r="AI424" s="103"/>
      <c r="AJ424" s="103"/>
      <c r="AK424" s="103"/>
    </row>
    <row r="425" spans="1:37" s="7" customFormat="1" x14ac:dyDescent="0.3">
      <c r="A425" s="103"/>
      <c r="B425" s="103">
        <v>6214</v>
      </c>
      <c r="C425" s="103" t="s">
        <v>248</v>
      </c>
      <c r="D425" s="103" t="s">
        <v>615</v>
      </c>
      <c r="E425" s="103" t="s">
        <v>126</v>
      </c>
      <c r="F425" s="218" t="str">
        <f>SUBSTITUTE( lng_iteminfo!$O$666,"{0}",S425 )</f>
        <v>품질향상 Lv.14</v>
      </c>
      <c r="G425" s="103">
        <v>0</v>
      </c>
      <c r="H425" s="103">
        <v>0</v>
      </c>
      <c r="I425" s="103" t="s">
        <v>127</v>
      </c>
      <c r="J425" s="103">
        <v>0</v>
      </c>
      <c r="K425" s="106" t="s">
        <v>420</v>
      </c>
      <c r="L425" s="103">
        <v>0</v>
      </c>
      <c r="M425" s="103">
        <v>0</v>
      </c>
      <c r="N425" s="98">
        <v>8600</v>
      </c>
      <c r="O425" s="103">
        <v>0</v>
      </c>
      <c r="P425" s="103">
        <v>1</v>
      </c>
      <c r="Q425" s="103">
        <v>1</v>
      </c>
      <c r="R425" s="218" t="str">
        <f t="shared" si="42"/>
        <v>품질향상 Lv.14</v>
      </c>
      <c r="S425" s="103">
        <v>14</v>
      </c>
      <c r="T425" s="103">
        <v>0</v>
      </c>
      <c r="U425" s="98">
        <v>14</v>
      </c>
      <c r="V425" s="98">
        <v>31480</v>
      </c>
      <c r="W425" s="103">
        <v>14</v>
      </c>
      <c r="X425" s="103" t="s">
        <v>277</v>
      </c>
      <c r="Y425" s="59">
        <v>38</v>
      </c>
      <c r="Z425" s="103">
        <v>3</v>
      </c>
      <c r="AA425" s="103"/>
      <c r="AB425" s="103"/>
      <c r="AC425" s="103"/>
      <c r="AD425" s="103"/>
      <c r="AE425" s="103"/>
      <c r="AF425" s="103"/>
      <c r="AG425" s="103"/>
      <c r="AH425" s="103"/>
      <c r="AI425" s="103"/>
      <c r="AJ425" s="103"/>
      <c r="AK425" s="103"/>
    </row>
    <row r="426" spans="1:37" s="7" customFormat="1" x14ac:dyDescent="0.3">
      <c r="A426" s="103"/>
      <c r="B426" s="103">
        <v>6215</v>
      </c>
      <c r="C426" s="103" t="s">
        <v>248</v>
      </c>
      <c r="D426" s="103" t="s">
        <v>615</v>
      </c>
      <c r="E426" s="103" t="s">
        <v>126</v>
      </c>
      <c r="F426" s="218" t="str">
        <f>SUBSTITUTE( lng_iteminfo!$O$666,"{0}",S426 )</f>
        <v>품질향상 Lv.15</v>
      </c>
      <c r="G426" s="103">
        <v>0</v>
      </c>
      <c r="H426" s="103">
        <v>0</v>
      </c>
      <c r="I426" s="103" t="s">
        <v>127</v>
      </c>
      <c r="J426" s="103">
        <v>0</v>
      </c>
      <c r="K426" s="106" t="s">
        <v>420</v>
      </c>
      <c r="L426" s="103">
        <v>0</v>
      </c>
      <c r="M426" s="103">
        <v>0</v>
      </c>
      <c r="N426" s="98">
        <v>10500</v>
      </c>
      <c r="O426" s="103">
        <v>0</v>
      </c>
      <c r="P426" s="103">
        <v>1</v>
      </c>
      <c r="Q426" s="103">
        <v>1</v>
      </c>
      <c r="R426" s="218" t="str">
        <f t="shared" si="42"/>
        <v>품질향상 Lv.15</v>
      </c>
      <c r="S426" s="103">
        <v>15</v>
      </c>
      <c r="T426" s="103">
        <v>0</v>
      </c>
      <c r="U426" s="98">
        <v>15</v>
      </c>
      <c r="V426" s="98">
        <v>41020</v>
      </c>
      <c r="W426" s="103">
        <v>15</v>
      </c>
      <c r="X426" s="103" t="s">
        <v>277</v>
      </c>
      <c r="Y426" s="59">
        <v>40</v>
      </c>
      <c r="Z426" s="103">
        <v>3</v>
      </c>
      <c r="AA426" s="103"/>
      <c r="AB426" s="103"/>
      <c r="AC426" s="103"/>
      <c r="AD426" s="103"/>
      <c r="AE426" s="103"/>
      <c r="AF426" s="103"/>
      <c r="AG426" s="103"/>
      <c r="AH426" s="103"/>
      <c r="AI426" s="103"/>
      <c r="AJ426" s="103"/>
      <c r="AK426" s="103"/>
    </row>
    <row r="427" spans="1:37" s="2" customFormat="1" x14ac:dyDescent="0.3">
      <c r="A427" s="103"/>
      <c r="B427" s="103">
        <v>6216</v>
      </c>
      <c r="C427" s="103" t="s">
        <v>248</v>
      </c>
      <c r="D427" s="103" t="s">
        <v>615</v>
      </c>
      <c r="E427" s="103" t="s">
        <v>126</v>
      </c>
      <c r="F427" s="218" t="str">
        <f>SUBSTITUTE( lng_iteminfo!$O$666,"{0}",S427 )</f>
        <v>품질향상 Lv.16</v>
      </c>
      <c r="G427" s="103">
        <v>0</v>
      </c>
      <c r="H427" s="103">
        <v>0</v>
      </c>
      <c r="I427" s="103" t="s">
        <v>127</v>
      </c>
      <c r="J427" s="103">
        <v>0</v>
      </c>
      <c r="K427" s="106" t="s">
        <v>420</v>
      </c>
      <c r="L427" s="103">
        <v>0</v>
      </c>
      <c r="M427" s="103">
        <v>0</v>
      </c>
      <c r="N427" s="103">
        <v>11100</v>
      </c>
      <c r="O427" s="103">
        <v>0</v>
      </c>
      <c r="P427" s="103">
        <v>1</v>
      </c>
      <c r="Q427" s="103">
        <v>1</v>
      </c>
      <c r="R427" s="218" t="str">
        <f t="shared" si="42"/>
        <v>품질향상 Lv.16</v>
      </c>
      <c r="S427" s="103">
        <v>16</v>
      </c>
      <c r="T427" s="103">
        <v>0</v>
      </c>
      <c r="U427" s="103">
        <v>15</v>
      </c>
      <c r="V427" s="103">
        <v>46310</v>
      </c>
      <c r="W427" s="103">
        <v>16</v>
      </c>
      <c r="X427" s="103" t="s">
        <v>277</v>
      </c>
      <c r="Y427" s="59">
        <v>42</v>
      </c>
      <c r="Z427" s="103">
        <v>3</v>
      </c>
      <c r="AA427" s="103"/>
      <c r="AB427" s="103"/>
      <c r="AC427" s="103"/>
      <c r="AD427" s="103"/>
      <c r="AE427" s="103"/>
      <c r="AF427" s="103"/>
      <c r="AG427" s="103"/>
      <c r="AH427" s="103"/>
      <c r="AI427" s="103"/>
      <c r="AJ427" s="87"/>
      <c r="AK427" s="87"/>
    </row>
    <row r="428" spans="1:37" s="7" customFormat="1" x14ac:dyDescent="0.3">
      <c r="A428" s="103"/>
      <c r="B428" s="103">
        <v>6217</v>
      </c>
      <c r="C428" s="103" t="s">
        <v>248</v>
      </c>
      <c r="D428" s="103" t="s">
        <v>615</v>
      </c>
      <c r="E428" s="103" t="s">
        <v>126</v>
      </c>
      <c r="F428" s="218" t="str">
        <f>SUBSTITUTE( lng_iteminfo!$O$666,"{0}",S428 )</f>
        <v>품질향상 Lv.17</v>
      </c>
      <c r="G428" s="103">
        <v>0</v>
      </c>
      <c r="H428" s="103">
        <v>0</v>
      </c>
      <c r="I428" s="103" t="s">
        <v>127</v>
      </c>
      <c r="J428" s="103">
        <v>0</v>
      </c>
      <c r="K428" s="106" t="s">
        <v>421</v>
      </c>
      <c r="L428" s="103">
        <v>0</v>
      </c>
      <c r="M428" s="103">
        <v>0</v>
      </c>
      <c r="N428" s="103">
        <v>11600</v>
      </c>
      <c r="O428" s="103">
        <v>0</v>
      </c>
      <c r="P428" s="103">
        <v>1</v>
      </c>
      <c r="Q428" s="103">
        <v>1</v>
      </c>
      <c r="R428" s="218" t="str">
        <f t="shared" si="42"/>
        <v>품질향상 Lv.17</v>
      </c>
      <c r="S428" s="103">
        <v>17</v>
      </c>
      <c r="T428" s="103">
        <v>0</v>
      </c>
      <c r="U428" s="103">
        <v>16</v>
      </c>
      <c r="V428" s="103">
        <v>51850</v>
      </c>
      <c r="W428" s="103">
        <v>17</v>
      </c>
      <c r="X428" s="103" t="s">
        <v>278</v>
      </c>
      <c r="Y428" s="59">
        <v>44</v>
      </c>
      <c r="Z428" s="103">
        <v>3</v>
      </c>
      <c r="AA428" s="103"/>
      <c r="AB428" s="103"/>
      <c r="AC428" s="103"/>
      <c r="AD428" s="103"/>
      <c r="AE428" s="103"/>
      <c r="AF428" s="103"/>
      <c r="AG428" s="103"/>
      <c r="AH428" s="103"/>
      <c r="AI428" s="103"/>
      <c r="AJ428" s="103"/>
      <c r="AK428" s="103"/>
    </row>
    <row r="429" spans="1:37" s="7" customFormat="1" x14ac:dyDescent="0.3">
      <c r="A429" s="103"/>
      <c r="B429" s="103">
        <v>6218</v>
      </c>
      <c r="C429" s="103" t="s">
        <v>248</v>
      </c>
      <c r="D429" s="103" t="s">
        <v>615</v>
      </c>
      <c r="E429" s="103" t="s">
        <v>126</v>
      </c>
      <c r="F429" s="218" t="str">
        <f>SUBSTITUTE( lng_iteminfo!$O$666,"{0}",S429 )</f>
        <v>품질향상 Lv.18</v>
      </c>
      <c r="G429" s="103">
        <v>0</v>
      </c>
      <c r="H429" s="103">
        <v>0</v>
      </c>
      <c r="I429" s="103" t="s">
        <v>127</v>
      </c>
      <c r="J429" s="103">
        <v>0</v>
      </c>
      <c r="K429" s="106" t="s">
        <v>421</v>
      </c>
      <c r="L429" s="103">
        <v>0</v>
      </c>
      <c r="M429" s="103">
        <v>0</v>
      </c>
      <c r="N429" s="103">
        <v>12100</v>
      </c>
      <c r="O429" s="103">
        <v>0</v>
      </c>
      <c r="P429" s="103">
        <v>1</v>
      </c>
      <c r="Q429" s="103">
        <v>1</v>
      </c>
      <c r="R429" s="218" t="str">
        <f t="shared" si="42"/>
        <v>품질향상 Lv.18</v>
      </c>
      <c r="S429" s="103">
        <v>18</v>
      </c>
      <c r="T429" s="103">
        <v>0</v>
      </c>
      <c r="U429" s="103">
        <v>16</v>
      </c>
      <c r="V429" s="103">
        <v>57650</v>
      </c>
      <c r="W429" s="103">
        <v>18</v>
      </c>
      <c r="X429" s="103" t="s">
        <v>278</v>
      </c>
      <c r="Y429" s="59">
        <v>46</v>
      </c>
      <c r="Z429" s="103">
        <v>3</v>
      </c>
      <c r="AA429" s="103"/>
      <c r="AB429" s="103"/>
      <c r="AC429" s="103"/>
      <c r="AD429" s="103"/>
      <c r="AE429" s="103"/>
      <c r="AF429" s="103"/>
      <c r="AG429" s="103"/>
      <c r="AH429" s="103"/>
      <c r="AI429" s="103"/>
      <c r="AJ429" s="103"/>
      <c r="AK429" s="103"/>
    </row>
    <row r="430" spans="1:37" s="7" customFormat="1" x14ac:dyDescent="0.3">
      <c r="A430" s="103"/>
      <c r="B430" s="103">
        <v>6219</v>
      </c>
      <c r="C430" s="103" t="s">
        <v>248</v>
      </c>
      <c r="D430" s="103" t="s">
        <v>615</v>
      </c>
      <c r="E430" s="103" t="s">
        <v>126</v>
      </c>
      <c r="F430" s="218" t="str">
        <f>SUBSTITUTE( lng_iteminfo!$O$666,"{0}",S430 )</f>
        <v>품질향상 Lv.19</v>
      </c>
      <c r="G430" s="103">
        <v>0</v>
      </c>
      <c r="H430" s="103">
        <v>0</v>
      </c>
      <c r="I430" s="103" t="s">
        <v>127</v>
      </c>
      <c r="J430" s="103">
        <v>0</v>
      </c>
      <c r="K430" s="106" t="s">
        <v>421</v>
      </c>
      <c r="L430" s="103">
        <v>0</v>
      </c>
      <c r="M430" s="103">
        <v>0</v>
      </c>
      <c r="N430" s="103">
        <v>12700</v>
      </c>
      <c r="O430" s="103">
        <v>0</v>
      </c>
      <c r="P430" s="103">
        <v>1</v>
      </c>
      <c r="Q430" s="103">
        <v>1</v>
      </c>
      <c r="R430" s="218" t="str">
        <f t="shared" si="42"/>
        <v>품질향상 Lv.19</v>
      </c>
      <c r="S430" s="103">
        <v>19</v>
      </c>
      <c r="T430" s="103">
        <v>0</v>
      </c>
      <c r="U430" s="103">
        <v>17</v>
      </c>
      <c r="V430" s="103">
        <v>63700</v>
      </c>
      <c r="W430" s="103">
        <v>19</v>
      </c>
      <c r="X430" s="103" t="s">
        <v>278</v>
      </c>
      <c r="Y430" s="59">
        <v>48</v>
      </c>
      <c r="Z430" s="103">
        <v>3</v>
      </c>
      <c r="AA430" s="103"/>
      <c r="AB430" s="103"/>
      <c r="AC430" s="103"/>
      <c r="AD430" s="103"/>
      <c r="AE430" s="103"/>
      <c r="AF430" s="103"/>
      <c r="AG430" s="103"/>
      <c r="AH430" s="103"/>
      <c r="AI430" s="103"/>
      <c r="AJ430" s="103"/>
      <c r="AK430" s="103"/>
    </row>
    <row r="431" spans="1:37" s="7" customFormat="1" x14ac:dyDescent="0.3">
      <c r="A431" s="103"/>
      <c r="B431" s="103">
        <v>6220</v>
      </c>
      <c r="C431" s="103" t="s">
        <v>248</v>
      </c>
      <c r="D431" s="103" t="s">
        <v>615</v>
      </c>
      <c r="E431" s="103" t="s">
        <v>126</v>
      </c>
      <c r="F431" s="218" t="str">
        <f>SUBSTITUTE( lng_iteminfo!$O$666,"{0}",S431 )</f>
        <v>품질향상 Lv.20</v>
      </c>
      <c r="G431" s="103">
        <v>0</v>
      </c>
      <c r="H431" s="103">
        <v>0</v>
      </c>
      <c r="I431" s="103" t="s">
        <v>127</v>
      </c>
      <c r="J431" s="103">
        <v>0</v>
      </c>
      <c r="K431" s="106" t="s">
        <v>421</v>
      </c>
      <c r="L431" s="103">
        <v>0</v>
      </c>
      <c r="M431" s="103">
        <v>0</v>
      </c>
      <c r="N431" s="103">
        <v>13200</v>
      </c>
      <c r="O431" s="103">
        <v>0</v>
      </c>
      <c r="P431" s="103">
        <v>1</v>
      </c>
      <c r="Q431" s="103">
        <v>1</v>
      </c>
      <c r="R431" s="218" t="str">
        <f t="shared" si="42"/>
        <v>품질향상 Lv.20</v>
      </c>
      <c r="S431" s="103">
        <v>20</v>
      </c>
      <c r="T431" s="103">
        <v>0</v>
      </c>
      <c r="U431" s="103">
        <v>18</v>
      </c>
      <c r="V431" s="103">
        <v>70000</v>
      </c>
      <c r="W431" s="103">
        <v>20</v>
      </c>
      <c r="X431" s="103" t="s">
        <v>278</v>
      </c>
      <c r="Y431" s="160">
        <v>50</v>
      </c>
      <c r="Z431" s="103">
        <v>3</v>
      </c>
      <c r="AA431" s="103"/>
      <c r="AB431" s="103"/>
      <c r="AC431" s="103"/>
      <c r="AD431" s="103"/>
      <c r="AE431" s="103"/>
      <c r="AF431" s="103"/>
      <c r="AG431" s="103"/>
      <c r="AH431" s="103"/>
      <c r="AI431" s="103"/>
      <c r="AJ431" s="103"/>
      <c r="AK431" s="103"/>
    </row>
    <row r="432" spans="1:37" s="188" customFormat="1" x14ac:dyDescent="0.3">
      <c r="B432" s="279">
        <v>6221</v>
      </c>
      <c r="C432" s="279" t="s">
        <v>248</v>
      </c>
      <c r="D432" s="279" t="s">
        <v>615</v>
      </c>
      <c r="E432" s="279" t="s">
        <v>126</v>
      </c>
      <c r="F432" s="218" t="str">
        <f>SUBSTITUTE( lng_iteminfo!$O$666,"{0}",S432 )</f>
        <v>품질향상 Lv.21</v>
      </c>
      <c r="G432" s="281">
        <v>0</v>
      </c>
      <c r="H432" s="281">
        <v>0</v>
      </c>
      <c r="I432" s="281" t="s">
        <v>127</v>
      </c>
      <c r="J432" s="281">
        <v>0</v>
      </c>
      <c r="K432" s="281" t="s">
        <v>4296</v>
      </c>
      <c r="L432" s="281">
        <v>0</v>
      </c>
      <c r="M432" s="281">
        <v>0</v>
      </c>
      <c r="N432" s="281">
        <v>66000</v>
      </c>
      <c r="O432" s="281">
        <v>0</v>
      </c>
      <c r="P432" s="281">
        <v>1</v>
      </c>
      <c r="Q432" s="281">
        <v>1</v>
      </c>
      <c r="R432" s="218" t="str">
        <f t="shared" si="42"/>
        <v>품질향상 Lv.21</v>
      </c>
      <c r="S432" s="283">
        <v>21</v>
      </c>
      <c r="T432" s="283">
        <v>0</v>
      </c>
      <c r="U432" s="283">
        <v>21</v>
      </c>
      <c r="V432" s="283">
        <v>105000</v>
      </c>
      <c r="W432" s="283">
        <v>24</v>
      </c>
      <c r="X432" s="283" t="s">
        <v>4298</v>
      </c>
      <c r="Y432" s="285">
        <v>53</v>
      </c>
      <c r="Z432" s="283">
        <v>3</v>
      </c>
    </row>
    <row r="433" spans="1:37" s="188" customFormat="1" x14ac:dyDescent="0.3">
      <c r="B433" s="279">
        <v>6222</v>
      </c>
      <c r="C433" s="279" t="s">
        <v>248</v>
      </c>
      <c r="D433" s="279" t="s">
        <v>615</v>
      </c>
      <c r="E433" s="279" t="s">
        <v>126</v>
      </c>
      <c r="F433" s="218" t="str">
        <f>SUBSTITUTE( lng_iteminfo!$O$666,"{0}",S433 )</f>
        <v>품질향상 Lv.22</v>
      </c>
      <c r="G433" s="281">
        <v>0</v>
      </c>
      <c r="H433" s="281">
        <v>0</v>
      </c>
      <c r="I433" s="281" t="s">
        <v>127</v>
      </c>
      <c r="J433" s="281">
        <v>0</v>
      </c>
      <c r="K433" s="281" t="s">
        <v>4296</v>
      </c>
      <c r="L433" s="281">
        <v>0</v>
      </c>
      <c r="M433" s="281">
        <v>0</v>
      </c>
      <c r="N433" s="281">
        <v>330000</v>
      </c>
      <c r="O433" s="281">
        <v>0</v>
      </c>
      <c r="P433" s="281">
        <v>1</v>
      </c>
      <c r="Q433" s="281">
        <v>1</v>
      </c>
      <c r="R433" s="218" t="str">
        <f t="shared" si="42"/>
        <v>품질향상 Lv.22</v>
      </c>
      <c r="S433" s="283">
        <v>22</v>
      </c>
      <c r="T433" s="283">
        <v>0</v>
      </c>
      <c r="U433" s="283">
        <v>26</v>
      </c>
      <c r="V433" s="283">
        <v>158000</v>
      </c>
      <c r="W433" s="283">
        <v>32</v>
      </c>
      <c r="X433" s="283" t="s">
        <v>4298</v>
      </c>
      <c r="Y433" s="285">
        <v>57</v>
      </c>
      <c r="Z433" s="283">
        <v>3</v>
      </c>
    </row>
    <row r="434" spans="1:37" s="188" customFormat="1" x14ac:dyDescent="0.3">
      <c r="B434" s="279">
        <v>6223</v>
      </c>
      <c r="C434" s="279" t="s">
        <v>248</v>
      </c>
      <c r="D434" s="279" t="s">
        <v>615</v>
      </c>
      <c r="E434" s="279" t="s">
        <v>126</v>
      </c>
      <c r="F434" s="218" t="str">
        <f>SUBSTITUTE( lng_iteminfo!$O$666,"{0}",S434 )</f>
        <v>품질향상 Lv.23</v>
      </c>
      <c r="G434" s="281">
        <v>0</v>
      </c>
      <c r="H434" s="281">
        <v>0</v>
      </c>
      <c r="I434" s="281" t="s">
        <v>127</v>
      </c>
      <c r="J434" s="281">
        <v>0</v>
      </c>
      <c r="K434" s="281" t="s">
        <v>4296</v>
      </c>
      <c r="L434" s="281">
        <v>0</v>
      </c>
      <c r="M434" s="281">
        <v>0</v>
      </c>
      <c r="N434" s="281">
        <v>1650000</v>
      </c>
      <c r="O434" s="281">
        <v>0</v>
      </c>
      <c r="P434" s="281">
        <v>1</v>
      </c>
      <c r="Q434" s="281">
        <v>1</v>
      </c>
      <c r="R434" s="218" t="str">
        <f t="shared" si="42"/>
        <v>품질향상 Lv.23</v>
      </c>
      <c r="S434" s="283">
        <v>23</v>
      </c>
      <c r="T434" s="283">
        <v>0</v>
      </c>
      <c r="U434" s="283">
        <v>34</v>
      </c>
      <c r="V434" s="283">
        <v>237000</v>
      </c>
      <c r="W434" s="283">
        <v>44</v>
      </c>
      <c r="X434" s="283" t="s">
        <v>4298</v>
      </c>
      <c r="Y434" s="285">
        <v>60</v>
      </c>
      <c r="Z434" s="283">
        <v>3</v>
      </c>
    </row>
    <row r="435" spans="1:37" s="103" customFormat="1" x14ac:dyDescent="0.3">
      <c r="B435" s="280">
        <v>6224</v>
      </c>
      <c r="C435" s="280" t="s">
        <v>248</v>
      </c>
      <c r="D435" s="280" t="s">
        <v>615</v>
      </c>
      <c r="E435" s="280" t="s">
        <v>126</v>
      </c>
      <c r="F435" s="218" t="str">
        <f>SUBSTITUTE( lng_iteminfo!$O$666,"{0}",S435 )</f>
        <v>품질향상 Lv.24</v>
      </c>
      <c r="G435" s="282">
        <v>0</v>
      </c>
      <c r="H435" s="282">
        <v>0</v>
      </c>
      <c r="I435" s="282" t="s">
        <v>127</v>
      </c>
      <c r="J435" s="282">
        <v>0</v>
      </c>
      <c r="K435" s="282" t="s">
        <v>4297</v>
      </c>
      <c r="L435" s="282">
        <v>0</v>
      </c>
      <c r="M435" s="282">
        <v>0</v>
      </c>
      <c r="N435" s="282">
        <v>1980000</v>
      </c>
      <c r="O435" s="282">
        <v>0</v>
      </c>
      <c r="P435" s="282">
        <v>1</v>
      </c>
      <c r="Q435" s="282">
        <v>1</v>
      </c>
      <c r="R435" s="218" t="str">
        <f t="shared" si="42"/>
        <v>품질향상 Lv.24</v>
      </c>
      <c r="S435" s="284">
        <v>24</v>
      </c>
      <c r="T435" s="284">
        <v>0</v>
      </c>
      <c r="U435" s="284">
        <v>42</v>
      </c>
      <c r="V435" s="284">
        <v>284400</v>
      </c>
      <c r="W435" s="284">
        <v>46</v>
      </c>
      <c r="X435" s="284" t="s">
        <v>4299</v>
      </c>
      <c r="Y435" s="286">
        <v>62</v>
      </c>
      <c r="Z435" s="284">
        <v>3</v>
      </c>
    </row>
    <row r="436" spans="1:37" s="103" customFormat="1" x14ac:dyDescent="0.3">
      <c r="B436" s="280">
        <v>6225</v>
      </c>
      <c r="C436" s="280" t="s">
        <v>248</v>
      </c>
      <c r="D436" s="280" t="s">
        <v>615</v>
      </c>
      <c r="E436" s="280" t="s">
        <v>126</v>
      </c>
      <c r="F436" s="218" t="str">
        <f>SUBSTITUTE( lng_iteminfo!$O$666,"{0}",S436 )</f>
        <v>품질향상 Lv.25</v>
      </c>
      <c r="G436" s="282">
        <v>0</v>
      </c>
      <c r="H436" s="282">
        <v>0</v>
      </c>
      <c r="I436" s="282" t="s">
        <v>127</v>
      </c>
      <c r="J436" s="282">
        <v>0</v>
      </c>
      <c r="K436" s="282" t="s">
        <v>4297</v>
      </c>
      <c r="L436" s="282">
        <v>0</v>
      </c>
      <c r="M436" s="282">
        <v>0</v>
      </c>
      <c r="N436" s="282">
        <v>2376000</v>
      </c>
      <c r="O436" s="282">
        <v>0</v>
      </c>
      <c r="P436" s="282">
        <v>1</v>
      </c>
      <c r="Q436" s="282">
        <v>1</v>
      </c>
      <c r="R436" s="218" t="str">
        <f t="shared" si="42"/>
        <v>품질향상 Lv.25</v>
      </c>
      <c r="S436" s="284">
        <v>25</v>
      </c>
      <c r="T436" s="284">
        <v>0</v>
      </c>
      <c r="U436" s="284">
        <v>50</v>
      </c>
      <c r="V436" s="284">
        <v>341300</v>
      </c>
      <c r="W436" s="284">
        <v>48</v>
      </c>
      <c r="X436" s="284" t="s">
        <v>4299</v>
      </c>
      <c r="Y436" s="286">
        <v>64</v>
      </c>
      <c r="Z436" s="284">
        <v>3</v>
      </c>
    </row>
    <row r="437" spans="1:37" s="103" customFormat="1" x14ac:dyDescent="0.3">
      <c r="B437" s="280">
        <v>6226</v>
      </c>
      <c r="C437" s="280" t="s">
        <v>248</v>
      </c>
      <c r="D437" s="280" t="s">
        <v>615</v>
      </c>
      <c r="E437" s="280" t="s">
        <v>126</v>
      </c>
      <c r="F437" s="218" t="str">
        <f>SUBSTITUTE( lng_iteminfo!$O$666,"{0}",S437 )</f>
        <v>품질향상 Lv.26</v>
      </c>
      <c r="G437" s="282">
        <v>0</v>
      </c>
      <c r="H437" s="282">
        <v>0</v>
      </c>
      <c r="I437" s="282" t="s">
        <v>127</v>
      </c>
      <c r="J437" s="282">
        <v>0</v>
      </c>
      <c r="K437" s="282" t="s">
        <v>4297</v>
      </c>
      <c r="L437" s="282">
        <v>0</v>
      </c>
      <c r="M437" s="282">
        <v>0</v>
      </c>
      <c r="N437" s="282">
        <v>2852000</v>
      </c>
      <c r="O437" s="282">
        <v>0</v>
      </c>
      <c r="P437" s="282">
        <v>1</v>
      </c>
      <c r="Q437" s="282">
        <v>1</v>
      </c>
      <c r="R437" s="218" t="str">
        <f t="shared" si="42"/>
        <v>품질향상 Lv.26</v>
      </c>
      <c r="S437" s="284">
        <v>26</v>
      </c>
      <c r="T437" s="284">
        <v>0</v>
      </c>
      <c r="U437" s="284">
        <v>58</v>
      </c>
      <c r="V437" s="284">
        <v>409600</v>
      </c>
      <c r="W437" s="284">
        <v>50</v>
      </c>
      <c r="X437" s="284" t="s">
        <v>4299</v>
      </c>
      <c r="Y437" s="286">
        <v>66</v>
      </c>
      <c r="Z437" s="284">
        <v>3</v>
      </c>
    </row>
    <row r="438" spans="1:37" s="103" customFormat="1" x14ac:dyDescent="0.3">
      <c r="B438" s="280">
        <v>6227</v>
      </c>
      <c r="C438" s="280" t="s">
        <v>248</v>
      </c>
      <c r="D438" s="280" t="s">
        <v>615</v>
      </c>
      <c r="E438" s="280" t="s">
        <v>126</v>
      </c>
      <c r="F438" s="218" t="str">
        <f>SUBSTITUTE( lng_iteminfo!$O$666,"{0}",S438 )</f>
        <v>품질향상 Lv.27</v>
      </c>
      <c r="G438" s="282">
        <v>0</v>
      </c>
      <c r="H438" s="282">
        <v>0</v>
      </c>
      <c r="I438" s="282" t="s">
        <v>127</v>
      </c>
      <c r="J438" s="282">
        <v>0</v>
      </c>
      <c r="K438" s="282" t="s">
        <v>4297</v>
      </c>
      <c r="L438" s="282">
        <v>0</v>
      </c>
      <c r="M438" s="282">
        <v>0</v>
      </c>
      <c r="N438" s="282">
        <v>3423000</v>
      </c>
      <c r="O438" s="282">
        <v>0</v>
      </c>
      <c r="P438" s="282">
        <v>1</v>
      </c>
      <c r="Q438" s="282">
        <v>1</v>
      </c>
      <c r="R438" s="218" t="str">
        <f t="shared" si="42"/>
        <v>품질향상 Lv.27</v>
      </c>
      <c r="S438" s="284">
        <v>27</v>
      </c>
      <c r="T438" s="284">
        <v>0</v>
      </c>
      <c r="U438" s="284">
        <v>66</v>
      </c>
      <c r="V438" s="284">
        <v>491600</v>
      </c>
      <c r="W438" s="284">
        <v>52</v>
      </c>
      <c r="X438" s="284" t="s">
        <v>4299</v>
      </c>
      <c r="Y438" s="286">
        <v>68</v>
      </c>
      <c r="Z438" s="284">
        <v>3</v>
      </c>
    </row>
    <row r="439" spans="1:37" s="103" customFormat="1" x14ac:dyDescent="0.3">
      <c r="B439" s="280">
        <v>6228</v>
      </c>
      <c r="C439" s="280" t="s">
        <v>248</v>
      </c>
      <c r="D439" s="280" t="s">
        <v>615</v>
      </c>
      <c r="E439" s="280" t="s">
        <v>126</v>
      </c>
      <c r="F439" s="218" t="str">
        <f>SUBSTITUTE( lng_iteminfo!$O$666,"{0}",S439 )</f>
        <v>품질향상 Lv.28</v>
      </c>
      <c r="G439" s="282">
        <v>0</v>
      </c>
      <c r="H439" s="282">
        <v>0</v>
      </c>
      <c r="I439" s="282" t="s">
        <v>127</v>
      </c>
      <c r="J439" s="282">
        <v>0</v>
      </c>
      <c r="K439" s="282" t="s">
        <v>4297</v>
      </c>
      <c r="L439" s="282">
        <v>0</v>
      </c>
      <c r="M439" s="282">
        <v>0</v>
      </c>
      <c r="N439" s="282">
        <v>4108000</v>
      </c>
      <c r="O439" s="282">
        <v>0</v>
      </c>
      <c r="P439" s="282">
        <v>1</v>
      </c>
      <c r="Q439" s="282">
        <v>1</v>
      </c>
      <c r="R439" s="218" t="str">
        <f t="shared" si="42"/>
        <v>품질향상 Lv.28</v>
      </c>
      <c r="S439" s="284">
        <v>28</v>
      </c>
      <c r="T439" s="284">
        <v>0</v>
      </c>
      <c r="U439" s="284">
        <v>74</v>
      </c>
      <c r="V439" s="284">
        <v>590000</v>
      </c>
      <c r="W439" s="284">
        <v>54</v>
      </c>
      <c r="X439" s="284" t="s">
        <v>4299</v>
      </c>
      <c r="Y439" s="286">
        <v>70</v>
      </c>
      <c r="Z439" s="284">
        <v>3</v>
      </c>
    </row>
    <row r="440" spans="1:37" s="7" customFormat="1" x14ac:dyDescent="0.3">
      <c r="A440" s="87" t="s">
        <v>1507</v>
      </c>
      <c r="B440" s="87"/>
      <c r="C440" s="87"/>
      <c r="D440" s="87"/>
      <c r="E440" s="87"/>
      <c r="F440" s="87"/>
      <c r="G440" s="87"/>
      <c r="H440" s="87"/>
      <c r="I440" s="87"/>
      <c r="J440" s="87"/>
      <c r="K440" s="47"/>
      <c r="L440" s="87"/>
      <c r="M440" s="87"/>
      <c r="N440" s="87"/>
      <c r="O440" s="87"/>
      <c r="P440" s="87"/>
      <c r="Q440" s="87"/>
      <c r="R440" s="87"/>
      <c r="S440" s="103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  <c r="AJ440" s="103"/>
      <c r="AK440" s="103"/>
    </row>
    <row r="441" spans="1:37" s="7" customFormat="1" x14ac:dyDescent="0.3">
      <c r="A441" s="48" t="s">
        <v>1508</v>
      </c>
      <c r="B441" s="48" t="s">
        <v>1488</v>
      </c>
      <c r="C441" s="48" t="s">
        <v>1489</v>
      </c>
      <c r="D441" s="48" t="s">
        <v>1490</v>
      </c>
      <c r="E441" s="48" t="s">
        <v>1491</v>
      </c>
      <c r="F441" s="48" t="s">
        <v>1492</v>
      </c>
      <c r="G441" s="48" t="s">
        <v>1493</v>
      </c>
      <c r="H441" s="48" t="s">
        <v>1494</v>
      </c>
      <c r="I441" s="48" t="s">
        <v>1495</v>
      </c>
      <c r="J441" s="48" t="s">
        <v>1496</v>
      </c>
      <c r="K441" s="48" t="s">
        <v>1497</v>
      </c>
      <c r="L441" s="48" t="s">
        <v>1498</v>
      </c>
      <c r="M441" s="48" t="s">
        <v>1499</v>
      </c>
      <c r="N441" s="48" t="s">
        <v>189</v>
      </c>
      <c r="O441" s="48" t="s">
        <v>1500</v>
      </c>
      <c r="P441" s="48" t="s">
        <v>1501</v>
      </c>
      <c r="Q441" s="48" t="s">
        <v>1502</v>
      </c>
      <c r="R441" s="48" t="s">
        <v>1503</v>
      </c>
      <c r="S441" s="48" t="s">
        <v>1504</v>
      </c>
      <c r="T441" s="48" t="s">
        <v>84</v>
      </c>
      <c r="U441" s="48" t="s">
        <v>85</v>
      </c>
      <c r="V441" s="48" t="s">
        <v>86</v>
      </c>
      <c r="W441" s="48" t="s">
        <v>128</v>
      </c>
      <c r="X441" s="48" t="s">
        <v>1509</v>
      </c>
      <c r="Y441" s="48" t="s">
        <v>814</v>
      </c>
      <c r="Z441" s="48" t="s">
        <v>1510</v>
      </c>
      <c r="AA441" s="48"/>
      <c r="AB441" s="48"/>
      <c r="AC441" s="48"/>
      <c r="AD441" s="48"/>
      <c r="AE441" s="48"/>
      <c r="AF441" s="48"/>
      <c r="AG441" s="87"/>
      <c r="AH441" s="87"/>
      <c r="AI441" s="87"/>
      <c r="AJ441" s="103"/>
      <c r="AK441" s="103"/>
    </row>
    <row r="442" spans="1:37" s="7" customFormat="1" x14ac:dyDescent="0.3">
      <c r="A442" s="103"/>
      <c r="B442" s="103">
        <v>6300</v>
      </c>
      <c r="C442" s="103" t="s">
        <v>248</v>
      </c>
      <c r="D442" s="103" t="s">
        <v>1511</v>
      </c>
      <c r="E442" s="103" t="s">
        <v>126</v>
      </c>
      <c r="F442" s="103" t="str">
        <f>SUBSTITUTE( lng_iteminfo!$O$667,"{0}",S442 )</f>
        <v>축사 환경 개선 Lv.0</v>
      </c>
      <c r="G442" s="103">
        <v>0</v>
      </c>
      <c r="H442" s="103">
        <v>0</v>
      </c>
      <c r="I442" s="103" t="s">
        <v>127</v>
      </c>
      <c r="J442" s="103">
        <v>0</v>
      </c>
      <c r="K442" s="106" t="s">
        <v>422</v>
      </c>
      <c r="L442" s="103">
        <v>0</v>
      </c>
      <c r="M442" s="103">
        <v>0</v>
      </c>
      <c r="N442" s="103">
        <v>0</v>
      </c>
      <c r="O442" s="103">
        <v>0</v>
      </c>
      <c r="P442" s="103">
        <v>1</v>
      </c>
      <c r="Q442" s="103">
        <v>1</v>
      </c>
      <c r="R442" s="103" t="str">
        <f t="shared" ref="R442:R470" si="43">F442</f>
        <v>축사 환경 개선 Lv.0</v>
      </c>
      <c r="S442" s="103">
        <v>0</v>
      </c>
      <c r="T442" s="103">
        <v>0</v>
      </c>
      <c r="U442" s="98">
        <v>1</v>
      </c>
      <c r="V442" s="98">
        <v>0</v>
      </c>
      <c r="W442" s="103">
        <v>0</v>
      </c>
      <c r="X442" s="103" t="s">
        <v>1512</v>
      </c>
      <c r="Y442" s="62">
        <v>3</v>
      </c>
      <c r="Z442" s="103">
        <v>4</v>
      </c>
      <c r="AA442" s="103"/>
      <c r="AB442" s="103"/>
      <c r="AC442" s="103"/>
      <c r="AD442" s="103"/>
      <c r="AE442" s="103"/>
      <c r="AF442" s="103"/>
      <c r="AG442" s="103"/>
      <c r="AH442" s="103"/>
      <c r="AI442" s="103"/>
      <c r="AJ442" s="103"/>
      <c r="AK442" s="103"/>
    </row>
    <row r="443" spans="1:37" s="7" customFormat="1" x14ac:dyDescent="0.3">
      <c r="A443" s="103"/>
      <c r="B443" s="103">
        <v>6301</v>
      </c>
      <c r="C443" s="103" t="s">
        <v>248</v>
      </c>
      <c r="D443" s="103" t="s">
        <v>1511</v>
      </c>
      <c r="E443" s="103" t="s">
        <v>126</v>
      </c>
      <c r="F443" s="218" t="str">
        <f>SUBSTITUTE( lng_iteminfo!$O$667,"{0}",S443 )</f>
        <v>축사 환경 개선 Lv.1</v>
      </c>
      <c r="G443" s="103">
        <v>0</v>
      </c>
      <c r="H443" s="103">
        <v>0</v>
      </c>
      <c r="I443" s="103" t="s">
        <v>127</v>
      </c>
      <c r="J443" s="103">
        <v>0</v>
      </c>
      <c r="K443" s="106" t="s">
        <v>422</v>
      </c>
      <c r="L443" s="103">
        <v>0</v>
      </c>
      <c r="M443" s="103">
        <v>0</v>
      </c>
      <c r="N443" s="103">
        <v>40</v>
      </c>
      <c r="O443" s="103">
        <v>0</v>
      </c>
      <c r="P443" s="103">
        <v>1</v>
      </c>
      <c r="Q443" s="103">
        <v>1</v>
      </c>
      <c r="R443" s="103" t="str">
        <f t="shared" si="43"/>
        <v>축사 환경 개선 Lv.1</v>
      </c>
      <c r="S443" s="103">
        <v>1</v>
      </c>
      <c r="T443" s="103">
        <v>0</v>
      </c>
      <c r="U443" s="98">
        <v>3</v>
      </c>
      <c r="V443" s="98">
        <v>30</v>
      </c>
      <c r="W443" s="103">
        <v>2</v>
      </c>
      <c r="X443" s="103" t="s">
        <v>1513</v>
      </c>
      <c r="Y443" s="62">
        <v>3</v>
      </c>
      <c r="Z443" s="103">
        <v>4</v>
      </c>
      <c r="AA443" s="103"/>
      <c r="AB443" s="103"/>
      <c r="AC443" s="103"/>
      <c r="AD443" s="103"/>
      <c r="AE443" s="103"/>
      <c r="AF443" s="103"/>
      <c r="AG443" s="103"/>
      <c r="AH443" s="103"/>
      <c r="AI443" s="103"/>
      <c r="AJ443" s="103"/>
      <c r="AK443" s="103"/>
    </row>
    <row r="444" spans="1:37" s="7" customFormat="1" x14ac:dyDescent="0.3">
      <c r="A444" s="103"/>
      <c r="B444" s="103">
        <v>6302</v>
      </c>
      <c r="C444" s="103" t="s">
        <v>248</v>
      </c>
      <c r="D444" s="103" t="s">
        <v>1511</v>
      </c>
      <c r="E444" s="103" t="s">
        <v>126</v>
      </c>
      <c r="F444" s="218" t="str">
        <f>SUBSTITUTE( lng_iteminfo!$O$667,"{0}",S444 )</f>
        <v>축사 환경 개선 Lv.2</v>
      </c>
      <c r="G444" s="103">
        <v>0</v>
      </c>
      <c r="H444" s="103">
        <v>0</v>
      </c>
      <c r="I444" s="103" t="s">
        <v>127</v>
      </c>
      <c r="J444" s="103">
        <v>0</v>
      </c>
      <c r="K444" s="106" t="s">
        <v>1514</v>
      </c>
      <c r="L444" s="103">
        <v>0</v>
      </c>
      <c r="M444" s="103">
        <v>0</v>
      </c>
      <c r="N444" s="103">
        <v>110</v>
      </c>
      <c r="O444" s="103">
        <v>0</v>
      </c>
      <c r="P444" s="103">
        <v>1</v>
      </c>
      <c r="Q444" s="103">
        <v>1</v>
      </c>
      <c r="R444" s="103" t="str">
        <f t="shared" si="43"/>
        <v>축사 환경 개선 Lv.2</v>
      </c>
      <c r="S444" s="103">
        <v>2</v>
      </c>
      <c r="T444" s="103">
        <v>0</v>
      </c>
      <c r="U444" s="98">
        <v>3</v>
      </c>
      <c r="V444" s="98">
        <v>60</v>
      </c>
      <c r="W444" s="103">
        <v>4</v>
      </c>
      <c r="X444" s="103" t="s">
        <v>1515</v>
      </c>
      <c r="Y444" s="62">
        <v>4</v>
      </c>
      <c r="Z444" s="103">
        <v>4</v>
      </c>
      <c r="AA444" s="103"/>
      <c r="AB444" s="103"/>
      <c r="AC444" s="103"/>
      <c r="AD444" s="103"/>
      <c r="AE444" s="103"/>
      <c r="AF444" s="103"/>
      <c r="AG444" s="103"/>
      <c r="AH444" s="103"/>
      <c r="AI444" s="103"/>
      <c r="AJ444" s="103"/>
      <c r="AK444" s="103"/>
    </row>
    <row r="445" spans="1:37" s="7" customFormat="1" x14ac:dyDescent="0.3">
      <c r="A445" s="103"/>
      <c r="B445" s="103">
        <v>6303</v>
      </c>
      <c r="C445" s="103" t="s">
        <v>248</v>
      </c>
      <c r="D445" s="103" t="s">
        <v>1511</v>
      </c>
      <c r="E445" s="103" t="s">
        <v>126</v>
      </c>
      <c r="F445" s="218" t="str">
        <f>SUBSTITUTE( lng_iteminfo!$O$667,"{0}",S445 )</f>
        <v>축사 환경 개선 Lv.3</v>
      </c>
      <c r="G445" s="103">
        <v>0</v>
      </c>
      <c r="H445" s="103">
        <v>0</v>
      </c>
      <c r="I445" s="103" t="s">
        <v>127</v>
      </c>
      <c r="J445" s="103">
        <v>0</v>
      </c>
      <c r="K445" s="106" t="s">
        <v>423</v>
      </c>
      <c r="L445" s="103">
        <v>0</v>
      </c>
      <c r="M445" s="103">
        <v>0</v>
      </c>
      <c r="N445" s="103">
        <v>180</v>
      </c>
      <c r="O445" s="103">
        <v>0</v>
      </c>
      <c r="P445" s="103">
        <v>1</v>
      </c>
      <c r="Q445" s="103">
        <v>1</v>
      </c>
      <c r="R445" s="103" t="str">
        <f t="shared" si="43"/>
        <v>축사 환경 개선 Lv.3</v>
      </c>
      <c r="S445" s="103">
        <v>3</v>
      </c>
      <c r="T445" s="103">
        <v>0</v>
      </c>
      <c r="U445" s="98">
        <v>4</v>
      </c>
      <c r="V445" s="98">
        <v>105</v>
      </c>
      <c r="W445" s="103">
        <v>6</v>
      </c>
      <c r="X445" s="103" t="s">
        <v>1515</v>
      </c>
      <c r="Y445" s="62">
        <v>5</v>
      </c>
      <c r="Z445" s="103">
        <v>4</v>
      </c>
      <c r="AA445" s="103"/>
      <c r="AB445" s="103"/>
      <c r="AC445" s="103"/>
      <c r="AD445" s="103"/>
      <c r="AE445" s="103"/>
      <c r="AF445" s="103"/>
      <c r="AG445" s="103"/>
      <c r="AH445" s="103"/>
      <c r="AI445" s="103"/>
      <c r="AJ445" s="103"/>
      <c r="AK445" s="103"/>
    </row>
    <row r="446" spans="1:37" s="7" customFormat="1" x14ac:dyDescent="0.3">
      <c r="A446" s="103"/>
      <c r="B446" s="103">
        <v>6304</v>
      </c>
      <c r="C446" s="103" t="s">
        <v>248</v>
      </c>
      <c r="D446" s="103" t="s">
        <v>1511</v>
      </c>
      <c r="E446" s="103" t="s">
        <v>126</v>
      </c>
      <c r="F446" s="218" t="str">
        <f>SUBSTITUTE( lng_iteminfo!$O$667,"{0}",S446 )</f>
        <v>축사 환경 개선 Lv.4</v>
      </c>
      <c r="G446" s="103">
        <v>0</v>
      </c>
      <c r="H446" s="103">
        <v>0</v>
      </c>
      <c r="I446" s="103" t="s">
        <v>127</v>
      </c>
      <c r="J446" s="103">
        <v>0</v>
      </c>
      <c r="K446" s="106" t="s">
        <v>423</v>
      </c>
      <c r="L446" s="103">
        <v>0</v>
      </c>
      <c r="M446" s="103">
        <v>0</v>
      </c>
      <c r="N446" s="103">
        <v>290</v>
      </c>
      <c r="O446" s="103">
        <v>0</v>
      </c>
      <c r="P446" s="103">
        <v>1</v>
      </c>
      <c r="Q446" s="103">
        <v>1</v>
      </c>
      <c r="R446" s="103" t="str">
        <f t="shared" si="43"/>
        <v>축사 환경 개선 Lv.4</v>
      </c>
      <c r="S446" s="103">
        <v>4</v>
      </c>
      <c r="T446" s="103">
        <v>0</v>
      </c>
      <c r="U446" s="98">
        <v>4</v>
      </c>
      <c r="V446" s="98">
        <v>165</v>
      </c>
      <c r="W446" s="103">
        <v>8</v>
      </c>
      <c r="X446" s="103" t="s">
        <v>1515</v>
      </c>
      <c r="Y446" s="65">
        <v>7</v>
      </c>
      <c r="Z446" s="103">
        <v>4</v>
      </c>
      <c r="AA446" s="103"/>
      <c r="AB446" s="103"/>
      <c r="AC446" s="103"/>
      <c r="AD446" s="103"/>
      <c r="AE446" s="103"/>
      <c r="AF446" s="103"/>
      <c r="AG446" s="103"/>
      <c r="AH446" s="103"/>
      <c r="AI446" s="103"/>
      <c r="AJ446" s="103"/>
      <c r="AK446" s="103"/>
    </row>
    <row r="447" spans="1:37" s="7" customFormat="1" x14ac:dyDescent="0.3">
      <c r="A447" s="103"/>
      <c r="B447" s="103">
        <v>6305</v>
      </c>
      <c r="C447" s="103" t="s">
        <v>248</v>
      </c>
      <c r="D447" s="103" t="s">
        <v>1511</v>
      </c>
      <c r="E447" s="103" t="s">
        <v>126</v>
      </c>
      <c r="F447" s="218" t="str">
        <f>SUBSTITUTE( lng_iteminfo!$O$667,"{0}",S447 )</f>
        <v>축사 환경 개선 Lv.5</v>
      </c>
      <c r="G447" s="103">
        <v>0</v>
      </c>
      <c r="H447" s="103">
        <v>0</v>
      </c>
      <c r="I447" s="103" t="s">
        <v>127</v>
      </c>
      <c r="J447" s="103">
        <v>0</v>
      </c>
      <c r="K447" s="106" t="s">
        <v>424</v>
      </c>
      <c r="L447" s="103">
        <v>0</v>
      </c>
      <c r="M447" s="103">
        <v>0</v>
      </c>
      <c r="N447" s="103">
        <v>400</v>
      </c>
      <c r="O447" s="103">
        <v>0</v>
      </c>
      <c r="P447" s="103">
        <v>1</v>
      </c>
      <c r="Q447" s="103">
        <v>1</v>
      </c>
      <c r="R447" s="103" t="str">
        <f t="shared" si="43"/>
        <v>축사 환경 개선 Lv.5</v>
      </c>
      <c r="S447" s="103">
        <v>5</v>
      </c>
      <c r="T447" s="103">
        <v>0</v>
      </c>
      <c r="U447" s="98">
        <v>4</v>
      </c>
      <c r="V447" s="98">
        <v>360</v>
      </c>
      <c r="W447" s="103">
        <v>10</v>
      </c>
      <c r="X447" s="103" t="s">
        <v>1516</v>
      </c>
      <c r="Y447" s="62">
        <v>9</v>
      </c>
      <c r="Z447" s="103">
        <v>4</v>
      </c>
      <c r="AA447" s="103"/>
      <c r="AB447" s="103"/>
      <c r="AC447" s="103"/>
      <c r="AD447" s="103"/>
      <c r="AE447" s="103"/>
      <c r="AF447" s="103"/>
      <c r="AG447" s="103"/>
      <c r="AH447" s="103"/>
      <c r="AI447" s="103"/>
      <c r="AJ447" s="103"/>
      <c r="AK447" s="103"/>
    </row>
    <row r="448" spans="1:37" s="7" customFormat="1" x14ac:dyDescent="0.3">
      <c r="A448" s="103"/>
      <c r="B448" s="103">
        <v>6306</v>
      </c>
      <c r="C448" s="103" t="s">
        <v>248</v>
      </c>
      <c r="D448" s="103" t="s">
        <v>1511</v>
      </c>
      <c r="E448" s="103" t="s">
        <v>126</v>
      </c>
      <c r="F448" s="218" t="str">
        <f>SUBSTITUTE( lng_iteminfo!$O$667,"{0}",S448 )</f>
        <v>축사 환경 개선 Lv.6</v>
      </c>
      <c r="G448" s="103">
        <v>0</v>
      </c>
      <c r="H448" s="103">
        <v>0</v>
      </c>
      <c r="I448" s="103" t="s">
        <v>127</v>
      </c>
      <c r="J448" s="103">
        <v>0</v>
      </c>
      <c r="K448" s="106" t="s">
        <v>424</v>
      </c>
      <c r="L448" s="103">
        <v>0</v>
      </c>
      <c r="M448" s="103">
        <v>0</v>
      </c>
      <c r="N448" s="103">
        <v>510</v>
      </c>
      <c r="O448" s="103">
        <v>0</v>
      </c>
      <c r="P448" s="103">
        <v>1</v>
      </c>
      <c r="Q448" s="103">
        <v>1</v>
      </c>
      <c r="R448" s="103" t="str">
        <f t="shared" si="43"/>
        <v>축사 환경 개선 Lv.6</v>
      </c>
      <c r="S448" s="103">
        <v>6</v>
      </c>
      <c r="T448" s="103">
        <v>0</v>
      </c>
      <c r="U448" s="98">
        <v>4</v>
      </c>
      <c r="V448" s="98">
        <v>630</v>
      </c>
      <c r="W448" s="103">
        <v>12</v>
      </c>
      <c r="X448" s="103" t="s">
        <v>1516</v>
      </c>
      <c r="Y448" s="62">
        <v>11</v>
      </c>
      <c r="Z448" s="103">
        <v>4</v>
      </c>
      <c r="AA448" s="103"/>
      <c r="AB448" s="103"/>
      <c r="AC448" s="103"/>
      <c r="AD448" s="103"/>
      <c r="AE448" s="103"/>
      <c r="AF448" s="103"/>
      <c r="AG448" s="103"/>
      <c r="AH448" s="103"/>
      <c r="AI448" s="103"/>
      <c r="AJ448" s="103"/>
      <c r="AK448" s="103"/>
    </row>
    <row r="449" spans="1:37" s="7" customFormat="1" x14ac:dyDescent="0.3">
      <c r="A449" s="103"/>
      <c r="B449" s="103">
        <v>6307</v>
      </c>
      <c r="C449" s="103" t="s">
        <v>248</v>
      </c>
      <c r="D449" s="103" t="s">
        <v>1511</v>
      </c>
      <c r="E449" s="103" t="s">
        <v>126</v>
      </c>
      <c r="F449" s="218" t="str">
        <f>SUBSTITUTE( lng_iteminfo!$O$667,"{0}",S449 )</f>
        <v>축사 환경 개선 Lv.7</v>
      </c>
      <c r="G449" s="103">
        <v>0</v>
      </c>
      <c r="H449" s="103">
        <v>0</v>
      </c>
      <c r="I449" s="103" t="s">
        <v>127</v>
      </c>
      <c r="J449" s="103">
        <v>0</v>
      </c>
      <c r="K449" s="106" t="s">
        <v>1517</v>
      </c>
      <c r="L449" s="103">
        <v>0</v>
      </c>
      <c r="M449" s="103">
        <v>0</v>
      </c>
      <c r="N449" s="103">
        <v>620</v>
      </c>
      <c r="O449" s="103">
        <v>0</v>
      </c>
      <c r="P449" s="103">
        <v>1</v>
      </c>
      <c r="Q449" s="103">
        <v>1</v>
      </c>
      <c r="R449" s="103" t="str">
        <f t="shared" si="43"/>
        <v>축사 환경 개선 Lv.7</v>
      </c>
      <c r="S449" s="103">
        <v>7</v>
      </c>
      <c r="T449" s="103">
        <v>0</v>
      </c>
      <c r="U449" s="98">
        <v>5</v>
      </c>
      <c r="V449" s="98">
        <v>945</v>
      </c>
      <c r="W449" s="103">
        <v>14</v>
      </c>
      <c r="X449" s="103" t="s">
        <v>1516</v>
      </c>
      <c r="Y449" s="62">
        <v>13</v>
      </c>
      <c r="Z449" s="103">
        <v>4</v>
      </c>
      <c r="AA449" s="103"/>
      <c r="AB449" s="103"/>
      <c r="AC449" s="103"/>
      <c r="AD449" s="103"/>
      <c r="AE449" s="103"/>
      <c r="AF449" s="103"/>
      <c r="AG449" s="103"/>
      <c r="AH449" s="103"/>
      <c r="AI449" s="103"/>
      <c r="AJ449" s="103"/>
      <c r="AK449" s="103"/>
    </row>
    <row r="450" spans="1:37" s="7" customFormat="1" x14ac:dyDescent="0.3">
      <c r="A450" s="103"/>
      <c r="B450" s="103">
        <v>6308</v>
      </c>
      <c r="C450" s="103" t="s">
        <v>248</v>
      </c>
      <c r="D450" s="103" t="s">
        <v>1511</v>
      </c>
      <c r="E450" s="103" t="s">
        <v>126</v>
      </c>
      <c r="F450" s="218" t="str">
        <f>SUBSTITUTE( lng_iteminfo!$O$667,"{0}",S450 )</f>
        <v>축사 환경 개선 Lv.8</v>
      </c>
      <c r="G450" s="103">
        <v>0</v>
      </c>
      <c r="H450" s="103">
        <v>0</v>
      </c>
      <c r="I450" s="103" t="s">
        <v>127</v>
      </c>
      <c r="J450" s="103">
        <v>0</v>
      </c>
      <c r="K450" s="106" t="s">
        <v>425</v>
      </c>
      <c r="L450" s="103">
        <v>0</v>
      </c>
      <c r="M450" s="103">
        <v>0</v>
      </c>
      <c r="N450" s="103">
        <v>730</v>
      </c>
      <c r="O450" s="103">
        <v>0</v>
      </c>
      <c r="P450" s="103">
        <v>1</v>
      </c>
      <c r="Q450" s="103">
        <v>1</v>
      </c>
      <c r="R450" s="103" t="str">
        <f t="shared" si="43"/>
        <v>축사 환경 개선 Lv.8</v>
      </c>
      <c r="S450" s="103">
        <v>8</v>
      </c>
      <c r="T450" s="103">
        <v>0</v>
      </c>
      <c r="U450" s="98">
        <v>5</v>
      </c>
      <c r="V450" s="98">
        <v>1740</v>
      </c>
      <c r="W450" s="103">
        <v>16</v>
      </c>
      <c r="X450" s="103" t="s">
        <v>1518</v>
      </c>
      <c r="Y450" s="62">
        <v>15</v>
      </c>
      <c r="Z450" s="103">
        <v>4</v>
      </c>
      <c r="AA450" s="103"/>
      <c r="AB450" s="103"/>
      <c r="AC450" s="103"/>
      <c r="AD450" s="103"/>
      <c r="AE450" s="103"/>
      <c r="AF450" s="103"/>
      <c r="AG450" s="103"/>
      <c r="AH450" s="103"/>
      <c r="AI450" s="103"/>
      <c r="AJ450" s="103"/>
      <c r="AK450" s="103"/>
    </row>
    <row r="451" spans="1:37" s="7" customFormat="1" x14ac:dyDescent="0.3">
      <c r="A451" s="103"/>
      <c r="B451" s="103">
        <v>6309</v>
      </c>
      <c r="C451" s="103" t="s">
        <v>248</v>
      </c>
      <c r="D451" s="103" t="s">
        <v>1511</v>
      </c>
      <c r="E451" s="103" t="s">
        <v>126</v>
      </c>
      <c r="F451" s="218" t="str">
        <f>SUBSTITUTE( lng_iteminfo!$O$667,"{0}",S451 )</f>
        <v>축사 환경 개선 Lv.9</v>
      </c>
      <c r="G451" s="103">
        <v>0</v>
      </c>
      <c r="H451" s="103">
        <v>0</v>
      </c>
      <c r="I451" s="103" t="s">
        <v>127</v>
      </c>
      <c r="J451" s="103">
        <v>0</v>
      </c>
      <c r="K451" s="106" t="s">
        <v>425</v>
      </c>
      <c r="L451" s="103">
        <v>0</v>
      </c>
      <c r="M451" s="103">
        <v>0</v>
      </c>
      <c r="N451" s="103">
        <v>920</v>
      </c>
      <c r="O451" s="103">
        <v>0</v>
      </c>
      <c r="P451" s="103">
        <v>1</v>
      </c>
      <c r="Q451" s="103">
        <v>1</v>
      </c>
      <c r="R451" s="103" t="str">
        <f t="shared" si="43"/>
        <v>축사 환경 개선 Lv.9</v>
      </c>
      <c r="S451" s="103">
        <v>9</v>
      </c>
      <c r="T451" s="103">
        <v>0</v>
      </c>
      <c r="U451" s="98">
        <v>5</v>
      </c>
      <c r="V451" s="98">
        <v>2280</v>
      </c>
      <c r="W451" s="103">
        <v>18</v>
      </c>
      <c r="X451" s="103" t="s">
        <v>1518</v>
      </c>
      <c r="Y451" s="62">
        <v>17</v>
      </c>
      <c r="Z451" s="103">
        <v>4</v>
      </c>
      <c r="AA451" s="103"/>
      <c r="AB451" s="103"/>
      <c r="AC451" s="103"/>
      <c r="AD451" s="103"/>
      <c r="AE451" s="103"/>
      <c r="AF451" s="103"/>
      <c r="AG451" s="103"/>
      <c r="AH451" s="103"/>
      <c r="AI451" s="103"/>
      <c r="AJ451" s="103"/>
      <c r="AK451" s="103"/>
    </row>
    <row r="452" spans="1:37" s="7" customFormat="1" x14ac:dyDescent="0.3">
      <c r="A452" s="103"/>
      <c r="B452" s="103">
        <v>6310</v>
      </c>
      <c r="C452" s="103" t="s">
        <v>248</v>
      </c>
      <c r="D452" s="103" t="s">
        <v>1511</v>
      </c>
      <c r="E452" s="103" t="s">
        <v>126</v>
      </c>
      <c r="F452" s="218" t="str">
        <f>SUBSTITUTE( lng_iteminfo!$O$667,"{0}",S452 )</f>
        <v>축사 환경 개선 Lv.10</v>
      </c>
      <c r="G452" s="103">
        <v>0</v>
      </c>
      <c r="H452" s="103">
        <v>0</v>
      </c>
      <c r="I452" s="103" t="s">
        <v>127</v>
      </c>
      <c r="J452" s="103">
        <v>0</v>
      </c>
      <c r="K452" s="106" t="s">
        <v>425</v>
      </c>
      <c r="L452" s="103">
        <v>0</v>
      </c>
      <c r="M452" s="103">
        <v>0</v>
      </c>
      <c r="N452" s="103">
        <v>1100</v>
      </c>
      <c r="O452" s="103">
        <v>0</v>
      </c>
      <c r="P452" s="103">
        <v>1</v>
      </c>
      <c r="Q452" s="103">
        <v>1</v>
      </c>
      <c r="R452" s="103" t="str">
        <f t="shared" si="43"/>
        <v>축사 환경 개선 Lv.10</v>
      </c>
      <c r="S452" s="103">
        <v>10</v>
      </c>
      <c r="T452" s="103">
        <v>0</v>
      </c>
      <c r="U452" s="98">
        <v>6</v>
      </c>
      <c r="V452" s="98">
        <v>2880</v>
      </c>
      <c r="W452" s="103">
        <v>20</v>
      </c>
      <c r="X452" s="103" t="s">
        <v>1518</v>
      </c>
      <c r="Y452" s="62">
        <v>19</v>
      </c>
      <c r="Z452" s="103">
        <v>4</v>
      </c>
      <c r="AA452" s="103"/>
      <c r="AB452" s="103"/>
      <c r="AC452" s="103"/>
      <c r="AD452" s="103"/>
      <c r="AE452" s="103"/>
      <c r="AF452" s="103"/>
      <c r="AG452" s="103"/>
      <c r="AH452" s="103"/>
      <c r="AI452" s="103"/>
      <c r="AJ452" s="103"/>
      <c r="AK452" s="103"/>
    </row>
    <row r="453" spans="1:37" s="7" customFormat="1" x14ac:dyDescent="0.3">
      <c r="A453" s="103"/>
      <c r="B453" s="103">
        <v>6311</v>
      </c>
      <c r="C453" s="103" t="s">
        <v>248</v>
      </c>
      <c r="D453" s="103" t="s">
        <v>1511</v>
      </c>
      <c r="E453" s="103" t="s">
        <v>126</v>
      </c>
      <c r="F453" s="218" t="str">
        <f>SUBSTITUTE( lng_iteminfo!$O$667,"{0}",S453 )</f>
        <v>축사 환경 개선 Lv.11</v>
      </c>
      <c r="G453" s="103">
        <v>0</v>
      </c>
      <c r="H453" s="103">
        <v>0</v>
      </c>
      <c r="I453" s="103" t="s">
        <v>127</v>
      </c>
      <c r="J453" s="103">
        <v>0</v>
      </c>
      <c r="K453" s="106" t="s">
        <v>426</v>
      </c>
      <c r="L453" s="103">
        <v>0</v>
      </c>
      <c r="M453" s="103">
        <v>0</v>
      </c>
      <c r="N453" s="103">
        <v>1600</v>
      </c>
      <c r="O453" s="103">
        <v>0</v>
      </c>
      <c r="P453" s="103">
        <v>1</v>
      </c>
      <c r="Q453" s="103">
        <v>1</v>
      </c>
      <c r="R453" s="103" t="str">
        <f t="shared" si="43"/>
        <v>축사 환경 개선 Lv.11</v>
      </c>
      <c r="S453" s="103">
        <v>11</v>
      </c>
      <c r="T453" s="103">
        <v>0</v>
      </c>
      <c r="U453" s="98">
        <v>6</v>
      </c>
      <c r="V453" s="98">
        <v>4837</v>
      </c>
      <c r="W453" s="103">
        <v>22</v>
      </c>
      <c r="X453" s="103" t="s">
        <v>1519</v>
      </c>
      <c r="Y453" s="62">
        <v>21</v>
      </c>
      <c r="Z453" s="103">
        <v>4</v>
      </c>
      <c r="AA453" s="103"/>
      <c r="AB453" s="103"/>
      <c r="AC453" s="103"/>
      <c r="AD453" s="103"/>
      <c r="AE453" s="103"/>
      <c r="AF453" s="103"/>
      <c r="AG453" s="103"/>
      <c r="AH453" s="103"/>
      <c r="AI453" s="103"/>
      <c r="AJ453" s="103"/>
      <c r="AK453" s="103"/>
    </row>
    <row r="454" spans="1:37" s="7" customFormat="1" x14ac:dyDescent="0.3">
      <c r="A454" s="103"/>
      <c r="B454" s="103">
        <v>6312</v>
      </c>
      <c r="C454" s="103" t="s">
        <v>248</v>
      </c>
      <c r="D454" s="103" t="s">
        <v>1511</v>
      </c>
      <c r="E454" s="103" t="s">
        <v>126</v>
      </c>
      <c r="F454" s="218" t="str">
        <f>SUBSTITUTE( lng_iteminfo!$O$667,"{0}",S454 )</f>
        <v>축사 환경 개선 Lv.12</v>
      </c>
      <c r="G454" s="103">
        <v>0</v>
      </c>
      <c r="H454" s="103">
        <v>0</v>
      </c>
      <c r="I454" s="103" t="s">
        <v>127</v>
      </c>
      <c r="J454" s="103">
        <v>0</v>
      </c>
      <c r="K454" s="106" t="s">
        <v>426</v>
      </c>
      <c r="L454" s="103">
        <v>0</v>
      </c>
      <c r="M454" s="103">
        <v>0</v>
      </c>
      <c r="N454" s="103">
        <v>1800</v>
      </c>
      <c r="O454" s="103">
        <v>0</v>
      </c>
      <c r="P454" s="103">
        <v>1</v>
      </c>
      <c r="Q454" s="103">
        <v>1</v>
      </c>
      <c r="R454" s="103" t="str">
        <f t="shared" si="43"/>
        <v>축사 환경 개선 Lv.12</v>
      </c>
      <c r="S454" s="103">
        <v>12</v>
      </c>
      <c r="T454" s="103">
        <v>0</v>
      </c>
      <c r="U454" s="98">
        <v>7</v>
      </c>
      <c r="V454" s="98">
        <v>6187</v>
      </c>
      <c r="W454" s="103">
        <v>24</v>
      </c>
      <c r="X454" s="103" t="s">
        <v>1519</v>
      </c>
      <c r="Y454" s="62">
        <v>23</v>
      </c>
      <c r="Z454" s="103">
        <v>4</v>
      </c>
      <c r="AA454" s="103"/>
      <c r="AB454" s="103"/>
      <c r="AC454" s="103"/>
      <c r="AD454" s="103"/>
      <c r="AE454" s="103"/>
      <c r="AF454" s="103"/>
      <c r="AG454" s="103"/>
      <c r="AH454" s="103"/>
      <c r="AI454" s="103"/>
      <c r="AJ454" s="103"/>
      <c r="AK454" s="103"/>
    </row>
    <row r="455" spans="1:37" s="7" customFormat="1" x14ac:dyDescent="0.3">
      <c r="A455" s="103"/>
      <c r="B455" s="103">
        <v>6313</v>
      </c>
      <c r="C455" s="103" t="s">
        <v>248</v>
      </c>
      <c r="D455" s="103" t="s">
        <v>1511</v>
      </c>
      <c r="E455" s="103" t="s">
        <v>126</v>
      </c>
      <c r="F455" s="218" t="str">
        <f>SUBSTITUTE( lng_iteminfo!$O$667,"{0}",S455 )</f>
        <v>축사 환경 개선 Lv.13</v>
      </c>
      <c r="G455" s="103">
        <v>0</v>
      </c>
      <c r="H455" s="103">
        <v>0</v>
      </c>
      <c r="I455" s="103" t="s">
        <v>127</v>
      </c>
      <c r="J455" s="103">
        <v>0</v>
      </c>
      <c r="K455" s="106" t="s">
        <v>426</v>
      </c>
      <c r="L455" s="103">
        <v>0</v>
      </c>
      <c r="M455" s="103">
        <v>0</v>
      </c>
      <c r="N455" s="103">
        <v>1900</v>
      </c>
      <c r="O455" s="103">
        <v>0</v>
      </c>
      <c r="P455" s="103">
        <v>1</v>
      </c>
      <c r="Q455" s="103">
        <v>1</v>
      </c>
      <c r="R455" s="103" t="str">
        <f t="shared" si="43"/>
        <v>축사 환경 개선 Lv.13</v>
      </c>
      <c r="S455" s="103">
        <v>13</v>
      </c>
      <c r="T455" s="103">
        <v>0</v>
      </c>
      <c r="U455" s="98">
        <v>8</v>
      </c>
      <c r="V455" s="98">
        <v>7650</v>
      </c>
      <c r="W455" s="103">
        <v>26</v>
      </c>
      <c r="X455" s="103" t="s">
        <v>1519</v>
      </c>
      <c r="Y455" s="62">
        <v>25</v>
      </c>
      <c r="Z455" s="103">
        <v>4</v>
      </c>
      <c r="AA455" s="103"/>
      <c r="AB455" s="103"/>
      <c r="AC455" s="103"/>
      <c r="AD455" s="103"/>
      <c r="AE455" s="103"/>
      <c r="AF455" s="103"/>
      <c r="AG455" s="103"/>
      <c r="AH455" s="103"/>
      <c r="AI455" s="103"/>
      <c r="AJ455" s="103"/>
      <c r="AK455" s="103"/>
    </row>
    <row r="456" spans="1:37" s="7" customFormat="1" x14ac:dyDescent="0.3">
      <c r="A456" s="103"/>
      <c r="B456" s="103">
        <v>6314</v>
      </c>
      <c r="C456" s="103" t="s">
        <v>248</v>
      </c>
      <c r="D456" s="103" t="s">
        <v>1511</v>
      </c>
      <c r="E456" s="103" t="s">
        <v>126</v>
      </c>
      <c r="F456" s="218" t="str">
        <f>SUBSTITUTE( lng_iteminfo!$O$667,"{0}",S456 )</f>
        <v>축사 환경 개선 Lv.14</v>
      </c>
      <c r="G456" s="103">
        <v>0</v>
      </c>
      <c r="H456" s="103">
        <v>0</v>
      </c>
      <c r="I456" s="103" t="s">
        <v>127</v>
      </c>
      <c r="J456" s="103">
        <v>0</v>
      </c>
      <c r="K456" s="106" t="s">
        <v>427</v>
      </c>
      <c r="L456" s="103">
        <v>0</v>
      </c>
      <c r="M456" s="103">
        <v>0</v>
      </c>
      <c r="N456" s="103">
        <v>2600</v>
      </c>
      <c r="O456" s="103">
        <v>0</v>
      </c>
      <c r="P456" s="103">
        <v>1</v>
      </c>
      <c r="Q456" s="103">
        <v>1</v>
      </c>
      <c r="R456" s="103" t="str">
        <f t="shared" si="43"/>
        <v>축사 환경 개선 Lv.14</v>
      </c>
      <c r="S456" s="103">
        <v>14</v>
      </c>
      <c r="T456" s="103">
        <v>0</v>
      </c>
      <c r="U456" s="98">
        <v>9</v>
      </c>
      <c r="V456" s="98">
        <v>11070</v>
      </c>
      <c r="W456" s="103">
        <v>28</v>
      </c>
      <c r="X456" s="103" t="s">
        <v>1520</v>
      </c>
      <c r="Y456" s="62">
        <v>27</v>
      </c>
      <c r="Z456" s="103">
        <v>4</v>
      </c>
      <c r="AA456" s="103"/>
      <c r="AB456" s="103"/>
      <c r="AC456" s="103"/>
      <c r="AD456" s="103"/>
      <c r="AE456" s="103"/>
      <c r="AF456" s="103"/>
      <c r="AG456" s="103"/>
      <c r="AH456" s="103"/>
      <c r="AI456" s="103"/>
      <c r="AJ456" s="103"/>
      <c r="AK456" s="103"/>
    </row>
    <row r="457" spans="1:37" s="7" customFormat="1" x14ac:dyDescent="0.3">
      <c r="A457" s="103"/>
      <c r="B457" s="103">
        <v>6315</v>
      </c>
      <c r="C457" s="103" t="s">
        <v>248</v>
      </c>
      <c r="D457" s="103" t="s">
        <v>1511</v>
      </c>
      <c r="E457" s="103" t="s">
        <v>126</v>
      </c>
      <c r="F457" s="218" t="str">
        <f>SUBSTITUTE( lng_iteminfo!$O$667,"{0}",S457 )</f>
        <v>축사 환경 개선 Lv.15</v>
      </c>
      <c r="G457" s="103">
        <v>0</v>
      </c>
      <c r="H457" s="103">
        <v>0</v>
      </c>
      <c r="I457" s="103" t="s">
        <v>127</v>
      </c>
      <c r="J457" s="103">
        <v>0</v>
      </c>
      <c r="K457" s="106" t="s">
        <v>427</v>
      </c>
      <c r="L457" s="103">
        <v>0</v>
      </c>
      <c r="M457" s="103">
        <v>0</v>
      </c>
      <c r="N457" s="103">
        <v>3100</v>
      </c>
      <c r="O457" s="103">
        <v>0</v>
      </c>
      <c r="P457" s="103">
        <v>1</v>
      </c>
      <c r="Q457" s="103">
        <v>1</v>
      </c>
      <c r="R457" s="103" t="str">
        <f t="shared" si="43"/>
        <v>축사 환경 개선 Lv.15</v>
      </c>
      <c r="S457" s="103">
        <v>15</v>
      </c>
      <c r="T457" s="103">
        <v>0</v>
      </c>
      <c r="U457" s="98">
        <v>10</v>
      </c>
      <c r="V457" s="98">
        <v>13095</v>
      </c>
      <c r="W457" s="103">
        <v>30</v>
      </c>
      <c r="X457" s="103" t="s">
        <v>1520</v>
      </c>
      <c r="Y457" s="62">
        <v>29</v>
      </c>
      <c r="Z457" s="103">
        <v>4</v>
      </c>
      <c r="AA457" s="103"/>
      <c r="AB457" s="103"/>
      <c r="AC457" s="103"/>
      <c r="AD457" s="103"/>
      <c r="AE457" s="103"/>
      <c r="AF457" s="103"/>
      <c r="AG457" s="103"/>
      <c r="AH457" s="103"/>
      <c r="AI457" s="103"/>
      <c r="AJ457" s="103"/>
      <c r="AK457" s="103"/>
    </row>
    <row r="458" spans="1:37" s="7" customFormat="1" x14ac:dyDescent="0.3">
      <c r="A458" s="103"/>
      <c r="B458" s="103">
        <v>6316</v>
      </c>
      <c r="C458" s="103" t="s">
        <v>248</v>
      </c>
      <c r="D458" s="103" t="s">
        <v>1511</v>
      </c>
      <c r="E458" s="103" t="s">
        <v>126</v>
      </c>
      <c r="F458" s="218" t="str">
        <f>SUBSTITUTE( lng_iteminfo!$O$667,"{0}",S458 )</f>
        <v>축사 환경 개선 Lv.16</v>
      </c>
      <c r="G458" s="103">
        <v>0</v>
      </c>
      <c r="H458" s="103">
        <v>0</v>
      </c>
      <c r="I458" s="103" t="s">
        <v>127</v>
      </c>
      <c r="J458" s="103">
        <v>0</v>
      </c>
      <c r="K458" s="106" t="s">
        <v>427</v>
      </c>
      <c r="L458" s="103">
        <v>0</v>
      </c>
      <c r="M458" s="103">
        <v>0</v>
      </c>
      <c r="N458" s="103">
        <v>3300</v>
      </c>
      <c r="O458" s="103">
        <v>0</v>
      </c>
      <c r="P458" s="103">
        <v>1</v>
      </c>
      <c r="Q458" s="103">
        <v>1</v>
      </c>
      <c r="R458" s="103" t="str">
        <f t="shared" si="43"/>
        <v>축사 환경 개선 Lv.16</v>
      </c>
      <c r="S458" s="103">
        <v>16</v>
      </c>
      <c r="T458" s="103">
        <v>0</v>
      </c>
      <c r="U458" s="98">
        <v>11</v>
      </c>
      <c r="V458" s="98">
        <v>15975</v>
      </c>
      <c r="W458" s="103">
        <v>32</v>
      </c>
      <c r="X458" s="103" t="s">
        <v>1520</v>
      </c>
      <c r="Y458" s="62">
        <v>31</v>
      </c>
      <c r="Z458" s="103">
        <v>4</v>
      </c>
      <c r="AA458" s="103"/>
      <c r="AB458" s="103"/>
      <c r="AC458" s="103"/>
      <c r="AD458" s="103"/>
      <c r="AE458" s="103"/>
      <c r="AF458" s="103"/>
      <c r="AG458" s="103"/>
      <c r="AH458" s="103"/>
      <c r="AI458" s="103"/>
      <c r="AJ458" s="103"/>
      <c r="AK458" s="103"/>
    </row>
    <row r="459" spans="1:37" s="7" customFormat="1" x14ac:dyDescent="0.3">
      <c r="A459" s="103"/>
      <c r="B459" s="103">
        <v>6317</v>
      </c>
      <c r="C459" s="103" t="s">
        <v>248</v>
      </c>
      <c r="D459" s="103" t="s">
        <v>1511</v>
      </c>
      <c r="E459" s="103" t="s">
        <v>126</v>
      </c>
      <c r="F459" s="218" t="str">
        <f>SUBSTITUTE( lng_iteminfo!$O$667,"{0}",S459 )</f>
        <v>축사 환경 개선 Lv.17</v>
      </c>
      <c r="G459" s="103">
        <v>0</v>
      </c>
      <c r="H459" s="103">
        <v>0</v>
      </c>
      <c r="I459" s="103" t="s">
        <v>127</v>
      </c>
      <c r="J459" s="103">
        <v>0</v>
      </c>
      <c r="K459" s="106" t="s">
        <v>428</v>
      </c>
      <c r="L459" s="103">
        <v>0</v>
      </c>
      <c r="M459" s="103">
        <v>0</v>
      </c>
      <c r="N459" s="103">
        <v>4200</v>
      </c>
      <c r="O459" s="103">
        <v>0</v>
      </c>
      <c r="P459" s="103">
        <v>1</v>
      </c>
      <c r="Q459" s="103">
        <v>1</v>
      </c>
      <c r="R459" s="103" t="str">
        <f t="shared" si="43"/>
        <v>축사 환경 개선 Lv.17</v>
      </c>
      <c r="S459" s="103">
        <v>17</v>
      </c>
      <c r="T459" s="103">
        <v>0</v>
      </c>
      <c r="U459" s="98">
        <v>12</v>
      </c>
      <c r="V459" s="98">
        <v>22207</v>
      </c>
      <c r="W459" s="103">
        <v>34</v>
      </c>
      <c r="X459" s="103" t="s">
        <v>1521</v>
      </c>
      <c r="Y459" s="62">
        <v>35</v>
      </c>
      <c r="Z459" s="103">
        <v>4</v>
      </c>
      <c r="AA459" s="103"/>
      <c r="AB459" s="103"/>
      <c r="AC459" s="103"/>
      <c r="AD459" s="103"/>
      <c r="AE459" s="103"/>
      <c r="AF459" s="103"/>
      <c r="AG459" s="103"/>
      <c r="AH459" s="103"/>
      <c r="AI459" s="103"/>
      <c r="AJ459" s="103"/>
      <c r="AK459" s="103"/>
    </row>
    <row r="460" spans="1:37" s="7" customFormat="1" x14ac:dyDescent="0.3">
      <c r="A460" s="103"/>
      <c r="B460" s="103">
        <v>6318</v>
      </c>
      <c r="C460" s="103" t="s">
        <v>248</v>
      </c>
      <c r="D460" s="103" t="s">
        <v>1511</v>
      </c>
      <c r="E460" s="103" t="s">
        <v>126</v>
      </c>
      <c r="F460" s="218" t="str">
        <f>SUBSTITUTE( lng_iteminfo!$O$667,"{0}",S460 )</f>
        <v>축사 환경 개선 Lv.18</v>
      </c>
      <c r="G460" s="103">
        <v>0</v>
      </c>
      <c r="H460" s="103">
        <v>0</v>
      </c>
      <c r="I460" s="103" t="s">
        <v>127</v>
      </c>
      <c r="J460" s="103">
        <v>0</v>
      </c>
      <c r="K460" s="106" t="s">
        <v>428</v>
      </c>
      <c r="L460" s="103">
        <v>0</v>
      </c>
      <c r="M460" s="103">
        <v>0</v>
      </c>
      <c r="N460" s="103">
        <v>4500</v>
      </c>
      <c r="O460" s="103">
        <v>0</v>
      </c>
      <c r="P460" s="103">
        <v>1</v>
      </c>
      <c r="Q460" s="103">
        <v>1</v>
      </c>
      <c r="R460" s="103" t="str">
        <f t="shared" si="43"/>
        <v>축사 환경 개선 Lv.18</v>
      </c>
      <c r="S460" s="103">
        <v>18</v>
      </c>
      <c r="T460" s="103">
        <v>0</v>
      </c>
      <c r="U460" s="98">
        <v>13</v>
      </c>
      <c r="V460" s="98">
        <v>25987</v>
      </c>
      <c r="W460" s="103">
        <v>36</v>
      </c>
      <c r="X460" s="103" t="s">
        <v>1521</v>
      </c>
      <c r="Y460" s="62">
        <v>39</v>
      </c>
      <c r="Z460" s="103">
        <v>4</v>
      </c>
      <c r="AA460" s="103"/>
      <c r="AB460" s="103"/>
      <c r="AC460" s="103"/>
      <c r="AD460" s="103"/>
      <c r="AE460" s="103"/>
      <c r="AF460" s="103"/>
      <c r="AG460" s="103"/>
      <c r="AH460" s="103"/>
      <c r="AI460" s="103"/>
      <c r="AJ460" s="103"/>
      <c r="AK460" s="103"/>
    </row>
    <row r="461" spans="1:37" s="7" customFormat="1" x14ac:dyDescent="0.3">
      <c r="A461" s="103"/>
      <c r="B461" s="103">
        <v>6319</v>
      </c>
      <c r="C461" s="103" t="s">
        <v>248</v>
      </c>
      <c r="D461" s="103" t="s">
        <v>1511</v>
      </c>
      <c r="E461" s="103" t="s">
        <v>126</v>
      </c>
      <c r="F461" s="218" t="str">
        <f>SUBSTITUTE( lng_iteminfo!$O$667,"{0}",S461 )</f>
        <v>축사 환경 개선 Lv.19</v>
      </c>
      <c r="G461" s="103">
        <v>0</v>
      </c>
      <c r="H461" s="103">
        <v>0</v>
      </c>
      <c r="I461" s="103" t="s">
        <v>127</v>
      </c>
      <c r="J461" s="103">
        <v>0</v>
      </c>
      <c r="K461" s="106" t="s">
        <v>428</v>
      </c>
      <c r="L461" s="103">
        <v>0</v>
      </c>
      <c r="M461" s="103">
        <v>0</v>
      </c>
      <c r="N461" s="103">
        <v>4700</v>
      </c>
      <c r="O461" s="103">
        <v>0</v>
      </c>
      <c r="P461" s="103">
        <v>1</v>
      </c>
      <c r="Q461" s="103">
        <v>1</v>
      </c>
      <c r="R461" s="103" t="str">
        <f t="shared" si="43"/>
        <v>축사 환경 개선 Lv.19</v>
      </c>
      <c r="S461" s="103">
        <v>19</v>
      </c>
      <c r="T461" s="103">
        <v>0</v>
      </c>
      <c r="U461" s="98">
        <v>14</v>
      </c>
      <c r="V461" s="98">
        <v>29977</v>
      </c>
      <c r="W461" s="103">
        <v>38</v>
      </c>
      <c r="X461" s="103" t="s">
        <v>1521</v>
      </c>
      <c r="Y461" s="62">
        <v>43</v>
      </c>
      <c r="Z461" s="103">
        <v>4</v>
      </c>
      <c r="AA461" s="103"/>
      <c r="AB461" s="103"/>
      <c r="AC461" s="103"/>
      <c r="AD461" s="103"/>
      <c r="AE461" s="103"/>
      <c r="AF461" s="103"/>
      <c r="AG461" s="103"/>
      <c r="AH461" s="103"/>
      <c r="AI461" s="103"/>
      <c r="AJ461" s="103"/>
      <c r="AK461" s="103"/>
    </row>
    <row r="462" spans="1:37" s="7" customFormat="1" x14ac:dyDescent="0.3">
      <c r="A462" s="103"/>
      <c r="B462" s="103">
        <v>6320</v>
      </c>
      <c r="C462" s="103" t="s">
        <v>248</v>
      </c>
      <c r="D462" s="103" t="s">
        <v>1511</v>
      </c>
      <c r="E462" s="103" t="s">
        <v>126</v>
      </c>
      <c r="F462" s="218" t="str">
        <f>SUBSTITUTE( lng_iteminfo!$O$667,"{0}",S462 )</f>
        <v>축사 환경 개선 Lv.20</v>
      </c>
      <c r="G462" s="103">
        <v>0</v>
      </c>
      <c r="H462" s="103">
        <v>0</v>
      </c>
      <c r="I462" s="103" t="s">
        <v>127</v>
      </c>
      <c r="J462" s="103">
        <v>0</v>
      </c>
      <c r="K462" s="106" t="s">
        <v>428</v>
      </c>
      <c r="L462" s="103">
        <v>0</v>
      </c>
      <c r="M462" s="103">
        <v>0</v>
      </c>
      <c r="N462" s="103">
        <v>5800</v>
      </c>
      <c r="O462" s="103">
        <v>0</v>
      </c>
      <c r="P462" s="103">
        <v>1</v>
      </c>
      <c r="Q462" s="103">
        <v>1</v>
      </c>
      <c r="R462" s="103" t="str">
        <f t="shared" si="43"/>
        <v>축사 환경 개선 Lv.20</v>
      </c>
      <c r="S462" s="103">
        <v>20</v>
      </c>
      <c r="T462" s="103">
        <v>0</v>
      </c>
      <c r="U462" s="98">
        <v>15</v>
      </c>
      <c r="V462" s="98">
        <v>39060</v>
      </c>
      <c r="W462" s="103">
        <v>40</v>
      </c>
      <c r="X462" s="103" t="s">
        <v>1521</v>
      </c>
      <c r="Y462" s="161">
        <v>47</v>
      </c>
      <c r="Z462" s="103">
        <v>4</v>
      </c>
      <c r="AA462" s="103"/>
      <c r="AB462" s="103"/>
      <c r="AC462" s="103"/>
      <c r="AD462" s="103"/>
      <c r="AE462" s="103"/>
      <c r="AF462" s="103"/>
      <c r="AG462" s="103"/>
      <c r="AH462" s="103"/>
      <c r="AI462" s="103"/>
      <c r="AJ462" s="103"/>
      <c r="AK462" s="103"/>
    </row>
    <row r="463" spans="1:37" s="188" customFormat="1" x14ac:dyDescent="0.3">
      <c r="B463" s="287">
        <v>6321</v>
      </c>
      <c r="C463" s="287" t="s">
        <v>248</v>
      </c>
      <c r="D463" s="287" t="s">
        <v>4300</v>
      </c>
      <c r="E463" s="287" t="s">
        <v>126</v>
      </c>
      <c r="F463" s="218" t="str">
        <f>SUBSTITUTE( lng_iteminfo!$O$667,"{0}",S463 )</f>
        <v>축사 환경 개선 Lv.21</v>
      </c>
      <c r="G463" s="289">
        <v>0</v>
      </c>
      <c r="H463" s="289">
        <v>0</v>
      </c>
      <c r="I463" s="289" t="s">
        <v>127</v>
      </c>
      <c r="J463" s="289">
        <v>0</v>
      </c>
      <c r="K463" s="289" t="s">
        <v>4301</v>
      </c>
      <c r="L463" s="289">
        <v>0</v>
      </c>
      <c r="M463" s="289">
        <v>0</v>
      </c>
      <c r="N463" s="289">
        <v>29000</v>
      </c>
      <c r="O463" s="289">
        <v>0</v>
      </c>
      <c r="P463" s="289">
        <v>1</v>
      </c>
      <c r="Q463" s="289">
        <v>1</v>
      </c>
      <c r="R463" s="206" t="str">
        <f t="shared" si="43"/>
        <v>축사 환경 개선 Lv.21</v>
      </c>
      <c r="S463" s="291">
        <v>21</v>
      </c>
      <c r="T463" s="291">
        <v>0</v>
      </c>
      <c r="U463" s="291">
        <v>16</v>
      </c>
      <c r="V463" s="291">
        <v>59000</v>
      </c>
      <c r="W463" s="291">
        <v>45</v>
      </c>
      <c r="X463" s="291" t="s">
        <v>4303</v>
      </c>
      <c r="Y463" s="293">
        <v>51</v>
      </c>
      <c r="Z463" s="291">
        <v>4</v>
      </c>
    </row>
    <row r="464" spans="1:37" s="188" customFormat="1" x14ac:dyDescent="0.3">
      <c r="B464" s="287">
        <v>6322</v>
      </c>
      <c r="C464" s="287" t="s">
        <v>248</v>
      </c>
      <c r="D464" s="287" t="s">
        <v>4300</v>
      </c>
      <c r="E464" s="287" t="s">
        <v>126</v>
      </c>
      <c r="F464" s="218" t="str">
        <f>SUBSTITUTE( lng_iteminfo!$O$667,"{0}",S464 )</f>
        <v>축사 환경 개선 Lv.22</v>
      </c>
      <c r="G464" s="289">
        <v>0</v>
      </c>
      <c r="H464" s="289">
        <v>0</v>
      </c>
      <c r="I464" s="289" t="s">
        <v>127</v>
      </c>
      <c r="J464" s="289">
        <v>0</v>
      </c>
      <c r="K464" s="289" t="s">
        <v>4301</v>
      </c>
      <c r="L464" s="289">
        <v>0</v>
      </c>
      <c r="M464" s="289">
        <v>0</v>
      </c>
      <c r="N464" s="289">
        <v>145000</v>
      </c>
      <c r="O464" s="289">
        <v>0</v>
      </c>
      <c r="P464" s="289">
        <v>1</v>
      </c>
      <c r="Q464" s="289">
        <v>1</v>
      </c>
      <c r="R464" s="206" t="str">
        <f t="shared" si="43"/>
        <v>축사 환경 개선 Lv.22</v>
      </c>
      <c r="S464" s="291">
        <v>22</v>
      </c>
      <c r="T464" s="291">
        <v>0</v>
      </c>
      <c r="U464" s="291">
        <v>20</v>
      </c>
      <c r="V464" s="291">
        <v>89000</v>
      </c>
      <c r="W464" s="291">
        <v>55</v>
      </c>
      <c r="X464" s="291" t="s">
        <v>4303</v>
      </c>
      <c r="Y464" s="293">
        <v>55</v>
      </c>
      <c r="Z464" s="291">
        <v>4</v>
      </c>
    </row>
    <row r="465" spans="1:37" s="188" customFormat="1" x14ac:dyDescent="0.3">
      <c r="B465" s="287">
        <v>6323</v>
      </c>
      <c r="C465" s="287" t="s">
        <v>248</v>
      </c>
      <c r="D465" s="287" t="s">
        <v>4300</v>
      </c>
      <c r="E465" s="287" t="s">
        <v>126</v>
      </c>
      <c r="F465" s="218" t="str">
        <f>SUBSTITUTE( lng_iteminfo!$O$667,"{0}",S465 )</f>
        <v>축사 환경 개선 Lv.23</v>
      </c>
      <c r="G465" s="289">
        <v>0</v>
      </c>
      <c r="H465" s="289">
        <v>0</v>
      </c>
      <c r="I465" s="289" t="s">
        <v>127</v>
      </c>
      <c r="J465" s="289">
        <v>0</v>
      </c>
      <c r="K465" s="289" t="s">
        <v>4301</v>
      </c>
      <c r="L465" s="289">
        <v>0</v>
      </c>
      <c r="M465" s="289">
        <v>0</v>
      </c>
      <c r="N465" s="289">
        <v>725000</v>
      </c>
      <c r="O465" s="289">
        <v>0</v>
      </c>
      <c r="P465" s="289">
        <v>1</v>
      </c>
      <c r="Q465" s="289">
        <v>1</v>
      </c>
      <c r="R465" s="206" t="str">
        <f t="shared" si="43"/>
        <v>축사 환경 개선 Lv.23</v>
      </c>
      <c r="S465" s="291">
        <v>23</v>
      </c>
      <c r="T465" s="291">
        <v>0</v>
      </c>
      <c r="U465" s="291">
        <v>23</v>
      </c>
      <c r="V465" s="291">
        <v>134000</v>
      </c>
      <c r="W465" s="291">
        <v>70</v>
      </c>
      <c r="X465" s="291" t="s">
        <v>4303</v>
      </c>
      <c r="Y465" s="293">
        <v>59</v>
      </c>
      <c r="Z465" s="291">
        <v>4</v>
      </c>
    </row>
    <row r="466" spans="1:37" s="103" customFormat="1" x14ac:dyDescent="0.3">
      <c r="B466" s="288">
        <v>6324</v>
      </c>
      <c r="C466" s="288" t="s">
        <v>248</v>
      </c>
      <c r="D466" s="288" t="s">
        <v>4300</v>
      </c>
      <c r="E466" s="288" t="s">
        <v>126</v>
      </c>
      <c r="F466" s="218" t="str">
        <f>SUBSTITUTE( lng_iteminfo!$O$667,"{0}",S466 )</f>
        <v>축사 환경 개선 Lv.24</v>
      </c>
      <c r="G466" s="290">
        <v>0</v>
      </c>
      <c r="H466" s="290">
        <v>0</v>
      </c>
      <c r="I466" s="290" t="s">
        <v>127</v>
      </c>
      <c r="J466" s="290">
        <v>0</v>
      </c>
      <c r="K466" s="290" t="s">
        <v>4302</v>
      </c>
      <c r="L466" s="290">
        <v>0</v>
      </c>
      <c r="M466" s="290">
        <v>0</v>
      </c>
      <c r="N466" s="290">
        <v>870000</v>
      </c>
      <c r="O466" s="290">
        <v>0</v>
      </c>
      <c r="P466" s="290">
        <v>1</v>
      </c>
      <c r="Q466" s="290">
        <v>1</v>
      </c>
      <c r="R466" s="207" t="str">
        <f t="shared" si="43"/>
        <v>축사 환경 개선 Lv.24</v>
      </c>
      <c r="S466" s="292">
        <v>24</v>
      </c>
      <c r="T466" s="292">
        <v>0</v>
      </c>
      <c r="U466" s="292">
        <v>27</v>
      </c>
      <c r="V466" s="292">
        <v>160800</v>
      </c>
      <c r="W466" s="292">
        <v>72</v>
      </c>
      <c r="X466" s="292" t="s">
        <v>4304</v>
      </c>
      <c r="Y466" s="294">
        <v>61</v>
      </c>
      <c r="Z466" s="292">
        <v>4</v>
      </c>
    </row>
    <row r="467" spans="1:37" s="103" customFormat="1" x14ac:dyDescent="0.3">
      <c r="B467" s="288">
        <v>6325</v>
      </c>
      <c r="C467" s="288" t="s">
        <v>248</v>
      </c>
      <c r="D467" s="288" t="s">
        <v>4300</v>
      </c>
      <c r="E467" s="288" t="s">
        <v>126</v>
      </c>
      <c r="F467" s="218" t="str">
        <f>SUBSTITUTE( lng_iteminfo!$O$667,"{0}",S467 )</f>
        <v>축사 환경 개선 Lv.25</v>
      </c>
      <c r="G467" s="290">
        <v>0</v>
      </c>
      <c r="H467" s="290">
        <v>0</v>
      </c>
      <c r="I467" s="290" t="s">
        <v>127</v>
      </c>
      <c r="J467" s="290">
        <v>0</v>
      </c>
      <c r="K467" s="290" t="s">
        <v>4302</v>
      </c>
      <c r="L467" s="290">
        <v>0</v>
      </c>
      <c r="M467" s="290">
        <v>0</v>
      </c>
      <c r="N467" s="290">
        <v>1044000</v>
      </c>
      <c r="O467" s="290">
        <v>0</v>
      </c>
      <c r="P467" s="290">
        <v>1</v>
      </c>
      <c r="Q467" s="290">
        <v>1</v>
      </c>
      <c r="R467" s="207" t="str">
        <f t="shared" si="43"/>
        <v>축사 환경 개선 Lv.25</v>
      </c>
      <c r="S467" s="292">
        <v>25</v>
      </c>
      <c r="T467" s="292">
        <v>0</v>
      </c>
      <c r="U467" s="292">
        <v>31</v>
      </c>
      <c r="V467" s="292">
        <v>193000</v>
      </c>
      <c r="W467" s="292">
        <v>80</v>
      </c>
      <c r="X467" s="292" t="s">
        <v>4304</v>
      </c>
      <c r="Y467" s="294">
        <v>63</v>
      </c>
      <c r="Z467" s="292">
        <v>4</v>
      </c>
    </row>
    <row r="468" spans="1:37" s="103" customFormat="1" x14ac:dyDescent="0.3">
      <c r="B468" s="288">
        <v>6326</v>
      </c>
      <c r="C468" s="288" t="s">
        <v>248</v>
      </c>
      <c r="D468" s="288" t="s">
        <v>4300</v>
      </c>
      <c r="E468" s="288" t="s">
        <v>126</v>
      </c>
      <c r="F468" s="218" t="str">
        <f>SUBSTITUTE( lng_iteminfo!$O$667,"{0}",S468 )</f>
        <v>축사 환경 개선 Lv.26</v>
      </c>
      <c r="G468" s="290">
        <v>0</v>
      </c>
      <c r="H468" s="290">
        <v>0</v>
      </c>
      <c r="I468" s="290" t="s">
        <v>127</v>
      </c>
      <c r="J468" s="290">
        <v>0</v>
      </c>
      <c r="K468" s="290" t="s">
        <v>4382</v>
      </c>
      <c r="L468" s="290">
        <v>0</v>
      </c>
      <c r="M468" s="290">
        <v>0</v>
      </c>
      <c r="N468" s="290">
        <v>1253000</v>
      </c>
      <c r="O468" s="290">
        <v>0</v>
      </c>
      <c r="P468" s="290">
        <v>1</v>
      </c>
      <c r="Q468" s="290">
        <v>1</v>
      </c>
      <c r="R468" s="207" t="str">
        <f t="shared" si="43"/>
        <v>축사 환경 개선 Lv.26</v>
      </c>
      <c r="S468" s="292">
        <v>26</v>
      </c>
      <c r="T468" s="292">
        <v>0</v>
      </c>
      <c r="U468" s="292">
        <v>35</v>
      </c>
      <c r="V468" s="292">
        <v>231600</v>
      </c>
      <c r="W468" s="292">
        <v>85</v>
      </c>
      <c r="X468" s="292" t="s">
        <v>4305</v>
      </c>
      <c r="Y468" s="294">
        <v>65</v>
      </c>
      <c r="Z468" s="292">
        <v>4</v>
      </c>
    </row>
    <row r="469" spans="1:37" s="103" customFormat="1" x14ac:dyDescent="0.3">
      <c r="B469" s="288">
        <v>6327</v>
      </c>
      <c r="C469" s="288" t="s">
        <v>248</v>
      </c>
      <c r="D469" s="288" t="s">
        <v>4300</v>
      </c>
      <c r="E469" s="288" t="s">
        <v>126</v>
      </c>
      <c r="F469" s="218" t="str">
        <f>SUBSTITUTE( lng_iteminfo!$O$667,"{0}",S469 )</f>
        <v>축사 환경 개선 Lv.27</v>
      </c>
      <c r="G469" s="290">
        <v>0</v>
      </c>
      <c r="H469" s="290">
        <v>0</v>
      </c>
      <c r="I469" s="290" t="s">
        <v>127</v>
      </c>
      <c r="J469" s="290">
        <v>0</v>
      </c>
      <c r="K469" s="290" t="s">
        <v>4383</v>
      </c>
      <c r="L469" s="290">
        <v>0</v>
      </c>
      <c r="M469" s="290">
        <v>0</v>
      </c>
      <c r="N469" s="290">
        <v>1504000</v>
      </c>
      <c r="O469" s="290">
        <v>0</v>
      </c>
      <c r="P469" s="290">
        <v>1</v>
      </c>
      <c r="Q469" s="290">
        <v>1</v>
      </c>
      <c r="R469" s="207" t="str">
        <f t="shared" si="43"/>
        <v>축사 환경 개선 Lv.27</v>
      </c>
      <c r="S469" s="292">
        <v>27</v>
      </c>
      <c r="T469" s="292">
        <v>0</v>
      </c>
      <c r="U469" s="292">
        <v>39</v>
      </c>
      <c r="V469" s="292">
        <v>278000</v>
      </c>
      <c r="W469" s="292">
        <v>90</v>
      </c>
      <c r="X469" s="292" t="s">
        <v>4305</v>
      </c>
      <c r="Y469" s="294">
        <v>67</v>
      </c>
      <c r="Z469" s="292">
        <v>4</v>
      </c>
    </row>
    <row r="470" spans="1:37" s="103" customFormat="1" x14ac:dyDescent="0.3">
      <c r="B470" s="288">
        <v>6328</v>
      </c>
      <c r="C470" s="288" t="s">
        <v>248</v>
      </c>
      <c r="D470" s="288" t="s">
        <v>4300</v>
      </c>
      <c r="E470" s="288" t="s">
        <v>126</v>
      </c>
      <c r="F470" s="218" t="str">
        <f>SUBSTITUTE( lng_iteminfo!$O$667,"{0}",S470 )</f>
        <v>축사 환경 개선 Lv.28</v>
      </c>
      <c r="G470" s="290">
        <v>0</v>
      </c>
      <c r="H470" s="290">
        <v>0</v>
      </c>
      <c r="I470" s="290" t="s">
        <v>127</v>
      </c>
      <c r="J470" s="290">
        <v>0</v>
      </c>
      <c r="K470" s="290" t="s">
        <v>4383</v>
      </c>
      <c r="L470" s="290">
        <v>0</v>
      </c>
      <c r="M470" s="290">
        <v>0</v>
      </c>
      <c r="N470" s="290">
        <v>1805000</v>
      </c>
      <c r="O470" s="290">
        <v>0</v>
      </c>
      <c r="P470" s="290">
        <v>1</v>
      </c>
      <c r="Q470" s="290">
        <v>1</v>
      </c>
      <c r="R470" s="207" t="str">
        <f t="shared" si="43"/>
        <v>축사 환경 개선 Lv.28</v>
      </c>
      <c r="S470" s="292">
        <v>28</v>
      </c>
      <c r="T470" s="292">
        <v>0</v>
      </c>
      <c r="U470" s="292">
        <v>43</v>
      </c>
      <c r="V470" s="292">
        <v>333600</v>
      </c>
      <c r="W470" s="292">
        <v>85</v>
      </c>
      <c r="X470" s="292" t="s">
        <v>4305</v>
      </c>
      <c r="Y470" s="294">
        <v>69</v>
      </c>
      <c r="Z470" s="292">
        <v>4</v>
      </c>
    </row>
    <row r="471" spans="1:37" s="7" customFormat="1" x14ac:dyDescent="0.3">
      <c r="A471" s="87" t="s">
        <v>1522</v>
      </c>
      <c r="B471" s="87"/>
      <c r="C471" s="87"/>
      <c r="D471" s="87"/>
      <c r="E471" s="87"/>
      <c r="F471" s="87"/>
      <c r="G471" s="87"/>
      <c r="H471" s="87"/>
      <c r="I471" s="87"/>
      <c r="J471" s="87"/>
      <c r="K471" s="47"/>
      <c r="L471" s="87"/>
      <c r="M471" s="87"/>
      <c r="N471" s="87"/>
      <c r="O471" s="87"/>
      <c r="P471" s="87"/>
      <c r="Q471" s="87"/>
      <c r="R471" s="87"/>
      <c r="S471" s="103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  <c r="AI471" s="103"/>
      <c r="AJ471" s="103"/>
      <c r="AK471" s="103"/>
    </row>
    <row r="472" spans="1:37" s="7" customFormat="1" x14ac:dyDescent="0.3">
      <c r="A472" s="48" t="s">
        <v>1523</v>
      </c>
      <c r="B472" s="48" t="s">
        <v>1524</v>
      </c>
      <c r="C472" s="48" t="s">
        <v>1525</v>
      </c>
      <c r="D472" s="48" t="s">
        <v>1526</v>
      </c>
      <c r="E472" s="48" t="s">
        <v>1527</v>
      </c>
      <c r="F472" s="48" t="s">
        <v>1528</v>
      </c>
      <c r="G472" s="48" t="s">
        <v>1529</v>
      </c>
      <c r="H472" s="48" t="s">
        <v>1530</v>
      </c>
      <c r="I472" s="48" t="s">
        <v>1531</v>
      </c>
      <c r="J472" s="48" t="s">
        <v>1532</v>
      </c>
      <c r="K472" s="48" t="s">
        <v>1533</v>
      </c>
      <c r="L472" s="48" t="s">
        <v>1534</v>
      </c>
      <c r="M472" s="48" t="s">
        <v>1535</v>
      </c>
      <c r="N472" s="48" t="s">
        <v>189</v>
      </c>
      <c r="O472" s="48" t="s">
        <v>1536</v>
      </c>
      <c r="P472" s="48" t="s">
        <v>1537</v>
      </c>
      <c r="Q472" s="48" t="s">
        <v>1538</v>
      </c>
      <c r="R472" s="48" t="s">
        <v>1539</v>
      </c>
      <c r="S472" s="48" t="s">
        <v>1540</v>
      </c>
      <c r="T472" s="48" t="s">
        <v>84</v>
      </c>
      <c r="U472" s="48" t="s">
        <v>85</v>
      </c>
      <c r="V472" s="48" t="s">
        <v>86</v>
      </c>
      <c r="W472" s="48" t="s">
        <v>1541</v>
      </c>
      <c r="X472" s="48" t="s">
        <v>1509</v>
      </c>
      <c r="Y472" s="48" t="s">
        <v>814</v>
      </c>
      <c r="Z472" s="48" t="s">
        <v>1510</v>
      </c>
      <c r="AA472" s="48"/>
      <c r="AB472" s="48"/>
      <c r="AC472" s="48"/>
      <c r="AD472" s="48"/>
      <c r="AE472" s="48"/>
      <c r="AF472" s="48"/>
      <c r="AG472" s="103"/>
      <c r="AH472" s="103"/>
      <c r="AI472" s="103"/>
      <c r="AJ472" s="103"/>
      <c r="AK472" s="103"/>
    </row>
    <row r="473" spans="1:37" s="7" customFormat="1" x14ac:dyDescent="0.3">
      <c r="A473" s="103"/>
      <c r="B473" s="103">
        <v>6400</v>
      </c>
      <c r="C473" s="103" t="s">
        <v>248</v>
      </c>
      <c r="D473" s="103" t="s">
        <v>251</v>
      </c>
      <c r="E473" s="103" t="s">
        <v>126</v>
      </c>
      <c r="F473" s="103" t="str">
        <f>SUBSTITUTE( lng_iteminfo!$O$668,"{0}",S473)</f>
        <v>양동이 Lv.0</v>
      </c>
      <c r="G473" s="103">
        <v>0</v>
      </c>
      <c r="H473" s="103">
        <v>0</v>
      </c>
      <c r="I473" s="103" t="s">
        <v>127</v>
      </c>
      <c r="J473" s="103">
        <v>0</v>
      </c>
      <c r="K473" s="106" t="s">
        <v>429</v>
      </c>
      <c r="L473" s="103">
        <v>0</v>
      </c>
      <c r="M473" s="103">
        <v>0</v>
      </c>
      <c r="N473" s="103">
        <v>0</v>
      </c>
      <c r="O473" s="103">
        <v>0</v>
      </c>
      <c r="P473" s="103">
        <v>1</v>
      </c>
      <c r="Q473" s="103">
        <v>1</v>
      </c>
      <c r="R473" s="103" t="str">
        <f t="shared" ref="R473:R501" si="44">F473</f>
        <v>양동이 Lv.0</v>
      </c>
      <c r="S473" s="103">
        <v>0</v>
      </c>
      <c r="T473" s="103">
        <v>0</v>
      </c>
      <c r="U473" s="98">
        <v>1</v>
      </c>
      <c r="V473" s="98">
        <v>0</v>
      </c>
      <c r="W473" s="103">
        <v>30</v>
      </c>
      <c r="X473" s="103" t="s">
        <v>306</v>
      </c>
      <c r="Y473" s="63">
        <v>4</v>
      </c>
      <c r="Z473" s="103">
        <v>5</v>
      </c>
      <c r="AA473" s="103"/>
      <c r="AB473" s="103"/>
      <c r="AC473" s="103"/>
      <c r="AD473" s="103"/>
      <c r="AE473" s="103"/>
      <c r="AF473" s="103"/>
      <c r="AG473" s="103"/>
      <c r="AH473" s="103"/>
      <c r="AI473" s="103"/>
      <c r="AJ473" s="103"/>
      <c r="AK473" s="103"/>
    </row>
    <row r="474" spans="1:37" s="7" customFormat="1" x14ac:dyDescent="0.3">
      <c r="A474" s="103"/>
      <c r="B474" s="103">
        <v>6401</v>
      </c>
      <c r="C474" s="103" t="s">
        <v>248</v>
      </c>
      <c r="D474" s="103" t="s">
        <v>251</v>
      </c>
      <c r="E474" s="103" t="s">
        <v>126</v>
      </c>
      <c r="F474" s="218" t="str">
        <f>SUBSTITUTE( lng_iteminfo!$O$668,"{0}",S474)</f>
        <v>양동이 Lv.1</v>
      </c>
      <c r="G474" s="103">
        <v>0</v>
      </c>
      <c r="H474" s="103">
        <v>0</v>
      </c>
      <c r="I474" s="103" t="s">
        <v>127</v>
      </c>
      <c r="J474" s="103">
        <v>0</v>
      </c>
      <c r="K474" s="106" t="s">
        <v>429</v>
      </c>
      <c r="L474" s="103">
        <v>0</v>
      </c>
      <c r="M474" s="103">
        <v>0</v>
      </c>
      <c r="N474" s="103">
        <v>50</v>
      </c>
      <c r="O474" s="103">
        <v>0</v>
      </c>
      <c r="P474" s="103">
        <v>1</v>
      </c>
      <c r="Q474" s="103">
        <v>1</v>
      </c>
      <c r="R474" s="103" t="str">
        <f t="shared" si="44"/>
        <v>양동이 Lv.1</v>
      </c>
      <c r="S474" s="103">
        <v>1</v>
      </c>
      <c r="T474" s="103">
        <v>0</v>
      </c>
      <c r="U474" s="98">
        <v>3</v>
      </c>
      <c r="V474" s="98">
        <v>30</v>
      </c>
      <c r="W474" s="103">
        <v>31</v>
      </c>
      <c r="X474" s="103" t="s">
        <v>302</v>
      </c>
      <c r="Y474" s="63">
        <v>4</v>
      </c>
      <c r="Z474" s="103">
        <v>5</v>
      </c>
      <c r="AA474" s="103"/>
      <c r="AB474" s="103"/>
      <c r="AC474" s="103"/>
      <c r="AD474" s="103"/>
      <c r="AE474" s="103"/>
      <c r="AF474" s="103"/>
      <c r="AG474" s="103"/>
      <c r="AH474" s="103"/>
      <c r="AI474" s="103"/>
      <c r="AJ474" s="103"/>
      <c r="AK474" s="103"/>
    </row>
    <row r="475" spans="1:37" s="7" customFormat="1" x14ac:dyDescent="0.3">
      <c r="A475" s="103"/>
      <c r="B475" s="103">
        <v>6402</v>
      </c>
      <c r="C475" s="103" t="s">
        <v>248</v>
      </c>
      <c r="D475" s="103" t="s">
        <v>251</v>
      </c>
      <c r="E475" s="103" t="s">
        <v>126</v>
      </c>
      <c r="F475" s="218" t="str">
        <f>SUBSTITUTE( lng_iteminfo!$O$668,"{0}",S475)</f>
        <v>양동이 Lv.2</v>
      </c>
      <c r="G475" s="103">
        <v>0</v>
      </c>
      <c r="H475" s="103">
        <v>0</v>
      </c>
      <c r="I475" s="103" t="s">
        <v>127</v>
      </c>
      <c r="J475" s="103">
        <v>0</v>
      </c>
      <c r="K475" s="106" t="s">
        <v>430</v>
      </c>
      <c r="L475" s="103">
        <v>0</v>
      </c>
      <c r="M475" s="103">
        <v>0</v>
      </c>
      <c r="N475" s="103">
        <v>130</v>
      </c>
      <c r="O475" s="103">
        <v>0</v>
      </c>
      <c r="P475" s="103">
        <v>1</v>
      </c>
      <c r="Q475" s="103">
        <v>1</v>
      </c>
      <c r="R475" s="103" t="str">
        <f t="shared" si="44"/>
        <v>양동이 Lv.2</v>
      </c>
      <c r="S475" s="103">
        <v>2</v>
      </c>
      <c r="T475" s="103">
        <v>0</v>
      </c>
      <c r="U475" s="98">
        <v>3</v>
      </c>
      <c r="V475" s="98">
        <v>60</v>
      </c>
      <c r="W475" s="103">
        <v>32</v>
      </c>
      <c r="X475" s="103" t="s">
        <v>266</v>
      </c>
      <c r="Y475" s="63">
        <v>5</v>
      </c>
      <c r="Z475" s="103">
        <v>5</v>
      </c>
      <c r="AA475" s="103"/>
      <c r="AB475" s="103"/>
      <c r="AC475" s="103"/>
      <c r="AD475" s="103"/>
      <c r="AE475" s="103"/>
      <c r="AF475" s="103"/>
      <c r="AG475" s="103"/>
      <c r="AH475" s="103"/>
      <c r="AI475" s="103"/>
      <c r="AJ475" s="103"/>
      <c r="AK475" s="103"/>
    </row>
    <row r="476" spans="1:37" s="7" customFormat="1" x14ac:dyDescent="0.3">
      <c r="A476" s="103"/>
      <c r="B476" s="103">
        <v>6403</v>
      </c>
      <c r="C476" s="103" t="s">
        <v>248</v>
      </c>
      <c r="D476" s="103" t="s">
        <v>251</v>
      </c>
      <c r="E476" s="103" t="s">
        <v>126</v>
      </c>
      <c r="F476" s="218" t="str">
        <f>SUBSTITUTE( lng_iteminfo!$O$668,"{0}",S476)</f>
        <v>양동이 Lv.3</v>
      </c>
      <c r="G476" s="103">
        <v>0</v>
      </c>
      <c r="H476" s="103">
        <v>0</v>
      </c>
      <c r="I476" s="103" t="s">
        <v>127</v>
      </c>
      <c r="J476" s="103">
        <v>0</v>
      </c>
      <c r="K476" s="106" t="s">
        <v>430</v>
      </c>
      <c r="L476" s="103">
        <v>0</v>
      </c>
      <c r="M476" s="103">
        <v>0</v>
      </c>
      <c r="N476" s="103">
        <v>230</v>
      </c>
      <c r="O476" s="103">
        <v>0</v>
      </c>
      <c r="P476" s="103">
        <v>1</v>
      </c>
      <c r="Q476" s="103">
        <v>1</v>
      </c>
      <c r="R476" s="103" t="str">
        <f t="shared" si="44"/>
        <v>양동이 Lv.3</v>
      </c>
      <c r="S476" s="103">
        <v>3</v>
      </c>
      <c r="T476" s="103">
        <v>0</v>
      </c>
      <c r="U476" s="98">
        <v>4</v>
      </c>
      <c r="V476" s="98">
        <v>105</v>
      </c>
      <c r="W476" s="103">
        <v>33</v>
      </c>
      <c r="X476" s="103" t="s">
        <v>266</v>
      </c>
      <c r="Y476" s="63">
        <v>6</v>
      </c>
      <c r="Z476" s="103">
        <v>5</v>
      </c>
      <c r="AA476" s="103"/>
      <c r="AB476" s="103"/>
      <c r="AC476" s="103"/>
      <c r="AD476" s="103"/>
      <c r="AE476" s="103"/>
      <c r="AF476" s="103"/>
      <c r="AG476" s="103"/>
      <c r="AH476" s="103"/>
      <c r="AI476" s="103"/>
      <c r="AJ476" s="103"/>
      <c r="AK476" s="103"/>
    </row>
    <row r="477" spans="1:37" s="7" customFormat="1" x14ac:dyDescent="0.3">
      <c r="A477" s="103"/>
      <c r="B477" s="103">
        <v>6404</v>
      </c>
      <c r="C477" s="103" t="s">
        <v>248</v>
      </c>
      <c r="D477" s="103" t="s">
        <v>251</v>
      </c>
      <c r="E477" s="103" t="s">
        <v>126</v>
      </c>
      <c r="F477" s="218" t="str">
        <f>SUBSTITUTE( lng_iteminfo!$O$668,"{0}",S477)</f>
        <v>양동이 Lv.4</v>
      </c>
      <c r="G477" s="103">
        <v>0</v>
      </c>
      <c r="H477" s="103">
        <v>0</v>
      </c>
      <c r="I477" s="103" t="s">
        <v>127</v>
      </c>
      <c r="J477" s="103">
        <v>0</v>
      </c>
      <c r="K477" s="106" t="s">
        <v>430</v>
      </c>
      <c r="L477" s="103">
        <v>0</v>
      </c>
      <c r="M477" s="103">
        <v>0</v>
      </c>
      <c r="N477" s="103">
        <v>360</v>
      </c>
      <c r="O477" s="103">
        <v>0</v>
      </c>
      <c r="P477" s="103">
        <v>1</v>
      </c>
      <c r="Q477" s="103">
        <v>1</v>
      </c>
      <c r="R477" s="103" t="str">
        <f t="shared" si="44"/>
        <v>양동이 Lv.4</v>
      </c>
      <c r="S477" s="103">
        <v>4</v>
      </c>
      <c r="T477" s="103">
        <v>0</v>
      </c>
      <c r="U477" s="98">
        <v>4</v>
      </c>
      <c r="V477" s="98">
        <v>165</v>
      </c>
      <c r="W477" s="103">
        <v>34</v>
      </c>
      <c r="X477" s="103" t="s">
        <v>266</v>
      </c>
      <c r="Y477" s="65">
        <v>8</v>
      </c>
      <c r="Z477" s="103">
        <v>5</v>
      </c>
      <c r="AA477" s="103"/>
      <c r="AB477" s="103"/>
      <c r="AC477" s="103"/>
      <c r="AD477" s="103"/>
      <c r="AE477" s="103"/>
      <c r="AF477" s="103"/>
      <c r="AG477" s="103"/>
      <c r="AH477" s="103"/>
      <c r="AI477" s="103"/>
      <c r="AJ477" s="103"/>
      <c r="AK477" s="103"/>
    </row>
    <row r="478" spans="1:37" s="7" customFormat="1" x14ac:dyDescent="0.3">
      <c r="A478" s="103"/>
      <c r="B478" s="103">
        <v>6405</v>
      </c>
      <c r="C478" s="103" t="s">
        <v>248</v>
      </c>
      <c r="D478" s="103" t="s">
        <v>251</v>
      </c>
      <c r="E478" s="103" t="s">
        <v>126</v>
      </c>
      <c r="F478" s="218" t="str">
        <f>SUBSTITUTE( lng_iteminfo!$O$668,"{0}",S478)</f>
        <v>양동이 Lv.5</v>
      </c>
      <c r="G478" s="103">
        <v>0</v>
      </c>
      <c r="H478" s="103">
        <v>0</v>
      </c>
      <c r="I478" s="103" t="s">
        <v>127</v>
      </c>
      <c r="J478" s="103">
        <v>0</v>
      </c>
      <c r="K478" s="106" t="s">
        <v>431</v>
      </c>
      <c r="L478" s="103">
        <v>0</v>
      </c>
      <c r="M478" s="103">
        <v>0</v>
      </c>
      <c r="N478" s="103">
        <v>500</v>
      </c>
      <c r="O478" s="103">
        <v>0</v>
      </c>
      <c r="P478" s="103">
        <v>1</v>
      </c>
      <c r="Q478" s="103">
        <v>1</v>
      </c>
      <c r="R478" s="103" t="str">
        <f t="shared" si="44"/>
        <v>양동이 Lv.5</v>
      </c>
      <c r="S478" s="103">
        <v>5</v>
      </c>
      <c r="T478" s="103">
        <v>0</v>
      </c>
      <c r="U478" s="98">
        <v>4</v>
      </c>
      <c r="V478" s="98">
        <v>360</v>
      </c>
      <c r="W478" s="103">
        <v>35</v>
      </c>
      <c r="X478" s="103" t="s">
        <v>267</v>
      </c>
      <c r="Y478" s="63">
        <v>10</v>
      </c>
      <c r="Z478" s="103">
        <v>5</v>
      </c>
      <c r="AA478" s="103"/>
      <c r="AB478" s="103"/>
      <c r="AC478" s="103"/>
      <c r="AD478" s="103"/>
      <c r="AE478" s="103"/>
      <c r="AF478" s="103"/>
      <c r="AG478" s="103"/>
      <c r="AH478" s="103"/>
      <c r="AI478" s="103"/>
      <c r="AJ478" s="103"/>
      <c r="AK478" s="103"/>
    </row>
    <row r="479" spans="1:37" s="7" customFormat="1" x14ac:dyDescent="0.3">
      <c r="A479" s="103"/>
      <c r="B479" s="103">
        <v>6406</v>
      </c>
      <c r="C479" s="103" t="s">
        <v>248</v>
      </c>
      <c r="D479" s="103" t="s">
        <v>251</v>
      </c>
      <c r="E479" s="103" t="s">
        <v>126</v>
      </c>
      <c r="F479" s="218" t="str">
        <f>SUBSTITUTE( lng_iteminfo!$O$668,"{0}",S479)</f>
        <v>양동이 Lv.6</v>
      </c>
      <c r="G479" s="103">
        <v>0</v>
      </c>
      <c r="H479" s="103">
        <v>0</v>
      </c>
      <c r="I479" s="103" t="s">
        <v>127</v>
      </c>
      <c r="J479" s="103">
        <v>0</v>
      </c>
      <c r="K479" s="106" t="s">
        <v>431</v>
      </c>
      <c r="L479" s="103">
        <v>0</v>
      </c>
      <c r="M479" s="103">
        <v>0</v>
      </c>
      <c r="N479" s="103">
        <v>630</v>
      </c>
      <c r="O479" s="103">
        <v>0</v>
      </c>
      <c r="P479" s="103">
        <v>1</v>
      </c>
      <c r="Q479" s="103">
        <v>1</v>
      </c>
      <c r="R479" s="103" t="str">
        <f t="shared" si="44"/>
        <v>양동이 Lv.6</v>
      </c>
      <c r="S479" s="103">
        <v>6</v>
      </c>
      <c r="T479" s="103">
        <v>0</v>
      </c>
      <c r="U479" s="98">
        <v>4</v>
      </c>
      <c r="V479" s="98">
        <v>630</v>
      </c>
      <c r="W479" s="103">
        <v>36</v>
      </c>
      <c r="X479" s="103" t="s">
        <v>267</v>
      </c>
      <c r="Y479" s="63">
        <v>12</v>
      </c>
      <c r="Z479" s="103">
        <v>5</v>
      </c>
      <c r="AA479" s="103"/>
      <c r="AB479" s="103"/>
      <c r="AC479" s="103"/>
      <c r="AD479" s="103"/>
      <c r="AE479" s="103"/>
      <c r="AF479" s="103"/>
      <c r="AG479" s="103"/>
      <c r="AH479" s="103"/>
      <c r="AI479" s="103"/>
      <c r="AJ479" s="103"/>
      <c r="AK479" s="103"/>
    </row>
    <row r="480" spans="1:37" s="7" customFormat="1" x14ac:dyDescent="0.3">
      <c r="A480" s="103"/>
      <c r="B480" s="103">
        <v>6407</v>
      </c>
      <c r="C480" s="103" t="s">
        <v>248</v>
      </c>
      <c r="D480" s="103" t="s">
        <v>251</v>
      </c>
      <c r="E480" s="103" t="s">
        <v>126</v>
      </c>
      <c r="F480" s="218" t="str">
        <f>SUBSTITUTE( lng_iteminfo!$O$668,"{0}",S480)</f>
        <v>양동이 Lv.7</v>
      </c>
      <c r="G480" s="103">
        <v>0</v>
      </c>
      <c r="H480" s="103">
        <v>0</v>
      </c>
      <c r="I480" s="103" t="s">
        <v>127</v>
      </c>
      <c r="J480" s="103">
        <v>0</v>
      </c>
      <c r="K480" s="106" t="s">
        <v>431</v>
      </c>
      <c r="L480" s="103">
        <v>0</v>
      </c>
      <c r="M480" s="103">
        <v>0</v>
      </c>
      <c r="N480" s="103">
        <v>770</v>
      </c>
      <c r="O480" s="103">
        <v>0</v>
      </c>
      <c r="P480" s="103">
        <v>1</v>
      </c>
      <c r="Q480" s="103">
        <v>1</v>
      </c>
      <c r="R480" s="103" t="str">
        <f t="shared" si="44"/>
        <v>양동이 Lv.7</v>
      </c>
      <c r="S480" s="103">
        <v>7</v>
      </c>
      <c r="T480" s="103">
        <v>0</v>
      </c>
      <c r="U480" s="98">
        <v>5</v>
      </c>
      <c r="V480" s="98">
        <v>945</v>
      </c>
      <c r="W480" s="103">
        <v>37</v>
      </c>
      <c r="X480" s="103" t="s">
        <v>267</v>
      </c>
      <c r="Y480" s="63">
        <v>14</v>
      </c>
      <c r="Z480" s="103">
        <v>5</v>
      </c>
      <c r="AA480" s="103"/>
      <c r="AB480" s="103"/>
      <c r="AC480" s="103"/>
      <c r="AD480" s="103"/>
      <c r="AE480" s="103"/>
      <c r="AF480" s="103"/>
      <c r="AG480" s="103"/>
      <c r="AH480" s="103"/>
      <c r="AI480" s="103"/>
      <c r="AJ480" s="103"/>
      <c r="AK480" s="103"/>
    </row>
    <row r="481" spans="1:37" s="7" customFormat="1" x14ac:dyDescent="0.3">
      <c r="A481" s="103"/>
      <c r="B481" s="103">
        <v>6408</v>
      </c>
      <c r="C481" s="103" t="s">
        <v>248</v>
      </c>
      <c r="D481" s="103" t="s">
        <v>251</v>
      </c>
      <c r="E481" s="103" t="s">
        <v>126</v>
      </c>
      <c r="F481" s="218" t="str">
        <f>SUBSTITUTE( lng_iteminfo!$O$668,"{0}",S481)</f>
        <v>양동이 Lv.8</v>
      </c>
      <c r="G481" s="103">
        <v>0</v>
      </c>
      <c r="H481" s="103">
        <v>0</v>
      </c>
      <c r="I481" s="103" t="s">
        <v>127</v>
      </c>
      <c r="J481" s="103">
        <v>0</v>
      </c>
      <c r="K481" s="106" t="s">
        <v>432</v>
      </c>
      <c r="L481" s="103">
        <v>0</v>
      </c>
      <c r="M481" s="103">
        <v>0</v>
      </c>
      <c r="N481" s="103">
        <v>910</v>
      </c>
      <c r="O481" s="103">
        <v>0</v>
      </c>
      <c r="P481" s="103">
        <v>1</v>
      </c>
      <c r="Q481" s="103">
        <v>1</v>
      </c>
      <c r="R481" s="103" t="str">
        <f t="shared" si="44"/>
        <v>양동이 Lv.8</v>
      </c>
      <c r="S481" s="103">
        <v>8</v>
      </c>
      <c r="T481" s="103">
        <v>0</v>
      </c>
      <c r="U481" s="98">
        <v>5</v>
      </c>
      <c r="V481" s="98">
        <v>1740</v>
      </c>
      <c r="W481" s="103">
        <v>38</v>
      </c>
      <c r="X481" s="103" t="s">
        <v>268</v>
      </c>
      <c r="Y481" s="63">
        <v>16</v>
      </c>
      <c r="Z481" s="103">
        <v>5</v>
      </c>
      <c r="AA481" s="103"/>
      <c r="AB481" s="103"/>
      <c r="AC481" s="103"/>
      <c r="AD481" s="103"/>
      <c r="AE481" s="103"/>
      <c r="AF481" s="103"/>
      <c r="AG481" s="103"/>
      <c r="AH481" s="103"/>
      <c r="AI481" s="103"/>
      <c r="AJ481" s="103"/>
      <c r="AK481" s="103"/>
    </row>
    <row r="482" spans="1:37" s="7" customFormat="1" x14ac:dyDescent="0.3">
      <c r="A482" s="103"/>
      <c r="B482" s="103">
        <v>6409</v>
      </c>
      <c r="C482" s="103" t="s">
        <v>248</v>
      </c>
      <c r="D482" s="103" t="s">
        <v>251</v>
      </c>
      <c r="E482" s="103" t="s">
        <v>126</v>
      </c>
      <c r="F482" s="218" t="str">
        <f>SUBSTITUTE( lng_iteminfo!$O$668,"{0}",S482)</f>
        <v>양동이 Lv.9</v>
      </c>
      <c r="G482" s="103">
        <v>0</v>
      </c>
      <c r="H482" s="103">
        <v>0</v>
      </c>
      <c r="I482" s="103" t="s">
        <v>127</v>
      </c>
      <c r="J482" s="103">
        <v>0</v>
      </c>
      <c r="K482" s="106" t="s">
        <v>432</v>
      </c>
      <c r="L482" s="103">
        <v>0</v>
      </c>
      <c r="M482" s="103">
        <v>0</v>
      </c>
      <c r="N482" s="103">
        <v>1150</v>
      </c>
      <c r="O482" s="103">
        <v>0</v>
      </c>
      <c r="P482" s="103">
        <v>1</v>
      </c>
      <c r="Q482" s="103">
        <v>1</v>
      </c>
      <c r="R482" s="103" t="str">
        <f t="shared" si="44"/>
        <v>양동이 Lv.9</v>
      </c>
      <c r="S482" s="103">
        <v>9</v>
      </c>
      <c r="T482" s="103">
        <v>0</v>
      </c>
      <c r="U482" s="98">
        <v>5</v>
      </c>
      <c r="V482" s="98">
        <v>2280</v>
      </c>
      <c r="W482" s="103">
        <v>39</v>
      </c>
      <c r="X482" s="103" t="s">
        <v>268</v>
      </c>
      <c r="Y482" s="63">
        <v>18</v>
      </c>
      <c r="Z482" s="103">
        <v>5</v>
      </c>
      <c r="AA482" s="103"/>
      <c r="AB482" s="103"/>
      <c r="AC482" s="103"/>
      <c r="AD482" s="103"/>
      <c r="AE482" s="103"/>
      <c r="AF482" s="103"/>
      <c r="AG482" s="103"/>
      <c r="AH482" s="103"/>
      <c r="AI482" s="103"/>
      <c r="AJ482" s="103"/>
      <c r="AK482" s="103"/>
    </row>
    <row r="483" spans="1:37" s="7" customFormat="1" x14ac:dyDescent="0.3">
      <c r="A483" s="103"/>
      <c r="B483" s="103">
        <v>6410</v>
      </c>
      <c r="C483" s="103" t="s">
        <v>248</v>
      </c>
      <c r="D483" s="103" t="s">
        <v>251</v>
      </c>
      <c r="E483" s="103" t="s">
        <v>126</v>
      </c>
      <c r="F483" s="218" t="str">
        <f>SUBSTITUTE( lng_iteminfo!$O$668,"{0}",S483)</f>
        <v>양동이 Lv.10</v>
      </c>
      <c r="G483" s="103">
        <v>0</v>
      </c>
      <c r="H483" s="103">
        <v>0</v>
      </c>
      <c r="I483" s="103" t="s">
        <v>127</v>
      </c>
      <c r="J483" s="103">
        <v>0</v>
      </c>
      <c r="K483" s="106" t="s">
        <v>432</v>
      </c>
      <c r="L483" s="103">
        <v>0</v>
      </c>
      <c r="M483" s="103">
        <v>0</v>
      </c>
      <c r="N483" s="103">
        <v>1300</v>
      </c>
      <c r="O483" s="103">
        <v>0</v>
      </c>
      <c r="P483" s="103">
        <v>1</v>
      </c>
      <c r="Q483" s="103">
        <v>1</v>
      </c>
      <c r="R483" s="103" t="str">
        <f t="shared" si="44"/>
        <v>양동이 Lv.10</v>
      </c>
      <c r="S483" s="103">
        <v>10</v>
      </c>
      <c r="T483" s="103">
        <v>0</v>
      </c>
      <c r="U483" s="98">
        <v>6</v>
      </c>
      <c r="V483" s="98">
        <v>2880</v>
      </c>
      <c r="W483" s="103">
        <v>40</v>
      </c>
      <c r="X483" s="103" t="s">
        <v>268</v>
      </c>
      <c r="Y483" s="63">
        <v>20</v>
      </c>
      <c r="Z483" s="103">
        <v>5</v>
      </c>
      <c r="AA483" s="103"/>
      <c r="AB483" s="103"/>
      <c r="AC483" s="103"/>
      <c r="AD483" s="103"/>
      <c r="AE483" s="103"/>
      <c r="AF483" s="103"/>
      <c r="AG483" s="103"/>
      <c r="AH483" s="103"/>
      <c r="AI483" s="103"/>
      <c r="AJ483" s="103"/>
      <c r="AK483" s="103"/>
    </row>
    <row r="484" spans="1:37" s="7" customFormat="1" x14ac:dyDescent="0.3">
      <c r="A484" s="103"/>
      <c r="B484" s="103">
        <v>6411</v>
      </c>
      <c r="C484" s="103" t="s">
        <v>248</v>
      </c>
      <c r="D484" s="103" t="s">
        <v>251</v>
      </c>
      <c r="E484" s="103" t="s">
        <v>126</v>
      </c>
      <c r="F484" s="218" t="str">
        <f>SUBSTITUTE( lng_iteminfo!$O$668,"{0}",S484)</f>
        <v>양동이 Lv.11</v>
      </c>
      <c r="G484" s="103">
        <v>0</v>
      </c>
      <c r="H484" s="103">
        <v>0</v>
      </c>
      <c r="I484" s="103" t="s">
        <v>127</v>
      </c>
      <c r="J484" s="103">
        <v>0</v>
      </c>
      <c r="K484" s="106" t="s">
        <v>433</v>
      </c>
      <c r="L484" s="103">
        <v>0</v>
      </c>
      <c r="M484" s="103">
        <v>0</v>
      </c>
      <c r="N484" s="103">
        <v>2000</v>
      </c>
      <c r="O484" s="103">
        <v>0</v>
      </c>
      <c r="P484" s="103">
        <v>1</v>
      </c>
      <c r="Q484" s="103">
        <v>1</v>
      </c>
      <c r="R484" s="103" t="str">
        <f t="shared" si="44"/>
        <v>양동이 Lv.11</v>
      </c>
      <c r="S484" s="103">
        <v>11</v>
      </c>
      <c r="T484" s="103">
        <v>0</v>
      </c>
      <c r="U484" s="98">
        <v>6</v>
      </c>
      <c r="V484" s="98">
        <v>4837</v>
      </c>
      <c r="W484" s="103">
        <v>42</v>
      </c>
      <c r="X484" s="103" t="s">
        <v>269</v>
      </c>
      <c r="Y484" s="63">
        <v>22</v>
      </c>
      <c r="Z484" s="103">
        <v>5</v>
      </c>
      <c r="AA484" s="103"/>
      <c r="AB484" s="103"/>
      <c r="AC484" s="103"/>
      <c r="AD484" s="103"/>
      <c r="AE484" s="103"/>
      <c r="AF484" s="103"/>
      <c r="AG484" s="103"/>
      <c r="AH484" s="103"/>
      <c r="AI484" s="103"/>
      <c r="AJ484" s="103"/>
      <c r="AK484" s="103"/>
    </row>
    <row r="485" spans="1:37" s="7" customFormat="1" x14ac:dyDescent="0.3">
      <c r="A485" s="103"/>
      <c r="B485" s="103">
        <v>6412</v>
      </c>
      <c r="C485" s="103" t="s">
        <v>248</v>
      </c>
      <c r="D485" s="103" t="s">
        <v>251</v>
      </c>
      <c r="E485" s="103" t="s">
        <v>126</v>
      </c>
      <c r="F485" s="218" t="str">
        <f>SUBSTITUTE( lng_iteminfo!$O$668,"{0}",S485)</f>
        <v>양동이 Lv.12</v>
      </c>
      <c r="G485" s="103">
        <v>0</v>
      </c>
      <c r="H485" s="103">
        <v>0</v>
      </c>
      <c r="I485" s="103" t="s">
        <v>127</v>
      </c>
      <c r="J485" s="103">
        <v>0</v>
      </c>
      <c r="K485" s="106" t="s">
        <v>433</v>
      </c>
      <c r="L485" s="103">
        <v>0</v>
      </c>
      <c r="M485" s="103">
        <v>0</v>
      </c>
      <c r="N485" s="103">
        <v>2200</v>
      </c>
      <c r="O485" s="103">
        <v>0</v>
      </c>
      <c r="P485" s="103">
        <v>1</v>
      </c>
      <c r="Q485" s="103">
        <v>1</v>
      </c>
      <c r="R485" s="103" t="str">
        <f t="shared" si="44"/>
        <v>양동이 Lv.12</v>
      </c>
      <c r="S485" s="103">
        <v>12</v>
      </c>
      <c r="T485" s="103">
        <v>0</v>
      </c>
      <c r="U485" s="98">
        <v>7</v>
      </c>
      <c r="V485" s="98">
        <v>6187</v>
      </c>
      <c r="W485" s="103">
        <v>44</v>
      </c>
      <c r="X485" s="103" t="s">
        <v>269</v>
      </c>
      <c r="Y485" s="63">
        <v>24</v>
      </c>
      <c r="Z485" s="103">
        <v>5</v>
      </c>
      <c r="AA485" s="103"/>
      <c r="AB485" s="103"/>
      <c r="AC485" s="103"/>
      <c r="AD485" s="103"/>
      <c r="AE485" s="103"/>
      <c r="AF485" s="103"/>
      <c r="AG485" s="103"/>
      <c r="AH485" s="103"/>
      <c r="AI485" s="103"/>
      <c r="AJ485" s="103"/>
      <c r="AK485" s="103"/>
    </row>
    <row r="486" spans="1:37" s="7" customFormat="1" x14ac:dyDescent="0.3">
      <c r="A486" s="103"/>
      <c r="B486" s="103">
        <v>6413</v>
      </c>
      <c r="C486" s="103" t="s">
        <v>248</v>
      </c>
      <c r="D486" s="103" t="s">
        <v>251</v>
      </c>
      <c r="E486" s="103" t="s">
        <v>126</v>
      </c>
      <c r="F486" s="218" t="str">
        <f>SUBSTITUTE( lng_iteminfo!$O$668,"{0}",S486)</f>
        <v>양동이 Lv.13</v>
      </c>
      <c r="G486" s="103">
        <v>0</v>
      </c>
      <c r="H486" s="103">
        <v>0</v>
      </c>
      <c r="I486" s="103" t="s">
        <v>127</v>
      </c>
      <c r="J486" s="103">
        <v>0</v>
      </c>
      <c r="K486" s="106" t="s">
        <v>433</v>
      </c>
      <c r="L486" s="103">
        <v>0</v>
      </c>
      <c r="M486" s="103">
        <v>0</v>
      </c>
      <c r="N486" s="103">
        <v>2400</v>
      </c>
      <c r="O486" s="103">
        <v>0</v>
      </c>
      <c r="P486" s="103">
        <v>1</v>
      </c>
      <c r="Q486" s="103">
        <v>1</v>
      </c>
      <c r="R486" s="103" t="str">
        <f t="shared" si="44"/>
        <v>양동이 Lv.13</v>
      </c>
      <c r="S486" s="103">
        <v>13</v>
      </c>
      <c r="T486" s="103">
        <v>0</v>
      </c>
      <c r="U486" s="98">
        <v>8</v>
      </c>
      <c r="V486" s="98">
        <v>7650</v>
      </c>
      <c r="W486" s="103">
        <v>46</v>
      </c>
      <c r="X486" s="103" t="s">
        <v>269</v>
      </c>
      <c r="Y486" s="63">
        <v>26</v>
      </c>
      <c r="Z486" s="103">
        <v>5</v>
      </c>
      <c r="AA486" s="103"/>
      <c r="AB486" s="103"/>
      <c r="AC486" s="103"/>
      <c r="AD486" s="103"/>
      <c r="AE486" s="103"/>
      <c r="AF486" s="103"/>
      <c r="AG486" s="103"/>
      <c r="AH486" s="103"/>
      <c r="AI486" s="103"/>
      <c r="AJ486" s="103"/>
      <c r="AK486" s="103"/>
    </row>
    <row r="487" spans="1:37" s="7" customFormat="1" x14ac:dyDescent="0.3">
      <c r="A487" s="103"/>
      <c r="B487" s="103">
        <v>6414</v>
      </c>
      <c r="C487" s="103" t="s">
        <v>248</v>
      </c>
      <c r="D487" s="103" t="s">
        <v>251</v>
      </c>
      <c r="E487" s="103" t="s">
        <v>126</v>
      </c>
      <c r="F487" s="218" t="str">
        <f>SUBSTITUTE( lng_iteminfo!$O$668,"{0}",S487)</f>
        <v>양동이 Lv.14</v>
      </c>
      <c r="G487" s="103">
        <v>0</v>
      </c>
      <c r="H487" s="103">
        <v>0</v>
      </c>
      <c r="I487" s="103" t="s">
        <v>127</v>
      </c>
      <c r="J487" s="103">
        <v>0</v>
      </c>
      <c r="K487" s="106" t="s">
        <v>434</v>
      </c>
      <c r="L487" s="103">
        <v>0</v>
      </c>
      <c r="M487" s="103">
        <v>0</v>
      </c>
      <c r="N487" s="103">
        <v>3300</v>
      </c>
      <c r="O487" s="103">
        <v>0</v>
      </c>
      <c r="P487" s="103">
        <v>1</v>
      </c>
      <c r="Q487" s="103">
        <v>1</v>
      </c>
      <c r="R487" s="103" t="str">
        <f t="shared" si="44"/>
        <v>양동이 Lv.14</v>
      </c>
      <c r="S487" s="103">
        <v>14</v>
      </c>
      <c r="T487" s="103">
        <v>0</v>
      </c>
      <c r="U487" s="98">
        <v>9</v>
      </c>
      <c r="V487" s="98">
        <v>11070</v>
      </c>
      <c r="W487" s="103">
        <v>48</v>
      </c>
      <c r="X487" s="103" t="s">
        <v>270</v>
      </c>
      <c r="Y487" s="63">
        <v>28</v>
      </c>
      <c r="Z487" s="103">
        <v>5</v>
      </c>
      <c r="AA487" s="103"/>
      <c r="AB487" s="103"/>
      <c r="AC487" s="103"/>
      <c r="AD487" s="103"/>
      <c r="AE487" s="103"/>
      <c r="AF487" s="103"/>
      <c r="AG487" s="103"/>
      <c r="AH487" s="103"/>
      <c r="AI487" s="103"/>
      <c r="AJ487" s="103"/>
      <c r="AK487" s="103"/>
    </row>
    <row r="488" spans="1:37" s="7" customFormat="1" x14ac:dyDescent="0.3">
      <c r="A488" s="103"/>
      <c r="B488" s="103">
        <v>6415</v>
      </c>
      <c r="C488" s="103" t="s">
        <v>248</v>
      </c>
      <c r="D488" s="103" t="s">
        <v>251</v>
      </c>
      <c r="E488" s="103" t="s">
        <v>126</v>
      </c>
      <c r="F488" s="218" t="str">
        <f>SUBSTITUTE( lng_iteminfo!$O$668,"{0}",S488)</f>
        <v>양동이 Lv.15</v>
      </c>
      <c r="G488" s="103">
        <v>0</v>
      </c>
      <c r="H488" s="103">
        <v>0</v>
      </c>
      <c r="I488" s="103" t="s">
        <v>127</v>
      </c>
      <c r="J488" s="103">
        <v>0</v>
      </c>
      <c r="K488" s="106" t="s">
        <v>434</v>
      </c>
      <c r="L488" s="103">
        <v>0</v>
      </c>
      <c r="M488" s="103">
        <v>0</v>
      </c>
      <c r="N488" s="103">
        <v>3900</v>
      </c>
      <c r="O488" s="103">
        <v>0</v>
      </c>
      <c r="P488" s="103">
        <v>1</v>
      </c>
      <c r="Q488" s="103">
        <v>1</v>
      </c>
      <c r="R488" s="103" t="str">
        <f t="shared" si="44"/>
        <v>양동이 Lv.15</v>
      </c>
      <c r="S488" s="103">
        <v>15</v>
      </c>
      <c r="T488" s="103">
        <v>0</v>
      </c>
      <c r="U488" s="98">
        <v>10</v>
      </c>
      <c r="V488" s="98">
        <v>13095</v>
      </c>
      <c r="W488" s="103">
        <v>50</v>
      </c>
      <c r="X488" s="103" t="s">
        <v>270</v>
      </c>
      <c r="Y488" s="63">
        <v>30</v>
      </c>
      <c r="Z488" s="103">
        <v>5</v>
      </c>
      <c r="AA488" s="103"/>
      <c r="AB488" s="103"/>
      <c r="AC488" s="103"/>
      <c r="AD488" s="103"/>
      <c r="AE488" s="103"/>
      <c r="AF488" s="103"/>
      <c r="AG488" s="103"/>
      <c r="AH488" s="103"/>
      <c r="AI488" s="103"/>
      <c r="AJ488" s="103"/>
      <c r="AK488" s="103"/>
    </row>
    <row r="489" spans="1:37" s="7" customFormat="1" x14ac:dyDescent="0.3">
      <c r="A489" s="103"/>
      <c r="B489" s="103">
        <v>6416</v>
      </c>
      <c r="C489" s="103" t="s">
        <v>248</v>
      </c>
      <c r="D489" s="103" t="s">
        <v>251</v>
      </c>
      <c r="E489" s="103" t="s">
        <v>126</v>
      </c>
      <c r="F489" s="218" t="str">
        <f>SUBSTITUTE( lng_iteminfo!$O$668,"{0}",S489)</f>
        <v>양동이 Lv.16</v>
      </c>
      <c r="G489" s="103">
        <v>0</v>
      </c>
      <c r="H489" s="103">
        <v>0</v>
      </c>
      <c r="I489" s="103" t="s">
        <v>127</v>
      </c>
      <c r="J489" s="103">
        <v>0</v>
      </c>
      <c r="K489" s="106" t="s">
        <v>434</v>
      </c>
      <c r="L489" s="103">
        <v>0</v>
      </c>
      <c r="M489" s="103">
        <v>0</v>
      </c>
      <c r="N489" s="103">
        <v>4100</v>
      </c>
      <c r="O489" s="103">
        <v>0</v>
      </c>
      <c r="P489" s="103">
        <v>1</v>
      </c>
      <c r="Q489" s="103">
        <v>1</v>
      </c>
      <c r="R489" s="103" t="str">
        <f t="shared" si="44"/>
        <v>양동이 Lv.16</v>
      </c>
      <c r="S489" s="103">
        <v>16</v>
      </c>
      <c r="T489" s="103">
        <v>0</v>
      </c>
      <c r="U489" s="98">
        <v>11</v>
      </c>
      <c r="V489" s="98">
        <v>15975</v>
      </c>
      <c r="W489" s="103">
        <v>52</v>
      </c>
      <c r="X489" s="103" t="s">
        <v>270</v>
      </c>
      <c r="Y489" s="63">
        <v>32</v>
      </c>
      <c r="Z489" s="103">
        <v>5</v>
      </c>
      <c r="AA489" s="103"/>
      <c r="AB489" s="103"/>
      <c r="AC489" s="103"/>
      <c r="AD489" s="103"/>
      <c r="AE489" s="103"/>
      <c r="AF489" s="103"/>
      <c r="AG489" s="103"/>
      <c r="AH489" s="103"/>
      <c r="AI489" s="103"/>
      <c r="AJ489" s="103"/>
      <c r="AK489" s="103"/>
    </row>
    <row r="490" spans="1:37" s="7" customFormat="1" x14ac:dyDescent="0.3">
      <c r="A490" s="103"/>
      <c r="B490" s="103">
        <v>6417</v>
      </c>
      <c r="C490" s="103" t="s">
        <v>248</v>
      </c>
      <c r="D490" s="103" t="s">
        <v>251</v>
      </c>
      <c r="E490" s="103" t="s">
        <v>126</v>
      </c>
      <c r="F490" s="218" t="str">
        <f>SUBSTITUTE( lng_iteminfo!$O$668,"{0}",S490)</f>
        <v>양동이 Lv.17</v>
      </c>
      <c r="G490" s="103">
        <v>0</v>
      </c>
      <c r="H490" s="103">
        <v>0</v>
      </c>
      <c r="I490" s="103" t="s">
        <v>127</v>
      </c>
      <c r="J490" s="103">
        <v>0</v>
      </c>
      <c r="K490" s="106" t="s">
        <v>435</v>
      </c>
      <c r="L490" s="103">
        <v>0</v>
      </c>
      <c r="M490" s="103">
        <v>0</v>
      </c>
      <c r="N490" s="103">
        <v>5200</v>
      </c>
      <c r="O490" s="103">
        <v>0</v>
      </c>
      <c r="P490" s="103">
        <v>1</v>
      </c>
      <c r="Q490" s="103">
        <v>1</v>
      </c>
      <c r="R490" s="103" t="str">
        <f t="shared" si="44"/>
        <v>양동이 Lv.17</v>
      </c>
      <c r="S490" s="103">
        <v>17</v>
      </c>
      <c r="T490" s="103">
        <v>0</v>
      </c>
      <c r="U490" s="98">
        <v>12</v>
      </c>
      <c r="V490" s="98">
        <v>22207</v>
      </c>
      <c r="W490" s="103">
        <v>54</v>
      </c>
      <c r="X490" s="103" t="s">
        <v>271</v>
      </c>
      <c r="Y490" s="63">
        <v>34</v>
      </c>
      <c r="Z490" s="103">
        <v>5</v>
      </c>
      <c r="AA490" s="103"/>
      <c r="AB490" s="103"/>
      <c r="AC490" s="103"/>
      <c r="AD490" s="103"/>
      <c r="AE490" s="103"/>
      <c r="AF490" s="103"/>
      <c r="AG490" s="103"/>
      <c r="AH490" s="103"/>
      <c r="AI490" s="103"/>
      <c r="AJ490" s="103"/>
      <c r="AK490" s="103"/>
    </row>
    <row r="491" spans="1:37" s="7" customFormat="1" x14ac:dyDescent="0.3">
      <c r="A491" s="103"/>
      <c r="B491" s="103">
        <v>6418</v>
      </c>
      <c r="C491" s="103" t="s">
        <v>248</v>
      </c>
      <c r="D491" s="103" t="s">
        <v>251</v>
      </c>
      <c r="E491" s="103" t="s">
        <v>126</v>
      </c>
      <c r="F491" s="218" t="str">
        <f>SUBSTITUTE( lng_iteminfo!$O$668,"{0}",S491)</f>
        <v>양동이 Lv.18</v>
      </c>
      <c r="G491" s="103">
        <v>0</v>
      </c>
      <c r="H491" s="103">
        <v>0</v>
      </c>
      <c r="I491" s="103" t="s">
        <v>127</v>
      </c>
      <c r="J491" s="103">
        <v>0</v>
      </c>
      <c r="K491" s="106" t="s">
        <v>435</v>
      </c>
      <c r="L491" s="103">
        <v>0</v>
      </c>
      <c r="M491" s="103">
        <v>0</v>
      </c>
      <c r="N491" s="103">
        <v>5600</v>
      </c>
      <c r="O491" s="103">
        <v>0</v>
      </c>
      <c r="P491" s="103">
        <v>1</v>
      </c>
      <c r="Q491" s="103">
        <v>1</v>
      </c>
      <c r="R491" s="103" t="str">
        <f t="shared" si="44"/>
        <v>양동이 Lv.18</v>
      </c>
      <c r="S491" s="103">
        <v>18</v>
      </c>
      <c r="T491" s="103">
        <v>0</v>
      </c>
      <c r="U491" s="98">
        <v>13</v>
      </c>
      <c r="V491" s="98">
        <v>25987</v>
      </c>
      <c r="W491" s="103">
        <v>56</v>
      </c>
      <c r="X491" s="103" t="s">
        <v>271</v>
      </c>
      <c r="Y491" s="63">
        <v>36</v>
      </c>
      <c r="Z491" s="103">
        <v>5</v>
      </c>
      <c r="AA491" s="103"/>
      <c r="AB491" s="103"/>
      <c r="AC491" s="103"/>
      <c r="AD491" s="103"/>
      <c r="AE491" s="103"/>
      <c r="AF491" s="103"/>
      <c r="AG491" s="103"/>
      <c r="AH491" s="103"/>
      <c r="AI491" s="103"/>
      <c r="AJ491" s="103"/>
      <c r="AK491" s="103"/>
    </row>
    <row r="492" spans="1:37" s="7" customFormat="1" x14ac:dyDescent="0.3">
      <c r="A492" s="103"/>
      <c r="B492" s="103">
        <v>6419</v>
      </c>
      <c r="C492" s="103" t="s">
        <v>248</v>
      </c>
      <c r="D492" s="103" t="s">
        <v>251</v>
      </c>
      <c r="E492" s="103" t="s">
        <v>126</v>
      </c>
      <c r="F492" s="218" t="str">
        <f>SUBSTITUTE( lng_iteminfo!$O$668,"{0}",S492)</f>
        <v>양동이 Lv.19</v>
      </c>
      <c r="G492" s="103">
        <v>0</v>
      </c>
      <c r="H492" s="103">
        <v>0</v>
      </c>
      <c r="I492" s="103" t="s">
        <v>127</v>
      </c>
      <c r="J492" s="103">
        <v>0</v>
      </c>
      <c r="K492" s="106" t="s">
        <v>435</v>
      </c>
      <c r="L492" s="103">
        <v>0</v>
      </c>
      <c r="M492" s="103">
        <v>0</v>
      </c>
      <c r="N492" s="103">
        <v>5900</v>
      </c>
      <c r="O492" s="103">
        <v>0</v>
      </c>
      <c r="P492" s="103">
        <v>1</v>
      </c>
      <c r="Q492" s="103">
        <v>1</v>
      </c>
      <c r="R492" s="103" t="str">
        <f t="shared" si="44"/>
        <v>양동이 Lv.19</v>
      </c>
      <c r="S492" s="103">
        <v>19</v>
      </c>
      <c r="T492" s="103">
        <v>0</v>
      </c>
      <c r="U492" s="98">
        <v>14</v>
      </c>
      <c r="V492" s="98">
        <v>29977</v>
      </c>
      <c r="W492" s="103">
        <v>60</v>
      </c>
      <c r="X492" s="103" t="s">
        <v>271</v>
      </c>
      <c r="Y492" s="63">
        <v>40</v>
      </c>
      <c r="Z492" s="103">
        <v>5</v>
      </c>
      <c r="AA492" s="103"/>
      <c r="AB492" s="103"/>
      <c r="AC492" s="103"/>
      <c r="AD492" s="103"/>
      <c r="AE492" s="103"/>
      <c r="AF492" s="103"/>
      <c r="AG492" s="103"/>
      <c r="AH492" s="103"/>
      <c r="AI492" s="103"/>
      <c r="AJ492" s="103"/>
      <c r="AK492" s="103"/>
    </row>
    <row r="493" spans="1:37" s="7" customFormat="1" x14ac:dyDescent="0.3">
      <c r="A493" s="103"/>
      <c r="B493" s="103">
        <v>6420</v>
      </c>
      <c r="C493" s="103" t="s">
        <v>248</v>
      </c>
      <c r="D493" s="103" t="s">
        <v>251</v>
      </c>
      <c r="E493" s="103" t="s">
        <v>126</v>
      </c>
      <c r="F493" s="218" t="str">
        <f>SUBSTITUTE( lng_iteminfo!$O$668,"{0}",S493)</f>
        <v>양동이 Lv.20</v>
      </c>
      <c r="G493" s="103">
        <v>0</v>
      </c>
      <c r="H493" s="103">
        <v>0</v>
      </c>
      <c r="I493" s="103" t="s">
        <v>127</v>
      </c>
      <c r="J493" s="103">
        <v>0</v>
      </c>
      <c r="K493" s="106" t="s">
        <v>435</v>
      </c>
      <c r="L493" s="103">
        <v>0</v>
      </c>
      <c r="M493" s="103">
        <v>0</v>
      </c>
      <c r="N493" s="103">
        <v>7200</v>
      </c>
      <c r="O493" s="103">
        <v>0</v>
      </c>
      <c r="P493" s="103">
        <v>1</v>
      </c>
      <c r="Q493" s="103">
        <v>1</v>
      </c>
      <c r="R493" s="103" t="str">
        <f t="shared" si="44"/>
        <v>양동이 Lv.20</v>
      </c>
      <c r="S493" s="103">
        <v>20</v>
      </c>
      <c r="T493" s="103">
        <v>0</v>
      </c>
      <c r="U493" s="98">
        <v>15</v>
      </c>
      <c r="V493" s="98">
        <v>39060</v>
      </c>
      <c r="W493" s="103">
        <v>64</v>
      </c>
      <c r="X493" s="103" t="s">
        <v>271</v>
      </c>
      <c r="Y493" s="162">
        <v>44</v>
      </c>
      <c r="Z493" s="103">
        <v>5</v>
      </c>
      <c r="AA493" s="103"/>
      <c r="AB493" s="103"/>
      <c r="AC493" s="103"/>
      <c r="AD493" s="103"/>
      <c r="AE493" s="103"/>
      <c r="AF493" s="103"/>
      <c r="AG493" s="103"/>
      <c r="AH493" s="103"/>
      <c r="AI493" s="103"/>
      <c r="AJ493" s="103"/>
      <c r="AK493" s="103"/>
    </row>
    <row r="494" spans="1:37" s="188" customFormat="1" x14ac:dyDescent="0.3">
      <c r="B494" s="295">
        <v>6421</v>
      </c>
      <c r="C494" s="295" t="s">
        <v>248</v>
      </c>
      <c r="D494" s="295" t="s">
        <v>251</v>
      </c>
      <c r="E494" s="295" t="s">
        <v>126</v>
      </c>
      <c r="F494" s="218" t="str">
        <f>SUBSTITUTE( lng_iteminfo!$O$668,"{0}",S494)</f>
        <v>양동이 Lv.21</v>
      </c>
      <c r="G494" s="297">
        <v>0</v>
      </c>
      <c r="H494" s="297">
        <v>0</v>
      </c>
      <c r="I494" s="297" t="s">
        <v>127</v>
      </c>
      <c r="J494" s="297">
        <v>0</v>
      </c>
      <c r="K494" s="297" t="s">
        <v>4306</v>
      </c>
      <c r="L494" s="297">
        <v>0</v>
      </c>
      <c r="M494" s="297">
        <v>0</v>
      </c>
      <c r="N494" s="297">
        <v>36000</v>
      </c>
      <c r="O494" s="297">
        <v>0</v>
      </c>
      <c r="P494" s="297">
        <v>1</v>
      </c>
      <c r="Q494" s="297">
        <v>1</v>
      </c>
      <c r="R494" s="204" t="str">
        <f t="shared" si="44"/>
        <v>양동이 Lv.21</v>
      </c>
      <c r="S494" s="299">
        <v>21</v>
      </c>
      <c r="T494" s="299">
        <v>0</v>
      </c>
      <c r="U494" s="299">
        <v>16</v>
      </c>
      <c r="V494" s="299">
        <v>59000</v>
      </c>
      <c r="W494" s="299">
        <v>70</v>
      </c>
      <c r="X494" s="299" t="s">
        <v>4309</v>
      </c>
      <c r="Y494" s="301">
        <v>52</v>
      </c>
      <c r="Z494" s="299">
        <v>5</v>
      </c>
    </row>
    <row r="495" spans="1:37" s="188" customFormat="1" x14ac:dyDescent="0.3">
      <c r="B495" s="295">
        <v>6422</v>
      </c>
      <c r="C495" s="295" t="s">
        <v>248</v>
      </c>
      <c r="D495" s="295" t="s">
        <v>251</v>
      </c>
      <c r="E495" s="295" t="s">
        <v>126</v>
      </c>
      <c r="F495" s="218" t="str">
        <f>SUBSTITUTE( lng_iteminfo!$O$668,"{0}",S495)</f>
        <v>양동이 Lv.22</v>
      </c>
      <c r="G495" s="297">
        <v>0</v>
      </c>
      <c r="H495" s="297">
        <v>0</v>
      </c>
      <c r="I495" s="297" t="s">
        <v>127</v>
      </c>
      <c r="J495" s="297">
        <v>0</v>
      </c>
      <c r="K495" s="297" t="s">
        <v>4306</v>
      </c>
      <c r="L495" s="297">
        <v>0</v>
      </c>
      <c r="M495" s="297">
        <v>0</v>
      </c>
      <c r="N495" s="297">
        <v>180000</v>
      </c>
      <c r="O495" s="297">
        <v>0</v>
      </c>
      <c r="P495" s="297">
        <v>1</v>
      </c>
      <c r="Q495" s="297">
        <v>1</v>
      </c>
      <c r="R495" s="204" t="str">
        <f t="shared" si="44"/>
        <v>양동이 Lv.22</v>
      </c>
      <c r="S495" s="299">
        <v>22</v>
      </c>
      <c r="T495" s="299">
        <v>0</v>
      </c>
      <c r="U495" s="299">
        <v>20</v>
      </c>
      <c r="V495" s="299">
        <v>89000</v>
      </c>
      <c r="W495" s="299">
        <v>80</v>
      </c>
      <c r="X495" s="299" t="s">
        <v>4309</v>
      </c>
      <c r="Y495" s="301">
        <v>56</v>
      </c>
      <c r="Z495" s="299">
        <v>5</v>
      </c>
    </row>
    <row r="496" spans="1:37" s="188" customFormat="1" x14ac:dyDescent="0.3">
      <c r="B496" s="295">
        <v>6423</v>
      </c>
      <c r="C496" s="295" t="s">
        <v>248</v>
      </c>
      <c r="D496" s="295" t="s">
        <v>251</v>
      </c>
      <c r="E496" s="295" t="s">
        <v>126</v>
      </c>
      <c r="F496" s="218" t="str">
        <f>SUBSTITUTE( lng_iteminfo!$O$668,"{0}",S496)</f>
        <v>양동이 Lv.23</v>
      </c>
      <c r="G496" s="297">
        <v>0</v>
      </c>
      <c r="H496" s="297">
        <v>0</v>
      </c>
      <c r="I496" s="297" t="s">
        <v>127</v>
      </c>
      <c r="J496" s="297">
        <v>0</v>
      </c>
      <c r="K496" s="297" t="s">
        <v>4306</v>
      </c>
      <c r="L496" s="297">
        <v>0</v>
      </c>
      <c r="M496" s="297">
        <v>0</v>
      </c>
      <c r="N496" s="297">
        <v>900000</v>
      </c>
      <c r="O496" s="297">
        <v>0</v>
      </c>
      <c r="P496" s="297">
        <v>1</v>
      </c>
      <c r="Q496" s="297">
        <v>1</v>
      </c>
      <c r="R496" s="204" t="str">
        <f t="shared" si="44"/>
        <v>양동이 Lv.23</v>
      </c>
      <c r="S496" s="299">
        <v>23</v>
      </c>
      <c r="T496" s="299">
        <v>0</v>
      </c>
      <c r="U496" s="299">
        <v>23</v>
      </c>
      <c r="V496" s="299">
        <v>134000</v>
      </c>
      <c r="W496" s="299">
        <v>90</v>
      </c>
      <c r="X496" s="299" t="s">
        <v>4309</v>
      </c>
      <c r="Y496" s="301">
        <v>60</v>
      </c>
      <c r="Z496" s="299">
        <v>5</v>
      </c>
    </row>
    <row r="497" spans="1:37" s="103" customFormat="1" x14ac:dyDescent="0.3">
      <c r="B497" s="296">
        <v>6424</v>
      </c>
      <c r="C497" s="296" t="s">
        <v>248</v>
      </c>
      <c r="D497" s="296" t="s">
        <v>251</v>
      </c>
      <c r="E497" s="296" t="s">
        <v>126</v>
      </c>
      <c r="F497" s="218" t="str">
        <f>SUBSTITUTE( lng_iteminfo!$O$668,"{0}",S497)</f>
        <v>양동이 Lv.24</v>
      </c>
      <c r="G497" s="298">
        <v>0</v>
      </c>
      <c r="H497" s="298">
        <v>0</v>
      </c>
      <c r="I497" s="298" t="s">
        <v>127</v>
      </c>
      <c r="J497" s="298">
        <v>0</v>
      </c>
      <c r="K497" s="298" t="s">
        <v>4307</v>
      </c>
      <c r="L497" s="298">
        <v>0</v>
      </c>
      <c r="M497" s="298">
        <v>0</v>
      </c>
      <c r="N497" s="298">
        <v>1080000</v>
      </c>
      <c r="O497" s="298">
        <v>0</v>
      </c>
      <c r="P497" s="298">
        <v>1</v>
      </c>
      <c r="Q497" s="298">
        <v>1</v>
      </c>
      <c r="R497" s="205" t="str">
        <f t="shared" si="44"/>
        <v>양동이 Lv.24</v>
      </c>
      <c r="S497" s="300">
        <v>24</v>
      </c>
      <c r="T497" s="300">
        <v>0</v>
      </c>
      <c r="U497" s="300">
        <v>27</v>
      </c>
      <c r="V497" s="300">
        <v>160800</v>
      </c>
      <c r="W497" s="300">
        <v>95</v>
      </c>
      <c r="X497" s="300" t="s">
        <v>4310</v>
      </c>
      <c r="Y497" s="302">
        <v>62</v>
      </c>
      <c r="Z497" s="300">
        <v>5</v>
      </c>
    </row>
    <row r="498" spans="1:37" s="103" customFormat="1" x14ac:dyDescent="0.3">
      <c r="B498" s="296">
        <v>6425</v>
      </c>
      <c r="C498" s="296" t="s">
        <v>248</v>
      </c>
      <c r="D498" s="296" t="s">
        <v>251</v>
      </c>
      <c r="E498" s="296" t="s">
        <v>126</v>
      </c>
      <c r="F498" s="218" t="str">
        <f>SUBSTITUTE( lng_iteminfo!$O$668,"{0}",S498)</f>
        <v>양동이 Lv.25</v>
      </c>
      <c r="G498" s="298">
        <v>0</v>
      </c>
      <c r="H498" s="298">
        <v>0</v>
      </c>
      <c r="I498" s="298" t="s">
        <v>127</v>
      </c>
      <c r="J498" s="298">
        <v>0</v>
      </c>
      <c r="K498" s="298" t="s">
        <v>4307</v>
      </c>
      <c r="L498" s="298">
        <v>0</v>
      </c>
      <c r="M498" s="298">
        <v>0</v>
      </c>
      <c r="N498" s="298">
        <v>1296000</v>
      </c>
      <c r="O498" s="298">
        <v>0</v>
      </c>
      <c r="P498" s="298">
        <v>1</v>
      </c>
      <c r="Q498" s="298">
        <v>1</v>
      </c>
      <c r="R498" s="205" t="str">
        <f t="shared" si="44"/>
        <v>양동이 Lv.25</v>
      </c>
      <c r="S498" s="300">
        <v>25</v>
      </c>
      <c r="T498" s="300">
        <v>0</v>
      </c>
      <c r="U498" s="300">
        <v>31</v>
      </c>
      <c r="V498" s="300">
        <v>193000</v>
      </c>
      <c r="W498" s="300">
        <v>100</v>
      </c>
      <c r="X498" s="300" t="s">
        <v>4310</v>
      </c>
      <c r="Y498" s="302">
        <v>64</v>
      </c>
      <c r="Z498" s="300">
        <v>5</v>
      </c>
    </row>
    <row r="499" spans="1:37" s="103" customFormat="1" x14ac:dyDescent="0.3">
      <c r="B499" s="296">
        <v>6426</v>
      </c>
      <c r="C499" s="296" t="s">
        <v>248</v>
      </c>
      <c r="D499" s="296" t="s">
        <v>251</v>
      </c>
      <c r="E499" s="296" t="s">
        <v>126</v>
      </c>
      <c r="F499" s="218" t="str">
        <f>SUBSTITUTE( lng_iteminfo!$O$668,"{0}",S499)</f>
        <v>양동이 Lv.26</v>
      </c>
      <c r="G499" s="298">
        <v>0</v>
      </c>
      <c r="H499" s="298">
        <v>0</v>
      </c>
      <c r="I499" s="298" t="s">
        <v>127</v>
      </c>
      <c r="J499" s="298">
        <v>0</v>
      </c>
      <c r="K499" s="298" t="s">
        <v>4308</v>
      </c>
      <c r="L499" s="298">
        <v>0</v>
      </c>
      <c r="M499" s="298">
        <v>0</v>
      </c>
      <c r="N499" s="298">
        <v>1556000</v>
      </c>
      <c r="O499" s="298">
        <v>0</v>
      </c>
      <c r="P499" s="298">
        <v>1</v>
      </c>
      <c r="Q499" s="298">
        <v>1</v>
      </c>
      <c r="R499" s="205" t="str">
        <f t="shared" si="44"/>
        <v>양동이 Lv.26</v>
      </c>
      <c r="S499" s="300">
        <v>26</v>
      </c>
      <c r="T499" s="300">
        <v>0</v>
      </c>
      <c r="U499" s="300">
        <v>35</v>
      </c>
      <c r="V499" s="300">
        <v>231600</v>
      </c>
      <c r="W499" s="300">
        <v>105</v>
      </c>
      <c r="X499" s="300" t="s">
        <v>4311</v>
      </c>
      <c r="Y499" s="302">
        <v>66</v>
      </c>
      <c r="Z499" s="300">
        <v>5</v>
      </c>
    </row>
    <row r="500" spans="1:37" s="103" customFormat="1" x14ac:dyDescent="0.3">
      <c r="B500" s="296">
        <v>6427</v>
      </c>
      <c r="C500" s="296" t="s">
        <v>248</v>
      </c>
      <c r="D500" s="296" t="s">
        <v>251</v>
      </c>
      <c r="E500" s="296" t="s">
        <v>126</v>
      </c>
      <c r="F500" s="218" t="str">
        <f>SUBSTITUTE( lng_iteminfo!$O$668,"{0}",S500)</f>
        <v>양동이 Lv.27</v>
      </c>
      <c r="G500" s="298">
        <v>0</v>
      </c>
      <c r="H500" s="298">
        <v>0</v>
      </c>
      <c r="I500" s="298" t="s">
        <v>127</v>
      </c>
      <c r="J500" s="298">
        <v>0</v>
      </c>
      <c r="K500" s="298" t="s">
        <v>4308</v>
      </c>
      <c r="L500" s="298">
        <v>0</v>
      </c>
      <c r="M500" s="298">
        <v>0</v>
      </c>
      <c r="N500" s="298">
        <v>1868000</v>
      </c>
      <c r="O500" s="298">
        <v>0</v>
      </c>
      <c r="P500" s="298">
        <v>1</v>
      </c>
      <c r="Q500" s="298">
        <v>1</v>
      </c>
      <c r="R500" s="205" t="str">
        <f t="shared" si="44"/>
        <v>양동이 Lv.27</v>
      </c>
      <c r="S500" s="300">
        <v>27</v>
      </c>
      <c r="T500" s="300">
        <v>0</v>
      </c>
      <c r="U500" s="300">
        <v>39</v>
      </c>
      <c r="V500" s="300">
        <v>278000</v>
      </c>
      <c r="W500" s="300">
        <v>110</v>
      </c>
      <c r="X500" s="300" t="s">
        <v>4311</v>
      </c>
      <c r="Y500" s="302">
        <v>68</v>
      </c>
      <c r="Z500" s="300">
        <v>5</v>
      </c>
    </row>
    <row r="501" spans="1:37" s="103" customFormat="1" x14ac:dyDescent="0.3">
      <c r="B501" s="296">
        <v>6428</v>
      </c>
      <c r="C501" s="296" t="s">
        <v>248</v>
      </c>
      <c r="D501" s="296" t="s">
        <v>251</v>
      </c>
      <c r="E501" s="296" t="s">
        <v>126</v>
      </c>
      <c r="F501" s="218" t="str">
        <f>SUBSTITUTE( lng_iteminfo!$O$668,"{0}",S501)</f>
        <v>양동이 Lv.28</v>
      </c>
      <c r="G501" s="298">
        <v>0</v>
      </c>
      <c r="H501" s="298">
        <v>0</v>
      </c>
      <c r="I501" s="298" t="s">
        <v>127</v>
      </c>
      <c r="J501" s="298">
        <v>0</v>
      </c>
      <c r="K501" s="298" t="s">
        <v>4308</v>
      </c>
      <c r="L501" s="298">
        <v>0</v>
      </c>
      <c r="M501" s="298">
        <v>0</v>
      </c>
      <c r="N501" s="298">
        <v>2242000</v>
      </c>
      <c r="O501" s="298">
        <v>0</v>
      </c>
      <c r="P501" s="298">
        <v>1</v>
      </c>
      <c r="Q501" s="298">
        <v>1</v>
      </c>
      <c r="R501" s="205" t="str">
        <f t="shared" si="44"/>
        <v>양동이 Lv.28</v>
      </c>
      <c r="S501" s="300">
        <v>28</v>
      </c>
      <c r="T501" s="300">
        <v>0</v>
      </c>
      <c r="U501" s="300">
        <v>43</v>
      </c>
      <c r="V501" s="300">
        <v>333600</v>
      </c>
      <c r="W501" s="300">
        <v>120</v>
      </c>
      <c r="X501" s="300" t="s">
        <v>4311</v>
      </c>
      <c r="Y501" s="302">
        <v>70</v>
      </c>
      <c r="Z501" s="300">
        <v>5</v>
      </c>
    </row>
    <row r="502" spans="1:37" s="7" customFormat="1" x14ac:dyDescent="0.3">
      <c r="A502" s="87" t="s">
        <v>1542</v>
      </c>
      <c r="B502" s="87"/>
      <c r="C502" s="87"/>
      <c r="D502" s="87"/>
      <c r="E502" s="87"/>
      <c r="F502" s="87"/>
      <c r="G502" s="87"/>
      <c r="H502" s="87"/>
      <c r="I502" s="87"/>
      <c r="J502" s="87"/>
      <c r="K502" s="47"/>
      <c r="L502" s="87"/>
      <c r="M502" s="87"/>
      <c r="N502" s="87"/>
      <c r="O502" s="87"/>
      <c r="P502" s="87"/>
      <c r="Q502" s="87"/>
      <c r="R502" s="87"/>
      <c r="S502" s="103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  <c r="AI502" s="103"/>
      <c r="AJ502" s="103"/>
      <c r="AK502" s="103"/>
    </row>
    <row r="503" spans="1:37" s="7" customFormat="1" x14ac:dyDescent="0.3">
      <c r="A503" s="48" t="s">
        <v>1543</v>
      </c>
      <c r="B503" s="48" t="s">
        <v>1524</v>
      </c>
      <c r="C503" s="48" t="s">
        <v>1525</v>
      </c>
      <c r="D503" s="48" t="s">
        <v>1526</v>
      </c>
      <c r="E503" s="48" t="s">
        <v>1527</v>
      </c>
      <c r="F503" s="48" t="s">
        <v>1528</v>
      </c>
      <c r="G503" s="48" t="s">
        <v>1529</v>
      </c>
      <c r="H503" s="48" t="s">
        <v>1530</v>
      </c>
      <c r="I503" s="48" t="s">
        <v>1531</v>
      </c>
      <c r="J503" s="48" t="s">
        <v>1532</v>
      </c>
      <c r="K503" s="48" t="s">
        <v>1533</v>
      </c>
      <c r="L503" s="48" t="s">
        <v>1534</v>
      </c>
      <c r="M503" s="48" t="s">
        <v>1535</v>
      </c>
      <c r="N503" s="48" t="s">
        <v>189</v>
      </c>
      <c r="O503" s="48" t="s">
        <v>1536</v>
      </c>
      <c r="P503" s="48" t="s">
        <v>1537</v>
      </c>
      <c r="Q503" s="48" t="s">
        <v>1538</v>
      </c>
      <c r="R503" s="48" t="s">
        <v>1539</v>
      </c>
      <c r="S503" s="48" t="s">
        <v>1540</v>
      </c>
      <c r="T503" s="48" t="s">
        <v>84</v>
      </c>
      <c r="U503" s="48" t="s">
        <v>85</v>
      </c>
      <c r="V503" s="48" t="s">
        <v>86</v>
      </c>
      <c r="W503" s="48" t="s">
        <v>1544</v>
      </c>
      <c r="X503" s="48" t="s">
        <v>1509</v>
      </c>
      <c r="Y503" s="48" t="s">
        <v>814</v>
      </c>
      <c r="Z503" s="48" t="s">
        <v>1510</v>
      </c>
      <c r="AA503" s="48" t="s">
        <v>1545</v>
      </c>
      <c r="AB503" s="48"/>
      <c r="AC503" s="48"/>
      <c r="AD503" s="48"/>
      <c r="AE503" s="48"/>
      <c r="AF503" s="48"/>
      <c r="AG503" s="103"/>
      <c r="AH503" s="103"/>
      <c r="AI503" s="103"/>
      <c r="AJ503" s="103"/>
      <c r="AK503" s="103"/>
    </row>
    <row r="504" spans="1:37" s="7" customFormat="1" x14ac:dyDescent="0.3">
      <c r="A504" s="103"/>
      <c r="B504" s="103">
        <v>6500</v>
      </c>
      <c r="C504" s="103" t="s">
        <v>248</v>
      </c>
      <c r="D504" s="103" t="s">
        <v>253</v>
      </c>
      <c r="E504" s="103" t="s">
        <v>126</v>
      </c>
      <c r="F504" s="103" t="str">
        <f>SUBSTITUTE( lng_iteminfo!$O$669,"{0}",S504)</f>
        <v>착유기 Lv.0</v>
      </c>
      <c r="G504" s="103">
        <v>0</v>
      </c>
      <c r="H504" s="103">
        <v>0</v>
      </c>
      <c r="I504" s="103" t="s">
        <v>127</v>
      </c>
      <c r="J504" s="103">
        <v>0</v>
      </c>
      <c r="K504" s="106" t="s">
        <v>436</v>
      </c>
      <c r="L504" s="103">
        <v>0</v>
      </c>
      <c r="M504" s="103">
        <v>0</v>
      </c>
      <c r="N504" s="103">
        <v>0</v>
      </c>
      <c r="O504" s="103">
        <v>0</v>
      </c>
      <c r="P504" s="103">
        <v>1</v>
      </c>
      <c r="Q504" s="103">
        <v>1</v>
      </c>
      <c r="R504" s="103" t="str">
        <f t="shared" ref="R504:R532" si="45">F504</f>
        <v>착유기 Lv.0</v>
      </c>
      <c r="S504" s="103">
        <v>0</v>
      </c>
      <c r="T504" s="103">
        <v>0</v>
      </c>
      <c r="U504" s="98">
        <v>1</v>
      </c>
      <c r="V504" s="98">
        <v>0</v>
      </c>
      <c r="W504" s="103">
        <v>0</v>
      </c>
      <c r="X504" s="103">
        <v>0</v>
      </c>
      <c r="Y504" s="64">
        <v>1</v>
      </c>
      <c r="Z504" s="103">
        <v>6</v>
      </c>
      <c r="AA504" s="103">
        <v>0</v>
      </c>
      <c r="AB504" s="103"/>
      <c r="AC504" s="103"/>
      <c r="AD504" s="103"/>
      <c r="AE504" s="103"/>
      <c r="AF504" s="103"/>
      <c r="AG504" s="103"/>
      <c r="AH504" s="103"/>
      <c r="AI504" s="103"/>
      <c r="AJ504" s="103"/>
      <c r="AK504" s="103"/>
    </row>
    <row r="505" spans="1:37" s="7" customFormat="1" x14ac:dyDescent="0.3">
      <c r="A505" s="103"/>
      <c r="B505" s="103">
        <v>6501</v>
      </c>
      <c r="C505" s="103" t="s">
        <v>248</v>
      </c>
      <c r="D505" s="103" t="s">
        <v>253</v>
      </c>
      <c r="E505" s="103" t="s">
        <v>126</v>
      </c>
      <c r="F505" s="218" t="str">
        <f>SUBSTITUTE( lng_iteminfo!$O$669,"{0}",S505)</f>
        <v>착유기 Lv.1</v>
      </c>
      <c r="G505" s="103">
        <v>0</v>
      </c>
      <c r="H505" s="103">
        <v>0</v>
      </c>
      <c r="I505" s="103" t="s">
        <v>127</v>
      </c>
      <c r="J505" s="103">
        <v>0</v>
      </c>
      <c r="K505" s="106" t="s">
        <v>436</v>
      </c>
      <c r="L505" s="103">
        <v>0</v>
      </c>
      <c r="M505" s="103">
        <v>0</v>
      </c>
      <c r="N505" s="103">
        <v>60</v>
      </c>
      <c r="O505" s="103">
        <v>0</v>
      </c>
      <c r="P505" s="103">
        <v>1</v>
      </c>
      <c r="Q505" s="103">
        <v>1</v>
      </c>
      <c r="R505" s="103" t="str">
        <f t="shared" si="45"/>
        <v>착유기 Lv.1</v>
      </c>
      <c r="S505" s="103">
        <v>1</v>
      </c>
      <c r="T505" s="103">
        <v>0</v>
      </c>
      <c r="U505" s="98">
        <v>3</v>
      </c>
      <c r="V505" s="98">
        <v>30</v>
      </c>
      <c r="W505" s="103">
        <v>50</v>
      </c>
      <c r="X505" s="103">
        <v>0</v>
      </c>
      <c r="Y505" s="64">
        <v>1</v>
      </c>
      <c r="Z505" s="103">
        <v>6</v>
      </c>
      <c r="AA505" s="103">
        <v>0</v>
      </c>
      <c r="AB505" s="103"/>
      <c r="AC505" s="103"/>
      <c r="AD505" s="103"/>
      <c r="AE505" s="103"/>
      <c r="AF505" s="103"/>
      <c r="AG505" s="103"/>
      <c r="AH505" s="103"/>
      <c r="AI505" s="103"/>
      <c r="AJ505" s="103"/>
      <c r="AK505" s="103"/>
    </row>
    <row r="506" spans="1:37" s="7" customFormat="1" x14ac:dyDescent="0.3">
      <c r="A506" s="103"/>
      <c r="B506" s="103">
        <v>6502</v>
      </c>
      <c r="C506" s="103" t="s">
        <v>248</v>
      </c>
      <c r="D506" s="103" t="s">
        <v>253</v>
      </c>
      <c r="E506" s="103" t="s">
        <v>126</v>
      </c>
      <c r="F506" s="218" t="str">
        <f>SUBSTITUTE( lng_iteminfo!$O$669,"{0}",S506)</f>
        <v>착유기 Lv.2</v>
      </c>
      <c r="G506" s="103">
        <v>0</v>
      </c>
      <c r="H506" s="103">
        <v>0</v>
      </c>
      <c r="I506" s="103" t="s">
        <v>127</v>
      </c>
      <c r="J506" s="103">
        <v>0</v>
      </c>
      <c r="K506" s="106" t="s">
        <v>437</v>
      </c>
      <c r="L506" s="103">
        <v>0</v>
      </c>
      <c r="M506" s="103">
        <v>0</v>
      </c>
      <c r="N506" s="103">
        <v>160</v>
      </c>
      <c r="O506" s="103">
        <v>0</v>
      </c>
      <c r="P506" s="103">
        <v>1</v>
      </c>
      <c r="Q506" s="103">
        <v>1</v>
      </c>
      <c r="R506" s="103" t="str">
        <f t="shared" si="45"/>
        <v>착유기 Lv.2</v>
      </c>
      <c r="S506" s="103">
        <v>2</v>
      </c>
      <c r="T506" s="103">
        <v>0</v>
      </c>
      <c r="U506" s="98">
        <v>3</v>
      </c>
      <c r="V506" s="98">
        <v>60</v>
      </c>
      <c r="W506" s="103">
        <v>85</v>
      </c>
      <c r="X506" s="103">
        <v>0</v>
      </c>
      <c r="Y506" s="65">
        <v>2</v>
      </c>
      <c r="Z506" s="103">
        <v>6</v>
      </c>
      <c r="AA506" s="103">
        <v>0</v>
      </c>
      <c r="AB506" s="103"/>
      <c r="AC506" s="103"/>
      <c r="AD506" s="103"/>
      <c r="AE506" s="103"/>
      <c r="AF506" s="103"/>
      <c r="AG506" s="103"/>
      <c r="AH506" s="103"/>
      <c r="AI506" s="103"/>
      <c r="AJ506" s="103"/>
      <c r="AK506" s="103"/>
    </row>
    <row r="507" spans="1:37" s="7" customFormat="1" x14ac:dyDescent="0.3">
      <c r="A507" s="103"/>
      <c r="B507" s="103">
        <v>6503</v>
      </c>
      <c r="C507" s="103" t="s">
        <v>248</v>
      </c>
      <c r="D507" s="103" t="s">
        <v>253</v>
      </c>
      <c r="E507" s="103" t="s">
        <v>126</v>
      </c>
      <c r="F507" s="218" t="str">
        <f>SUBSTITUTE( lng_iteminfo!$O$669,"{0}",S507)</f>
        <v>착유기 Lv.3</v>
      </c>
      <c r="G507" s="103">
        <v>0</v>
      </c>
      <c r="H507" s="103">
        <v>0</v>
      </c>
      <c r="I507" s="103" t="s">
        <v>127</v>
      </c>
      <c r="J507" s="103">
        <v>0</v>
      </c>
      <c r="K507" s="106" t="s">
        <v>437</v>
      </c>
      <c r="L507" s="103">
        <v>0</v>
      </c>
      <c r="M507" s="103">
        <v>0</v>
      </c>
      <c r="N507" s="103">
        <v>270</v>
      </c>
      <c r="O507" s="103">
        <v>0</v>
      </c>
      <c r="P507" s="103">
        <v>1</v>
      </c>
      <c r="Q507" s="103">
        <v>1</v>
      </c>
      <c r="R507" s="103" t="str">
        <f t="shared" si="45"/>
        <v>착유기 Lv.3</v>
      </c>
      <c r="S507" s="103">
        <v>3</v>
      </c>
      <c r="T507" s="103">
        <v>0</v>
      </c>
      <c r="U507" s="98">
        <v>4</v>
      </c>
      <c r="V507" s="98">
        <v>105</v>
      </c>
      <c r="W507" s="103">
        <v>100</v>
      </c>
      <c r="X507" s="103">
        <v>0</v>
      </c>
      <c r="Y507" s="64">
        <v>3</v>
      </c>
      <c r="Z507" s="103">
        <v>6</v>
      </c>
      <c r="AA507" s="103">
        <v>0</v>
      </c>
      <c r="AB507" s="103"/>
      <c r="AC507" s="103"/>
      <c r="AD507" s="103"/>
      <c r="AE507" s="103"/>
      <c r="AF507" s="103"/>
      <c r="AG507" s="103"/>
      <c r="AH507" s="103"/>
      <c r="AI507" s="103"/>
      <c r="AJ507" s="103"/>
      <c r="AK507" s="103"/>
    </row>
    <row r="508" spans="1:37" s="7" customFormat="1" x14ac:dyDescent="0.3">
      <c r="A508" s="103"/>
      <c r="B508" s="103">
        <v>6504</v>
      </c>
      <c r="C508" s="103" t="s">
        <v>248</v>
      </c>
      <c r="D508" s="103" t="s">
        <v>253</v>
      </c>
      <c r="E508" s="103" t="s">
        <v>126</v>
      </c>
      <c r="F508" s="218" t="str">
        <f>SUBSTITUTE( lng_iteminfo!$O$669,"{0}",S508)</f>
        <v>착유기 Lv.4</v>
      </c>
      <c r="G508" s="103">
        <v>0</v>
      </c>
      <c r="H508" s="103">
        <v>0</v>
      </c>
      <c r="I508" s="103" t="s">
        <v>127</v>
      </c>
      <c r="J508" s="103">
        <v>0</v>
      </c>
      <c r="K508" s="106" t="s">
        <v>437</v>
      </c>
      <c r="L508" s="103">
        <v>0</v>
      </c>
      <c r="M508" s="103">
        <v>0</v>
      </c>
      <c r="N508" s="103">
        <v>430</v>
      </c>
      <c r="O508" s="103">
        <v>0</v>
      </c>
      <c r="P508" s="103">
        <v>1</v>
      </c>
      <c r="Q508" s="103">
        <v>1</v>
      </c>
      <c r="R508" s="103" t="str">
        <f t="shared" si="45"/>
        <v>착유기 Lv.4</v>
      </c>
      <c r="S508" s="103">
        <v>4</v>
      </c>
      <c r="T508" s="103">
        <v>0</v>
      </c>
      <c r="U508" s="98">
        <v>4</v>
      </c>
      <c r="V508" s="98">
        <v>165</v>
      </c>
      <c r="W508" s="103">
        <v>115</v>
      </c>
      <c r="X508" s="103">
        <v>0</v>
      </c>
      <c r="Y508" s="64">
        <v>4</v>
      </c>
      <c r="Z508" s="103">
        <v>6</v>
      </c>
      <c r="AA508" s="103">
        <v>0</v>
      </c>
      <c r="AB508" s="103"/>
      <c r="AC508" s="103"/>
      <c r="AD508" s="103"/>
      <c r="AE508" s="103"/>
      <c r="AF508" s="103"/>
      <c r="AG508" s="103"/>
      <c r="AH508" s="103"/>
      <c r="AI508" s="103"/>
      <c r="AJ508" s="103"/>
      <c r="AK508" s="103"/>
    </row>
    <row r="509" spans="1:37" s="7" customFormat="1" x14ac:dyDescent="0.3">
      <c r="A509" s="103"/>
      <c r="B509" s="103">
        <v>6505</v>
      </c>
      <c r="C509" s="103" t="s">
        <v>248</v>
      </c>
      <c r="D509" s="103" t="s">
        <v>253</v>
      </c>
      <c r="E509" s="103" t="s">
        <v>126</v>
      </c>
      <c r="F509" s="218" t="str">
        <f>SUBSTITUTE( lng_iteminfo!$O$669,"{0}",S509)</f>
        <v>착유기 Lv.5</v>
      </c>
      <c r="G509" s="103">
        <v>0</v>
      </c>
      <c r="H509" s="103">
        <v>0</v>
      </c>
      <c r="I509" s="103" t="s">
        <v>127</v>
      </c>
      <c r="J509" s="103">
        <v>0</v>
      </c>
      <c r="K509" s="106" t="s">
        <v>438</v>
      </c>
      <c r="L509" s="103">
        <v>0</v>
      </c>
      <c r="M509" s="103">
        <v>0</v>
      </c>
      <c r="N509" s="103">
        <v>590</v>
      </c>
      <c r="O509" s="103">
        <v>0</v>
      </c>
      <c r="P509" s="103">
        <v>1</v>
      </c>
      <c r="Q509" s="103">
        <v>1</v>
      </c>
      <c r="R509" s="103" t="str">
        <f t="shared" si="45"/>
        <v>착유기 Lv.5</v>
      </c>
      <c r="S509" s="103">
        <v>5</v>
      </c>
      <c r="T509" s="103">
        <v>0</v>
      </c>
      <c r="U509" s="98">
        <v>4</v>
      </c>
      <c r="V509" s="98">
        <v>360</v>
      </c>
      <c r="W509" s="103">
        <v>130</v>
      </c>
      <c r="X509" s="103">
        <v>0</v>
      </c>
      <c r="Y509" s="64">
        <v>5</v>
      </c>
      <c r="Z509" s="103">
        <v>6</v>
      </c>
      <c r="AA509" s="103">
        <v>0</v>
      </c>
      <c r="AB509" s="103"/>
      <c r="AC509" s="103"/>
      <c r="AD509" s="103"/>
      <c r="AE509" s="103"/>
      <c r="AF509" s="103"/>
      <c r="AG509" s="103"/>
      <c r="AH509" s="103"/>
      <c r="AI509" s="103"/>
      <c r="AJ509" s="103"/>
      <c r="AK509" s="103"/>
    </row>
    <row r="510" spans="1:37" s="7" customFormat="1" x14ac:dyDescent="0.3">
      <c r="A510" s="103"/>
      <c r="B510" s="103">
        <v>6506</v>
      </c>
      <c r="C510" s="103" t="s">
        <v>248</v>
      </c>
      <c r="D510" s="103" t="s">
        <v>253</v>
      </c>
      <c r="E510" s="103" t="s">
        <v>126</v>
      </c>
      <c r="F510" s="218" t="str">
        <f>SUBSTITUTE( lng_iteminfo!$O$669,"{0}",S510)</f>
        <v>착유기 Lv.6</v>
      </c>
      <c r="G510" s="103">
        <v>0</v>
      </c>
      <c r="H510" s="103">
        <v>0</v>
      </c>
      <c r="I510" s="103" t="s">
        <v>127</v>
      </c>
      <c r="J510" s="103">
        <v>0</v>
      </c>
      <c r="K510" s="106" t="s">
        <v>438</v>
      </c>
      <c r="L510" s="103">
        <v>0</v>
      </c>
      <c r="M510" s="103">
        <v>0</v>
      </c>
      <c r="N510" s="103">
        <v>750</v>
      </c>
      <c r="O510" s="103">
        <v>0</v>
      </c>
      <c r="P510" s="103">
        <v>1</v>
      </c>
      <c r="Q510" s="103">
        <v>1</v>
      </c>
      <c r="R510" s="103" t="str">
        <f t="shared" si="45"/>
        <v>착유기 Lv.6</v>
      </c>
      <c r="S510" s="103">
        <v>6</v>
      </c>
      <c r="T510" s="103">
        <v>0</v>
      </c>
      <c r="U510" s="98">
        <v>4</v>
      </c>
      <c r="V510" s="98">
        <v>630</v>
      </c>
      <c r="W510" s="103">
        <v>145</v>
      </c>
      <c r="X510" s="103">
        <v>0</v>
      </c>
      <c r="Y510" s="64">
        <v>7</v>
      </c>
      <c r="Z510" s="103">
        <v>6</v>
      </c>
      <c r="AA510" s="103">
        <v>0</v>
      </c>
      <c r="AB510" s="103"/>
      <c r="AC510" s="103"/>
      <c r="AD510" s="103"/>
      <c r="AE510" s="103"/>
      <c r="AF510" s="103"/>
      <c r="AG510" s="103"/>
      <c r="AH510" s="103"/>
      <c r="AI510" s="103"/>
      <c r="AJ510" s="103"/>
      <c r="AK510" s="103"/>
    </row>
    <row r="511" spans="1:37" s="7" customFormat="1" x14ac:dyDescent="0.3">
      <c r="A511" s="103"/>
      <c r="B511" s="103">
        <v>6507</v>
      </c>
      <c r="C511" s="103" t="s">
        <v>248</v>
      </c>
      <c r="D511" s="103" t="s">
        <v>253</v>
      </c>
      <c r="E511" s="103" t="s">
        <v>126</v>
      </c>
      <c r="F511" s="218" t="str">
        <f>SUBSTITUTE( lng_iteminfo!$O$669,"{0}",S511)</f>
        <v>착유기 Lv.7</v>
      </c>
      <c r="G511" s="103">
        <v>0</v>
      </c>
      <c r="H511" s="103">
        <v>0</v>
      </c>
      <c r="I511" s="103" t="s">
        <v>127</v>
      </c>
      <c r="J511" s="103">
        <v>0</v>
      </c>
      <c r="K511" s="106" t="s">
        <v>438</v>
      </c>
      <c r="L511" s="103">
        <v>0</v>
      </c>
      <c r="M511" s="103">
        <v>0</v>
      </c>
      <c r="N511" s="103">
        <v>910</v>
      </c>
      <c r="O511" s="103">
        <v>0</v>
      </c>
      <c r="P511" s="103">
        <v>1</v>
      </c>
      <c r="Q511" s="103">
        <v>1</v>
      </c>
      <c r="R511" s="103" t="str">
        <f t="shared" si="45"/>
        <v>착유기 Lv.7</v>
      </c>
      <c r="S511" s="103">
        <v>7</v>
      </c>
      <c r="T511" s="103">
        <v>0</v>
      </c>
      <c r="U511" s="98">
        <v>5</v>
      </c>
      <c r="V511" s="98">
        <v>945</v>
      </c>
      <c r="W511" s="103">
        <v>160</v>
      </c>
      <c r="X511" s="103">
        <v>0</v>
      </c>
      <c r="Y511" s="64">
        <v>9</v>
      </c>
      <c r="Z511" s="103">
        <v>6</v>
      </c>
      <c r="AA511" s="103">
        <v>0</v>
      </c>
      <c r="AB511" s="103"/>
      <c r="AC511" s="103"/>
      <c r="AD511" s="103"/>
      <c r="AE511" s="103"/>
      <c r="AF511" s="103"/>
      <c r="AG511" s="103"/>
      <c r="AH511" s="103"/>
      <c r="AI511" s="103"/>
      <c r="AJ511" s="103"/>
      <c r="AK511" s="103"/>
    </row>
    <row r="512" spans="1:37" s="7" customFormat="1" x14ac:dyDescent="0.3">
      <c r="A512" s="103"/>
      <c r="B512" s="103">
        <v>6508</v>
      </c>
      <c r="C512" s="103" t="s">
        <v>248</v>
      </c>
      <c r="D512" s="103" t="s">
        <v>253</v>
      </c>
      <c r="E512" s="103" t="s">
        <v>126</v>
      </c>
      <c r="F512" s="218" t="str">
        <f>SUBSTITUTE( lng_iteminfo!$O$669,"{0}",S512)</f>
        <v>착유기 Lv.8</v>
      </c>
      <c r="G512" s="103">
        <v>0</v>
      </c>
      <c r="H512" s="103">
        <v>0</v>
      </c>
      <c r="I512" s="103" t="s">
        <v>127</v>
      </c>
      <c r="J512" s="103">
        <v>0</v>
      </c>
      <c r="K512" s="106" t="s">
        <v>439</v>
      </c>
      <c r="L512" s="103">
        <v>0</v>
      </c>
      <c r="M512" s="103">
        <v>0</v>
      </c>
      <c r="N512" s="103">
        <v>1100</v>
      </c>
      <c r="O512" s="103">
        <v>0</v>
      </c>
      <c r="P512" s="103">
        <v>1</v>
      </c>
      <c r="Q512" s="103">
        <v>1</v>
      </c>
      <c r="R512" s="103" t="str">
        <f t="shared" si="45"/>
        <v>착유기 Lv.8</v>
      </c>
      <c r="S512" s="103">
        <v>8</v>
      </c>
      <c r="T512" s="103">
        <v>0</v>
      </c>
      <c r="U512" s="98">
        <v>5</v>
      </c>
      <c r="V512" s="98">
        <v>1740</v>
      </c>
      <c r="W512" s="103">
        <v>175</v>
      </c>
      <c r="X512" s="103">
        <v>0</v>
      </c>
      <c r="Y512" s="64">
        <v>11</v>
      </c>
      <c r="Z512" s="103">
        <v>6</v>
      </c>
      <c r="AA512" s="103">
        <v>0</v>
      </c>
      <c r="AB512" s="103"/>
      <c r="AC512" s="103"/>
      <c r="AD512" s="103"/>
      <c r="AE512" s="103"/>
      <c r="AF512" s="103"/>
      <c r="AG512" s="103"/>
      <c r="AH512" s="103"/>
      <c r="AI512" s="103"/>
      <c r="AJ512" s="103"/>
      <c r="AK512" s="103"/>
    </row>
    <row r="513" spans="1:37" s="7" customFormat="1" x14ac:dyDescent="0.3">
      <c r="A513" s="103"/>
      <c r="B513" s="103">
        <v>6509</v>
      </c>
      <c r="C513" s="103" t="s">
        <v>248</v>
      </c>
      <c r="D513" s="103" t="s">
        <v>253</v>
      </c>
      <c r="E513" s="103" t="s">
        <v>126</v>
      </c>
      <c r="F513" s="218" t="str">
        <f>SUBSTITUTE( lng_iteminfo!$O$669,"{0}",S513)</f>
        <v>착유기 Lv.9</v>
      </c>
      <c r="G513" s="103">
        <v>0</v>
      </c>
      <c r="H513" s="103">
        <v>0</v>
      </c>
      <c r="I513" s="103" t="s">
        <v>127</v>
      </c>
      <c r="J513" s="103">
        <v>0</v>
      </c>
      <c r="K513" s="106" t="s">
        <v>439</v>
      </c>
      <c r="L513" s="103">
        <v>0</v>
      </c>
      <c r="M513" s="103">
        <v>0</v>
      </c>
      <c r="N513" s="103">
        <v>1400</v>
      </c>
      <c r="O513" s="103">
        <v>0</v>
      </c>
      <c r="P513" s="103">
        <v>1</v>
      </c>
      <c r="Q513" s="103">
        <v>1</v>
      </c>
      <c r="R513" s="103" t="str">
        <f t="shared" si="45"/>
        <v>착유기 Lv.9</v>
      </c>
      <c r="S513" s="103">
        <v>9</v>
      </c>
      <c r="T513" s="103">
        <v>0</v>
      </c>
      <c r="U513" s="98">
        <v>5</v>
      </c>
      <c r="V513" s="98">
        <v>2280</v>
      </c>
      <c r="W513" s="103">
        <v>190</v>
      </c>
      <c r="X513" s="103">
        <v>0</v>
      </c>
      <c r="Y513" s="64">
        <v>13</v>
      </c>
      <c r="Z513" s="103">
        <v>6</v>
      </c>
      <c r="AA513" s="103">
        <v>0</v>
      </c>
      <c r="AB513" s="103"/>
      <c r="AC513" s="103"/>
      <c r="AD513" s="103"/>
      <c r="AE513" s="103"/>
      <c r="AF513" s="103"/>
      <c r="AG513" s="103"/>
      <c r="AH513" s="103"/>
      <c r="AI513" s="103"/>
      <c r="AJ513" s="103"/>
      <c r="AK513" s="103"/>
    </row>
    <row r="514" spans="1:37" s="7" customFormat="1" x14ac:dyDescent="0.3">
      <c r="A514" s="103"/>
      <c r="B514" s="103">
        <v>6510</v>
      </c>
      <c r="C514" s="103" t="s">
        <v>248</v>
      </c>
      <c r="D514" s="103" t="s">
        <v>253</v>
      </c>
      <c r="E514" s="103" t="s">
        <v>126</v>
      </c>
      <c r="F514" s="218" t="str">
        <f>SUBSTITUTE( lng_iteminfo!$O$669,"{0}",S514)</f>
        <v>착유기 Lv.10</v>
      </c>
      <c r="G514" s="103">
        <v>0</v>
      </c>
      <c r="H514" s="103">
        <v>0</v>
      </c>
      <c r="I514" s="103" t="s">
        <v>127</v>
      </c>
      <c r="J514" s="103">
        <v>0</v>
      </c>
      <c r="K514" s="106" t="s">
        <v>439</v>
      </c>
      <c r="L514" s="103">
        <v>0</v>
      </c>
      <c r="M514" s="103">
        <v>0</v>
      </c>
      <c r="N514" s="103">
        <v>1600</v>
      </c>
      <c r="O514" s="103">
        <v>0</v>
      </c>
      <c r="P514" s="103">
        <v>1</v>
      </c>
      <c r="Q514" s="103">
        <v>1</v>
      </c>
      <c r="R514" s="103" t="str">
        <f t="shared" si="45"/>
        <v>착유기 Lv.10</v>
      </c>
      <c r="S514" s="103">
        <v>10</v>
      </c>
      <c r="T514" s="103">
        <v>0</v>
      </c>
      <c r="U514" s="98">
        <v>6</v>
      </c>
      <c r="V514" s="98">
        <v>2880</v>
      </c>
      <c r="W514" s="103">
        <v>200</v>
      </c>
      <c r="X514" s="103">
        <v>0</v>
      </c>
      <c r="Y514" s="64">
        <v>15</v>
      </c>
      <c r="Z514" s="103">
        <v>6</v>
      </c>
      <c r="AA514" s="103">
        <v>0</v>
      </c>
      <c r="AB514" s="103"/>
      <c r="AC514" s="103"/>
      <c r="AD514" s="103"/>
      <c r="AE514" s="103"/>
      <c r="AF514" s="103"/>
      <c r="AG514" s="103"/>
      <c r="AH514" s="103"/>
      <c r="AI514" s="103"/>
      <c r="AJ514" s="103"/>
      <c r="AK514" s="103"/>
    </row>
    <row r="515" spans="1:37" s="7" customFormat="1" x14ac:dyDescent="0.3">
      <c r="A515" s="103"/>
      <c r="B515" s="103">
        <v>6511</v>
      </c>
      <c r="C515" s="103" t="s">
        <v>248</v>
      </c>
      <c r="D515" s="103" t="s">
        <v>253</v>
      </c>
      <c r="E515" s="103" t="s">
        <v>126</v>
      </c>
      <c r="F515" s="218" t="str">
        <f>SUBSTITUTE( lng_iteminfo!$O$669,"{0}",S515)</f>
        <v>착유기 Lv.11</v>
      </c>
      <c r="G515" s="103">
        <v>0</v>
      </c>
      <c r="H515" s="103">
        <v>0</v>
      </c>
      <c r="I515" s="103" t="s">
        <v>127</v>
      </c>
      <c r="J515" s="103">
        <v>0</v>
      </c>
      <c r="K515" s="106" t="s">
        <v>440</v>
      </c>
      <c r="L515" s="103">
        <v>0</v>
      </c>
      <c r="M515" s="103">
        <v>0</v>
      </c>
      <c r="N515" s="103">
        <v>2400</v>
      </c>
      <c r="O515" s="103">
        <v>0</v>
      </c>
      <c r="P515" s="103">
        <v>1</v>
      </c>
      <c r="Q515" s="103">
        <v>1</v>
      </c>
      <c r="R515" s="103" t="str">
        <f t="shared" si="45"/>
        <v>착유기 Lv.11</v>
      </c>
      <c r="S515" s="103">
        <v>11</v>
      </c>
      <c r="T515" s="103">
        <v>0</v>
      </c>
      <c r="U515" s="98">
        <v>6</v>
      </c>
      <c r="V515" s="98">
        <v>4837</v>
      </c>
      <c r="W515" s="103">
        <v>210</v>
      </c>
      <c r="X515" s="103">
        <v>0</v>
      </c>
      <c r="Y515" s="64">
        <v>17</v>
      </c>
      <c r="Z515" s="103">
        <v>6</v>
      </c>
      <c r="AA515" s="103">
        <v>0</v>
      </c>
      <c r="AB515" s="103"/>
      <c r="AC515" s="103"/>
      <c r="AD515" s="103"/>
      <c r="AE515" s="103"/>
      <c r="AF515" s="103"/>
      <c r="AG515" s="103"/>
      <c r="AH515" s="103"/>
      <c r="AI515" s="103"/>
      <c r="AJ515" s="103"/>
      <c r="AK515" s="103"/>
    </row>
    <row r="516" spans="1:37" s="7" customFormat="1" x14ac:dyDescent="0.3">
      <c r="A516" s="103"/>
      <c r="B516" s="103">
        <v>6512</v>
      </c>
      <c r="C516" s="103" t="s">
        <v>248</v>
      </c>
      <c r="D516" s="103" t="s">
        <v>253</v>
      </c>
      <c r="E516" s="103" t="s">
        <v>126</v>
      </c>
      <c r="F516" s="218" t="str">
        <f>SUBSTITUTE( lng_iteminfo!$O$669,"{0}",S516)</f>
        <v>착유기 Lv.12</v>
      </c>
      <c r="G516" s="103">
        <v>0</v>
      </c>
      <c r="H516" s="103">
        <v>0</v>
      </c>
      <c r="I516" s="103" t="s">
        <v>127</v>
      </c>
      <c r="J516" s="103">
        <v>0</v>
      </c>
      <c r="K516" s="106" t="s">
        <v>440</v>
      </c>
      <c r="L516" s="103">
        <v>0</v>
      </c>
      <c r="M516" s="103">
        <v>0</v>
      </c>
      <c r="N516" s="103">
        <v>2600</v>
      </c>
      <c r="O516" s="103">
        <v>0</v>
      </c>
      <c r="P516" s="103">
        <v>1</v>
      </c>
      <c r="Q516" s="103">
        <v>1</v>
      </c>
      <c r="R516" s="103" t="str">
        <f t="shared" si="45"/>
        <v>착유기 Lv.12</v>
      </c>
      <c r="S516" s="103">
        <v>12</v>
      </c>
      <c r="T516" s="103">
        <v>0</v>
      </c>
      <c r="U516" s="98">
        <v>7</v>
      </c>
      <c r="V516" s="98">
        <v>6187</v>
      </c>
      <c r="W516" s="103">
        <v>220</v>
      </c>
      <c r="X516" s="103">
        <v>0</v>
      </c>
      <c r="Y516" s="64">
        <v>19</v>
      </c>
      <c r="Z516" s="103">
        <v>6</v>
      </c>
      <c r="AA516" s="103">
        <v>0</v>
      </c>
      <c r="AB516" s="103"/>
      <c r="AC516" s="103"/>
      <c r="AD516" s="103"/>
      <c r="AE516" s="103"/>
      <c r="AF516" s="103"/>
      <c r="AG516" s="103"/>
      <c r="AH516" s="103"/>
      <c r="AI516" s="103"/>
      <c r="AJ516" s="103"/>
      <c r="AK516" s="103"/>
    </row>
    <row r="517" spans="1:37" s="7" customFormat="1" x14ac:dyDescent="0.3">
      <c r="A517" s="103"/>
      <c r="B517" s="103">
        <v>6513</v>
      </c>
      <c r="C517" s="103" t="s">
        <v>248</v>
      </c>
      <c r="D517" s="103" t="s">
        <v>253</v>
      </c>
      <c r="E517" s="103" t="s">
        <v>126</v>
      </c>
      <c r="F517" s="218" t="str">
        <f>SUBSTITUTE( lng_iteminfo!$O$669,"{0}",S517)</f>
        <v>착유기 Lv.13</v>
      </c>
      <c r="G517" s="103">
        <v>0</v>
      </c>
      <c r="H517" s="103">
        <v>0</v>
      </c>
      <c r="I517" s="103" t="s">
        <v>127</v>
      </c>
      <c r="J517" s="103">
        <v>0</v>
      </c>
      <c r="K517" s="106" t="s">
        <v>440</v>
      </c>
      <c r="L517" s="103">
        <v>0</v>
      </c>
      <c r="M517" s="103">
        <v>0</v>
      </c>
      <c r="N517" s="103">
        <v>2800</v>
      </c>
      <c r="O517" s="103">
        <v>0</v>
      </c>
      <c r="P517" s="103">
        <v>1</v>
      </c>
      <c r="Q517" s="103">
        <v>1</v>
      </c>
      <c r="R517" s="103" t="str">
        <f t="shared" si="45"/>
        <v>착유기 Lv.13</v>
      </c>
      <c r="S517" s="103">
        <v>13</v>
      </c>
      <c r="T517" s="103">
        <v>0</v>
      </c>
      <c r="U517" s="98">
        <v>8</v>
      </c>
      <c r="V517" s="98">
        <v>7650</v>
      </c>
      <c r="W517" s="103">
        <v>230</v>
      </c>
      <c r="X517" s="103">
        <v>0</v>
      </c>
      <c r="Y517" s="64">
        <v>21</v>
      </c>
      <c r="Z517" s="103">
        <v>6</v>
      </c>
      <c r="AA517" s="103">
        <v>0</v>
      </c>
      <c r="AB517" s="103"/>
      <c r="AC517" s="103"/>
      <c r="AD517" s="103"/>
      <c r="AE517" s="103"/>
      <c r="AF517" s="103"/>
      <c r="AG517" s="103"/>
      <c r="AH517" s="103"/>
      <c r="AI517" s="103"/>
      <c r="AJ517" s="103"/>
      <c r="AK517" s="103"/>
    </row>
    <row r="518" spans="1:37" s="7" customFormat="1" x14ac:dyDescent="0.3">
      <c r="A518" s="103"/>
      <c r="B518" s="103">
        <v>6514</v>
      </c>
      <c r="C518" s="103" t="s">
        <v>248</v>
      </c>
      <c r="D518" s="103" t="s">
        <v>253</v>
      </c>
      <c r="E518" s="103" t="s">
        <v>126</v>
      </c>
      <c r="F518" s="218" t="str">
        <f>SUBSTITUTE( lng_iteminfo!$O$669,"{0}",S518)</f>
        <v>착유기 Lv.14</v>
      </c>
      <c r="G518" s="103">
        <v>0</v>
      </c>
      <c r="H518" s="103">
        <v>0</v>
      </c>
      <c r="I518" s="103" t="s">
        <v>127</v>
      </c>
      <c r="J518" s="103">
        <v>0</v>
      </c>
      <c r="K518" s="106" t="s">
        <v>441</v>
      </c>
      <c r="L518" s="103">
        <v>0</v>
      </c>
      <c r="M518" s="103">
        <v>0</v>
      </c>
      <c r="N518" s="103">
        <v>3800</v>
      </c>
      <c r="O518" s="103">
        <v>0</v>
      </c>
      <c r="P518" s="103">
        <v>1</v>
      </c>
      <c r="Q518" s="103">
        <v>1</v>
      </c>
      <c r="R518" s="103" t="str">
        <f t="shared" si="45"/>
        <v>착유기 Lv.14</v>
      </c>
      <c r="S518" s="103">
        <v>14</v>
      </c>
      <c r="T518" s="103">
        <v>0</v>
      </c>
      <c r="U518" s="98">
        <v>9</v>
      </c>
      <c r="V518" s="98">
        <v>11070</v>
      </c>
      <c r="W518" s="103">
        <v>240</v>
      </c>
      <c r="X518" s="103">
        <v>0</v>
      </c>
      <c r="Y518" s="64">
        <v>23</v>
      </c>
      <c r="Z518" s="103">
        <v>6</v>
      </c>
      <c r="AA518" s="103">
        <v>0</v>
      </c>
      <c r="AB518" s="103"/>
      <c r="AC518" s="103"/>
      <c r="AD518" s="103"/>
      <c r="AE518" s="103"/>
      <c r="AF518" s="103"/>
      <c r="AG518" s="103"/>
      <c r="AH518" s="103"/>
      <c r="AI518" s="103"/>
      <c r="AJ518" s="103"/>
      <c r="AK518" s="103"/>
    </row>
    <row r="519" spans="1:37" s="7" customFormat="1" x14ac:dyDescent="0.3">
      <c r="A519" s="103"/>
      <c r="B519" s="103">
        <v>6515</v>
      </c>
      <c r="C519" s="103" t="s">
        <v>248</v>
      </c>
      <c r="D519" s="103" t="s">
        <v>253</v>
      </c>
      <c r="E519" s="103" t="s">
        <v>126</v>
      </c>
      <c r="F519" s="218" t="str">
        <f>SUBSTITUTE( lng_iteminfo!$O$669,"{0}",S519)</f>
        <v>착유기 Lv.15</v>
      </c>
      <c r="G519" s="103">
        <v>0</v>
      </c>
      <c r="H519" s="103">
        <v>0</v>
      </c>
      <c r="I519" s="103" t="s">
        <v>127</v>
      </c>
      <c r="J519" s="103">
        <v>0</v>
      </c>
      <c r="K519" s="106" t="s">
        <v>441</v>
      </c>
      <c r="L519" s="103">
        <v>0</v>
      </c>
      <c r="M519" s="103">
        <v>0</v>
      </c>
      <c r="N519" s="103">
        <v>4500</v>
      </c>
      <c r="O519" s="103">
        <v>0</v>
      </c>
      <c r="P519" s="103">
        <v>1</v>
      </c>
      <c r="Q519" s="103">
        <v>1</v>
      </c>
      <c r="R519" s="103" t="str">
        <f t="shared" si="45"/>
        <v>착유기 Lv.15</v>
      </c>
      <c r="S519" s="103">
        <v>15</v>
      </c>
      <c r="T519" s="103">
        <v>0</v>
      </c>
      <c r="U519" s="98">
        <v>10</v>
      </c>
      <c r="V519" s="98">
        <v>13095</v>
      </c>
      <c r="W519" s="103">
        <v>250</v>
      </c>
      <c r="X519" s="103">
        <v>0</v>
      </c>
      <c r="Y519" s="64">
        <v>25</v>
      </c>
      <c r="Z519" s="103">
        <v>6</v>
      </c>
      <c r="AA519" s="103">
        <v>500</v>
      </c>
      <c r="AB519" s="103"/>
      <c r="AC519" s="103"/>
      <c r="AD519" s="103"/>
      <c r="AE519" s="103"/>
      <c r="AF519" s="103"/>
      <c r="AG519" s="103"/>
      <c r="AH519" s="103"/>
      <c r="AI519" s="103"/>
      <c r="AJ519" s="103"/>
      <c r="AK519" s="103"/>
    </row>
    <row r="520" spans="1:37" s="7" customFormat="1" x14ac:dyDescent="0.3">
      <c r="A520" s="103"/>
      <c r="B520" s="103">
        <v>6516</v>
      </c>
      <c r="C520" s="103" t="s">
        <v>248</v>
      </c>
      <c r="D520" s="103" t="s">
        <v>253</v>
      </c>
      <c r="E520" s="103" t="s">
        <v>126</v>
      </c>
      <c r="F520" s="218" t="str">
        <f>SUBSTITUTE( lng_iteminfo!$O$669,"{0}",S520)</f>
        <v>착유기 Lv.16</v>
      </c>
      <c r="G520" s="103">
        <v>0</v>
      </c>
      <c r="H520" s="103">
        <v>0</v>
      </c>
      <c r="I520" s="103" t="s">
        <v>127</v>
      </c>
      <c r="J520" s="103">
        <v>0</v>
      </c>
      <c r="K520" s="106" t="s">
        <v>441</v>
      </c>
      <c r="L520" s="103">
        <v>0</v>
      </c>
      <c r="M520" s="103">
        <v>0</v>
      </c>
      <c r="N520" s="103">
        <v>4800</v>
      </c>
      <c r="O520" s="103">
        <v>0</v>
      </c>
      <c r="P520" s="103">
        <v>1</v>
      </c>
      <c r="Q520" s="103">
        <v>1</v>
      </c>
      <c r="R520" s="103" t="str">
        <f t="shared" si="45"/>
        <v>착유기 Lv.16</v>
      </c>
      <c r="S520" s="103">
        <v>16</v>
      </c>
      <c r="T520" s="103">
        <v>0</v>
      </c>
      <c r="U520" s="98">
        <v>11</v>
      </c>
      <c r="V520" s="98">
        <v>15975</v>
      </c>
      <c r="W520" s="103">
        <v>250</v>
      </c>
      <c r="X520" s="103">
        <v>0</v>
      </c>
      <c r="Y520" s="64">
        <v>29</v>
      </c>
      <c r="Z520" s="103">
        <v>6</v>
      </c>
      <c r="AA520" s="103">
        <v>800</v>
      </c>
      <c r="AB520" s="103"/>
      <c r="AC520" s="103"/>
      <c r="AD520" s="103"/>
      <c r="AE520" s="103"/>
      <c r="AF520" s="103"/>
      <c r="AG520" s="103"/>
      <c r="AH520" s="103"/>
      <c r="AI520" s="103"/>
      <c r="AJ520" s="103"/>
      <c r="AK520" s="103"/>
    </row>
    <row r="521" spans="1:37" s="7" customFormat="1" x14ac:dyDescent="0.3">
      <c r="A521" s="103"/>
      <c r="B521" s="103">
        <v>6517</v>
      </c>
      <c r="C521" s="103" t="s">
        <v>248</v>
      </c>
      <c r="D521" s="103" t="s">
        <v>253</v>
      </c>
      <c r="E521" s="103" t="s">
        <v>126</v>
      </c>
      <c r="F521" s="218" t="str">
        <f>SUBSTITUTE( lng_iteminfo!$O$669,"{0}",S521)</f>
        <v>착유기 Lv.17</v>
      </c>
      <c r="G521" s="103">
        <v>0</v>
      </c>
      <c r="H521" s="103">
        <v>0</v>
      </c>
      <c r="I521" s="103" t="s">
        <v>127</v>
      </c>
      <c r="J521" s="103">
        <v>0</v>
      </c>
      <c r="K521" s="106" t="s">
        <v>442</v>
      </c>
      <c r="L521" s="103">
        <v>0</v>
      </c>
      <c r="M521" s="103">
        <v>0</v>
      </c>
      <c r="N521" s="103">
        <v>6100</v>
      </c>
      <c r="O521" s="103">
        <v>0</v>
      </c>
      <c r="P521" s="103">
        <v>1</v>
      </c>
      <c r="Q521" s="103">
        <v>1</v>
      </c>
      <c r="R521" s="103" t="str">
        <f t="shared" si="45"/>
        <v>착유기 Lv.17</v>
      </c>
      <c r="S521" s="103">
        <v>17</v>
      </c>
      <c r="T521" s="103">
        <v>0</v>
      </c>
      <c r="U521" s="98">
        <v>12</v>
      </c>
      <c r="V521" s="98">
        <v>22207</v>
      </c>
      <c r="W521" s="103">
        <v>250</v>
      </c>
      <c r="X521" s="103">
        <v>0</v>
      </c>
      <c r="Y521" s="64">
        <v>33</v>
      </c>
      <c r="Z521" s="103">
        <v>6</v>
      </c>
      <c r="AA521" s="103">
        <v>1100</v>
      </c>
      <c r="AB521" s="103"/>
      <c r="AC521" s="103"/>
      <c r="AD521" s="103"/>
      <c r="AE521" s="103"/>
      <c r="AF521" s="103"/>
      <c r="AG521" s="103"/>
      <c r="AH521" s="103"/>
      <c r="AI521" s="103"/>
      <c r="AJ521" s="103"/>
      <c r="AK521" s="103"/>
    </row>
    <row r="522" spans="1:37" s="7" customFormat="1" x14ac:dyDescent="0.3">
      <c r="A522" s="103"/>
      <c r="B522" s="103">
        <v>6518</v>
      </c>
      <c r="C522" s="103" t="s">
        <v>248</v>
      </c>
      <c r="D522" s="103" t="s">
        <v>253</v>
      </c>
      <c r="E522" s="103" t="s">
        <v>126</v>
      </c>
      <c r="F522" s="218" t="str">
        <f>SUBSTITUTE( lng_iteminfo!$O$669,"{0}",S522)</f>
        <v>착유기 Lv.18</v>
      </c>
      <c r="G522" s="103">
        <v>0</v>
      </c>
      <c r="H522" s="103">
        <v>0</v>
      </c>
      <c r="I522" s="103" t="s">
        <v>127</v>
      </c>
      <c r="J522" s="103">
        <v>0</v>
      </c>
      <c r="K522" s="106" t="s">
        <v>442</v>
      </c>
      <c r="L522" s="103">
        <v>0</v>
      </c>
      <c r="M522" s="103">
        <v>0</v>
      </c>
      <c r="N522" s="103">
        <v>6500</v>
      </c>
      <c r="O522" s="103">
        <v>0</v>
      </c>
      <c r="P522" s="103">
        <v>1</v>
      </c>
      <c r="Q522" s="103">
        <v>1</v>
      </c>
      <c r="R522" s="103" t="str">
        <f t="shared" si="45"/>
        <v>착유기 Lv.18</v>
      </c>
      <c r="S522" s="103">
        <v>18</v>
      </c>
      <c r="T522" s="103">
        <v>0</v>
      </c>
      <c r="U522" s="98">
        <v>13</v>
      </c>
      <c r="V522" s="98">
        <v>25987</v>
      </c>
      <c r="W522" s="103">
        <v>250</v>
      </c>
      <c r="X522" s="103">
        <v>0</v>
      </c>
      <c r="Y522" s="64">
        <v>37</v>
      </c>
      <c r="Z522" s="103">
        <v>6</v>
      </c>
      <c r="AA522" s="103">
        <v>1400</v>
      </c>
      <c r="AB522" s="103"/>
      <c r="AC522" s="103"/>
      <c r="AD522" s="103"/>
      <c r="AE522" s="103"/>
      <c r="AF522" s="103"/>
      <c r="AG522" s="103"/>
      <c r="AH522" s="103"/>
      <c r="AI522" s="103"/>
      <c r="AJ522" s="103"/>
      <c r="AK522" s="103"/>
    </row>
    <row r="523" spans="1:37" s="7" customFormat="1" x14ac:dyDescent="0.3">
      <c r="A523" s="103"/>
      <c r="B523" s="103">
        <v>6519</v>
      </c>
      <c r="C523" s="103" t="s">
        <v>248</v>
      </c>
      <c r="D523" s="103" t="s">
        <v>253</v>
      </c>
      <c r="E523" s="103" t="s">
        <v>126</v>
      </c>
      <c r="F523" s="218" t="str">
        <f>SUBSTITUTE( lng_iteminfo!$O$669,"{0}",S523)</f>
        <v>착유기 Lv.19</v>
      </c>
      <c r="G523" s="103">
        <v>0</v>
      </c>
      <c r="H523" s="103">
        <v>0</v>
      </c>
      <c r="I523" s="103" t="s">
        <v>127</v>
      </c>
      <c r="J523" s="103">
        <v>0</v>
      </c>
      <c r="K523" s="106" t="s">
        <v>442</v>
      </c>
      <c r="L523" s="103">
        <v>0</v>
      </c>
      <c r="M523" s="103">
        <v>0</v>
      </c>
      <c r="N523" s="103">
        <v>6900</v>
      </c>
      <c r="O523" s="103">
        <v>0</v>
      </c>
      <c r="P523" s="103">
        <v>1</v>
      </c>
      <c r="Q523" s="103">
        <v>1</v>
      </c>
      <c r="R523" s="103" t="str">
        <f t="shared" si="45"/>
        <v>착유기 Lv.19</v>
      </c>
      <c r="S523" s="103">
        <v>19</v>
      </c>
      <c r="T523" s="103">
        <v>0</v>
      </c>
      <c r="U523" s="98">
        <v>14</v>
      </c>
      <c r="V523" s="98">
        <v>29977</v>
      </c>
      <c r="W523" s="103">
        <v>250</v>
      </c>
      <c r="X523" s="103">
        <v>0</v>
      </c>
      <c r="Y523" s="64">
        <v>41</v>
      </c>
      <c r="Z523" s="103">
        <v>6</v>
      </c>
      <c r="AA523" s="103">
        <v>1700</v>
      </c>
      <c r="AB523" s="103"/>
      <c r="AC523" s="103"/>
      <c r="AD523" s="103"/>
      <c r="AE523" s="103"/>
      <c r="AF523" s="103"/>
      <c r="AG523" s="103"/>
      <c r="AH523" s="103"/>
      <c r="AI523" s="103"/>
      <c r="AJ523" s="103"/>
      <c r="AK523" s="103"/>
    </row>
    <row r="524" spans="1:37" s="103" customFormat="1" x14ac:dyDescent="0.3">
      <c r="B524" s="103">
        <v>6520</v>
      </c>
      <c r="C524" s="103" t="s">
        <v>248</v>
      </c>
      <c r="D524" s="103" t="s">
        <v>253</v>
      </c>
      <c r="E524" s="103" t="s">
        <v>126</v>
      </c>
      <c r="F524" s="218" t="str">
        <f>SUBSTITUTE( lng_iteminfo!$O$669,"{0}",S524)</f>
        <v>착유기 Lv.20</v>
      </c>
      <c r="G524" s="103">
        <v>0</v>
      </c>
      <c r="H524" s="103">
        <v>0</v>
      </c>
      <c r="I524" s="103" t="s">
        <v>127</v>
      </c>
      <c r="J524" s="103">
        <v>0</v>
      </c>
      <c r="K524" s="106" t="s">
        <v>442</v>
      </c>
      <c r="L524" s="103">
        <v>0</v>
      </c>
      <c r="M524" s="103">
        <v>0</v>
      </c>
      <c r="N524" s="103">
        <v>8400</v>
      </c>
      <c r="O524" s="103">
        <v>0</v>
      </c>
      <c r="P524" s="103">
        <v>1</v>
      </c>
      <c r="Q524" s="103">
        <v>1</v>
      </c>
      <c r="R524" s="103" t="str">
        <f t="shared" si="45"/>
        <v>착유기 Lv.20</v>
      </c>
      <c r="S524" s="103">
        <v>20</v>
      </c>
      <c r="T524" s="103">
        <v>0</v>
      </c>
      <c r="U524" s="98">
        <v>15</v>
      </c>
      <c r="V524" s="98">
        <v>39060</v>
      </c>
      <c r="W524" s="103">
        <v>250</v>
      </c>
      <c r="X524" s="103">
        <v>0</v>
      </c>
      <c r="Y524" s="163">
        <v>45</v>
      </c>
      <c r="Z524" s="103">
        <v>6</v>
      </c>
      <c r="AA524" s="103">
        <v>2000</v>
      </c>
    </row>
    <row r="525" spans="1:37" s="188" customFormat="1" x14ac:dyDescent="0.3">
      <c r="B525" s="90">
        <v>6521</v>
      </c>
      <c r="C525" s="90" t="s">
        <v>248</v>
      </c>
      <c r="D525" s="90" t="s">
        <v>253</v>
      </c>
      <c r="E525" s="90" t="s">
        <v>126</v>
      </c>
      <c r="F525" s="218" t="str">
        <f>SUBSTITUTE( lng_iteminfo!$O$669,"{0}",S525)</f>
        <v>착유기 Lv.21</v>
      </c>
      <c r="G525" s="303">
        <v>0</v>
      </c>
      <c r="H525" s="303">
        <v>0</v>
      </c>
      <c r="I525" s="303" t="s">
        <v>127</v>
      </c>
      <c r="J525" s="303">
        <v>0</v>
      </c>
      <c r="K525" s="303" t="s">
        <v>4312</v>
      </c>
      <c r="L525" s="303">
        <v>0</v>
      </c>
      <c r="M525" s="303">
        <v>0</v>
      </c>
      <c r="N525" s="303">
        <v>42000</v>
      </c>
      <c r="O525" s="303">
        <v>0</v>
      </c>
      <c r="P525" s="303">
        <v>1</v>
      </c>
      <c r="Q525" s="303">
        <v>1</v>
      </c>
      <c r="R525" s="202" t="str">
        <f t="shared" si="45"/>
        <v>착유기 Lv.21</v>
      </c>
      <c r="S525" s="305">
        <v>21</v>
      </c>
      <c r="T525" s="305">
        <v>0</v>
      </c>
      <c r="U525" s="305">
        <v>16</v>
      </c>
      <c r="V525" s="305">
        <v>59000</v>
      </c>
      <c r="W525" s="305">
        <v>250</v>
      </c>
      <c r="X525" s="305">
        <v>0</v>
      </c>
      <c r="Y525" s="307">
        <v>51</v>
      </c>
      <c r="Z525" s="305">
        <v>6</v>
      </c>
      <c r="AA525" s="305">
        <v>2300</v>
      </c>
    </row>
    <row r="526" spans="1:37" s="188" customFormat="1" x14ac:dyDescent="0.3">
      <c r="B526" s="90">
        <v>6522</v>
      </c>
      <c r="C526" s="90" t="s">
        <v>248</v>
      </c>
      <c r="D526" s="90" t="s">
        <v>253</v>
      </c>
      <c r="E526" s="90" t="s">
        <v>126</v>
      </c>
      <c r="F526" s="218" t="str">
        <f>SUBSTITUTE( lng_iteminfo!$O$669,"{0}",S526)</f>
        <v>착유기 Lv.22</v>
      </c>
      <c r="G526" s="303">
        <v>0</v>
      </c>
      <c r="H526" s="303">
        <v>0</v>
      </c>
      <c r="I526" s="303" t="s">
        <v>127</v>
      </c>
      <c r="J526" s="303">
        <v>0</v>
      </c>
      <c r="K526" s="303" t="s">
        <v>4312</v>
      </c>
      <c r="L526" s="303">
        <v>0</v>
      </c>
      <c r="M526" s="303">
        <v>0</v>
      </c>
      <c r="N526" s="303">
        <v>210000</v>
      </c>
      <c r="O526" s="303">
        <v>0</v>
      </c>
      <c r="P526" s="303">
        <v>1</v>
      </c>
      <c r="Q526" s="303">
        <v>1</v>
      </c>
      <c r="R526" s="202" t="str">
        <f t="shared" si="45"/>
        <v>착유기 Lv.22</v>
      </c>
      <c r="S526" s="305">
        <v>22</v>
      </c>
      <c r="T526" s="305">
        <v>0</v>
      </c>
      <c r="U526" s="305">
        <v>20</v>
      </c>
      <c r="V526" s="305">
        <v>89000</v>
      </c>
      <c r="W526" s="305">
        <v>250</v>
      </c>
      <c r="X526" s="305">
        <v>0</v>
      </c>
      <c r="Y526" s="307">
        <v>55</v>
      </c>
      <c r="Z526" s="305">
        <v>6</v>
      </c>
      <c r="AA526" s="305">
        <v>2600</v>
      </c>
    </row>
    <row r="527" spans="1:37" s="188" customFormat="1" x14ac:dyDescent="0.3">
      <c r="B527" s="90">
        <v>6523</v>
      </c>
      <c r="C527" s="90" t="s">
        <v>248</v>
      </c>
      <c r="D527" s="90" t="s">
        <v>253</v>
      </c>
      <c r="E527" s="90" t="s">
        <v>126</v>
      </c>
      <c r="F527" s="218" t="str">
        <f>SUBSTITUTE( lng_iteminfo!$O$669,"{0}",S527)</f>
        <v>착유기 Lv.23</v>
      </c>
      <c r="G527" s="303">
        <v>0</v>
      </c>
      <c r="H527" s="303">
        <v>0</v>
      </c>
      <c r="I527" s="303" t="s">
        <v>127</v>
      </c>
      <c r="J527" s="303">
        <v>0</v>
      </c>
      <c r="K527" s="303" t="s">
        <v>4312</v>
      </c>
      <c r="L527" s="303">
        <v>0</v>
      </c>
      <c r="M527" s="303">
        <v>0</v>
      </c>
      <c r="N527" s="303">
        <v>1050000</v>
      </c>
      <c r="O527" s="303">
        <v>0</v>
      </c>
      <c r="P527" s="303">
        <v>1</v>
      </c>
      <c r="Q527" s="303">
        <v>1</v>
      </c>
      <c r="R527" s="202" t="str">
        <f t="shared" si="45"/>
        <v>착유기 Lv.23</v>
      </c>
      <c r="S527" s="305">
        <v>23</v>
      </c>
      <c r="T527" s="305">
        <v>0</v>
      </c>
      <c r="U527" s="305">
        <v>23</v>
      </c>
      <c r="V527" s="305">
        <v>134000</v>
      </c>
      <c r="W527" s="305">
        <v>250</v>
      </c>
      <c r="X527" s="305">
        <v>0</v>
      </c>
      <c r="Y527" s="307">
        <v>59</v>
      </c>
      <c r="Z527" s="305">
        <v>6</v>
      </c>
      <c r="AA527" s="305">
        <v>2900</v>
      </c>
    </row>
    <row r="528" spans="1:37" s="103" customFormat="1" x14ac:dyDescent="0.3">
      <c r="B528" s="113">
        <v>6524</v>
      </c>
      <c r="C528" s="113" t="s">
        <v>248</v>
      </c>
      <c r="D528" s="113" t="s">
        <v>253</v>
      </c>
      <c r="E528" s="113" t="s">
        <v>126</v>
      </c>
      <c r="F528" s="218" t="str">
        <f>SUBSTITUTE( lng_iteminfo!$O$669,"{0}",S528)</f>
        <v>착유기 Lv.24</v>
      </c>
      <c r="G528" s="304">
        <v>0</v>
      </c>
      <c r="H528" s="304">
        <v>0</v>
      </c>
      <c r="I528" s="304" t="s">
        <v>127</v>
      </c>
      <c r="J528" s="304">
        <v>0</v>
      </c>
      <c r="K528" s="304" t="s">
        <v>4313</v>
      </c>
      <c r="L528" s="304">
        <v>0</v>
      </c>
      <c r="M528" s="304">
        <v>0</v>
      </c>
      <c r="N528" s="304">
        <v>1260000</v>
      </c>
      <c r="O528" s="304">
        <v>0</v>
      </c>
      <c r="P528" s="304">
        <v>1</v>
      </c>
      <c r="Q528" s="304">
        <v>1</v>
      </c>
      <c r="R528" s="203" t="str">
        <f t="shared" si="45"/>
        <v>착유기 Lv.24</v>
      </c>
      <c r="S528" s="306">
        <v>24</v>
      </c>
      <c r="T528" s="306">
        <v>0</v>
      </c>
      <c r="U528" s="306">
        <v>27</v>
      </c>
      <c r="V528" s="306">
        <v>160800</v>
      </c>
      <c r="W528" s="306">
        <v>250</v>
      </c>
      <c r="X528" s="306">
        <v>0</v>
      </c>
      <c r="Y528" s="308">
        <v>62</v>
      </c>
      <c r="Z528" s="306">
        <v>6</v>
      </c>
      <c r="AA528" s="306">
        <v>2950</v>
      </c>
    </row>
    <row r="529" spans="1:37" s="103" customFormat="1" x14ac:dyDescent="0.3">
      <c r="B529" s="113">
        <v>6525</v>
      </c>
      <c r="C529" s="113" t="s">
        <v>248</v>
      </c>
      <c r="D529" s="113" t="s">
        <v>253</v>
      </c>
      <c r="E529" s="113" t="s">
        <v>126</v>
      </c>
      <c r="F529" s="218" t="str">
        <f>SUBSTITUTE( lng_iteminfo!$O$669,"{0}",S529)</f>
        <v>착유기 Lv.25</v>
      </c>
      <c r="G529" s="304">
        <v>0</v>
      </c>
      <c r="H529" s="304">
        <v>0</v>
      </c>
      <c r="I529" s="304" t="s">
        <v>127</v>
      </c>
      <c r="J529" s="304">
        <v>0</v>
      </c>
      <c r="K529" s="304" t="s">
        <v>4313</v>
      </c>
      <c r="L529" s="304">
        <v>0</v>
      </c>
      <c r="M529" s="304">
        <v>0</v>
      </c>
      <c r="N529" s="304">
        <v>1512000</v>
      </c>
      <c r="O529" s="304">
        <v>0</v>
      </c>
      <c r="P529" s="304">
        <v>1</v>
      </c>
      <c r="Q529" s="304">
        <v>1</v>
      </c>
      <c r="R529" s="203" t="str">
        <f t="shared" si="45"/>
        <v>착유기 Lv.25</v>
      </c>
      <c r="S529" s="306">
        <v>25</v>
      </c>
      <c r="T529" s="306">
        <v>0</v>
      </c>
      <c r="U529" s="306">
        <v>31</v>
      </c>
      <c r="V529" s="306">
        <v>193000</v>
      </c>
      <c r="W529" s="306">
        <v>255</v>
      </c>
      <c r="X529" s="306">
        <v>0</v>
      </c>
      <c r="Y529" s="308">
        <v>64</v>
      </c>
      <c r="Z529" s="306">
        <v>6</v>
      </c>
      <c r="AA529" s="306">
        <v>3000</v>
      </c>
    </row>
    <row r="530" spans="1:37" s="103" customFormat="1" x14ac:dyDescent="0.3">
      <c r="B530" s="113">
        <v>6526</v>
      </c>
      <c r="C530" s="113" t="s">
        <v>248</v>
      </c>
      <c r="D530" s="113" t="s">
        <v>253</v>
      </c>
      <c r="E530" s="113" t="s">
        <v>126</v>
      </c>
      <c r="F530" s="218" t="str">
        <f>SUBSTITUTE( lng_iteminfo!$O$669,"{0}",S530)</f>
        <v>착유기 Lv.26</v>
      </c>
      <c r="G530" s="304">
        <v>0</v>
      </c>
      <c r="H530" s="304">
        <v>0</v>
      </c>
      <c r="I530" s="304" t="s">
        <v>127</v>
      </c>
      <c r="J530" s="304">
        <v>0</v>
      </c>
      <c r="K530" s="304" t="s">
        <v>4384</v>
      </c>
      <c r="L530" s="304">
        <v>0</v>
      </c>
      <c r="M530" s="304">
        <v>0</v>
      </c>
      <c r="N530" s="304">
        <v>1815000</v>
      </c>
      <c r="O530" s="304">
        <v>0</v>
      </c>
      <c r="P530" s="304">
        <v>1</v>
      </c>
      <c r="Q530" s="304">
        <v>1</v>
      </c>
      <c r="R530" s="203" t="str">
        <f t="shared" si="45"/>
        <v>착유기 Lv.26</v>
      </c>
      <c r="S530" s="306">
        <v>26</v>
      </c>
      <c r="T530" s="306">
        <v>0</v>
      </c>
      <c r="U530" s="306">
        <v>35</v>
      </c>
      <c r="V530" s="306">
        <v>231600</v>
      </c>
      <c r="W530" s="306">
        <v>260</v>
      </c>
      <c r="X530" s="306">
        <v>0</v>
      </c>
      <c r="Y530" s="308">
        <v>66</v>
      </c>
      <c r="Z530" s="306">
        <v>6</v>
      </c>
      <c r="AA530" s="306">
        <v>3050</v>
      </c>
    </row>
    <row r="531" spans="1:37" s="103" customFormat="1" x14ac:dyDescent="0.3">
      <c r="B531" s="113">
        <v>6527</v>
      </c>
      <c r="C531" s="113" t="s">
        <v>248</v>
      </c>
      <c r="D531" s="113" t="s">
        <v>253</v>
      </c>
      <c r="E531" s="113" t="s">
        <v>126</v>
      </c>
      <c r="F531" s="218" t="str">
        <f>SUBSTITUTE( lng_iteminfo!$O$669,"{0}",S531)</f>
        <v>착유기 Lv.27</v>
      </c>
      <c r="G531" s="304">
        <v>0</v>
      </c>
      <c r="H531" s="304">
        <v>0</v>
      </c>
      <c r="I531" s="304" t="s">
        <v>127</v>
      </c>
      <c r="J531" s="304">
        <v>0</v>
      </c>
      <c r="K531" s="312" t="s">
        <v>4384</v>
      </c>
      <c r="L531" s="304">
        <v>0</v>
      </c>
      <c r="M531" s="304">
        <v>0</v>
      </c>
      <c r="N531" s="304">
        <v>2178000</v>
      </c>
      <c r="O531" s="304">
        <v>0</v>
      </c>
      <c r="P531" s="304">
        <v>1</v>
      </c>
      <c r="Q531" s="304">
        <v>1</v>
      </c>
      <c r="R531" s="203" t="str">
        <f t="shared" si="45"/>
        <v>착유기 Lv.27</v>
      </c>
      <c r="S531" s="306">
        <v>27</v>
      </c>
      <c r="T531" s="306">
        <v>0</v>
      </c>
      <c r="U531" s="306">
        <v>39</v>
      </c>
      <c r="V531" s="306">
        <v>278000</v>
      </c>
      <c r="W531" s="306">
        <v>265</v>
      </c>
      <c r="X531" s="306">
        <v>0</v>
      </c>
      <c r="Y531" s="308">
        <v>68</v>
      </c>
      <c r="Z531" s="306">
        <v>6</v>
      </c>
      <c r="AA531" s="306">
        <v>3100</v>
      </c>
    </row>
    <row r="532" spans="1:37" s="103" customFormat="1" x14ac:dyDescent="0.3">
      <c r="B532" s="113">
        <v>6528</v>
      </c>
      <c r="C532" s="113" t="s">
        <v>248</v>
      </c>
      <c r="D532" s="113" t="s">
        <v>253</v>
      </c>
      <c r="E532" s="113" t="s">
        <v>126</v>
      </c>
      <c r="F532" s="218" t="str">
        <f>SUBSTITUTE( lng_iteminfo!$O$669,"{0}",S532)</f>
        <v>착유기 Lv.28</v>
      </c>
      <c r="G532" s="304">
        <v>0</v>
      </c>
      <c r="H532" s="304">
        <v>0</v>
      </c>
      <c r="I532" s="304" t="s">
        <v>127</v>
      </c>
      <c r="J532" s="304">
        <v>0</v>
      </c>
      <c r="K532" s="312" t="s">
        <v>4384</v>
      </c>
      <c r="L532" s="304">
        <v>0</v>
      </c>
      <c r="M532" s="304">
        <v>0</v>
      </c>
      <c r="N532" s="304">
        <v>2614000</v>
      </c>
      <c r="O532" s="304">
        <v>0</v>
      </c>
      <c r="P532" s="304">
        <v>1</v>
      </c>
      <c r="Q532" s="304">
        <v>1</v>
      </c>
      <c r="R532" s="203" t="str">
        <f t="shared" si="45"/>
        <v>착유기 Lv.28</v>
      </c>
      <c r="S532" s="306">
        <v>28</v>
      </c>
      <c r="T532" s="306">
        <v>0</v>
      </c>
      <c r="U532" s="306">
        <v>43</v>
      </c>
      <c r="V532" s="306">
        <v>333600</v>
      </c>
      <c r="W532" s="306">
        <v>270</v>
      </c>
      <c r="X532" s="306">
        <v>0</v>
      </c>
      <c r="Y532" s="308">
        <v>70</v>
      </c>
      <c r="Z532" s="306">
        <v>6</v>
      </c>
      <c r="AA532" s="306">
        <v>3200</v>
      </c>
    </row>
    <row r="533" spans="1:37" s="7" customFormat="1" x14ac:dyDescent="0.3">
      <c r="A533" s="87" t="s">
        <v>1546</v>
      </c>
      <c r="B533" s="87"/>
      <c r="C533" s="87"/>
      <c r="D533" s="87"/>
      <c r="E533" s="87"/>
      <c r="F533" s="87"/>
      <c r="G533" s="87"/>
      <c r="H533" s="87"/>
      <c r="I533" s="87"/>
      <c r="J533" s="87"/>
      <c r="K533" s="47"/>
      <c r="L533" s="87"/>
      <c r="M533" s="87"/>
      <c r="N533" s="87"/>
      <c r="O533" s="87"/>
      <c r="P533" s="87"/>
      <c r="Q533" s="87"/>
      <c r="R533" s="87"/>
      <c r="S533" s="103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  <c r="AI533" s="103"/>
      <c r="AJ533" s="103"/>
      <c r="AK533" s="103"/>
    </row>
    <row r="534" spans="1:37" s="7" customFormat="1" x14ac:dyDescent="0.3">
      <c r="A534" s="48" t="s">
        <v>1547</v>
      </c>
      <c r="B534" s="48" t="s">
        <v>1524</v>
      </c>
      <c r="C534" s="48" t="s">
        <v>1525</v>
      </c>
      <c r="D534" s="48" t="s">
        <v>1526</v>
      </c>
      <c r="E534" s="48" t="s">
        <v>1527</v>
      </c>
      <c r="F534" s="48" t="s">
        <v>1528</v>
      </c>
      <c r="G534" s="48" t="s">
        <v>1529</v>
      </c>
      <c r="H534" s="48" t="s">
        <v>1530</v>
      </c>
      <c r="I534" s="48" t="s">
        <v>1531</v>
      </c>
      <c r="J534" s="48" t="s">
        <v>1532</v>
      </c>
      <c r="K534" s="48" t="s">
        <v>1533</v>
      </c>
      <c r="L534" s="48" t="s">
        <v>1534</v>
      </c>
      <c r="M534" s="48" t="s">
        <v>1535</v>
      </c>
      <c r="N534" s="48" t="s">
        <v>189</v>
      </c>
      <c r="O534" s="48" t="s">
        <v>1536</v>
      </c>
      <c r="P534" s="48" t="s">
        <v>1537</v>
      </c>
      <c r="Q534" s="48" t="s">
        <v>1538</v>
      </c>
      <c r="R534" s="48" t="s">
        <v>1539</v>
      </c>
      <c r="S534" s="48" t="s">
        <v>1540</v>
      </c>
      <c r="T534" s="48" t="s">
        <v>84</v>
      </c>
      <c r="U534" s="48" t="s">
        <v>85</v>
      </c>
      <c r="V534" s="48" t="s">
        <v>86</v>
      </c>
      <c r="W534" s="48" t="s">
        <v>1548</v>
      </c>
      <c r="X534" s="48" t="s">
        <v>1509</v>
      </c>
      <c r="Y534" s="48" t="s">
        <v>814</v>
      </c>
      <c r="Z534" s="48" t="s">
        <v>1510</v>
      </c>
      <c r="AA534" s="48"/>
      <c r="AB534" s="48"/>
      <c r="AC534" s="48"/>
      <c r="AD534" s="48"/>
      <c r="AE534" s="48"/>
      <c r="AF534" s="48"/>
      <c r="AG534" s="103"/>
      <c r="AH534" s="103"/>
      <c r="AI534" s="103"/>
      <c r="AJ534" s="103"/>
      <c r="AK534" s="103"/>
    </row>
    <row r="535" spans="1:37" s="7" customFormat="1" x14ac:dyDescent="0.3">
      <c r="A535" s="103"/>
      <c r="B535" s="103">
        <v>6600</v>
      </c>
      <c r="C535" s="103" t="s">
        <v>248</v>
      </c>
      <c r="D535" s="103" t="s">
        <v>252</v>
      </c>
      <c r="E535" s="103" t="s">
        <v>126</v>
      </c>
      <c r="F535" s="103" t="str">
        <f>SUBSTITUTE( lng_iteminfo!$O$670,"{0}",S535)</f>
        <v>주입기 Lv.0</v>
      </c>
      <c r="G535" s="103">
        <v>0</v>
      </c>
      <c r="H535" s="103">
        <v>0</v>
      </c>
      <c r="I535" s="103" t="s">
        <v>127</v>
      </c>
      <c r="J535" s="103">
        <v>0</v>
      </c>
      <c r="K535" s="106" t="s">
        <v>443</v>
      </c>
      <c r="L535" s="103">
        <v>0</v>
      </c>
      <c r="M535" s="103">
        <v>0</v>
      </c>
      <c r="N535" s="103">
        <v>0</v>
      </c>
      <c r="O535" s="103">
        <v>0</v>
      </c>
      <c r="P535" s="103">
        <v>1</v>
      </c>
      <c r="Q535" s="103">
        <v>1</v>
      </c>
      <c r="R535" s="103" t="str">
        <f t="shared" ref="R535:R563" si="46">F535</f>
        <v>주입기 Lv.0</v>
      </c>
      <c r="S535" s="103">
        <v>0</v>
      </c>
      <c r="T535" s="103">
        <v>0</v>
      </c>
      <c r="U535" s="98">
        <v>1</v>
      </c>
      <c r="V535" s="98">
        <v>0</v>
      </c>
      <c r="W535" s="103">
        <v>0</v>
      </c>
      <c r="X535" s="103" t="s">
        <v>306</v>
      </c>
      <c r="Y535" s="66">
        <v>3</v>
      </c>
      <c r="Z535" s="103">
        <v>7</v>
      </c>
      <c r="AA535" s="103"/>
      <c r="AB535" s="103"/>
      <c r="AC535" s="103"/>
      <c r="AD535" s="103"/>
      <c r="AE535" s="103"/>
      <c r="AF535" s="103"/>
      <c r="AG535" s="103"/>
      <c r="AH535" s="103"/>
      <c r="AI535" s="103"/>
      <c r="AJ535" s="103"/>
      <c r="AK535" s="103"/>
    </row>
    <row r="536" spans="1:37" s="7" customFormat="1" x14ac:dyDescent="0.3">
      <c r="A536" s="103"/>
      <c r="B536" s="103">
        <v>6601</v>
      </c>
      <c r="C536" s="103" t="s">
        <v>248</v>
      </c>
      <c r="D536" s="103" t="s">
        <v>252</v>
      </c>
      <c r="E536" s="103" t="s">
        <v>126</v>
      </c>
      <c r="F536" s="218" t="str">
        <f>SUBSTITUTE( lng_iteminfo!$O$670,"{0}",S536)</f>
        <v>주입기 Lv.1</v>
      </c>
      <c r="G536" s="103">
        <v>0</v>
      </c>
      <c r="H536" s="103">
        <v>0</v>
      </c>
      <c r="I536" s="103" t="s">
        <v>127</v>
      </c>
      <c r="J536" s="103">
        <v>0</v>
      </c>
      <c r="K536" s="106" t="s">
        <v>443</v>
      </c>
      <c r="L536" s="103">
        <v>0</v>
      </c>
      <c r="M536" s="103">
        <v>0</v>
      </c>
      <c r="N536" s="103">
        <v>50</v>
      </c>
      <c r="O536" s="103">
        <v>0</v>
      </c>
      <c r="P536" s="103">
        <v>1</v>
      </c>
      <c r="Q536" s="103">
        <v>1</v>
      </c>
      <c r="R536" s="103" t="str">
        <f t="shared" si="46"/>
        <v>주입기 Lv.1</v>
      </c>
      <c r="S536" s="103">
        <v>1</v>
      </c>
      <c r="T536" s="103">
        <v>0</v>
      </c>
      <c r="U536" s="98">
        <v>3</v>
      </c>
      <c r="V536" s="98">
        <v>30</v>
      </c>
      <c r="W536" s="103">
        <v>1</v>
      </c>
      <c r="X536" s="103" t="s">
        <v>301</v>
      </c>
      <c r="Y536" s="66">
        <v>3</v>
      </c>
      <c r="Z536" s="103">
        <v>7</v>
      </c>
      <c r="AA536" s="103"/>
      <c r="AB536" s="103"/>
      <c r="AC536" s="103"/>
      <c r="AD536" s="103"/>
      <c r="AE536" s="103"/>
      <c r="AF536" s="103"/>
      <c r="AG536" s="103"/>
      <c r="AH536" s="103"/>
      <c r="AI536" s="103"/>
      <c r="AJ536" s="103"/>
      <c r="AK536" s="103"/>
    </row>
    <row r="537" spans="1:37" s="7" customFormat="1" x14ac:dyDescent="0.3">
      <c r="A537" s="103"/>
      <c r="B537" s="103">
        <v>6602</v>
      </c>
      <c r="C537" s="103" t="s">
        <v>248</v>
      </c>
      <c r="D537" s="103" t="s">
        <v>252</v>
      </c>
      <c r="E537" s="103" t="s">
        <v>126</v>
      </c>
      <c r="F537" s="218" t="str">
        <f>SUBSTITUTE( lng_iteminfo!$O$670,"{0}",S537)</f>
        <v>주입기 Lv.2</v>
      </c>
      <c r="G537" s="103">
        <v>0</v>
      </c>
      <c r="H537" s="103">
        <v>0</v>
      </c>
      <c r="I537" s="103" t="s">
        <v>127</v>
      </c>
      <c r="J537" s="103">
        <v>0</v>
      </c>
      <c r="K537" s="106" t="s">
        <v>444</v>
      </c>
      <c r="L537" s="103">
        <v>0</v>
      </c>
      <c r="M537" s="103">
        <v>0</v>
      </c>
      <c r="N537" s="103">
        <v>130</v>
      </c>
      <c r="O537" s="103">
        <v>0</v>
      </c>
      <c r="P537" s="103">
        <v>1</v>
      </c>
      <c r="Q537" s="103">
        <v>1</v>
      </c>
      <c r="R537" s="103" t="str">
        <f t="shared" si="46"/>
        <v>주입기 Lv.2</v>
      </c>
      <c r="S537" s="103">
        <v>2</v>
      </c>
      <c r="T537" s="103">
        <v>0</v>
      </c>
      <c r="U537" s="98">
        <v>3</v>
      </c>
      <c r="V537" s="98">
        <v>60</v>
      </c>
      <c r="W537" s="103">
        <v>2</v>
      </c>
      <c r="X537" s="103" t="s">
        <v>260</v>
      </c>
      <c r="Y537" s="66">
        <v>4</v>
      </c>
      <c r="Z537" s="103">
        <v>7</v>
      </c>
      <c r="AA537" s="103"/>
      <c r="AB537" s="103"/>
      <c r="AC537" s="103"/>
      <c r="AD537" s="103"/>
      <c r="AE537" s="103"/>
      <c r="AF537" s="103"/>
      <c r="AG537" s="103"/>
      <c r="AH537" s="103"/>
      <c r="AI537" s="103"/>
      <c r="AJ537" s="103"/>
      <c r="AK537" s="103"/>
    </row>
    <row r="538" spans="1:37" s="7" customFormat="1" x14ac:dyDescent="0.3">
      <c r="A538" s="103"/>
      <c r="B538" s="103">
        <v>6603</v>
      </c>
      <c r="C538" s="103" t="s">
        <v>248</v>
      </c>
      <c r="D538" s="103" t="s">
        <v>252</v>
      </c>
      <c r="E538" s="103" t="s">
        <v>126</v>
      </c>
      <c r="F538" s="218" t="str">
        <f>SUBSTITUTE( lng_iteminfo!$O$670,"{0}",S538)</f>
        <v>주입기 Lv.3</v>
      </c>
      <c r="G538" s="103">
        <v>0</v>
      </c>
      <c r="H538" s="103">
        <v>0</v>
      </c>
      <c r="I538" s="103" t="s">
        <v>127</v>
      </c>
      <c r="J538" s="103">
        <v>0</v>
      </c>
      <c r="K538" s="106" t="s">
        <v>444</v>
      </c>
      <c r="L538" s="103">
        <v>0</v>
      </c>
      <c r="M538" s="103">
        <v>0</v>
      </c>
      <c r="N538" s="103">
        <v>230</v>
      </c>
      <c r="O538" s="103">
        <v>0</v>
      </c>
      <c r="P538" s="103">
        <v>1</v>
      </c>
      <c r="Q538" s="103">
        <v>1</v>
      </c>
      <c r="R538" s="103" t="str">
        <f t="shared" si="46"/>
        <v>주입기 Lv.3</v>
      </c>
      <c r="S538" s="103">
        <v>3</v>
      </c>
      <c r="T538" s="103">
        <v>0</v>
      </c>
      <c r="U538" s="98">
        <v>4</v>
      </c>
      <c r="V538" s="98">
        <v>105</v>
      </c>
      <c r="W538" s="103">
        <v>3</v>
      </c>
      <c r="X538" s="103" t="s">
        <v>260</v>
      </c>
      <c r="Y538" s="65">
        <v>5</v>
      </c>
      <c r="Z538" s="103">
        <v>7</v>
      </c>
      <c r="AA538" s="103"/>
      <c r="AB538" s="103"/>
      <c r="AC538" s="103"/>
      <c r="AD538" s="103"/>
      <c r="AE538" s="103"/>
      <c r="AF538" s="103"/>
      <c r="AG538" s="103"/>
      <c r="AH538" s="103"/>
      <c r="AI538" s="103"/>
      <c r="AJ538" s="103"/>
      <c r="AK538" s="103"/>
    </row>
    <row r="539" spans="1:37" s="7" customFormat="1" x14ac:dyDescent="0.3">
      <c r="A539" s="103"/>
      <c r="B539" s="103">
        <v>6604</v>
      </c>
      <c r="C539" s="103" t="s">
        <v>248</v>
      </c>
      <c r="D539" s="103" t="s">
        <v>252</v>
      </c>
      <c r="E539" s="103" t="s">
        <v>126</v>
      </c>
      <c r="F539" s="218" t="str">
        <f>SUBSTITUTE( lng_iteminfo!$O$670,"{0}",S539)</f>
        <v>주입기 Lv.4</v>
      </c>
      <c r="G539" s="103">
        <v>0</v>
      </c>
      <c r="H539" s="103">
        <v>0</v>
      </c>
      <c r="I539" s="103" t="s">
        <v>127</v>
      </c>
      <c r="J539" s="103">
        <v>0</v>
      </c>
      <c r="K539" s="106" t="s">
        <v>444</v>
      </c>
      <c r="L539" s="103">
        <v>0</v>
      </c>
      <c r="M539" s="103">
        <v>0</v>
      </c>
      <c r="N539" s="103">
        <v>360</v>
      </c>
      <c r="O539" s="103">
        <v>0</v>
      </c>
      <c r="P539" s="103">
        <v>1</v>
      </c>
      <c r="Q539" s="103">
        <v>1</v>
      </c>
      <c r="R539" s="103" t="str">
        <f t="shared" si="46"/>
        <v>주입기 Lv.4</v>
      </c>
      <c r="S539" s="103">
        <v>4</v>
      </c>
      <c r="T539" s="103">
        <v>0</v>
      </c>
      <c r="U539" s="98">
        <v>4</v>
      </c>
      <c r="V539" s="98">
        <v>165</v>
      </c>
      <c r="W539" s="103">
        <v>4</v>
      </c>
      <c r="X539" s="103" t="s">
        <v>260</v>
      </c>
      <c r="Y539" s="66">
        <v>7</v>
      </c>
      <c r="Z539" s="103">
        <v>7</v>
      </c>
      <c r="AA539" s="103"/>
      <c r="AB539" s="103"/>
      <c r="AC539" s="103"/>
      <c r="AD539" s="103"/>
      <c r="AE539" s="103"/>
      <c r="AF539" s="103"/>
      <c r="AG539" s="103"/>
      <c r="AH539" s="103"/>
      <c r="AI539" s="103"/>
      <c r="AJ539" s="103"/>
      <c r="AK539" s="103"/>
    </row>
    <row r="540" spans="1:37" s="7" customFormat="1" x14ac:dyDescent="0.3">
      <c r="A540" s="103"/>
      <c r="B540" s="103">
        <v>6605</v>
      </c>
      <c r="C540" s="103" t="s">
        <v>248</v>
      </c>
      <c r="D540" s="103" t="s">
        <v>252</v>
      </c>
      <c r="E540" s="103" t="s">
        <v>126</v>
      </c>
      <c r="F540" s="218" t="str">
        <f>SUBSTITUTE( lng_iteminfo!$O$670,"{0}",S540)</f>
        <v>주입기 Lv.5</v>
      </c>
      <c r="G540" s="103">
        <v>0</v>
      </c>
      <c r="H540" s="103">
        <v>0</v>
      </c>
      <c r="I540" s="103" t="s">
        <v>127</v>
      </c>
      <c r="J540" s="103">
        <v>0</v>
      </c>
      <c r="K540" s="106" t="s">
        <v>445</v>
      </c>
      <c r="L540" s="103">
        <v>0</v>
      </c>
      <c r="M540" s="103">
        <v>0</v>
      </c>
      <c r="N540" s="103">
        <v>500</v>
      </c>
      <c r="O540" s="103">
        <v>0</v>
      </c>
      <c r="P540" s="103">
        <v>1</v>
      </c>
      <c r="Q540" s="103">
        <v>1</v>
      </c>
      <c r="R540" s="103" t="str">
        <f t="shared" si="46"/>
        <v>주입기 Lv.5</v>
      </c>
      <c r="S540" s="103">
        <v>5</v>
      </c>
      <c r="T540" s="103">
        <v>0</v>
      </c>
      <c r="U540" s="98">
        <v>4</v>
      </c>
      <c r="V540" s="98">
        <v>360</v>
      </c>
      <c r="W540" s="103">
        <v>5</v>
      </c>
      <c r="X540" s="103" t="s">
        <v>261</v>
      </c>
      <c r="Y540" s="66">
        <v>9</v>
      </c>
      <c r="Z540" s="103">
        <v>7</v>
      </c>
      <c r="AA540" s="103"/>
      <c r="AB540" s="103"/>
      <c r="AC540" s="103"/>
      <c r="AD540" s="103"/>
      <c r="AE540" s="103"/>
      <c r="AF540" s="103"/>
      <c r="AG540" s="103"/>
      <c r="AH540" s="103"/>
      <c r="AI540" s="103"/>
      <c r="AJ540" s="103"/>
      <c r="AK540" s="103"/>
    </row>
    <row r="541" spans="1:37" s="7" customFormat="1" x14ac:dyDescent="0.3">
      <c r="A541" s="103"/>
      <c r="B541" s="103">
        <v>6606</v>
      </c>
      <c r="C541" s="103" t="s">
        <v>248</v>
      </c>
      <c r="D541" s="103" t="s">
        <v>252</v>
      </c>
      <c r="E541" s="103" t="s">
        <v>126</v>
      </c>
      <c r="F541" s="218" t="str">
        <f>SUBSTITUTE( lng_iteminfo!$O$670,"{0}",S541)</f>
        <v>주입기 Lv.6</v>
      </c>
      <c r="G541" s="103">
        <v>0</v>
      </c>
      <c r="H541" s="103">
        <v>0</v>
      </c>
      <c r="I541" s="103" t="s">
        <v>127</v>
      </c>
      <c r="J541" s="103">
        <v>0</v>
      </c>
      <c r="K541" s="106" t="s">
        <v>445</v>
      </c>
      <c r="L541" s="103">
        <v>0</v>
      </c>
      <c r="M541" s="103">
        <v>0</v>
      </c>
      <c r="N541" s="103">
        <v>630</v>
      </c>
      <c r="O541" s="103">
        <v>0</v>
      </c>
      <c r="P541" s="103">
        <v>1</v>
      </c>
      <c r="Q541" s="103">
        <v>1</v>
      </c>
      <c r="R541" s="103" t="str">
        <f t="shared" si="46"/>
        <v>주입기 Lv.6</v>
      </c>
      <c r="S541" s="103">
        <v>6</v>
      </c>
      <c r="T541" s="103">
        <v>0</v>
      </c>
      <c r="U541" s="98">
        <v>4</v>
      </c>
      <c r="V541" s="98">
        <v>630</v>
      </c>
      <c r="W541" s="103">
        <v>6</v>
      </c>
      <c r="X541" s="103" t="s">
        <v>261</v>
      </c>
      <c r="Y541" s="66">
        <v>11</v>
      </c>
      <c r="Z541" s="103">
        <v>7</v>
      </c>
      <c r="AA541" s="103"/>
      <c r="AB541" s="103"/>
      <c r="AC541" s="103"/>
      <c r="AD541" s="103"/>
      <c r="AE541" s="103"/>
      <c r="AF541" s="103"/>
      <c r="AG541" s="103"/>
      <c r="AH541" s="103"/>
      <c r="AI541" s="103"/>
      <c r="AJ541" s="103"/>
      <c r="AK541" s="103"/>
    </row>
    <row r="542" spans="1:37" s="7" customFormat="1" x14ac:dyDescent="0.3">
      <c r="A542" s="103"/>
      <c r="B542" s="103">
        <v>6607</v>
      </c>
      <c r="C542" s="103" t="s">
        <v>248</v>
      </c>
      <c r="D542" s="103" t="s">
        <v>252</v>
      </c>
      <c r="E542" s="103" t="s">
        <v>126</v>
      </c>
      <c r="F542" s="218" t="str">
        <f>SUBSTITUTE( lng_iteminfo!$O$670,"{0}",S542)</f>
        <v>주입기 Lv.7</v>
      </c>
      <c r="G542" s="103">
        <v>0</v>
      </c>
      <c r="H542" s="103">
        <v>0</v>
      </c>
      <c r="I542" s="103" t="s">
        <v>127</v>
      </c>
      <c r="J542" s="103">
        <v>0</v>
      </c>
      <c r="K542" s="106" t="s">
        <v>445</v>
      </c>
      <c r="L542" s="103">
        <v>0</v>
      </c>
      <c r="M542" s="103">
        <v>0</v>
      </c>
      <c r="N542" s="103">
        <v>770</v>
      </c>
      <c r="O542" s="103">
        <v>0</v>
      </c>
      <c r="P542" s="103">
        <v>1</v>
      </c>
      <c r="Q542" s="103">
        <v>1</v>
      </c>
      <c r="R542" s="103" t="str">
        <f t="shared" si="46"/>
        <v>주입기 Lv.7</v>
      </c>
      <c r="S542" s="103">
        <v>7</v>
      </c>
      <c r="T542" s="103">
        <v>0</v>
      </c>
      <c r="U542" s="98">
        <v>5</v>
      </c>
      <c r="V542" s="98">
        <v>945</v>
      </c>
      <c r="W542" s="103">
        <v>7</v>
      </c>
      <c r="X542" s="103" t="s">
        <v>261</v>
      </c>
      <c r="Y542" s="66">
        <v>13</v>
      </c>
      <c r="Z542" s="103">
        <v>7</v>
      </c>
      <c r="AA542" s="103"/>
      <c r="AB542" s="103"/>
      <c r="AC542" s="103"/>
      <c r="AD542" s="103"/>
      <c r="AE542" s="103"/>
      <c r="AF542" s="103"/>
      <c r="AG542" s="103"/>
      <c r="AH542" s="103"/>
      <c r="AI542" s="103"/>
      <c r="AJ542" s="103"/>
      <c r="AK542" s="103"/>
    </row>
    <row r="543" spans="1:37" s="7" customFormat="1" x14ac:dyDescent="0.3">
      <c r="A543" s="103"/>
      <c r="B543" s="103">
        <v>6608</v>
      </c>
      <c r="C543" s="103" t="s">
        <v>248</v>
      </c>
      <c r="D543" s="103" t="s">
        <v>252</v>
      </c>
      <c r="E543" s="103" t="s">
        <v>126</v>
      </c>
      <c r="F543" s="218" t="str">
        <f>SUBSTITUTE( lng_iteminfo!$O$670,"{0}",S543)</f>
        <v>주입기 Lv.8</v>
      </c>
      <c r="G543" s="103">
        <v>0</v>
      </c>
      <c r="H543" s="103">
        <v>0</v>
      </c>
      <c r="I543" s="103" t="s">
        <v>127</v>
      </c>
      <c r="J543" s="103">
        <v>0</v>
      </c>
      <c r="K543" s="106" t="s">
        <v>446</v>
      </c>
      <c r="L543" s="103">
        <v>0</v>
      </c>
      <c r="M543" s="103">
        <v>0</v>
      </c>
      <c r="N543" s="103">
        <v>910</v>
      </c>
      <c r="O543" s="103">
        <v>0</v>
      </c>
      <c r="P543" s="103">
        <v>1</v>
      </c>
      <c r="Q543" s="103">
        <v>1</v>
      </c>
      <c r="R543" s="103" t="str">
        <f t="shared" si="46"/>
        <v>주입기 Lv.8</v>
      </c>
      <c r="S543" s="103">
        <v>8</v>
      </c>
      <c r="T543" s="103">
        <v>0</v>
      </c>
      <c r="U543" s="98">
        <v>5</v>
      </c>
      <c r="V543" s="98">
        <v>1740</v>
      </c>
      <c r="W543" s="103">
        <v>8</v>
      </c>
      <c r="X543" s="103" t="s">
        <v>262</v>
      </c>
      <c r="Y543" s="66">
        <v>15</v>
      </c>
      <c r="Z543" s="103">
        <v>7</v>
      </c>
      <c r="AA543" s="103"/>
      <c r="AB543" s="103"/>
      <c r="AC543" s="103"/>
      <c r="AD543" s="103"/>
      <c r="AE543" s="103"/>
      <c r="AF543" s="103"/>
      <c r="AG543" s="103"/>
      <c r="AH543" s="103"/>
      <c r="AI543" s="103"/>
      <c r="AJ543" s="103"/>
      <c r="AK543" s="103"/>
    </row>
    <row r="544" spans="1:37" s="7" customFormat="1" x14ac:dyDescent="0.3">
      <c r="A544" s="103"/>
      <c r="B544" s="103">
        <v>6609</v>
      </c>
      <c r="C544" s="103" t="s">
        <v>248</v>
      </c>
      <c r="D544" s="103" t="s">
        <v>252</v>
      </c>
      <c r="E544" s="103" t="s">
        <v>126</v>
      </c>
      <c r="F544" s="218" t="str">
        <f>SUBSTITUTE( lng_iteminfo!$O$670,"{0}",S544)</f>
        <v>주입기 Lv.9</v>
      </c>
      <c r="G544" s="103">
        <v>0</v>
      </c>
      <c r="H544" s="103">
        <v>0</v>
      </c>
      <c r="I544" s="103" t="s">
        <v>127</v>
      </c>
      <c r="J544" s="103">
        <v>0</v>
      </c>
      <c r="K544" s="106" t="s">
        <v>446</v>
      </c>
      <c r="L544" s="103">
        <v>0</v>
      </c>
      <c r="M544" s="103">
        <v>0</v>
      </c>
      <c r="N544" s="103">
        <v>1150</v>
      </c>
      <c r="O544" s="103">
        <v>0</v>
      </c>
      <c r="P544" s="103">
        <v>1</v>
      </c>
      <c r="Q544" s="103">
        <v>1</v>
      </c>
      <c r="R544" s="103" t="str">
        <f t="shared" si="46"/>
        <v>주입기 Lv.9</v>
      </c>
      <c r="S544" s="103">
        <v>9</v>
      </c>
      <c r="T544" s="103">
        <v>0</v>
      </c>
      <c r="U544" s="98">
        <v>5</v>
      </c>
      <c r="V544" s="98">
        <v>2280</v>
      </c>
      <c r="W544" s="103">
        <v>9</v>
      </c>
      <c r="X544" s="103" t="s">
        <v>262</v>
      </c>
      <c r="Y544" s="66">
        <v>17</v>
      </c>
      <c r="Z544" s="103">
        <v>7</v>
      </c>
      <c r="AA544" s="103"/>
      <c r="AB544" s="103"/>
      <c r="AC544" s="103"/>
      <c r="AD544" s="103"/>
      <c r="AE544" s="103"/>
      <c r="AF544" s="103"/>
      <c r="AG544" s="103"/>
      <c r="AH544" s="103"/>
      <c r="AI544" s="103"/>
      <c r="AJ544" s="103"/>
      <c r="AK544" s="103"/>
    </row>
    <row r="545" spans="1:37" s="7" customFormat="1" x14ac:dyDescent="0.3">
      <c r="A545" s="103"/>
      <c r="B545" s="103">
        <v>6610</v>
      </c>
      <c r="C545" s="103" t="s">
        <v>248</v>
      </c>
      <c r="D545" s="103" t="s">
        <v>252</v>
      </c>
      <c r="E545" s="103" t="s">
        <v>126</v>
      </c>
      <c r="F545" s="218" t="str">
        <f>SUBSTITUTE( lng_iteminfo!$O$670,"{0}",S545)</f>
        <v>주입기 Lv.10</v>
      </c>
      <c r="G545" s="103">
        <v>0</v>
      </c>
      <c r="H545" s="103">
        <v>0</v>
      </c>
      <c r="I545" s="103" t="s">
        <v>127</v>
      </c>
      <c r="J545" s="103">
        <v>0</v>
      </c>
      <c r="K545" s="106" t="s">
        <v>446</v>
      </c>
      <c r="L545" s="103">
        <v>0</v>
      </c>
      <c r="M545" s="103">
        <v>0</v>
      </c>
      <c r="N545" s="103">
        <v>1300</v>
      </c>
      <c r="O545" s="103">
        <v>0</v>
      </c>
      <c r="P545" s="103">
        <v>1</v>
      </c>
      <c r="Q545" s="103">
        <v>1</v>
      </c>
      <c r="R545" s="103" t="str">
        <f t="shared" si="46"/>
        <v>주입기 Lv.10</v>
      </c>
      <c r="S545" s="103">
        <v>10</v>
      </c>
      <c r="T545" s="103">
        <v>0</v>
      </c>
      <c r="U545" s="98">
        <v>6</v>
      </c>
      <c r="V545" s="98">
        <v>2880</v>
      </c>
      <c r="W545" s="103">
        <v>10</v>
      </c>
      <c r="X545" s="103" t="s">
        <v>262</v>
      </c>
      <c r="Y545" s="66">
        <v>19</v>
      </c>
      <c r="Z545" s="103">
        <v>7</v>
      </c>
      <c r="AA545" s="103"/>
      <c r="AB545" s="103"/>
      <c r="AC545" s="103"/>
      <c r="AD545" s="103"/>
      <c r="AE545" s="103"/>
      <c r="AF545" s="103"/>
      <c r="AG545" s="103"/>
      <c r="AH545" s="103"/>
      <c r="AI545" s="103"/>
      <c r="AJ545" s="103"/>
      <c r="AK545" s="103"/>
    </row>
    <row r="546" spans="1:37" s="7" customFormat="1" x14ac:dyDescent="0.3">
      <c r="A546" s="103"/>
      <c r="B546" s="103">
        <v>6611</v>
      </c>
      <c r="C546" s="103" t="s">
        <v>248</v>
      </c>
      <c r="D546" s="103" t="s">
        <v>252</v>
      </c>
      <c r="E546" s="103" t="s">
        <v>126</v>
      </c>
      <c r="F546" s="218" t="str">
        <f>SUBSTITUTE( lng_iteminfo!$O$670,"{0}",S546)</f>
        <v>주입기 Lv.11</v>
      </c>
      <c r="G546" s="103">
        <v>0</v>
      </c>
      <c r="H546" s="103">
        <v>0</v>
      </c>
      <c r="I546" s="103" t="s">
        <v>127</v>
      </c>
      <c r="J546" s="103">
        <v>0</v>
      </c>
      <c r="K546" s="106" t="s">
        <v>447</v>
      </c>
      <c r="L546" s="103">
        <v>0</v>
      </c>
      <c r="M546" s="103">
        <v>0</v>
      </c>
      <c r="N546" s="103">
        <v>2000</v>
      </c>
      <c r="O546" s="103">
        <v>0</v>
      </c>
      <c r="P546" s="103">
        <v>1</v>
      </c>
      <c r="Q546" s="103">
        <v>1</v>
      </c>
      <c r="R546" s="103" t="str">
        <f t="shared" si="46"/>
        <v>주입기 Lv.11</v>
      </c>
      <c r="S546" s="103">
        <v>11</v>
      </c>
      <c r="T546" s="103">
        <v>0</v>
      </c>
      <c r="U546" s="98">
        <v>6</v>
      </c>
      <c r="V546" s="98">
        <v>4837</v>
      </c>
      <c r="W546" s="103">
        <v>11</v>
      </c>
      <c r="X546" s="103" t="s">
        <v>263</v>
      </c>
      <c r="Y546" s="66">
        <v>21</v>
      </c>
      <c r="Z546" s="103">
        <v>7</v>
      </c>
      <c r="AA546" s="103"/>
      <c r="AB546" s="103"/>
      <c r="AC546" s="103"/>
      <c r="AD546" s="103"/>
      <c r="AE546" s="103"/>
      <c r="AF546" s="103"/>
      <c r="AG546" s="103"/>
      <c r="AH546" s="103"/>
      <c r="AI546" s="103"/>
      <c r="AJ546" s="103"/>
      <c r="AK546" s="103"/>
    </row>
    <row r="547" spans="1:37" s="7" customFormat="1" x14ac:dyDescent="0.3">
      <c r="A547" s="103"/>
      <c r="B547" s="103">
        <v>6612</v>
      </c>
      <c r="C547" s="103" t="s">
        <v>248</v>
      </c>
      <c r="D547" s="103" t="s">
        <v>252</v>
      </c>
      <c r="E547" s="103" t="s">
        <v>126</v>
      </c>
      <c r="F547" s="218" t="str">
        <f>SUBSTITUTE( lng_iteminfo!$O$670,"{0}",S547)</f>
        <v>주입기 Lv.12</v>
      </c>
      <c r="G547" s="103">
        <v>0</v>
      </c>
      <c r="H547" s="103">
        <v>0</v>
      </c>
      <c r="I547" s="103" t="s">
        <v>127</v>
      </c>
      <c r="J547" s="103">
        <v>0</v>
      </c>
      <c r="K547" s="106" t="s">
        <v>447</v>
      </c>
      <c r="L547" s="103">
        <v>0</v>
      </c>
      <c r="M547" s="103">
        <v>0</v>
      </c>
      <c r="N547" s="103">
        <v>2200</v>
      </c>
      <c r="O547" s="103">
        <v>0</v>
      </c>
      <c r="P547" s="103">
        <v>1</v>
      </c>
      <c r="Q547" s="103">
        <v>1</v>
      </c>
      <c r="R547" s="103" t="str">
        <f t="shared" si="46"/>
        <v>주입기 Lv.12</v>
      </c>
      <c r="S547" s="103">
        <v>12</v>
      </c>
      <c r="T547" s="103">
        <v>0</v>
      </c>
      <c r="U547" s="98">
        <v>7</v>
      </c>
      <c r="V547" s="98">
        <v>6187</v>
      </c>
      <c r="W547" s="103">
        <v>12</v>
      </c>
      <c r="X547" s="103" t="s">
        <v>263</v>
      </c>
      <c r="Y547" s="66">
        <v>23</v>
      </c>
      <c r="Z547" s="103">
        <v>7</v>
      </c>
      <c r="AA547" s="103"/>
      <c r="AB547" s="103"/>
      <c r="AC547" s="103"/>
      <c r="AD547" s="103"/>
      <c r="AE547" s="103"/>
      <c r="AF547" s="103"/>
      <c r="AG547" s="103"/>
      <c r="AH547" s="103"/>
      <c r="AI547" s="103"/>
      <c r="AJ547" s="103"/>
      <c r="AK547" s="103"/>
    </row>
    <row r="548" spans="1:37" s="7" customFormat="1" x14ac:dyDescent="0.3">
      <c r="A548" s="103"/>
      <c r="B548" s="103">
        <v>6613</v>
      </c>
      <c r="C548" s="103" t="s">
        <v>248</v>
      </c>
      <c r="D548" s="103" t="s">
        <v>252</v>
      </c>
      <c r="E548" s="103" t="s">
        <v>126</v>
      </c>
      <c r="F548" s="218" t="str">
        <f>SUBSTITUTE( lng_iteminfo!$O$670,"{0}",S548)</f>
        <v>주입기 Lv.13</v>
      </c>
      <c r="G548" s="103">
        <v>0</v>
      </c>
      <c r="H548" s="103">
        <v>0</v>
      </c>
      <c r="I548" s="103" t="s">
        <v>127</v>
      </c>
      <c r="J548" s="103">
        <v>0</v>
      </c>
      <c r="K548" s="106" t="s">
        <v>447</v>
      </c>
      <c r="L548" s="103">
        <v>0</v>
      </c>
      <c r="M548" s="103">
        <v>0</v>
      </c>
      <c r="N548" s="103">
        <v>2400</v>
      </c>
      <c r="O548" s="103">
        <v>0</v>
      </c>
      <c r="P548" s="103">
        <v>1</v>
      </c>
      <c r="Q548" s="103">
        <v>1</v>
      </c>
      <c r="R548" s="103" t="str">
        <f t="shared" si="46"/>
        <v>주입기 Lv.13</v>
      </c>
      <c r="S548" s="103">
        <v>13</v>
      </c>
      <c r="T548" s="103">
        <v>0</v>
      </c>
      <c r="U548" s="98">
        <v>8</v>
      </c>
      <c r="V548" s="98">
        <v>7650</v>
      </c>
      <c r="W548" s="103">
        <v>13</v>
      </c>
      <c r="X548" s="103" t="s">
        <v>263</v>
      </c>
      <c r="Y548" s="66">
        <v>25</v>
      </c>
      <c r="Z548" s="103">
        <v>7</v>
      </c>
      <c r="AA548" s="103"/>
      <c r="AB548" s="103"/>
      <c r="AC548" s="103"/>
      <c r="AD548" s="103"/>
      <c r="AE548" s="103"/>
      <c r="AF548" s="103"/>
      <c r="AG548" s="103"/>
      <c r="AH548" s="103"/>
      <c r="AI548" s="103"/>
      <c r="AJ548" s="103"/>
      <c r="AK548" s="103"/>
    </row>
    <row r="549" spans="1:37" s="7" customFormat="1" x14ac:dyDescent="0.3">
      <c r="A549" s="103"/>
      <c r="B549" s="103">
        <v>6614</v>
      </c>
      <c r="C549" s="103" t="s">
        <v>248</v>
      </c>
      <c r="D549" s="103" t="s">
        <v>252</v>
      </c>
      <c r="E549" s="103" t="s">
        <v>126</v>
      </c>
      <c r="F549" s="218" t="str">
        <f>SUBSTITUTE( lng_iteminfo!$O$670,"{0}",S549)</f>
        <v>주입기 Lv.14</v>
      </c>
      <c r="G549" s="103">
        <v>0</v>
      </c>
      <c r="H549" s="103">
        <v>0</v>
      </c>
      <c r="I549" s="103" t="s">
        <v>127</v>
      </c>
      <c r="J549" s="103">
        <v>0</v>
      </c>
      <c r="K549" s="106" t="s">
        <v>448</v>
      </c>
      <c r="L549" s="103">
        <v>0</v>
      </c>
      <c r="M549" s="103">
        <v>0</v>
      </c>
      <c r="N549" s="103">
        <v>3300</v>
      </c>
      <c r="O549" s="103">
        <v>0</v>
      </c>
      <c r="P549" s="103">
        <v>1</v>
      </c>
      <c r="Q549" s="103">
        <v>1</v>
      </c>
      <c r="R549" s="103" t="str">
        <f t="shared" si="46"/>
        <v>주입기 Lv.14</v>
      </c>
      <c r="S549" s="103">
        <v>14</v>
      </c>
      <c r="T549" s="103">
        <v>0</v>
      </c>
      <c r="U549" s="98">
        <v>9</v>
      </c>
      <c r="V549" s="98">
        <v>11070</v>
      </c>
      <c r="W549" s="103">
        <v>14</v>
      </c>
      <c r="X549" s="103" t="s">
        <v>264</v>
      </c>
      <c r="Y549" s="66">
        <v>27</v>
      </c>
      <c r="Z549" s="103">
        <v>7</v>
      </c>
      <c r="AA549" s="103"/>
      <c r="AB549" s="103"/>
      <c r="AC549" s="103"/>
      <c r="AD549" s="103"/>
      <c r="AE549" s="103"/>
      <c r="AF549" s="103"/>
      <c r="AG549" s="103"/>
      <c r="AH549" s="103"/>
      <c r="AI549" s="103"/>
      <c r="AJ549" s="103"/>
      <c r="AK549" s="103"/>
    </row>
    <row r="550" spans="1:37" s="7" customFormat="1" x14ac:dyDescent="0.3">
      <c r="A550" s="103"/>
      <c r="B550" s="103">
        <v>6615</v>
      </c>
      <c r="C550" s="103" t="s">
        <v>248</v>
      </c>
      <c r="D550" s="103" t="s">
        <v>252</v>
      </c>
      <c r="E550" s="103" t="s">
        <v>126</v>
      </c>
      <c r="F550" s="218" t="str">
        <f>SUBSTITUTE( lng_iteminfo!$O$670,"{0}",S550)</f>
        <v>주입기 Lv.15</v>
      </c>
      <c r="G550" s="103">
        <v>0</v>
      </c>
      <c r="H550" s="103">
        <v>0</v>
      </c>
      <c r="I550" s="103" t="s">
        <v>127</v>
      </c>
      <c r="J550" s="103">
        <v>0</v>
      </c>
      <c r="K550" s="106" t="s">
        <v>448</v>
      </c>
      <c r="L550" s="103">
        <v>0</v>
      </c>
      <c r="M550" s="103">
        <v>0</v>
      </c>
      <c r="N550" s="103">
        <v>3900</v>
      </c>
      <c r="O550" s="103">
        <v>0</v>
      </c>
      <c r="P550" s="103">
        <v>1</v>
      </c>
      <c r="Q550" s="103">
        <v>1</v>
      </c>
      <c r="R550" s="103" t="str">
        <f t="shared" si="46"/>
        <v>주입기 Lv.15</v>
      </c>
      <c r="S550" s="103">
        <v>15</v>
      </c>
      <c r="T550" s="103">
        <v>0</v>
      </c>
      <c r="U550" s="98">
        <v>10</v>
      </c>
      <c r="V550" s="98">
        <v>13095</v>
      </c>
      <c r="W550" s="103">
        <v>15</v>
      </c>
      <c r="X550" s="103" t="s">
        <v>264</v>
      </c>
      <c r="Y550" s="66">
        <v>29</v>
      </c>
      <c r="Z550" s="103">
        <v>7</v>
      </c>
      <c r="AA550" s="103"/>
      <c r="AB550" s="103"/>
      <c r="AC550" s="103"/>
      <c r="AD550" s="103"/>
      <c r="AE550" s="103"/>
      <c r="AF550" s="103"/>
      <c r="AG550" s="103"/>
      <c r="AH550" s="103"/>
      <c r="AI550" s="103"/>
      <c r="AJ550" s="103"/>
      <c r="AK550" s="103"/>
    </row>
    <row r="551" spans="1:37" s="7" customFormat="1" x14ac:dyDescent="0.3">
      <c r="A551" s="103"/>
      <c r="B551" s="103">
        <v>6616</v>
      </c>
      <c r="C551" s="103" t="s">
        <v>248</v>
      </c>
      <c r="D551" s="103" t="s">
        <v>252</v>
      </c>
      <c r="E551" s="103" t="s">
        <v>126</v>
      </c>
      <c r="F551" s="218" t="str">
        <f>SUBSTITUTE( lng_iteminfo!$O$670,"{0}",S551)</f>
        <v>주입기 Lv.16</v>
      </c>
      <c r="G551" s="103">
        <v>0</v>
      </c>
      <c r="H551" s="103">
        <v>0</v>
      </c>
      <c r="I551" s="103" t="s">
        <v>127</v>
      </c>
      <c r="J551" s="103">
        <v>0</v>
      </c>
      <c r="K551" s="106" t="s">
        <v>448</v>
      </c>
      <c r="L551" s="103">
        <v>0</v>
      </c>
      <c r="M551" s="103">
        <v>0</v>
      </c>
      <c r="N551" s="103">
        <v>4100</v>
      </c>
      <c r="O551" s="103">
        <v>0</v>
      </c>
      <c r="P551" s="103">
        <v>1</v>
      </c>
      <c r="Q551" s="103">
        <v>1</v>
      </c>
      <c r="R551" s="103" t="str">
        <f t="shared" si="46"/>
        <v>주입기 Lv.16</v>
      </c>
      <c r="S551" s="103">
        <v>16</v>
      </c>
      <c r="T551" s="103">
        <v>0</v>
      </c>
      <c r="U551" s="98">
        <v>11</v>
      </c>
      <c r="V551" s="98">
        <v>15975</v>
      </c>
      <c r="W551" s="103">
        <v>16</v>
      </c>
      <c r="X551" s="103" t="s">
        <v>264</v>
      </c>
      <c r="Y551" s="66">
        <v>31</v>
      </c>
      <c r="Z551" s="103">
        <v>7</v>
      </c>
      <c r="AA551" s="103"/>
      <c r="AB551" s="103"/>
      <c r="AC551" s="103"/>
      <c r="AD551" s="103"/>
      <c r="AE551" s="103"/>
      <c r="AF551" s="103"/>
      <c r="AG551" s="103"/>
      <c r="AH551" s="103"/>
      <c r="AI551" s="103"/>
      <c r="AJ551" s="103"/>
      <c r="AK551" s="103"/>
    </row>
    <row r="552" spans="1:37" s="7" customFormat="1" x14ac:dyDescent="0.3">
      <c r="A552" s="103"/>
      <c r="B552" s="103">
        <v>6617</v>
      </c>
      <c r="C552" s="103" t="s">
        <v>248</v>
      </c>
      <c r="D552" s="103" t="s">
        <v>252</v>
      </c>
      <c r="E552" s="103" t="s">
        <v>126</v>
      </c>
      <c r="F552" s="218" t="str">
        <f>SUBSTITUTE( lng_iteminfo!$O$670,"{0}",S552)</f>
        <v>주입기 Lv.17</v>
      </c>
      <c r="G552" s="103">
        <v>0</v>
      </c>
      <c r="H552" s="103">
        <v>0</v>
      </c>
      <c r="I552" s="103" t="s">
        <v>127</v>
      </c>
      <c r="J552" s="103">
        <v>0</v>
      </c>
      <c r="K552" s="106" t="s">
        <v>449</v>
      </c>
      <c r="L552" s="103">
        <v>0</v>
      </c>
      <c r="M552" s="103">
        <v>0</v>
      </c>
      <c r="N552" s="103">
        <v>5200</v>
      </c>
      <c r="O552" s="103">
        <v>0</v>
      </c>
      <c r="P552" s="103">
        <v>1</v>
      </c>
      <c r="Q552" s="103">
        <v>1</v>
      </c>
      <c r="R552" s="103" t="str">
        <f t="shared" si="46"/>
        <v>주입기 Lv.17</v>
      </c>
      <c r="S552" s="103">
        <v>17</v>
      </c>
      <c r="T552" s="103">
        <v>0</v>
      </c>
      <c r="U552" s="98">
        <v>12</v>
      </c>
      <c r="V552" s="98">
        <v>22207</v>
      </c>
      <c r="W552" s="103">
        <v>17</v>
      </c>
      <c r="X552" s="103" t="s">
        <v>265</v>
      </c>
      <c r="Y552" s="66">
        <v>33</v>
      </c>
      <c r="Z552" s="103">
        <v>7</v>
      </c>
      <c r="AA552" s="103"/>
      <c r="AB552" s="103"/>
      <c r="AC552" s="103"/>
      <c r="AD552" s="103"/>
      <c r="AE552" s="103"/>
      <c r="AF552" s="103"/>
      <c r="AG552" s="103"/>
      <c r="AH552" s="103"/>
      <c r="AI552" s="103"/>
      <c r="AJ552" s="103"/>
      <c r="AK552" s="103"/>
    </row>
    <row r="553" spans="1:37" s="7" customFormat="1" x14ac:dyDescent="0.3">
      <c r="A553" s="103"/>
      <c r="B553" s="103">
        <v>6618</v>
      </c>
      <c r="C553" s="103" t="s">
        <v>248</v>
      </c>
      <c r="D553" s="103" t="s">
        <v>252</v>
      </c>
      <c r="E553" s="103" t="s">
        <v>126</v>
      </c>
      <c r="F553" s="218" t="str">
        <f>SUBSTITUTE( lng_iteminfo!$O$670,"{0}",S553)</f>
        <v>주입기 Lv.18</v>
      </c>
      <c r="G553" s="103">
        <v>0</v>
      </c>
      <c r="H553" s="103">
        <v>0</v>
      </c>
      <c r="I553" s="103" t="s">
        <v>127</v>
      </c>
      <c r="J553" s="103">
        <v>0</v>
      </c>
      <c r="K553" s="106" t="s">
        <v>449</v>
      </c>
      <c r="L553" s="103">
        <v>0</v>
      </c>
      <c r="M553" s="103">
        <v>0</v>
      </c>
      <c r="N553" s="103">
        <v>5600</v>
      </c>
      <c r="O553" s="103">
        <v>0</v>
      </c>
      <c r="P553" s="103">
        <v>1</v>
      </c>
      <c r="Q553" s="103">
        <v>1</v>
      </c>
      <c r="R553" s="103" t="str">
        <f t="shared" si="46"/>
        <v>주입기 Lv.18</v>
      </c>
      <c r="S553" s="103">
        <v>18</v>
      </c>
      <c r="T553" s="103">
        <v>0</v>
      </c>
      <c r="U553" s="98">
        <v>13</v>
      </c>
      <c r="V553" s="98">
        <v>25987</v>
      </c>
      <c r="W553" s="103">
        <v>18</v>
      </c>
      <c r="X553" s="103" t="s">
        <v>265</v>
      </c>
      <c r="Y553" s="66">
        <v>35</v>
      </c>
      <c r="Z553" s="103">
        <v>7</v>
      </c>
      <c r="AA553" s="103"/>
      <c r="AB553" s="103"/>
      <c r="AC553" s="103"/>
      <c r="AD553" s="103"/>
      <c r="AE553" s="103"/>
      <c r="AF553" s="103"/>
      <c r="AG553" s="103"/>
      <c r="AH553" s="103"/>
      <c r="AI553" s="103"/>
      <c r="AJ553" s="103"/>
      <c r="AK553" s="103"/>
    </row>
    <row r="554" spans="1:37" s="7" customFormat="1" x14ac:dyDescent="0.3">
      <c r="A554" s="103"/>
      <c r="B554" s="103">
        <v>6619</v>
      </c>
      <c r="C554" s="103" t="s">
        <v>248</v>
      </c>
      <c r="D554" s="103" t="s">
        <v>252</v>
      </c>
      <c r="E554" s="103" t="s">
        <v>126</v>
      </c>
      <c r="F554" s="218" t="str">
        <f>SUBSTITUTE( lng_iteminfo!$O$670,"{0}",S554)</f>
        <v>주입기 Lv.19</v>
      </c>
      <c r="G554" s="103">
        <v>0</v>
      </c>
      <c r="H554" s="103">
        <v>0</v>
      </c>
      <c r="I554" s="103" t="s">
        <v>127</v>
      </c>
      <c r="J554" s="103">
        <v>0</v>
      </c>
      <c r="K554" s="106" t="s">
        <v>449</v>
      </c>
      <c r="L554" s="103">
        <v>0</v>
      </c>
      <c r="M554" s="103">
        <v>0</v>
      </c>
      <c r="N554" s="103">
        <v>5900</v>
      </c>
      <c r="O554" s="103">
        <v>0</v>
      </c>
      <c r="P554" s="103">
        <v>1</v>
      </c>
      <c r="Q554" s="103">
        <v>1</v>
      </c>
      <c r="R554" s="103" t="str">
        <f t="shared" si="46"/>
        <v>주입기 Lv.19</v>
      </c>
      <c r="S554" s="103">
        <v>19</v>
      </c>
      <c r="T554" s="103">
        <v>0</v>
      </c>
      <c r="U554" s="98">
        <v>14</v>
      </c>
      <c r="V554" s="98">
        <v>29977</v>
      </c>
      <c r="W554" s="103">
        <v>19</v>
      </c>
      <c r="X554" s="103" t="s">
        <v>265</v>
      </c>
      <c r="Y554" s="66">
        <v>39</v>
      </c>
      <c r="Z554" s="103">
        <v>7</v>
      </c>
      <c r="AA554" s="103"/>
      <c r="AB554" s="103"/>
      <c r="AC554" s="103"/>
      <c r="AD554" s="103"/>
      <c r="AE554" s="103"/>
      <c r="AF554" s="103"/>
      <c r="AG554" s="103"/>
      <c r="AH554" s="103"/>
      <c r="AI554" s="103"/>
      <c r="AJ554" s="103"/>
      <c r="AK554" s="103"/>
    </row>
    <row r="555" spans="1:37" s="7" customFormat="1" x14ac:dyDescent="0.3">
      <c r="A555" s="103"/>
      <c r="B555" s="103">
        <v>6620</v>
      </c>
      <c r="C555" s="103" t="s">
        <v>248</v>
      </c>
      <c r="D555" s="103" t="s">
        <v>252</v>
      </c>
      <c r="E555" s="103" t="s">
        <v>126</v>
      </c>
      <c r="F555" s="218" t="str">
        <f>SUBSTITUTE( lng_iteminfo!$O$670,"{0}",S555)</f>
        <v>주입기 Lv.20</v>
      </c>
      <c r="G555" s="103">
        <v>0</v>
      </c>
      <c r="H555" s="103">
        <v>0</v>
      </c>
      <c r="I555" s="103" t="s">
        <v>127</v>
      </c>
      <c r="J555" s="103">
        <v>0</v>
      </c>
      <c r="K555" s="106" t="s">
        <v>449</v>
      </c>
      <c r="L555" s="103">
        <v>0</v>
      </c>
      <c r="M555" s="103">
        <v>0</v>
      </c>
      <c r="N555" s="103">
        <v>7200</v>
      </c>
      <c r="O555" s="103">
        <v>0</v>
      </c>
      <c r="P555" s="103">
        <v>1</v>
      </c>
      <c r="Q555" s="103">
        <v>1</v>
      </c>
      <c r="R555" s="103" t="str">
        <f t="shared" si="46"/>
        <v>주입기 Lv.20</v>
      </c>
      <c r="S555" s="103">
        <v>20</v>
      </c>
      <c r="T555" s="103">
        <v>0</v>
      </c>
      <c r="U555" s="98">
        <v>15</v>
      </c>
      <c r="V555" s="98">
        <v>39060</v>
      </c>
      <c r="W555" s="103">
        <v>20</v>
      </c>
      <c r="X555" s="103" t="s">
        <v>265</v>
      </c>
      <c r="Y555" s="164">
        <v>43</v>
      </c>
      <c r="Z555" s="103">
        <v>7</v>
      </c>
      <c r="AA555" s="103"/>
      <c r="AB555" s="103"/>
      <c r="AC555" s="103"/>
      <c r="AD555" s="103"/>
      <c r="AE555" s="103"/>
      <c r="AF555" s="103"/>
      <c r="AG555" s="103"/>
      <c r="AH555" s="103"/>
      <c r="AI555" s="103"/>
      <c r="AJ555" s="103"/>
      <c r="AK555" s="103"/>
    </row>
    <row r="556" spans="1:37" s="103" customFormat="1" x14ac:dyDescent="0.3">
      <c r="B556" s="223">
        <v>6621</v>
      </c>
      <c r="C556" s="223" t="s">
        <v>248</v>
      </c>
      <c r="D556" s="223" t="s">
        <v>252</v>
      </c>
      <c r="E556" s="223" t="s">
        <v>126</v>
      </c>
      <c r="F556" s="218" t="str">
        <f>SUBSTITUTE( lng_iteminfo!$O$670,"{0}",S556)</f>
        <v>주입기 Lv.21</v>
      </c>
      <c r="G556" s="309">
        <v>0</v>
      </c>
      <c r="H556" s="309">
        <v>0</v>
      </c>
      <c r="I556" s="309" t="s">
        <v>127</v>
      </c>
      <c r="J556" s="309">
        <v>0</v>
      </c>
      <c r="K556" s="309" t="s">
        <v>4314</v>
      </c>
      <c r="L556" s="309">
        <v>0</v>
      </c>
      <c r="M556" s="309">
        <v>0</v>
      </c>
      <c r="N556" s="309">
        <v>36000</v>
      </c>
      <c r="O556" s="309">
        <v>0</v>
      </c>
      <c r="P556" s="309">
        <v>1</v>
      </c>
      <c r="Q556" s="309">
        <v>1</v>
      </c>
      <c r="R556" s="200" t="str">
        <f t="shared" si="46"/>
        <v>주입기 Lv.21</v>
      </c>
      <c r="S556" s="311">
        <v>21</v>
      </c>
      <c r="T556" s="311">
        <v>0</v>
      </c>
      <c r="U556" s="311">
        <v>16</v>
      </c>
      <c r="V556" s="311">
        <v>59000</v>
      </c>
      <c r="W556" s="311">
        <v>25</v>
      </c>
      <c r="X556" s="311" t="s">
        <v>4316</v>
      </c>
      <c r="Y556" s="313">
        <v>52</v>
      </c>
      <c r="Z556" s="311">
        <v>7</v>
      </c>
    </row>
    <row r="557" spans="1:37" s="103" customFormat="1" x14ac:dyDescent="0.3">
      <c r="B557" s="223">
        <v>6622</v>
      </c>
      <c r="C557" s="223" t="s">
        <v>248</v>
      </c>
      <c r="D557" s="223" t="s">
        <v>252</v>
      </c>
      <c r="E557" s="223" t="s">
        <v>126</v>
      </c>
      <c r="F557" s="218" t="str">
        <f>SUBSTITUTE( lng_iteminfo!$O$670,"{0}",S557)</f>
        <v>주입기 Lv.22</v>
      </c>
      <c r="G557" s="309">
        <v>0</v>
      </c>
      <c r="H557" s="309">
        <v>0</v>
      </c>
      <c r="I557" s="309" t="s">
        <v>127</v>
      </c>
      <c r="J557" s="309">
        <v>0</v>
      </c>
      <c r="K557" s="309" t="s">
        <v>4314</v>
      </c>
      <c r="L557" s="309">
        <v>0</v>
      </c>
      <c r="M557" s="309">
        <v>0</v>
      </c>
      <c r="N557" s="309">
        <v>180000</v>
      </c>
      <c r="O557" s="309">
        <v>0</v>
      </c>
      <c r="P557" s="309">
        <v>1</v>
      </c>
      <c r="Q557" s="309">
        <v>1</v>
      </c>
      <c r="R557" s="200" t="str">
        <f t="shared" si="46"/>
        <v>주입기 Lv.22</v>
      </c>
      <c r="S557" s="311">
        <v>22</v>
      </c>
      <c r="T557" s="311">
        <v>0</v>
      </c>
      <c r="U557" s="311">
        <v>20</v>
      </c>
      <c r="V557" s="311">
        <v>89000</v>
      </c>
      <c r="W557" s="311">
        <v>30</v>
      </c>
      <c r="X557" s="311" t="s">
        <v>4316</v>
      </c>
      <c r="Y557" s="313">
        <v>56</v>
      </c>
      <c r="Z557" s="311">
        <v>7</v>
      </c>
    </row>
    <row r="558" spans="1:37" s="103" customFormat="1" x14ac:dyDescent="0.3">
      <c r="B558" s="223">
        <v>6623</v>
      </c>
      <c r="C558" s="223" t="s">
        <v>248</v>
      </c>
      <c r="D558" s="223" t="s">
        <v>252</v>
      </c>
      <c r="E558" s="223" t="s">
        <v>126</v>
      </c>
      <c r="F558" s="218" t="str">
        <f>SUBSTITUTE( lng_iteminfo!$O$670,"{0}",S558)</f>
        <v>주입기 Lv.23</v>
      </c>
      <c r="G558" s="309">
        <v>0</v>
      </c>
      <c r="H558" s="309">
        <v>0</v>
      </c>
      <c r="I558" s="309" t="s">
        <v>127</v>
      </c>
      <c r="J558" s="309">
        <v>0</v>
      </c>
      <c r="K558" s="309" t="s">
        <v>4314</v>
      </c>
      <c r="L558" s="309">
        <v>0</v>
      </c>
      <c r="M558" s="309">
        <v>0</v>
      </c>
      <c r="N558" s="309">
        <v>900000</v>
      </c>
      <c r="O558" s="309">
        <v>0</v>
      </c>
      <c r="P558" s="309">
        <v>1</v>
      </c>
      <c r="Q558" s="309">
        <v>1</v>
      </c>
      <c r="R558" s="200" t="str">
        <f t="shared" si="46"/>
        <v>주입기 Lv.23</v>
      </c>
      <c r="S558" s="311">
        <v>23</v>
      </c>
      <c r="T558" s="311">
        <v>0</v>
      </c>
      <c r="U558" s="311">
        <v>23</v>
      </c>
      <c r="V558" s="311">
        <v>134000</v>
      </c>
      <c r="W558" s="311">
        <v>45</v>
      </c>
      <c r="X558" s="311" t="s">
        <v>4316</v>
      </c>
      <c r="Y558" s="313">
        <v>60</v>
      </c>
      <c r="Z558" s="311">
        <v>7</v>
      </c>
    </row>
    <row r="559" spans="1:37" s="103" customFormat="1" x14ac:dyDescent="0.3">
      <c r="B559" s="113">
        <v>6624</v>
      </c>
      <c r="C559" s="113" t="s">
        <v>248</v>
      </c>
      <c r="D559" s="113" t="s">
        <v>252</v>
      </c>
      <c r="E559" s="113" t="s">
        <v>126</v>
      </c>
      <c r="F559" s="218" t="str">
        <f>SUBSTITUTE( lng_iteminfo!$O$670,"{0}",S559)</f>
        <v>주입기 Lv.24</v>
      </c>
      <c r="G559" s="310">
        <v>0</v>
      </c>
      <c r="H559" s="310">
        <v>0</v>
      </c>
      <c r="I559" s="310" t="s">
        <v>127</v>
      </c>
      <c r="J559" s="310">
        <v>0</v>
      </c>
      <c r="K559" s="310" t="s">
        <v>4315</v>
      </c>
      <c r="L559" s="310">
        <v>0</v>
      </c>
      <c r="M559" s="310">
        <v>0</v>
      </c>
      <c r="N559" s="310">
        <v>1080000</v>
      </c>
      <c r="O559" s="310">
        <v>0</v>
      </c>
      <c r="P559" s="310">
        <v>1</v>
      </c>
      <c r="Q559" s="310">
        <v>1</v>
      </c>
      <c r="R559" s="201" t="str">
        <f t="shared" si="46"/>
        <v>주입기 Lv.24</v>
      </c>
      <c r="S559" s="312">
        <v>24</v>
      </c>
      <c r="T559" s="312">
        <v>0</v>
      </c>
      <c r="U559" s="312">
        <v>27</v>
      </c>
      <c r="V559" s="312">
        <v>160800</v>
      </c>
      <c r="W559" s="312">
        <v>48</v>
      </c>
      <c r="X559" s="312" t="s">
        <v>4385</v>
      </c>
      <c r="Y559" s="314">
        <v>61</v>
      </c>
      <c r="Z559" s="312">
        <v>7</v>
      </c>
    </row>
    <row r="560" spans="1:37" s="103" customFormat="1" x14ac:dyDescent="0.3">
      <c r="B560" s="113">
        <v>6625</v>
      </c>
      <c r="C560" s="113" t="s">
        <v>248</v>
      </c>
      <c r="D560" s="113" t="s">
        <v>252</v>
      </c>
      <c r="E560" s="113" t="s">
        <v>126</v>
      </c>
      <c r="F560" s="218" t="str">
        <f>SUBSTITUTE( lng_iteminfo!$O$670,"{0}",S560)</f>
        <v>주입기 Lv.25</v>
      </c>
      <c r="G560" s="310">
        <v>0</v>
      </c>
      <c r="H560" s="310">
        <v>0</v>
      </c>
      <c r="I560" s="310" t="s">
        <v>127</v>
      </c>
      <c r="J560" s="310">
        <v>0</v>
      </c>
      <c r="K560" s="312" t="s">
        <v>4315</v>
      </c>
      <c r="L560" s="310">
        <v>0</v>
      </c>
      <c r="M560" s="310">
        <v>0</v>
      </c>
      <c r="N560" s="310">
        <v>1296000</v>
      </c>
      <c r="O560" s="310">
        <v>0</v>
      </c>
      <c r="P560" s="310">
        <v>1</v>
      </c>
      <c r="Q560" s="310">
        <v>1</v>
      </c>
      <c r="R560" s="201" t="str">
        <f t="shared" si="46"/>
        <v>주입기 Lv.25</v>
      </c>
      <c r="S560" s="312">
        <v>25</v>
      </c>
      <c r="T560" s="312">
        <v>0</v>
      </c>
      <c r="U560" s="312">
        <v>31</v>
      </c>
      <c r="V560" s="312">
        <v>193000</v>
      </c>
      <c r="W560" s="312">
        <v>50</v>
      </c>
      <c r="X560" s="312" t="s">
        <v>4385</v>
      </c>
      <c r="Y560" s="314">
        <v>63</v>
      </c>
      <c r="Z560" s="312">
        <v>7</v>
      </c>
    </row>
    <row r="561" spans="1:37" s="103" customFormat="1" x14ac:dyDescent="0.3">
      <c r="B561" s="113">
        <v>6626</v>
      </c>
      <c r="C561" s="113" t="s">
        <v>248</v>
      </c>
      <c r="D561" s="113" t="s">
        <v>252</v>
      </c>
      <c r="E561" s="113" t="s">
        <v>126</v>
      </c>
      <c r="F561" s="218" t="str">
        <f>SUBSTITUTE( lng_iteminfo!$O$670,"{0}",S561)</f>
        <v>주입기 Lv.26</v>
      </c>
      <c r="G561" s="310">
        <v>0</v>
      </c>
      <c r="H561" s="310">
        <v>0</v>
      </c>
      <c r="I561" s="310" t="s">
        <v>127</v>
      </c>
      <c r="J561" s="310">
        <v>0</v>
      </c>
      <c r="K561" s="312" t="s">
        <v>4315</v>
      </c>
      <c r="L561" s="310">
        <v>0</v>
      </c>
      <c r="M561" s="310">
        <v>0</v>
      </c>
      <c r="N561" s="310">
        <v>1556000</v>
      </c>
      <c r="O561" s="310">
        <v>0</v>
      </c>
      <c r="P561" s="310">
        <v>1</v>
      </c>
      <c r="Q561" s="310">
        <v>1</v>
      </c>
      <c r="R561" s="201" t="str">
        <f t="shared" si="46"/>
        <v>주입기 Lv.26</v>
      </c>
      <c r="S561" s="312">
        <v>26</v>
      </c>
      <c r="T561" s="312">
        <v>0</v>
      </c>
      <c r="U561" s="312">
        <v>35</v>
      </c>
      <c r="V561" s="312">
        <v>231600</v>
      </c>
      <c r="W561" s="312">
        <v>53</v>
      </c>
      <c r="X561" s="312" t="s">
        <v>4385</v>
      </c>
      <c r="Y561" s="314">
        <v>65</v>
      </c>
      <c r="Z561" s="312">
        <v>7</v>
      </c>
    </row>
    <row r="562" spans="1:37" s="103" customFormat="1" x14ac:dyDescent="0.3">
      <c r="B562" s="113">
        <v>6627</v>
      </c>
      <c r="C562" s="113" t="s">
        <v>248</v>
      </c>
      <c r="D562" s="113" t="s">
        <v>252</v>
      </c>
      <c r="E562" s="113" t="s">
        <v>126</v>
      </c>
      <c r="F562" s="218" t="str">
        <f>SUBSTITUTE( lng_iteminfo!$O$670,"{0}",S562)</f>
        <v>주입기 Lv.27</v>
      </c>
      <c r="G562" s="310">
        <v>0</v>
      </c>
      <c r="H562" s="310">
        <v>0</v>
      </c>
      <c r="I562" s="310" t="s">
        <v>127</v>
      </c>
      <c r="J562" s="310">
        <v>0</v>
      </c>
      <c r="K562" s="312" t="s">
        <v>4315</v>
      </c>
      <c r="L562" s="310">
        <v>0</v>
      </c>
      <c r="M562" s="310">
        <v>0</v>
      </c>
      <c r="N562" s="310">
        <v>1868000</v>
      </c>
      <c r="O562" s="310">
        <v>0</v>
      </c>
      <c r="P562" s="310">
        <v>1</v>
      </c>
      <c r="Q562" s="310">
        <v>1</v>
      </c>
      <c r="R562" s="201" t="str">
        <f t="shared" si="46"/>
        <v>주입기 Lv.27</v>
      </c>
      <c r="S562" s="312">
        <v>27</v>
      </c>
      <c r="T562" s="312">
        <v>0</v>
      </c>
      <c r="U562" s="312">
        <v>39</v>
      </c>
      <c r="V562" s="312">
        <v>278000</v>
      </c>
      <c r="W562" s="312">
        <v>55</v>
      </c>
      <c r="X562" s="312" t="s">
        <v>4385</v>
      </c>
      <c r="Y562" s="314">
        <v>67</v>
      </c>
      <c r="Z562" s="312">
        <v>7</v>
      </c>
    </row>
    <row r="563" spans="1:37" s="103" customFormat="1" x14ac:dyDescent="0.3">
      <c r="B563" s="113">
        <v>6628</v>
      </c>
      <c r="C563" s="113" t="s">
        <v>248</v>
      </c>
      <c r="D563" s="113" t="s">
        <v>252</v>
      </c>
      <c r="E563" s="113" t="s">
        <v>126</v>
      </c>
      <c r="F563" s="218" t="str">
        <f>SUBSTITUTE( lng_iteminfo!$O$670,"{0}",S563)</f>
        <v>주입기 Lv.28</v>
      </c>
      <c r="G563" s="310">
        <v>0</v>
      </c>
      <c r="H563" s="310">
        <v>0</v>
      </c>
      <c r="I563" s="310" t="s">
        <v>127</v>
      </c>
      <c r="J563" s="310">
        <v>0</v>
      </c>
      <c r="K563" s="312" t="s">
        <v>4315</v>
      </c>
      <c r="L563" s="310">
        <v>0</v>
      </c>
      <c r="M563" s="310">
        <v>0</v>
      </c>
      <c r="N563" s="310">
        <v>2242000</v>
      </c>
      <c r="O563" s="310">
        <v>0</v>
      </c>
      <c r="P563" s="310">
        <v>1</v>
      </c>
      <c r="Q563" s="310">
        <v>1</v>
      </c>
      <c r="R563" s="201" t="str">
        <f t="shared" si="46"/>
        <v>주입기 Lv.28</v>
      </c>
      <c r="S563" s="312">
        <v>28</v>
      </c>
      <c r="T563" s="312">
        <v>0</v>
      </c>
      <c r="U563" s="312">
        <v>43</v>
      </c>
      <c r="V563" s="312">
        <v>333600</v>
      </c>
      <c r="W563" s="312">
        <v>60</v>
      </c>
      <c r="X563" s="312" t="s">
        <v>4385</v>
      </c>
      <c r="Y563" s="314">
        <v>69</v>
      </c>
      <c r="Z563" s="312">
        <v>7</v>
      </c>
    </row>
    <row r="564" spans="1:37" s="7" customFormat="1" x14ac:dyDescent="0.3">
      <c r="A564" s="87" t="s">
        <v>1549</v>
      </c>
      <c r="B564" s="87"/>
      <c r="C564" s="87"/>
      <c r="D564" s="87"/>
      <c r="E564" s="87"/>
      <c r="F564" s="87"/>
      <c r="G564" s="87"/>
      <c r="H564" s="87"/>
      <c r="I564" s="87"/>
      <c r="J564" s="87"/>
      <c r="K564" s="47"/>
      <c r="L564" s="87"/>
      <c r="M564" s="87"/>
      <c r="N564" s="87"/>
      <c r="O564" s="87"/>
      <c r="P564" s="87"/>
      <c r="Q564" s="87"/>
      <c r="R564" s="87"/>
      <c r="S564" s="103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  <c r="AJ564" s="103"/>
      <c r="AK564" s="103"/>
    </row>
    <row r="565" spans="1:37" s="7" customFormat="1" x14ac:dyDescent="0.3">
      <c r="A565" s="48" t="s">
        <v>1550</v>
      </c>
      <c r="B565" s="48" t="s">
        <v>1524</v>
      </c>
      <c r="C565" s="48" t="s">
        <v>1525</v>
      </c>
      <c r="D565" s="48" t="s">
        <v>1526</v>
      </c>
      <c r="E565" s="48" t="s">
        <v>1527</v>
      </c>
      <c r="F565" s="48" t="s">
        <v>1528</v>
      </c>
      <c r="G565" s="48" t="s">
        <v>1529</v>
      </c>
      <c r="H565" s="48" t="s">
        <v>1530</v>
      </c>
      <c r="I565" s="48" t="s">
        <v>1531</v>
      </c>
      <c r="J565" s="48" t="s">
        <v>1532</v>
      </c>
      <c r="K565" s="48" t="s">
        <v>1533</v>
      </c>
      <c r="L565" s="48" t="s">
        <v>1534</v>
      </c>
      <c r="M565" s="48" t="s">
        <v>1535</v>
      </c>
      <c r="N565" s="48" t="s">
        <v>1551</v>
      </c>
      <c r="O565" s="48" t="s">
        <v>1536</v>
      </c>
      <c r="P565" s="48" t="s">
        <v>1537</v>
      </c>
      <c r="Q565" s="48" t="s">
        <v>1538</v>
      </c>
      <c r="R565" s="48" t="s">
        <v>1539</v>
      </c>
      <c r="S565" s="48" t="s">
        <v>1552</v>
      </c>
      <c r="T565" s="48" t="s">
        <v>97</v>
      </c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103"/>
      <c r="AH565" s="103"/>
      <c r="AI565" s="103"/>
      <c r="AJ565" s="103"/>
      <c r="AK565" s="103"/>
    </row>
    <row r="566" spans="1:37" s="7" customFormat="1" x14ac:dyDescent="0.3">
      <c r="A566" s="103"/>
      <c r="B566" s="103">
        <v>6700</v>
      </c>
      <c r="C566" s="103" t="s">
        <v>1553</v>
      </c>
      <c r="D566" s="103" t="s">
        <v>1553</v>
      </c>
      <c r="E566" s="103" t="s">
        <v>126</v>
      </c>
      <c r="F566" s="103" t="s">
        <v>1554</v>
      </c>
      <c r="G566" s="103">
        <v>0</v>
      </c>
      <c r="H566" s="103">
        <v>0</v>
      </c>
      <c r="I566" s="103" t="s">
        <v>127</v>
      </c>
      <c r="J566" s="103">
        <v>0</v>
      </c>
      <c r="K566" s="6">
        <v>16</v>
      </c>
      <c r="L566" s="103">
        <v>0</v>
      </c>
      <c r="M566" s="103">
        <v>0</v>
      </c>
      <c r="N566" s="103">
        <v>0</v>
      </c>
      <c r="O566" s="103">
        <v>0</v>
      </c>
      <c r="P566" s="103">
        <v>1</v>
      </c>
      <c r="Q566" s="103">
        <v>1</v>
      </c>
      <c r="R566" s="103" t="str">
        <f>F566</f>
        <v>인벤확장0단계</v>
      </c>
      <c r="S566" s="103">
        <v>0</v>
      </c>
      <c r="T566" s="103">
        <v>0</v>
      </c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  <c r="AJ566" s="103"/>
      <c r="AK566" s="103"/>
    </row>
    <row r="567" spans="1:37" s="7" customFormat="1" x14ac:dyDescent="0.3">
      <c r="A567" s="103"/>
      <c r="B567" s="103">
        <v>6701</v>
      </c>
      <c r="C567" s="103" t="s">
        <v>1553</v>
      </c>
      <c r="D567" s="103" t="s">
        <v>1553</v>
      </c>
      <c r="E567" s="103" t="s">
        <v>126</v>
      </c>
      <c r="F567" s="103" t="s">
        <v>1555</v>
      </c>
      <c r="G567" s="103">
        <v>0</v>
      </c>
      <c r="H567" s="103">
        <v>0</v>
      </c>
      <c r="I567" s="103" t="s">
        <v>127</v>
      </c>
      <c r="J567" s="103">
        <v>0</v>
      </c>
      <c r="K567" s="6">
        <v>16</v>
      </c>
      <c r="L567" s="103">
        <v>0</v>
      </c>
      <c r="M567" s="103">
        <v>0</v>
      </c>
      <c r="N567" s="103">
        <v>300</v>
      </c>
      <c r="O567" s="103">
        <v>0</v>
      </c>
      <c r="P567" s="103">
        <v>1</v>
      </c>
      <c r="Q567" s="103">
        <v>1</v>
      </c>
      <c r="R567" s="103" t="str">
        <f>F567</f>
        <v>인벤확장1단계</v>
      </c>
      <c r="S567" s="103">
        <v>1</v>
      </c>
      <c r="T567" s="103">
        <v>5</v>
      </c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  <c r="AJ567" s="103"/>
      <c r="AK567" s="103"/>
    </row>
    <row r="568" spans="1:37" s="7" customFormat="1" x14ac:dyDescent="0.3">
      <c r="A568" s="103"/>
      <c r="B568" s="103">
        <v>6702</v>
      </c>
      <c r="C568" s="103" t="s">
        <v>1553</v>
      </c>
      <c r="D568" s="103" t="s">
        <v>1553</v>
      </c>
      <c r="E568" s="103" t="s">
        <v>126</v>
      </c>
      <c r="F568" s="103" t="s">
        <v>1556</v>
      </c>
      <c r="G568" s="103">
        <v>0</v>
      </c>
      <c r="H568" s="103">
        <v>0</v>
      </c>
      <c r="I568" s="103" t="s">
        <v>127</v>
      </c>
      <c r="J568" s="103">
        <v>0</v>
      </c>
      <c r="K568" s="6">
        <v>16</v>
      </c>
      <c r="L568" s="103">
        <v>0</v>
      </c>
      <c r="M568" s="103">
        <v>0</v>
      </c>
      <c r="N568" s="103">
        <v>0</v>
      </c>
      <c r="O568" s="103">
        <v>10</v>
      </c>
      <c r="P568" s="103">
        <v>1</v>
      </c>
      <c r="Q568" s="103">
        <v>1</v>
      </c>
      <c r="R568" s="103" t="str">
        <f t="shared" ref="R568:R576" si="47">F568</f>
        <v>인벤확장2단계</v>
      </c>
      <c r="S568" s="103">
        <v>2</v>
      </c>
      <c r="T568" s="103">
        <v>10</v>
      </c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  <c r="AJ568" s="103"/>
      <c r="AK568" s="103"/>
    </row>
    <row r="569" spans="1:37" s="7" customFormat="1" x14ac:dyDescent="0.3">
      <c r="A569" s="103"/>
      <c r="B569" s="103">
        <v>6703</v>
      </c>
      <c r="C569" s="103" t="s">
        <v>1553</v>
      </c>
      <c r="D569" s="103" t="s">
        <v>1553</v>
      </c>
      <c r="E569" s="103" t="s">
        <v>126</v>
      </c>
      <c r="F569" s="103" t="s">
        <v>1557</v>
      </c>
      <c r="G569" s="103">
        <v>0</v>
      </c>
      <c r="H569" s="103">
        <v>0</v>
      </c>
      <c r="I569" s="103" t="s">
        <v>127</v>
      </c>
      <c r="J569" s="103">
        <v>0</v>
      </c>
      <c r="K569" s="6">
        <v>16</v>
      </c>
      <c r="L569" s="103">
        <v>0</v>
      </c>
      <c r="M569" s="103">
        <v>0</v>
      </c>
      <c r="N569" s="103">
        <v>0</v>
      </c>
      <c r="O569" s="103">
        <v>12</v>
      </c>
      <c r="P569" s="103">
        <v>1</v>
      </c>
      <c r="Q569" s="103">
        <v>1</v>
      </c>
      <c r="R569" s="103" t="str">
        <f t="shared" si="47"/>
        <v>인벤확장3단계</v>
      </c>
      <c r="S569" s="103">
        <v>3</v>
      </c>
      <c r="T569" s="103">
        <v>15</v>
      </c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  <c r="AJ569" s="103"/>
      <c r="AK569" s="103"/>
    </row>
    <row r="570" spans="1:37" s="7" customFormat="1" x14ac:dyDescent="0.3">
      <c r="A570" s="103"/>
      <c r="B570" s="103">
        <v>6704</v>
      </c>
      <c r="C570" s="103" t="s">
        <v>1553</v>
      </c>
      <c r="D570" s="103" t="s">
        <v>1553</v>
      </c>
      <c r="E570" s="103" t="s">
        <v>126</v>
      </c>
      <c r="F570" s="103" t="s">
        <v>1558</v>
      </c>
      <c r="G570" s="103">
        <v>0</v>
      </c>
      <c r="H570" s="103">
        <v>0</v>
      </c>
      <c r="I570" s="103" t="s">
        <v>127</v>
      </c>
      <c r="J570" s="103">
        <v>0</v>
      </c>
      <c r="K570" s="6">
        <v>16</v>
      </c>
      <c r="L570" s="103">
        <v>0</v>
      </c>
      <c r="M570" s="103">
        <v>0</v>
      </c>
      <c r="N570" s="103">
        <v>0</v>
      </c>
      <c r="O570" s="103">
        <v>14</v>
      </c>
      <c r="P570" s="103">
        <v>1</v>
      </c>
      <c r="Q570" s="103">
        <v>1</v>
      </c>
      <c r="R570" s="103" t="str">
        <f t="shared" si="47"/>
        <v>인벤확장4단계</v>
      </c>
      <c r="S570" s="103">
        <v>4</v>
      </c>
      <c r="T570" s="103">
        <v>20</v>
      </c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  <c r="AJ570" s="103"/>
      <c r="AK570" s="103"/>
    </row>
    <row r="571" spans="1:37" s="7" customFormat="1" x14ac:dyDescent="0.3">
      <c r="A571" s="103"/>
      <c r="B571" s="103">
        <v>6705</v>
      </c>
      <c r="C571" s="103" t="s">
        <v>1553</v>
      </c>
      <c r="D571" s="103" t="s">
        <v>1553</v>
      </c>
      <c r="E571" s="103" t="s">
        <v>126</v>
      </c>
      <c r="F571" s="103" t="s">
        <v>1559</v>
      </c>
      <c r="G571" s="103">
        <v>0</v>
      </c>
      <c r="H571" s="103">
        <v>0</v>
      </c>
      <c r="I571" s="103" t="s">
        <v>127</v>
      </c>
      <c r="J571" s="103">
        <v>0</v>
      </c>
      <c r="K571" s="6">
        <v>16</v>
      </c>
      <c r="L571" s="103">
        <v>0</v>
      </c>
      <c r="M571" s="103">
        <v>0</v>
      </c>
      <c r="N571" s="103">
        <v>0</v>
      </c>
      <c r="O571" s="103">
        <v>16</v>
      </c>
      <c r="P571" s="103">
        <v>1</v>
      </c>
      <c r="Q571" s="103">
        <v>1</v>
      </c>
      <c r="R571" s="103" t="str">
        <f t="shared" si="47"/>
        <v>인벤확장5단계</v>
      </c>
      <c r="S571" s="103">
        <v>5</v>
      </c>
      <c r="T571" s="103">
        <v>25</v>
      </c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  <c r="AJ571" s="103"/>
      <c r="AK571" s="103"/>
    </row>
    <row r="572" spans="1:37" s="7" customFormat="1" x14ac:dyDescent="0.3">
      <c r="A572" s="103"/>
      <c r="B572" s="103">
        <v>6706</v>
      </c>
      <c r="C572" s="103" t="s">
        <v>1553</v>
      </c>
      <c r="D572" s="103" t="s">
        <v>1553</v>
      </c>
      <c r="E572" s="103" t="s">
        <v>126</v>
      </c>
      <c r="F572" s="103" t="s">
        <v>1560</v>
      </c>
      <c r="G572" s="103">
        <v>0</v>
      </c>
      <c r="H572" s="103">
        <v>0</v>
      </c>
      <c r="I572" s="103" t="s">
        <v>127</v>
      </c>
      <c r="J572" s="103">
        <v>0</v>
      </c>
      <c r="K572" s="6">
        <v>16</v>
      </c>
      <c r="L572" s="103">
        <v>0</v>
      </c>
      <c r="M572" s="103">
        <v>0</v>
      </c>
      <c r="N572" s="103">
        <v>0</v>
      </c>
      <c r="O572" s="103">
        <v>18</v>
      </c>
      <c r="P572" s="103">
        <v>1</v>
      </c>
      <c r="Q572" s="103">
        <v>1</v>
      </c>
      <c r="R572" s="103" t="str">
        <f t="shared" si="47"/>
        <v>인벤확장6단계</v>
      </c>
      <c r="S572" s="103">
        <v>6</v>
      </c>
      <c r="T572" s="103">
        <v>30</v>
      </c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  <c r="AJ572" s="103"/>
      <c r="AK572" s="103"/>
    </row>
    <row r="573" spans="1:37" s="7" customFormat="1" x14ac:dyDescent="0.3">
      <c r="A573" s="103"/>
      <c r="B573" s="103">
        <v>6707</v>
      </c>
      <c r="C573" s="103" t="s">
        <v>1553</v>
      </c>
      <c r="D573" s="103" t="s">
        <v>1553</v>
      </c>
      <c r="E573" s="103" t="s">
        <v>126</v>
      </c>
      <c r="F573" s="103" t="s">
        <v>1561</v>
      </c>
      <c r="G573" s="103">
        <v>0</v>
      </c>
      <c r="H573" s="103">
        <v>0</v>
      </c>
      <c r="I573" s="103" t="s">
        <v>127</v>
      </c>
      <c r="J573" s="103">
        <v>0</v>
      </c>
      <c r="K573" s="6">
        <v>16</v>
      </c>
      <c r="L573" s="103">
        <v>0</v>
      </c>
      <c r="M573" s="103">
        <v>0</v>
      </c>
      <c r="N573" s="103">
        <v>0</v>
      </c>
      <c r="O573" s="103">
        <v>20</v>
      </c>
      <c r="P573" s="103">
        <v>1</v>
      </c>
      <c r="Q573" s="103">
        <v>1</v>
      </c>
      <c r="R573" s="103" t="str">
        <f t="shared" si="47"/>
        <v>인벤확장7단계</v>
      </c>
      <c r="S573" s="103">
        <v>7</v>
      </c>
      <c r="T573" s="103">
        <v>35</v>
      </c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  <c r="AJ573" s="103"/>
      <c r="AK573" s="103"/>
    </row>
    <row r="574" spans="1:37" s="7" customFormat="1" x14ac:dyDescent="0.3">
      <c r="A574" s="103"/>
      <c r="B574" s="103">
        <v>6708</v>
      </c>
      <c r="C574" s="103" t="s">
        <v>1553</v>
      </c>
      <c r="D574" s="103" t="s">
        <v>1553</v>
      </c>
      <c r="E574" s="103" t="s">
        <v>126</v>
      </c>
      <c r="F574" s="103" t="s">
        <v>1562</v>
      </c>
      <c r="G574" s="103">
        <v>0</v>
      </c>
      <c r="H574" s="103">
        <v>0</v>
      </c>
      <c r="I574" s="103" t="s">
        <v>127</v>
      </c>
      <c r="J574" s="103">
        <v>0</v>
      </c>
      <c r="K574" s="6">
        <v>16</v>
      </c>
      <c r="L574" s="103">
        <v>0</v>
      </c>
      <c r="M574" s="103">
        <v>0</v>
      </c>
      <c r="N574" s="103">
        <v>0</v>
      </c>
      <c r="O574" s="103">
        <v>22</v>
      </c>
      <c r="P574" s="103">
        <v>1</v>
      </c>
      <c r="Q574" s="103">
        <v>1</v>
      </c>
      <c r="R574" s="103" t="str">
        <f t="shared" si="47"/>
        <v>인벤확장8단계</v>
      </c>
      <c r="S574" s="103">
        <v>8</v>
      </c>
      <c r="T574" s="103">
        <v>40</v>
      </c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  <c r="AJ574" s="103"/>
      <c r="AK574" s="103"/>
    </row>
    <row r="575" spans="1:37" s="7" customFormat="1" x14ac:dyDescent="0.3">
      <c r="A575" s="103"/>
      <c r="B575" s="103">
        <v>6709</v>
      </c>
      <c r="C575" s="103" t="s">
        <v>1553</v>
      </c>
      <c r="D575" s="103" t="s">
        <v>1553</v>
      </c>
      <c r="E575" s="103" t="s">
        <v>126</v>
      </c>
      <c r="F575" s="103" t="s">
        <v>1563</v>
      </c>
      <c r="G575" s="103">
        <v>0</v>
      </c>
      <c r="H575" s="103">
        <v>0</v>
      </c>
      <c r="I575" s="103" t="s">
        <v>127</v>
      </c>
      <c r="J575" s="103">
        <v>0</v>
      </c>
      <c r="K575" s="6">
        <v>16</v>
      </c>
      <c r="L575" s="103">
        <v>0</v>
      </c>
      <c r="M575" s="103">
        <v>0</v>
      </c>
      <c r="N575" s="103">
        <v>0</v>
      </c>
      <c r="O575" s="103">
        <v>24</v>
      </c>
      <c r="P575" s="103">
        <v>1</v>
      </c>
      <c r="Q575" s="103">
        <v>1</v>
      </c>
      <c r="R575" s="103" t="str">
        <f t="shared" si="47"/>
        <v>인벤확장9단계</v>
      </c>
      <c r="S575" s="103">
        <v>9</v>
      </c>
      <c r="T575" s="103">
        <v>45</v>
      </c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  <c r="AJ575" s="103"/>
      <c r="AK575" s="103"/>
    </row>
    <row r="576" spans="1:37" s="7" customFormat="1" x14ac:dyDescent="0.3">
      <c r="A576" s="103"/>
      <c r="B576" s="103">
        <v>6710</v>
      </c>
      <c r="C576" s="103" t="s">
        <v>1553</v>
      </c>
      <c r="D576" s="103" t="s">
        <v>1553</v>
      </c>
      <c r="E576" s="103" t="s">
        <v>126</v>
      </c>
      <c r="F576" s="103" t="s">
        <v>1564</v>
      </c>
      <c r="G576" s="103">
        <v>0</v>
      </c>
      <c r="H576" s="103">
        <v>0</v>
      </c>
      <c r="I576" s="103" t="s">
        <v>127</v>
      </c>
      <c r="J576" s="103">
        <v>0</v>
      </c>
      <c r="K576" s="6">
        <v>16</v>
      </c>
      <c r="L576" s="103">
        <v>0</v>
      </c>
      <c r="M576" s="103">
        <v>0</v>
      </c>
      <c r="N576" s="103">
        <v>0</v>
      </c>
      <c r="O576" s="103">
        <v>26</v>
      </c>
      <c r="P576" s="103">
        <v>1</v>
      </c>
      <c r="Q576" s="103">
        <v>1</v>
      </c>
      <c r="R576" s="103" t="str">
        <f t="shared" si="47"/>
        <v>인벤확장10단계</v>
      </c>
      <c r="S576" s="103">
        <v>10</v>
      </c>
      <c r="T576" s="103">
        <v>50</v>
      </c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  <c r="AJ576" s="103"/>
      <c r="AK576" s="103"/>
    </row>
    <row r="577" spans="1:37" s="320" customFormat="1" x14ac:dyDescent="0.3">
      <c r="B577" s="320">
        <v>6711</v>
      </c>
      <c r="C577" s="320" t="s">
        <v>1553</v>
      </c>
      <c r="D577" s="320" t="s">
        <v>1553</v>
      </c>
      <c r="E577" s="320" t="s">
        <v>126</v>
      </c>
      <c r="F577" s="320" t="s">
        <v>4386</v>
      </c>
      <c r="G577" s="320">
        <v>0</v>
      </c>
      <c r="H577" s="320">
        <v>0</v>
      </c>
      <c r="I577" s="320" t="s">
        <v>127</v>
      </c>
      <c r="J577" s="320">
        <v>0</v>
      </c>
      <c r="K577" s="6">
        <v>16</v>
      </c>
      <c r="L577" s="320">
        <v>0</v>
      </c>
      <c r="M577" s="320">
        <v>0</v>
      </c>
      <c r="N577" s="320">
        <v>0</v>
      </c>
      <c r="O577" s="320">
        <f>O576+2</f>
        <v>28</v>
      </c>
      <c r="P577" s="320">
        <v>1</v>
      </c>
      <c r="Q577" s="320">
        <v>1</v>
      </c>
      <c r="R577" s="320" t="str">
        <f t="shared" ref="R577:R580" si="48">F577</f>
        <v>인벤확장11단계</v>
      </c>
      <c r="S577" s="320">
        <v>11</v>
      </c>
      <c r="T577" s="320">
        <v>55</v>
      </c>
    </row>
    <row r="578" spans="1:37" s="320" customFormat="1" x14ac:dyDescent="0.3">
      <c r="B578" s="320">
        <v>6712</v>
      </c>
      <c r="C578" s="320" t="s">
        <v>1553</v>
      </c>
      <c r="D578" s="320" t="s">
        <v>1553</v>
      </c>
      <c r="E578" s="320" t="s">
        <v>126</v>
      </c>
      <c r="F578" s="320" t="s">
        <v>4387</v>
      </c>
      <c r="G578" s="320">
        <v>0</v>
      </c>
      <c r="H578" s="320">
        <v>0</v>
      </c>
      <c r="I578" s="320" t="s">
        <v>127</v>
      </c>
      <c r="J578" s="320">
        <v>0</v>
      </c>
      <c r="K578" s="6">
        <v>16</v>
      </c>
      <c r="L578" s="320">
        <v>0</v>
      </c>
      <c r="M578" s="320">
        <v>0</v>
      </c>
      <c r="N578" s="320">
        <v>0</v>
      </c>
      <c r="O578" s="320">
        <f>O577+2</f>
        <v>30</v>
      </c>
      <c r="P578" s="320">
        <v>1</v>
      </c>
      <c r="Q578" s="320">
        <v>1</v>
      </c>
      <c r="R578" s="320" t="str">
        <f t="shared" si="48"/>
        <v>인벤확장12단계</v>
      </c>
      <c r="S578" s="320">
        <v>12</v>
      </c>
      <c r="T578" s="320">
        <v>60</v>
      </c>
    </row>
    <row r="579" spans="1:37" s="320" customFormat="1" x14ac:dyDescent="0.3">
      <c r="B579" s="320">
        <v>6713</v>
      </c>
      <c r="C579" s="320" t="s">
        <v>1553</v>
      </c>
      <c r="D579" s="320" t="s">
        <v>1553</v>
      </c>
      <c r="E579" s="320" t="s">
        <v>126</v>
      </c>
      <c r="F579" s="320" t="s">
        <v>4388</v>
      </c>
      <c r="G579" s="320">
        <v>0</v>
      </c>
      <c r="H579" s="320">
        <v>0</v>
      </c>
      <c r="I579" s="320" t="s">
        <v>127</v>
      </c>
      <c r="J579" s="320">
        <v>0</v>
      </c>
      <c r="K579" s="6">
        <v>16</v>
      </c>
      <c r="L579" s="320">
        <v>0</v>
      </c>
      <c r="M579" s="320">
        <v>0</v>
      </c>
      <c r="N579" s="320">
        <v>0</v>
      </c>
      <c r="O579" s="320">
        <f>O578+2</f>
        <v>32</v>
      </c>
      <c r="P579" s="320">
        <v>1</v>
      </c>
      <c r="Q579" s="320">
        <v>1</v>
      </c>
      <c r="R579" s="320" t="str">
        <f t="shared" si="48"/>
        <v>인벤확장13단계</v>
      </c>
      <c r="S579" s="320">
        <v>13</v>
      </c>
      <c r="T579" s="320">
        <v>65</v>
      </c>
    </row>
    <row r="580" spans="1:37" s="320" customFormat="1" x14ac:dyDescent="0.3">
      <c r="B580" s="320">
        <v>6714</v>
      </c>
      <c r="C580" s="320" t="s">
        <v>1553</v>
      </c>
      <c r="D580" s="320" t="s">
        <v>1553</v>
      </c>
      <c r="E580" s="320" t="s">
        <v>126</v>
      </c>
      <c r="F580" s="320" t="s">
        <v>4389</v>
      </c>
      <c r="G580" s="320">
        <v>0</v>
      </c>
      <c r="H580" s="320">
        <v>0</v>
      </c>
      <c r="I580" s="320" t="s">
        <v>127</v>
      </c>
      <c r="J580" s="320">
        <v>0</v>
      </c>
      <c r="K580" s="6">
        <v>16</v>
      </c>
      <c r="L580" s="320">
        <v>0</v>
      </c>
      <c r="M580" s="320">
        <v>0</v>
      </c>
      <c r="N580" s="320">
        <v>0</v>
      </c>
      <c r="O580" s="320">
        <f>O579+2</f>
        <v>34</v>
      </c>
      <c r="P580" s="320">
        <v>1</v>
      </c>
      <c r="Q580" s="320">
        <v>1</v>
      </c>
      <c r="R580" s="320" t="str">
        <f t="shared" si="48"/>
        <v>인벤확장14단계</v>
      </c>
      <c r="S580" s="320">
        <v>14</v>
      </c>
      <c r="T580" s="320">
        <v>70</v>
      </c>
    </row>
    <row r="581" spans="1:37" s="7" customFormat="1" x14ac:dyDescent="0.3">
      <c r="A581" s="87" t="s">
        <v>179</v>
      </c>
      <c r="B581" s="87"/>
      <c r="C581" s="87"/>
      <c r="D581" s="87"/>
      <c r="E581" s="87"/>
      <c r="F581" s="87"/>
      <c r="G581" s="87"/>
      <c r="H581" s="87"/>
      <c r="I581" s="87"/>
      <c r="J581" s="87"/>
      <c r="K581" s="87"/>
      <c r="L581" s="87"/>
      <c r="M581" s="87"/>
      <c r="N581" s="87"/>
      <c r="O581" s="87"/>
      <c r="P581" s="87"/>
      <c r="Q581" s="87"/>
      <c r="R581" s="87"/>
      <c r="S581" s="87"/>
      <c r="T581" s="87"/>
      <c r="U581" s="87"/>
      <c r="V581" s="87"/>
      <c r="W581" s="87"/>
      <c r="X581" s="87"/>
      <c r="Y581" s="87"/>
      <c r="Z581" s="87"/>
      <c r="AA581" s="87"/>
      <c r="AB581" s="87"/>
      <c r="AC581" s="87"/>
      <c r="AD581" s="87"/>
      <c r="AE581" s="87"/>
      <c r="AF581" s="87"/>
      <c r="AG581" s="103"/>
      <c r="AH581" s="103"/>
      <c r="AI581" s="103"/>
      <c r="AJ581" s="103"/>
      <c r="AK581" s="103"/>
    </row>
    <row r="582" spans="1:37" s="7" customFormat="1" x14ac:dyDescent="0.3">
      <c r="A582" s="48" t="s">
        <v>1565</v>
      </c>
      <c r="B582" s="48" t="s">
        <v>168</v>
      </c>
      <c r="C582" s="48" t="s">
        <v>96</v>
      </c>
      <c r="D582" s="48" t="s">
        <v>180</v>
      </c>
      <c r="E582" s="48" t="s">
        <v>181</v>
      </c>
      <c r="F582" s="48" t="s">
        <v>182</v>
      </c>
      <c r="G582" s="48" t="s">
        <v>183</v>
      </c>
      <c r="H582" s="48" t="s">
        <v>184</v>
      </c>
      <c r="I582" s="48" t="s">
        <v>83</v>
      </c>
      <c r="J582" s="48" t="s">
        <v>185</v>
      </c>
      <c r="K582" s="48" t="s">
        <v>186</v>
      </c>
      <c r="L582" s="48" t="s">
        <v>187</v>
      </c>
      <c r="M582" s="48" t="s">
        <v>188</v>
      </c>
      <c r="N582" s="48" t="s">
        <v>1551</v>
      </c>
      <c r="O582" s="48" t="s">
        <v>1536</v>
      </c>
      <c r="P582" s="48" t="s">
        <v>191</v>
      </c>
      <c r="Q582" s="48" t="s">
        <v>192</v>
      </c>
      <c r="R582" s="48" t="s">
        <v>1539</v>
      </c>
      <c r="S582" s="48" t="s">
        <v>1552</v>
      </c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103"/>
      <c r="AH582" s="103"/>
      <c r="AI582" s="103"/>
      <c r="AJ582" s="103"/>
      <c r="AK582" s="103"/>
    </row>
    <row r="583" spans="1:37" s="7" customFormat="1" x14ac:dyDescent="0.3">
      <c r="A583" s="103"/>
      <c r="B583" s="103">
        <v>6800</v>
      </c>
      <c r="C583" s="103" t="s">
        <v>193</v>
      </c>
      <c r="D583" s="103" t="s">
        <v>193</v>
      </c>
      <c r="E583" s="103" t="s">
        <v>126</v>
      </c>
      <c r="F583" s="103" t="s">
        <v>1566</v>
      </c>
      <c r="G583" s="103">
        <v>0</v>
      </c>
      <c r="H583" s="103">
        <v>0</v>
      </c>
      <c r="I583" s="103" t="s">
        <v>127</v>
      </c>
      <c r="J583" s="103">
        <v>0</v>
      </c>
      <c r="K583" s="103">
        <v>16</v>
      </c>
      <c r="L583" s="103">
        <v>0</v>
      </c>
      <c r="M583" s="103">
        <v>0</v>
      </c>
      <c r="N583" s="103">
        <v>0</v>
      </c>
      <c r="O583" s="103">
        <v>0</v>
      </c>
      <c r="P583" s="103">
        <v>0</v>
      </c>
      <c r="Q583" s="103">
        <v>0</v>
      </c>
      <c r="R583" s="103" t="str">
        <f>F583</f>
        <v>경작지확장0단계</v>
      </c>
      <c r="S583" s="103">
        <v>0</v>
      </c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  <c r="AJ583" s="103"/>
      <c r="AK583" s="103"/>
    </row>
    <row r="584" spans="1:37" s="7" customFormat="1" x14ac:dyDescent="0.3">
      <c r="A584" s="103"/>
      <c r="B584" s="103">
        <v>6801</v>
      </c>
      <c r="C584" s="103" t="s">
        <v>193</v>
      </c>
      <c r="D584" s="103" t="s">
        <v>193</v>
      </c>
      <c r="E584" s="103" t="s">
        <v>126</v>
      </c>
      <c r="F584" s="103" t="s">
        <v>1567</v>
      </c>
      <c r="G584" s="103">
        <v>0</v>
      </c>
      <c r="H584" s="103">
        <v>0</v>
      </c>
      <c r="I584" s="103" t="s">
        <v>127</v>
      </c>
      <c r="J584" s="103">
        <v>0</v>
      </c>
      <c r="K584" s="103">
        <v>16</v>
      </c>
      <c r="L584" s="103">
        <v>0</v>
      </c>
      <c r="M584" s="103">
        <v>0</v>
      </c>
      <c r="N584" s="103">
        <v>100</v>
      </c>
      <c r="O584" s="103">
        <v>0</v>
      </c>
      <c r="P584" s="103">
        <v>1</v>
      </c>
      <c r="Q584" s="103">
        <v>1</v>
      </c>
      <c r="R584" s="103" t="str">
        <f>F584</f>
        <v>경작지확장1단계</v>
      </c>
      <c r="S584" s="103">
        <v>1</v>
      </c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  <c r="AJ584" s="103"/>
      <c r="AK584" s="103"/>
    </row>
    <row r="585" spans="1:37" s="7" customFormat="1" x14ac:dyDescent="0.3">
      <c r="A585" s="103"/>
      <c r="B585" s="103">
        <v>6802</v>
      </c>
      <c r="C585" s="103" t="s">
        <v>193</v>
      </c>
      <c r="D585" s="103" t="s">
        <v>193</v>
      </c>
      <c r="E585" s="103" t="s">
        <v>126</v>
      </c>
      <c r="F585" s="103" t="s">
        <v>1568</v>
      </c>
      <c r="G585" s="103">
        <v>0</v>
      </c>
      <c r="H585" s="103">
        <v>0</v>
      </c>
      <c r="I585" s="103" t="s">
        <v>127</v>
      </c>
      <c r="J585" s="103">
        <v>0</v>
      </c>
      <c r="K585" s="103">
        <v>16</v>
      </c>
      <c r="L585" s="103">
        <v>0</v>
      </c>
      <c r="M585" s="103">
        <v>0</v>
      </c>
      <c r="N585" s="106">
        <v>1000</v>
      </c>
      <c r="O585" s="103">
        <v>0</v>
      </c>
      <c r="P585" s="103">
        <v>1</v>
      </c>
      <c r="Q585" s="103">
        <v>1</v>
      </c>
      <c r="R585" s="103" t="str">
        <f t="shared" ref="R585:R592" si="49">F585</f>
        <v>경작지확장2단계</v>
      </c>
      <c r="S585" s="103">
        <v>2</v>
      </c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  <c r="AJ585" s="103"/>
      <c r="AK585" s="103"/>
    </row>
    <row r="586" spans="1:37" s="7" customFormat="1" x14ac:dyDescent="0.3">
      <c r="A586" s="103"/>
      <c r="B586" s="103">
        <v>6803</v>
      </c>
      <c r="C586" s="103" t="s">
        <v>193</v>
      </c>
      <c r="D586" s="103" t="s">
        <v>193</v>
      </c>
      <c r="E586" s="103" t="s">
        <v>126</v>
      </c>
      <c r="F586" s="103" t="s">
        <v>1569</v>
      </c>
      <c r="G586" s="103">
        <v>0</v>
      </c>
      <c r="H586" s="103">
        <v>0</v>
      </c>
      <c r="I586" s="103" t="s">
        <v>127</v>
      </c>
      <c r="J586" s="103">
        <v>0</v>
      </c>
      <c r="K586" s="103">
        <v>16</v>
      </c>
      <c r="L586" s="103">
        <v>0</v>
      </c>
      <c r="M586" s="103">
        <v>0</v>
      </c>
      <c r="N586" s="103">
        <v>0</v>
      </c>
      <c r="O586" s="103">
        <v>8</v>
      </c>
      <c r="P586" s="103">
        <v>1</v>
      </c>
      <c r="Q586" s="103">
        <v>1</v>
      </c>
      <c r="R586" s="103" t="str">
        <f t="shared" si="49"/>
        <v>경작지확장3단계</v>
      </c>
      <c r="S586" s="103">
        <v>3</v>
      </c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G586" s="103"/>
      <c r="AH586" s="103"/>
      <c r="AI586" s="103"/>
      <c r="AJ586" s="103"/>
      <c r="AK586" s="103"/>
    </row>
    <row r="587" spans="1:37" s="7" customFormat="1" x14ac:dyDescent="0.3">
      <c r="A587" s="103"/>
      <c r="B587" s="103">
        <v>6804</v>
      </c>
      <c r="C587" s="103" t="s">
        <v>193</v>
      </c>
      <c r="D587" s="103" t="s">
        <v>193</v>
      </c>
      <c r="E587" s="103" t="s">
        <v>126</v>
      </c>
      <c r="F587" s="103" t="s">
        <v>1570</v>
      </c>
      <c r="G587" s="103">
        <v>0</v>
      </c>
      <c r="H587" s="103">
        <v>0</v>
      </c>
      <c r="I587" s="103" t="s">
        <v>127</v>
      </c>
      <c r="J587" s="103">
        <v>0</v>
      </c>
      <c r="K587" s="103">
        <v>16</v>
      </c>
      <c r="L587" s="103">
        <v>0</v>
      </c>
      <c r="M587" s="103">
        <v>0</v>
      </c>
      <c r="N587" s="103">
        <v>0</v>
      </c>
      <c r="O587" s="103">
        <v>10</v>
      </c>
      <c r="P587" s="103">
        <v>1</v>
      </c>
      <c r="Q587" s="103">
        <v>1</v>
      </c>
      <c r="R587" s="103" t="str">
        <f t="shared" si="49"/>
        <v>경작지확장4단계</v>
      </c>
      <c r="S587" s="103">
        <v>4</v>
      </c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G587" s="103"/>
      <c r="AH587" s="103"/>
      <c r="AI587" s="103"/>
      <c r="AJ587" s="103"/>
      <c r="AK587" s="103"/>
    </row>
    <row r="588" spans="1:37" s="7" customFormat="1" x14ac:dyDescent="0.3">
      <c r="A588" s="103"/>
      <c r="B588" s="103">
        <v>6805</v>
      </c>
      <c r="C588" s="103" t="s">
        <v>193</v>
      </c>
      <c r="D588" s="103" t="s">
        <v>193</v>
      </c>
      <c r="E588" s="103" t="s">
        <v>126</v>
      </c>
      <c r="F588" s="103" t="s">
        <v>1571</v>
      </c>
      <c r="G588" s="103">
        <v>0</v>
      </c>
      <c r="H588" s="103">
        <v>0</v>
      </c>
      <c r="I588" s="103" t="s">
        <v>127</v>
      </c>
      <c r="J588" s="103">
        <v>0</v>
      </c>
      <c r="K588" s="103">
        <v>16</v>
      </c>
      <c r="L588" s="103">
        <v>0</v>
      </c>
      <c r="M588" s="103">
        <v>0</v>
      </c>
      <c r="N588" s="103">
        <v>0</v>
      </c>
      <c r="O588" s="103">
        <v>12</v>
      </c>
      <c r="P588" s="103">
        <v>1</v>
      </c>
      <c r="Q588" s="103">
        <v>1</v>
      </c>
      <c r="R588" s="103" t="str">
        <f t="shared" si="49"/>
        <v>경작지확장5단계</v>
      </c>
      <c r="S588" s="103">
        <v>5</v>
      </c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  <c r="AJ588" s="103"/>
      <c r="AK588" s="103"/>
    </row>
    <row r="589" spans="1:37" s="14" customFormat="1" x14ac:dyDescent="0.3">
      <c r="A589" s="103"/>
      <c r="B589" s="103">
        <v>6806</v>
      </c>
      <c r="C589" s="103" t="s">
        <v>193</v>
      </c>
      <c r="D589" s="103" t="s">
        <v>193</v>
      </c>
      <c r="E589" s="103" t="s">
        <v>126</v>
      </c>
      <c r="F589" s="103" t="s">
        <v>1572</v>
      </c>
      <c r="G589" s="103">
        <v>0</v>
      </c>
      <c r="H589" s="103">
        <v>0</v>
      </c>
      <c r="I589" s="103" t="s">
        <v>127</v>
      </c>
      <c r="J589" s="103">
        <v>0</v>
      </c>
      <c r="K589" s="103">
        <v>16</v>
      </c>
      <c r="L589" s="103">
        <v>0</v>
      </c>
      <c r="M589" s="103">
        <v>0</v>
      </c>
      <c r="N589" s="103">
        <v>0</v>
      </c>
      <c r="O589" s="103">
        <v>14</v>
      </c>
      <c r="P589" s="103">
        <v>1</v>
      </c>
      <c r="Q589" s="103">
        <v>1</v>
      </c>
      <c r="R589" s="103" t="str">
        <f t="shared" si="49"/>
        <v>경작지확장6단계</v>
      </c>
      <c r="S589" s="103">
        <v>6</v>
      </c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  <c r="AJ589" s="103"/>
      <c r="AK589" s="103"/>
    </row>
    <row r="590" spans="1:37" s="14" customFormat="1" x14ac:dyDescent="0.3">
      <c r="A590" s="103"/>
      <c r="B590" s="103">
        <v>6807</v>
      </c>
      <c r="C590" s="103" t="s">
        <v>193</v>
      </c>
      <c r="D590" s="103" t="s">
        <v>193</v>
      </c>
      <c r="E590" s="103" t="s">
        <v>126</v>
      </c>
      <c r="F590" s="103" t="s">
        <v>1573</v>
      </c>
      <c r="G590" s="103">
        <v>0</v>
      </c>
      <c r="H590" s="103">
        <v>0</v>
      </c>
      <c r="I590" s="103" t="s">
        <v>127</v>
      </c>
      <c r="J590" s="103">
        <v>0</v>
      </c>
      <c r="K590" s="103">
        <v>16</v>
      </c>
      <c r="L590" s="103">
        <v>0</v>
      </c>
      <c r="M590" s="103">
        <v>0</v>
      </c>
      <c r="N590" s="103">
        <v>0</v>
      </c>
      <c r="O590" s="103">
        <v>16</v>
      </c>
      <c r="P590" s="103">
        <v>1</v>
      </c>
      <c r="Q590" s="103">
        <v>1</v>
      </c>
      <c r="R590" s="103" t="str">
        <f t="shared" si="49"/>
        <v>경작지확장7단계</v>
      </c>
      <c r="S590" s="103">
        <v>7</v>
      </c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  <c r="AJ590" s="103"/>
      <c r="AK590" s="103"/>
    </row>
    <row r="591" spans="1:37" s="14" customFormat="1" x14ac:dyDescent="0.3">
      <c r="A591" s="103"/>
      <c r="B591" s="103">
        <v>6808</v>
      </c>
      <c r="C591" s="103" t="s">
        <v>193</v>
      </c>
      <c r="D591" s="103" t="s">
        <v>193</v>
      </c>
      <c r="E591" s="103" t="s">
        <v>126</v>
      </c>
      <c r="F591" s="103" t="s">
        <v>1574</v>
      </c>
      <c r="G591" s="103">
        <v>0</v>
      </c>
      <c r="H591" s="103">
        <v>0</v>
      </c>
      <c r="I591" s="103" t="s">
        <v>127</v>
      </c>
      <c r="J591" s="103">
        <v>0</v>
      </c>
      <c r="K591" s="103">
        <v>16</v>
      </c>
      <c r="L591" s="103">
        <v>0</v>
      </c>
      <c r="M591" s="103">
        <v>0</v>
      </c>
      <c r="N591" s="103">
        <v>0</v>
      </c>
      <c r="O591" s="103">
        <v>18</v>
      </c>
      <c r="P591" s="103">
        <v>1</v>
      </c>
      <c r="Q591" s="103">
        <v>1</v>
      </c>
      <c r="R591" s="103" t="str">
        <f t="shared" si="49"/>
        <v>경작지확장8단계</v>
      </c>
      <c r="S591" s="103">
        <v>8</v>
      </c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  <c r="AJ591" s="103"/>
      <c r="AK591" s="103"/>
    </row>
    <row r="592" spans="1:37" s="14" customFormat="1" x14ac:dyDescent="0.3">
      <c r="A592" s="103"/>
      <c r="B592" s="103">
        <v>6809</v>
      </c>
      <c r="C592" s="103" t="s">
        <v>193</v>
      </c>
      <c r="D592" s="103" t="s">
        <v>193</v>
      </c>
      <c r="E592" s="103" t="s">
        <v>126</v>
      </c>
      <c r="F592" s="103" t="s">
        <v>1575</v>
      </c>
      <c r="G592" s="103">
        <v>0</v>
      </c>
      <c r="H592" s="103">
        <v>0</v>
      </c>
      <c r="I592" s="103" t="s">
        <v>127</v>
      </c>
      <c r="J592" s="103">
        <v>0</v>
      </c>
      <c r="K592" s="103">
        <v>16</v>
      </c>
      <c r="L592" s="103">
        <v>0</v>
      </c>
      <c r="M592" s="103">
        <v>0</v>
      </c>
      <c r="N592" s="103">
        <v>0</v>
      </c>
      <c r="O592" s="103">
        <v>20</v>
      </c>
      <c r="P592" s="103">
        <v>1</v>
      </c>
      <c r="Q592" s="103">
        <v>1</v>
      </c>
      <c r="R592" s="103" t="str">
        <f t="shared" si="49"/>
        <v>경작지확장9단계</v>
      </c>
      <c r="S592" s="103">
        <v>9</v>
      </c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  <c r="AJ592" s="103"/>
      <c r="AK592" s="103"/>
    </row>
    <row r="593" spans="1:37" s="14" customFormat="1" x14ac:dyDescent="0.3">
      <c r="A593" s="103"/>
      <c r="B593" s="103">
        <v>6810</v>
      </c>
      <c r="C593" s="103" t="s">
        <v>193</v>
      </c>
      <c r="D593" s="103" t="s">
        <v>193</v>
      </c>
      <c r="E593" s="103" t="s">
        <v>126</v>
      </c>
      <c r="F593" s="103" t="s">
        <v>1576</v>
      </c>
      <c r="G593" s="103">
        <v>0</v>
      </c>
      <c r="H593" s="103">
        <v>0</v>
      </c>
      <c r="I593" s="103" t="s">
        <v>127</v>
      </c>
      <c r="J593" s="103">
        <v>0</v>
      </c>
      <c r="K593" s="103">
        <v>16</v>
      </c>
      <c r="L593" s="103">
        <v>0</v>
      </c>
      <c r="M593" s="103">
        <v>0</v>
      </c>
      <c r="N593" s="103">
        <v>0</v>
      </c>
      <c r="O593" s="103">
        <v>22</v>
      </c>
      <c r="P593" s="103">
        <v>1</v>
      </c>
      <c r="Q593" s="103">
        <v>1</v>
      </c>
      <c r="R593" s="103" t="str">
        <f t="shared" ref="R593:R594" si="50">F593</f>
        <v>경작지확장10단계</v>
      </c>
      <c r="S593" s="103">
        <v>10</v>
      </c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  <c r="AJ593" s="103"/>
      <c r="AK593" s="103"/>
    </row>
    <row r="594" spans="1:37" s="14" customFormat="1" x14ac:dyDescent="0.3">
      <c r="A594" s="103"/>
      <c r="B594" s="103">
        <v>6811</v>
      </c>
      <c r="C594" s="103" t="s">
        <v>193</v>
      </c>
      <c r="D594" s="103" t="s">
        <v>193</v>
      </c>
      <c r="E594" s="103" t="s">
        <v>126</v>
      </c>
      <c r="F594" s="103" t="s">
        <v>1577</v>
      </c>
      <c r="G594" s="103">
        <v>0</v>
      </c>
      <c r="H594" s="103">
        <v>0</v>
      </c>
      <c r="I594" s="103" t="s">
        <v>127</v>
      </c>
      <c r="J594" s="103">
        <v>0</v>
      </c>
      <c r="K594" s="103">
        <v>16</v>
      </c>
      <c r="L594" s="103">
        <v>0</v>
      </c>
      <c r="M594" s="103">
        <v>0</v>
      </c>
      <c r="N594" s="103">
        <v>0</v>
      </c>
      <c r="O594" s="103">
        <v>24</v>
      </c>
      <c r="P594" s="103">
        <v>1</v>
      </c>
      <c r="Q594" s="103">
        <v>1</v>
      </c>
      <c r="R594" s="103" t="str">
        <f t="shared" si="50"/>
        <v>경작지확장11단계</v>
      </c>
      <c r="S594" s="103">
        <v>11</v>
      </c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  <c r="AJ594" s="103"/>
      <c r="AK594" s="103"/>
    </row>
    <row r="595" spans="1:37" s="14" customFormat="1" x14ac:dyDescent="0.3">
      <c r="A595" s="87" t="s">
        <v>1578</v>
      </c>
      <c r="B595" s="87"/>
      <c r="C595" s="87"/>
      <c r="D595" s="87"/>
      <c r="E595" s="87"/>
      <c r="F595" s="87"/>
      <c r="G595" s="87"/>
      <c r="H595" s="87"/>
      <c r="I595" s="87"/>
      <c r="J595" s="87"/>
      <c r="K595" s="87"/>
      <c r="L595" s="87"/>
      <c r="M595" s="87"/>
      <c r="N595" s="87"/>
      <c r="O595" s="87"/>
      <c r="P595" s="87"/>
      <c r="Q595" s="87"/>
      <c r="R595" s="87"/>
      <c r="S595" s="87" t="s">
        <v>1579</v>
      </c>
      <c r="T595" s="87" t="s">
        <v>1580</v>
      </c>
      <c r="U595" s="87" t="s">
        <v>1581</v>
      </c>
      <c r="V595" s="87" t="s">
        <v>1582</v>
      </c>
      <c r="W595" s="87"/>
      <c r="X595" s="87" t="s">
        <v>1583</v>
      </c>
      <c r="Y595" s="87" t="s">
        <v>1584</v>
      </c>
      <c r="Z595" s="87" t="s">
        <v>1708</v>
      </c>
      <c r="AA595" s="87" t="s">
        <v>1709</v>
      </c>
      <c r="AB595" s="87" t="s">
        <v>1711</v>
      </c>
      <c r="AC595" s="87" t="s">
        <v>1710</v>
      </c>
      <c r="AD595" s="87" t="s">
        <v>1712</v>
      </c>
      <c r="AE595" s="87"/>
      <c r="AF595" s="87"/>
      <c r="AG595" s="103"/>
      <c r="AH595" s="103"/>
      <c r="AI595" s="103"/>
      <c r="AJ595" s="103"/>
      <c r="AK595" s="103"/>
    </row>
    <row r="596" spans="1:37" s="14" customFormat="1" x14ac:dyDescent="0.3">
      <c r="A596" s="48" t="s">
        <v>1585</v>
      </c>
      <c r="B596" s="48" t="s">
        <v>168</v>
      </c>
      <c r="C596" s="48" t="s">
        <v>96</v>
      </c>
      <c r="D596" s="48" t="s">
        <v>180</v>
      </c>
      <c r="E596" s="48" t="s">
        <v>181</v>
      </c>
      <c r="F596" s="48" t="s">
        <v>182</v>
      </c>
      <c r="G596" s="48" t="s">
        <v>183</v>
      </c>
      <c r="H596" s="48" t="s">
        <v>184</v>
      </c>
      <c r="I596" s="48" t="s">
        <v>83</v>
      </c>
      <c r="J596" s="48" t="s">
        <v>185</v>
      </c>
      <c r="K596" s="48" t="s">
        <v>186</v>
      </c>
      <c r="L596" s="48" t="s">
        <v>187</v>
      </c>
      <c r="M596" s="48" t="s">
        <v>188</v>
      </c>
      <c r="N596" s="48" t="s">
        <v>1551</v>
      </c>
      <c r="O596" s="48" t="s">
        <v>1536</v>
      </c>
      <c r="P596" s="48" t="s">
        <v>191</v>
      </c>
      <c r="Q596" s="48" t="s">
        <v>192</v>
      </c>
      <c r="R596" s="48" t="s">
        <v>1539</v>
      </c>
      <c r="S596" s="48" t="s">
        <v>1586</v>
      </c>
      <c r="T596" s="48" t="s">
        <v>1587</v>
      </c>
      <c r="U596" s="48" t="s">
        <v>1588</v>
      </c>
      <c r="V596" s="48" t="s">
        <v>1589</v>
      </c>
      <c r="W596" s="108" t="s">
        <v>1590</v>
      </c>
      <c r="X596" s="48" t="s">
        <v>1591</v>
      </c>
      <c r="Y596" s="48" t="s">
        <v>1592</v>
      </c>
      <c r="Z596" s="48" t="s">
        <v>1717</v>
      </c>
      <c r="AA596" s="48" t="s">
        <v>1718</v>
      </c>
      <c r="AB596" s="48" t="s">
        <v>1719</v>
      </c>
      <c r="AC596" s="48" t="s">
        <v>1721</v>
      </c>
      <c r="AD596" s="48" t="s">
        <v>1720</v>
      </c>
      <c r="AE596" s="48" t="s">
        <v>1765</v>
      </c>
      <c r="AF596" s="48"/>
      <c r="AG596" s="103"/>
      <c r="AH596" s="103"/>
      <c r="AI596" s="103"/>
      <c r="AJ596" s="103"/>
      <c r="AK596" s="103"/>
    </row>
    <row r="597" spans="1:37" s="14" customFormat="1" x14ac:dyDescent="0.3">
      <c r="A597" s="103"/>
      <c r="B597" s="103">
        <v>6900</v>
      </c>
      <c r="C597" s="103" t="s">
        <v>398</v>
      </c>
      <c r="D597" s="103" t="s">
        <v>398</v>
      </c>
      <c r="E597" s="103" t="s">
        <v>126</v>
      </c>
      <c r="F597" s="106" t="str">
        <f>lng_iteminfo!$O672</f>
        <v>건강 목장</v>
      </c>
      <c r="G597" s="103">
        <v>1</v>
      </c>
      <c r="H597" s="103">
        <v>0</v>
      </c>
      <c r="I597" s="103" t="s">
        <v>127</v>
      </c>
      <c r="J597" s="103">
        <v>0</v>
      </c>
      <c r="K597" s="103">
        <v>16</v>
      </c>
      <c r="L597" s="103">
        <v>1</v>
      </c>
      <c r="M597" s="103">
        <v>0</v>
      </c>
      <c r="N597" s="123">
        <v>900</v>
      </c>
      <c r="O597" s="103">
        <v>0</v>
      </c>
      <c r="P597" s="103">
        <v>1</v>
      </c>
      <c r="Q597" s="123">
        <v>900</v>
      </c>
      <c r="R597" s="103" t="str">
        <f>F597</f>
        <v>건강 목장</v>
      </c>
      <c r="S597" s="103">
        <v>30</v>
      </c>
      <c r="T597" s="123">
        <v>60</v>
      </c>
      <c r="U597" s="103">
        <v>2015</v>
      </c>
      <c r="V597" s="103">
        <v>5</v>
      </c>
      <c r="W597" s="19" t="s">
        <v>618</v>
      </c>
      <c r="X597" s="189">
        <v>1</v>
      </c>
      <c r="Y597" s="103">
        <v>-1</v>
      </c>
      <c r="Z597" s="103">
        <v>-1</v>
      </c>
      <c r="AA597" s="103">
        <v>-1</v>
      </c>
      <c r="AB597" s="103">
        <v>-1</v>
      </c>
      <c r="AC597" s="103">
        <v>-1</v>
      </c>
      <c r="AD597" s="103">
        <v>50</v>
      </c>
      <c r="AE597" s="103">
        <v>1</v>
      </c>
      <c r="AF597" s="103"/>
      <c r="AG597" s="103"/>
      <c r="AH597" s="103"/>
      <c r="AI597" s="103"/>
      <c r="AJ597" s="103"/>
      <c r="AK597" s="103"/>
    </row>
    <row r="598" spans="1:37" s="14" customFormat="1" x14ac:dyDescent="0.3">
      <c r="A598" s="103"/>
      <c r="B598" s="103">
        <v>6901</v>
      </c>
      <c r="C598" s="103" t="s">
        <v>398</v>
      </c>
      <c r="D598" s="103" t="s">
        <v>398</v>
      </c>
      <c r="E598" s="103" t="s">
        <v>126</v>
      </c>
      <c r="F598" s="106" t="str">
        <f>lng_iteminfo!$O673</f>
        <v>좋은 목장</v>
      </c>
      <c r="G598" s="103">
        <v>1</v>
      </c>
      <c r="H598" s="103">
        <v>0</v>
      </c>
      <c r="I598" s="103" t="s">
        <v>127</v>
      </c>
      <c r="J598" s="103">
        <v>0</v>
      </c>
      <c r="K598" s="103">
        <v>16</v>
      </c>
      <c r="L598" s="103">
        <v>2</v>
      </c>
      <c r="M598" s="103">
        <v>0</v>
      </c>
      <c r="N598" s="6">
        <v>1000</v>
      </c>
      <c r="O598" s="103">
        <v>0</v>
      </c>
      <c r="P598" s="103">
        <v>1</v>
      </c>
      <c r="Q598" s="6">
        <v>1200</v>
      </c>
      <c r="R598" s="103" t="str">
        <f t="shared" ref="R598:R626" si="51">F598</f>
        <v>좋은 목장</v>
      </c>
      <c r="S598" s="103">
        <v>30</v>
      </c>
      <c r="T598" s="123">
        <v>75</v>
      </c>
      <c r="U598" s="103">
        <v>2015</v>
      </c>
      <c r="V598" s="103">
        <v>5</v>
      </c>
      <c r="W598" s="19" t="s">
        <v>619</v>
      </c>
      <c r="X598" s="189">
        <v>2</v>
      </c>
      <c r="Y598" s="103">
        <v>6900</v>
      </c>
      <c r="Z598" s="103">
        <v>-1</v>
      </c>
      <c r="AA598" s="103">
        <v>-1</v>
      </c>
      <c r="AB598" s="103">
        <v>-1</v>
      </c>
      <c r="AC598" s="103">
        <v>-1</v>
      </c>
      <c r="AD598" s="103">
        <v>50</v>
      </c>
      <c r="AE598" s="192">
        <v>1</v>
      </c>
      <c r="AF598" s="103"/>
      <c r="AG598" s="103"/>
      <c r="AH598" s="103"/>
      <c r="AI598" s="103"/>
      <c r="AJ598" s="103"/>
      <c r="AK598" s="103"/>
    </row>
    <row r="599" spans="1:37" s="14" customFormat="1" x14ac:dyDescent="0.3">
      <c r="A599" s="103"/>
      <c r="B599" s="103">
        <v>6902</v>
      </c>
      <c r="C599" s="103" t="s">
        <v>398</v>
      </c>
      <c r="D599" s="103" t="s">
        <v>398</v>
      </c>
      <c r="E599" s="103" t="s">
        <v>126</v>
      </c>
      <c r="F599" s="106" t="str">
        <f>lng_iteminfo!$O674</f>
        <v>따끈따끈 목장</v>
      </c>
      <c r="G599" s="103">
        <v>1</v>
      </c>
      <c r="H599" s="103">
        <v>0</v>
      </c>
      <c r="I599" s="103" t="s">
        <v>127</v>
      </c>
      <c r="J599" s="103">
        <v>0</v>
      </c>
      <c r="K599" s="103">
        <v>16</v>
      </c>
      <c r="L599" s="103">
        <v>3</v>
      </c>
      <c r="M599" s="103">
        <v>0</v>
      </c>
      <c r="N599" s="6">
        <v>1400</v>
      </c>
      <c r="O599" s="103">
        <v>0</v>
      </c>
      <c r="P599" s="103">
        <v>1</v>
      </c>
      <c r="Q599" s="6">
        <v>1600</v>
      </c>
      <c r="R599" s="103" t="str">
        <f t="shared" si="51"/>
        <v>따끈따끈 목장</v>
      </c>
      <c r="S599" s="103">
        <v>30</v>
      </c>
      <c r="T599" s="123">
        <v>90</v>
      </c>
      <c r="U599" s="103">
        <v>2015</v>
      </c>
      <c r="V599" s="103">
        <v>5</v>
      </c>
      <c r="W599" s="19" t="s">
        <v>620</v>
      </c>
      <c r="X599" s="189">
        <v>3</v>
      </c>
      <c r="Y599" s="103">
        <v>6901</v>
      </c>
      <c r="Z599" s="103">
        <v>-1</v>
      </c>
      <c r="AA599" s="103">
        <v>-1</v>
      </c>
      <c r="AB599" s="103">
        <v>-1</v>
      </c>
      <c r="AC599" s="103">
        <v>-1</v>
      </c>
      <c r="AD599" s="103">
        <v>50</v>
      </c>
      <c r="AE599" s="192">
        <v>1</v>
      </c>
      <c r="AF599" s="103"/>
      <c r="AG599" s="103"/>
      <c r="AH599" s="103"/>
      <c r="AI599" s="103"/>
      <c r="AJ599" s="103"/>
      <c r="AK599" s="103"/>
    </row>
    <row r="600" spans="1:37" s="14" customFormat="1" x14ac:dyDescent="0.3">
      <c r="A600" s="103"/>
      <c r="B600" s="103">
        <v>6903</v>
      </c>
      <c r="C600" s="103" t="s">
        <v>398</v>
      </c>
      <c r="D600" s="103" t="s">
        <v>398</v>
      </c>
      <c r="E600" s="103" t="s">
        <v>126</v>
      </c>
      <c r="F600" s="106" t="str">
        <f>lng_iteminfo!$O675</f>
        <v>낙농 목장</v>
      </c>
      <c r="G600" s="103">
        <v>1</v>
      </c>
      <c r="H600" s="103">
        <v>0</v>
      </c>
      <c r="I600" s="103" t="s">
        <v>127</v>
      </c>
      <c r="J600" s="103">
        <v>0</v>
      </c>
      <c r="K600" s="103">
        <v>16</v>
      </c>
      <c r="L600" s="103">
        <v>4</v>
      </c>
      <c r="M600" s="103">
        <v>0</v>
      </c>
      <c r="N600" s="6">
        <v>1800</v>
      </c>
      <c r="O600" s="103">
        <v>0</v>
      </c>
      <c r="P600" s="103">
        <v>1</v>
      </c>
      <c r="Q600" s="6">
        <v>2100</v>
      </c>
      <c r="R600" s="103" t="str">
        <f t="shared" si="51"/>
        <v>낙농 목장</v>
      </c>
      <c r="S600" s="103">
        <v>45</v>
      </c>
      <c r="T600" s="123">
        <v>105</v>
      </c>
      <c r="U600" s="103">
        <v>2015</v>
      </c>
      <c r="V600" s="103">
        <v>5</v>
      </c>
      <c r="W600" s="19" t="s">
        <v>621</v>
      </c>
      <c r="X600" s="189">
        <v>100</v>
      </c>
      <c r="Y600" s="103">
        <v>6902</v>
      </c>
      <c r="Z600" s="103">
        <v>-1</v>
      </c>
      <c r="AA600" s="103">
        <v>-1</v>
      </c>
      <c r="AB600" s="103">
        <v>-1</v>
      </c>
      <c r="AC600" s="103">
        <v>-1</v>
      </c>
      <c r="AD600" s="103">
        <v>50</v>
      </c>
      <c r="AE600" s="192">
        <v>1</v>
      </c>
      <c r="AG600" s="103"/>
      <c r="AH600" s="103"/>
      <c r="AI600" s="103"/>
      <c r="AJ600" s="103"/>
      <c r="AK600" s="103"/>
    </row>
    <row r="601" spans="1:37" s="14" customFormat="1" x14ac:dyDescent="0.3">
      <c r="A601" s="103"/>
      <c r="B601" s="103">
        <v>6904</v>
      </c>
      <c r="C601" s="103" t="s">
        <v>398</v>
      </c>
      <c r="D601" s="103" t="s">
        <v>398</v>
      </c>
      <c r="E601" s="103" t="s">
        <v>126</v>
      </c>
      <c r="F601" s="106" t="str">
        <f>lng_iteminfo!$O676</f>
        <v>코코아 목장</v>
      </c>
      <c r="G601" s="103">
        <v>1</v>
      </c>
      <c r="H601" s="103">
        <v>0</v>
      </c>
      <c r="I601" s="103" t="s">
        <v>127</v>
      </c>
      <c r="J601" s="103">
        <v>0</v>
      </c>
      <c r="K601" s="103">
        <v>16</v>
      </c>
      <c r="L601" s="103">
        <v>5</v>
      </c>
      <c r="M601" s="103">
        <v>0</v>
      </c>
      <c r="N601" s="6">
        <v>2300</v>
      </c>
      <c r="O601" s="103">
        <v>0</v>
      </c>
      <c r="P601" s="103">
        <v>1</v>
      </c>
      <c r="Q601" s="6">
        <v>2600</v>
      </c>
      <c r="R601" s="103" t="str">
        <f t="shared" si="51"/>
        <v>코코아 목장</v>
      </c>
      <c r="S601" s="103">
        <v>45</v>
      </c>
      <c r="T601" s="123">
        <v>120</v>
      </c>
      <c r="U601" s="103">
        <v>2015</v>
      </c>
      <c r="V601" s="103">
        <v>5</v>
      </c>
      <c r="W601" s="19" t="s">
        <v>622</v>
      </c>
      <c r="X601" s="189">
        <v>4</v>
      </c>
      <c r="Y601" s="103">
        <v>6903</v>
      </c>
      <c r="Z601" s="103">
        <v>-1</v>
      </c>
      <c r="AA601" s="103">
        <v>-1</v>
      </c>
      <c r="AB601" s="103">
        <v>-1</v>
      </c>
      <c r="AC601" s="103">
        <v>-1</v>
      </c>
      <c r="AD601" s="103">
        <v>50</v>
      </c>
      <c r="AE601" s="192">
        <v>1</v>
      </c>
      <c r="AG601" s="103"/>
      <c r="AH601" s="103"/>
      <c r="AI601" s="103"/>
      <c r="AJ601" s="103"/>
      <c r="AK601" s="103"/>
    </row>
    <row r="602" spans="1:37" s="14" customFormat="1" x14ac:dyDescent="0.3">
      <c r="A602" s="103"/>
      <c r="B602" s="103">
        <v>6905</v>
      </c>
      <c r="C602" s="103" t="s">
        <v>398</v>
      </c>
      <c r="D602" s="103" t="s">
        <v>398</v>
      </c>
      <c r="E602" s="103" t="s">
        <v>126</v>
      </c>
      <c r="F602" s="106" t="str">
        <f>lng_iteminfo!$O677</f>
        <v>달콤달콤 목장</v>
      </c>
      <c r="G602" s="103">
        <v>1</v>
      </c>
      <c r="H602" s="103">
        <v>0</v>
      </c>
      <c r="I602" s="103" t="s">
        <v>127</v>
      </c>
      <c r="J602" s="103">
        <v>0</v>
      </c>
      <c r="K602" s="103">
        <v>16</v>
      </c>
      <c r="L602" s="103">
        <v>6</v>
      </c>
      <c r="M602" s="103">
        <v>0</v>
      </c>
      <c r="N602" s="6">
        <v>2700</v>
      </c>
      <c r="O602" s="103">
        <v>0</v>
      </c>
      <c r="P602" s="103">
        <v>1</v>
      </c>
      <c r="Q602" s="6">
        <v>3100</v>
      </c>
      <c r="R602" s="103" t="str">
        <f t="shared" si="51"/>
        <v>달콤달콤 목장</v>
      </c>
      <c r="S602" s="103">
        <v>45</v>
      </c>
      <c r="T602" s="123">
        <v>135</v>
      </c>
      <c r="U602" s="103">
        <v>2015</v>
      </c>
      <c r="V602" s="103">
        <v>5</v>
      </c>
      <c r="W602" s="28" t="s">
        <v>623</v>
      </c>
      <c r="X602" s="189">
        <v>101</v>
      </c>
      <c r="Y602" s="103">
        <v>6904</v>
      </c>
      <c r="Z602" s="103">
        <v>-1</v>
      </c>
      <c r="AA602" s="103">
        <v>-1</v>
      </c>
      <c r="AB602" s="103">
        <v>-1</v>
      </c>
      <c r="AC602" s="103">
        <v>-1</v>
      </c>
      <c r="AD602" s="103">
        <v>50</v>
      </c>
      <c r="AE602" s="192">
        <v>1</v>
      </c>
      <c r="AF602" s="103"/>
      <c r="AG602" s="103"/>
      <c r="AH602" s="103"/>
      <c r="AI602" s="103"/>
      <c r="AJ602" s="103"/>
      <c r="AK602" s="103"/>
    </row>
    <row r="603" spans="1:37" s="14" customFormat="1" x14ac:dyDescent="0.3">
      <c r="A603" s="103"/>
      <c r="B603" s="103">
        <v>6906</v>
      </c>
      <c r="C603" s="103" t="s">
        <v>398</v>
      </c>
      <c r="D603" s="103" t="s">
        <v>398</v>
      </c>
      <c r="E603" s="103" t="s">
        <v>126</v>
      </c>
      <c r="F603" s="106" t="str">
        <f>lng_iteminfo!$O678</f>
        <v>얼음 목장</v>
      </c>
      <c r="G603" s="103">
        <v>1</v>
      </c>
      <c r="H603" s="103">
        <v>0</v>
      </c>
      <c r="I603" s="103" t="s">
        <v>127</v>
      </c>
      <c r="J603" s="103">
        <v>0</v>
      </c>
      <c r="K603" s="103">
        <v>16</v>
      </c>
      <c r="L603" s="103">
        <v>7</v>
      </c>
      <c r="M603" s="103">
        <v>0</v>
      </c>
      <c r="N603" s="6">
        <v>3600</v>
      </c>
      <c r="O603" s="103">
        <v>0</v>
      </c>
      <c r="P603" s="103">
        <v>1</v>
      </c>
      <c r="Q603" s="6">
        <v>3600</v>
      </c>
      <c r="R603" s="103" t="str">
        <f t="shared" si="51"/>
        <v>얼음 목장</v>
      </c>
      <c r="S603" s="103">
        <v>60</v>
      </c>
      <c r="T603" s="123">
        <v>150</v>
      </c>
      <c r="U603" s="103">
        <v>2015</v>
      </c>
      <c r="V603" s="103">
        <v>5</v>
      </c>
      <c r="W603" s="19" t="s">
        <v>624</v>
      </c>
      <c r="X603" s="189">
        <v>5</v>
      </c>
      <c r="Y603" s="103">
        <v>6905</v>
      </c>
      <c r="Z603" s="103">
        <v>-1</v>
      </c>
      <c r="AA603" s="103">
        <v>-1</v>
      </c>
      <c r="AB603" s="103">
        <v>-1</v>
      </c>
      <c r="AC603" s="103">
        <v>-1</v>
      </c>
      <c r="AD603" s="103">
        <v>50</v>
      </c>
      <c r="AE603" s="192">
        <v>1</v>
      </c>
      <c r="AF603" s="103"/>
      <c r="AG603" s="103"/>
      <c r="AH603" s="103"/>
      <c r="AI603" s="103"/>
      <c r="AJ603" s="103"/>
      <c r="AK603" s="103"/>
    </row>
    <row r="604" spans="1:37" s="14" customFormat="1" x14ac:dyDescent="0.3">
      <c r="A604" s="103"/>
      <c r="B604" s="103">
        <v>6907</v>
      </c>
      <c r="C604" s="103" t="s">
        <v>398</v>
      </c>
      <c r="D604" s="103" t="s">
        <v>398</v>
      </c>
      <c r="E604" s="103" t="s">
        <v>126</v>
      </c>
      <c r="F604" s="106" t="str">
        <f>lng_iteminfo!$O679</f>
        <v>연유 목장</v>
      </c>
      <c r="G604" s="103">
        <v>1</v>
      </c>
      <c r="H604" s="103">
        <v>0</v>
      </c>
      <c r="I604" s="103" t="s">
        <v>127</v>
      </c>
      <c r="J604" s="103">
        <v>0</v>
      </c>
      <c r="K604" s="103">
        <v>16</v>
      </c>
      <c r="L604" s="103">
        <v>8</v>
      </c>
      <c r="M604" s="103">
        <v>0</v>
      </c>
      <c r="N604" s="6">
        <v>4100</v>
      </c>
      <c r="O604" s="103">
        <v>0</v>
      </c>
      <c r="P604" s="103">
        <v>1</v>
      </c>
      <c r="Q604" s="6">
        <v>4100</v>
      </c>
      <c r="R604" s="103" t="str">
        <f t="shared" si="51"/>
        <v>연유 목장</v>
      </c>
      <c r="S604" s="103">
        <v>60</v>
      </c>
      <c r="T604" s="123">
        <v>165</v>
      </c>
      <c r="U604" s="103">
        <v>2015</v>
      </c>
      <c r="V604" s="103">
        <v>5</v>
      </c>
      <c r="W604" s="108" t="s">
        <v>625</v>
      </c>
      <c r="X604" s="189">
        <v>102</v>
      </c>
      <c r="Y604" s="103">
        <v>6906</v>
      </c>
      <c r="Z604" s="103">
        <v>-1</v>
      </c>
      <c r="AA604" s="103">
        <v>-1</v>
      </c>
      <c r="AB604" s="103">
        <v>-1</v>
      </c>
      <c r="AC604" s="103">
        <v>-1</v>
      </c>
      <c r="AD604" s="103">
        <v>50</v>
      </c>
      <c r="AE604" s="192">
        <v>1</v>
      </c>
      <c r="AF604" s="103"/>
      <c r="AG604" s="103"/>
      <c r="AH604" s="103"/>
      <c r="AI604" s="103"/>
      <c r="AJ604" s="103"/>
      <c r="AK604" s="103"/>
    </row>
    <row r="605" spans="1:37" s="14" customFormat="1" x14ac:dyDescent="0.3">
      <c r="A605" s="103"/>
      <c r="B605" s="103">
        <v>6908</v>
      </c>
      <c r="C605" s="103" t="s">
        <v>398</v>
      </c>
      <c r="D605" s="103" t="s">
        <v>398</v>
      </c>
      <c r="E605" s="103" t="s">
        <v>126</v>
      </c>
      <c r="F605" s="106" t="str">
        <f>lng_iteminfo!$O680</f>
        <v>생크림 목장</v>
      </c>
      <c r="G605" s="103">
        <v>1</v>
      </c>
      <c r="H605" s="103">
        <v>0</v>
      </c>
      <c r="I605" s="103" t="s">
        <v>127</v>
      </c>
      <c r="J605" s="103">
        <v>0</v>
      </c>
      <c r="K605" s="103">
        <v>16</v>
      </c>
      <c r="L605" s="103">
        <v>9</v>
      </c>
      <c r="M605" s="103">
        <v>0</v>
      </c>
      <c r="N605" s="6">
        <v>4600</v>
      </c>
      <c r="O605" s="103">
        <v>0</v>
      </c>
      <c r="P605" s="103">
        <v>1</v>
      </c>
      <c r="Q605" s="6">
        <v>4600</v>
      </c>
      <c r="R605" s="103" t="str">
        <f t="shared" si="51"/>
        <v>생크림 목장</v>
      </c>
      <c r="S605" s="103">
        <v>60</v>
      </c>
      <c r="T605" s="123">
        <v>180</v>
      </c>
      <c r="U605" s="103">
        <v>2015</v>
      </c>
      <c r="V605" s="103">
        <v>5</v>
      </c>
      <c r="W605" s="19" t="s">
        <v>626</v>
      </c>
      <c r="X605" s="189">
        <v>6</v>
      </c>
      <c r="Y605" s="103">
        <v>6907</v>
      </c>
      <c r="Z605" s="103">
        <v>-1</v>
      </c>
      <c r="AA605" s="103">
        <v>-1</v>
      </c>
      <c r="AB605" s="103">
        <v>-1</v>
      </c>
      <c r="AC605" s="103">
        <v>-1</v>
      </c>
      <c r="AD605" s="103">
        <v>50</v>
      </c>
      <c r="AE605" s="192">
        <v>1</v>
      </c>
      <c r="AF605" s="103"/>
      <c r="AG605" s="103"/>
      <c r="AH605" s="103"/>
      <c r="AI605" s="103"/>
      <c r="AJ605" s="103"/>
      <c r="AK605" s="103"/>
    </row>
    <row r="606" spans="1:37" s="14" customFormat="1" x14ac:dyDescent="0.3">
      <c r="A606" s="103"/>
      <c r="B606" s="103">
        <v>6909</v>
      </c>
      <c r="C606" s="103" t="s">
        <v>398</v>
      </c>
      <c r="D606" s="103" t="s">
        <v>398</v>
      </c>
      <c r="E606" s="103" t="s">
        <v>126</v>
      </c>
      <c r="F606" s="106" t="str">
        <f>lng_iteminfo!$O681</f>
        <v>슈가 파우더 목장</v>
      </c>
      <c r="G606" s="103">
        <v>1</v>
      </c>
      <c r="H606" s="103">
        <v>0</v>
      </c>
      <c r="I606" s="103" t="s">
        <v>127</v>
      </c>
      <c r="J606" s="103">
        <v>0</v>
      </c>
      <c r="K606" s="103">
        <v>16</v>
      </c>
      <c r="L606" s="103">
        <v>10</v>
      </c>
      <c r="M606" s="103">
        <v>0</v>
      </c>
      <c r="N606" s="6">
        <v>5100</v>
      </c>
      <c r="O606" s="103">
        <v>0</v>
      </c>
      <c r="P606" s="103">
        <v>1</v>
      </c>
      <c r="Q606" s="6">
        <v>5100</v>
      </c>
      <c r="R606" s="103" t="str">
        <f t="shared" si="51"/>
        <v>슈가 파우더 목장</v>
      </c>
      <c r="S606" s="103">
        <v>75</v>
      </c>
      <c r="T606" s="123">
        <v>195</v>
      </c>
      <c r="U606" s="103">
        <v>2015</v>
      </c>
      <c r="V606" s="103">
        <v>5</v>
      </c>
      <c r="W606" s="19" t="s">
        <v>627</v>
      </c>
      <c r="X606" s="189">
        <v>103</v>
      </c>
      <c r="Y606" s="103">
        <v>6908</v>
      </c>
      <c r="Z606" s="103">
        <v>-1</v>
      </c>
      <c r="AA606" s="103">
        <v>-1</v>
      </c>
      <c r="AB606" s="103">
        <v>-1</v>
      </c>
      <c r="AC606" s="103">
        <v>-1</v>
      </c>
      <c r="AD606" s="103">
        <v>50</v>
      </c>
      <c r="AE606" s="192">
        <v>1</v>
      </c>
      <c r="AF606" s="103"/>
      <c r="AG606" s="103"/>
      <c r="AH606" s="103"/>
      <c r="AI606" s="103"/>
      <c r="AJ606" s="103"/>
      <c r="AK606" s="103"/>
    </row>
    <row r="607" spans="1:37" s="14" customFormat="1" x14ac:dyDescent="0.3">
      <c r="A607" s="103"/>
      <c r="B607" s="103">
        <v>6910</v>
      </c>
      <c r="C607" s="103" t="s">
        <v>398</v>
      </c>
      <c r="D607" s="103" t="s">
        <v>398</v>
      </c>
      <c r="E607" s="103" t="s">
        <v>126</v>
      </c>
      <c r="F607" s="106" t="str">
        <f>lng_iteminfo!$O682</f>
        <v>하얀 목장</v>
      </c>
      <c r="G607" s="103">
        <v>1</v>
      </c>
      <c r="H607" s="103">
        <v>0</v>
      </c>
      <c r="I607" s="103" t="s">
        <v>127</v>
      </c>
      <c r="J607" s="103">
        <v>0</v>
      </c>
      <c r="K607" s="103">
        <v>16</v>
      </c>
      <c r="L607" s="103">
        <v>11</v>
      </c>
      <c r="M607" s="103">
        <v>0</v>
      </c>
      <c r="N607" s="6">
        <v>5600</v>
      </c>
      <c r="O607" s="103">
        <v>0</v>
      </c>
      <c r="P607" s="103">
        <v>1</v>
      </c>
      <c r="Q607" s="6">
        <v>5600</v>
      </c>
      <c r="R607" s="103" t="str">
        <f t="shared" si="51"/>
        <v>하얀 목장</v>
      </c>
      <c r="S607" s="103">
        <v>75</v>
      </c>
      <c r="T607" s="123">
        <v>210</v>
      </c>
      <c r="U607" s="103">
        <v>2015</v>
      </c>
      <c r="V607" s="103">
        <v>5</v>
      </c>
      <c r="W607" s="19" t="s">
        <v>628</v>
      </c>
      <c r="X607" s="189">
        <v>201</v>
      </c>
      <c r="Y607" s="103">
        <v>6909</v>
      </c>
      <c r="Z607" s="103">
        <v>-1</v>
      </c>
      <c r="AA607" s="103">
        <v>-1</v>
      </c>
      <c r="AB607" s="103">
        <v>-1</v>
      </c>
      <c r="AC607" s="103">
        <v>-1</v>
      </c>
      <c r="AD607" s="103">
        <v>50</v>
      </c>
      <c r="AE607" s="192">
        <v>1</v>
      </c>
      <c r="AF607" s="103"/>
      <c r="AG607" s="103"/>
      <c r="AH607" s="103"/>
      <c r="AI607" s="103"/>
      <c r="AJ607" s="103"/>
      <c r="AK607" s="103"/>
    </row>
    <row r="608" spans="1:37" s="83" customFormat="1" x14ac:dyDescent="0.3">
      <c r="B608" s="83">
        <v>6911</v>
      </c>
      <c r="C608" s="83" t="s">
        <v>398</v>
      </c>
      <c r="D608" s="83" t="s">
        <v>398</v>
      </c>
      <c r="E608" s="83" t="s">
        <v>126</v>
      </c>
      <c r="F608" s="83" t="str">
        <f>lng_iteminfo!$O683</f>
        <v>무가당 목장</v>
      </c>
      <c r="G608" s="83">
        <v>1</v>
      </c>
      <c r="H608" s="83">
        <v>0</v>
      </c>
      <c r="I608" s="83" t="s">
        <v>127</v>
      </c>
      <c r="J608" s="83">
        <v>0</v>
      </c>
      <c r="K608" s="83">
        <v>16</v>
      </c>
      <c r="L608" s="103">
        <v>12</v>
      </c>
      <c r="M608" s="83">
        <v>0</v>
      </c>
      <c r="N608" s="124">
        <v>6200</v>
      </c>
      <c r="O608" s="83">
        <v>0</v>
      </c>
      <c r="P608" s="83">
        <v>1</v>
      </c>
      <c r="Q608" s="124">
        <v>6200</v>
      </c>
      <c r="R608" s="83" t="str">
        <f t="shared" si="51"/>
        <v>무가당 목장</v>
      </c>
      <c r="S608" s="83">
        <v>75</v>
      </c>
      <c r="T608" s="125">
        <v>225</v>
      </c>
      <c r="U608" s="83">
        <v>2015</v>
      </c>
      <c r="V608" s="83">
        <v>5</v>
      </c>
      <c r="W608" s="84" t="s">
        <v>629</v>
      </c>
      <c r="X608" s="191">
        <v>104</v>
      </c>
      <c r="Y608" s="103">
        <v>6910</v>
      </c>
      <c r="Z608" s="83">
        <v>-1</v>
      </c>
      <c r="AA608" s="83">
        <v>-1</v>
      </c>
      <c r="AB608" s="83">
        <v>-1</v>
      </c>
      <c r="AC608" s="83">
        <v>-1</v>
      </c>
      <c r="AD608" s="83">
        <v>50</v>
      </c>
      <c r="AE608" s="192">
        <v>1</v>
      </c>
    </row>
    <row r="609" spans="1:37" s="83" customFormat="1" x14ac:dyDescent="0.3">
      <c r="B609" s="83">
        <v>6912</v>
      </c>
      <c r="C609" s="83" t="s">
        <v>398</v>
      </c>
      <c r="D609" s="83" t="s">
        <v>398</v>
      </c>
      <c r="E609" s="83" t="s">
        <v>126</v>
      </c>
      <c r="F609" s="83" t="str">
        <f>lng_iteminfo!$O684</f>
        <v>새싹 목장</v>
      </c>
      <c r="G609" s="83">
        <v>1</v>
      </c>
      <c r="H609" s="83">
        <v>0</v>
      </c>
      <c r="I609" s="83" t="s">
        <v>127</v>
      </c>
      <c r="J609" s="83">
        <v>0</v>
      </c>
      <c r="K609" s="83">
        <v>16</v>
      </c>
      <c r="L609" s="103">
        <v>13</v>
      </c>
      <c r="M609" s="83">
        <v>0</v>
      </c>
      <c r="N609" s="124">
        <v>6800</v>
      </c>
      <c r="O609" s="83">
        <v>0</v>
      </c>
      <c r="P609" s="83">
        <v>1</v>
      </c>
      <c r="Q609" s="124">
        <v>6800</v>
      </c>
      <c r="R609" s="83" t="str">
        <f t="shared" si="51"/>
        <v>새싹 목장</v>
      </c>
      <c r="S609" s="83">
        <v>90</v>
      </c>
      <c r="T609" s="125">
        <v>240</v>
      </c>
      <c r="U609" s="83">
        <v>2015</v>
      </c>
      <c r="V609" s="83">
        <v>5</v>
      </c>
      <c r="W609" s="84" t="s">
        <v>630</v>
      </c>
      <c r="X609" s="191">
        <v>202</v>
      </c>
      <c r="Y609" s="103">
        <v>6911</v>
      </c>
      <c r="Z609" s="83">
        <v>-1</v>
      </c>
      <c r="AA609" s="83">
        <v>-1</v>
      </c>
      <c r="AB609" s="83">
        <v>-1</v>
      </c>
      <c r="AC609" s="83">
        <v>-1</v>
      </c>
      <c r="AD609" s="83">
        <v>50</v>
      </c>
      <c r="AE609" s="192">
        <v>1</v>
      </c>
    </row>
    <row r="610" spans="1:37" s="83" customFormat="1" x14ac:dyDescent="0.3">
      <c r="B610" s="83">
        <v>6913</v>
      </c>
      <c r="C610" s="83" t="s">
        <v>398</v>
      </c>
      <c r="D610" s="83" t="s">
        <v>398</v>
      </c>
      <c r="E610" s="83" t="s">
        <v>126</v>
      </c>
      <c r="F610" s="83" t="str">
        <f>lng_iteminfo!$O685</f>
        <v>새콤 목장</v>
      </c>
      <c r="G610" s="83">
        <v>1</v>
      </c>
      <c r="H610" s="83">
        <v>0</v>
      </c>
      <c r="I610" s="83" t="s">
        <v>127</v>
      </c>
      <c r="J610" s="83">
        <v>0</v>
      </c>
      <c r="K610" s="83">
        <v>16</v>
      </c>
      <c r="L610" s="103">
        <v>14</v>
      </c>
      <c r="M610" s="83">
        <v>0</v>
      </c>
      <c r="N610" s="124">
        <v>7400</v>
      </c>
      <c r="O610" s="83">
        <v>0</v>
      </c>
      <c r="P610" s="83">
        <v>1</v>
      </c>
      <c r="Q610" s="124">
        <v>7400</v>
      </c>
      <c r="R610" s="83" t="str">
        <f t="shared" si="51"/>
        <v>새콤 목장</v>
      </c>
      <c r="S610" s="83">
        <v>90</v>
      </c>
      <c r="T610" s="125">
        <v>255</v>
      </c>
      <c r="U610" s="83">
        <v>2015</v>
      </c>
      <c r="V610" s="83">
        <v>5</v>
      </c>
      <c r="W610" s="84" t="s">
        <v>631</v>
      </c>
      <c r="X610" s="191">
        <v>105</v>
      </c>
      <c r="Y610" s="103">
        <v>6912</v>
      </c>
      <c r="Z610" s="83">
        <v>-1</v>
      </c>
      <c r="AA610" s="83">
        <v>-1</v>
      </c>
      <c r="AB610" s="83">
        <v>-1</v>
      </c>
      <c r="AC610" s="83">
        <v>-1</v>
      </c>
      <c r="AD610" s="83">
        <v>50</v>
      </c>
      <c r="AE610" s="192">
        <v>1</v>
      </c>
    </row>
    <row r="611" spans="1:37" s="56" customFormat="1" x14ac:dyDescent="0.3">
      <c r="A611" s="87"/>
      <c r="B611" s="87">
        <v>6914</v>
      </c>
      <c r="C611" s="87" t="s">
        <v>398</v>
      </c>
      <c r="D611" s="87" t="s">
        <v>398</v>
      </c>
      <c r="E611" s="87" t="s">
        <v>126</v>
      </c>
      <c r="F611" s="87" t="str">
        <f>lng_iteminfo!$O686</f>
        <v>고소한 목장</v>
      </c>
      <c r="G611" s="87">
        <v>1</v>
      </c>
      <c r="H611" s="87">
        <v>0</v>
      </c>
      <c r="I611" s="87" t="s">
        <v>127</v>
      </c>
      <c r="J611" s="87">
        <v>0</v>
      </c>
      <c r="K611" s="87">
        <v>16</v>
      </c>
      <c r="L611" s="103">
        <v>15</v>
      </c>
      <c r="M611" s="87">
        <v>0</v>
      </c>
      <c r="N611" s="126">
        <v>8000</v>
      </c>
      <c r="O611" s="87">
        <v>0</v>
      </c>
      <c r="P611" s="87">
        <v>1</v>
      </c>
      <c r="Q611" s="126">
        <v>8000</v>
      </c>
      <c r="R611" s="87" t="str">
        <f t="shared" si="51"/>
        <v>고소한 목장</v>
      </c>
      <c r="S611" s="87">
        <v>90</v>
      </c>
      <c r="T611" s="127">
        <v>270</v>
      </c>
      <c r="U611" s="87">
        <v>2015</v>
      </c>
      <c r="V611" s="87">
        <v>5</v>
      </c>
      <c r="W611" s="85" t="s">
        <v>632</v>
      </c>
      <c r="X611" s="190">
        <v>9</v>
      </c>
      <c r="Y611" s="103">
        <v>6913</v>
      </c>
      <c r="Z611" s="87">
        <v>-1</v>
      </c>
      <c r="AA611" s="87">
        <v>-1</v>
      </c>
      <c r="AB611" s="87">
        <v>-1</v>
      </c>
      <c r="AC611" s="87">
        <v>-1</v>
      </c>
      <c r="AD611" s="87">
        <v>50</v>
      </c>
      <c r="AE611" s="192">
        <v>1</v>
      </c>
      <c r="AF611" s="87"/>
      <c r="AG611" s="87"/>
      <c r="AH611" s="87"/>
      <c r="AI611" s="87"/>
      <c r="AJ611" s="87"/>
      <c r="AK611" s="87"/>
    </row>
    <row r="612" spans="1:37" s="56" customFormat="1" x14ac:dyDescent="0.3">
      <c r="A612" s="87"/>
      <c r="B612" s="87">
        <v>6915</v>
      </c>
      <c r="C612" s="87" t="s">
        <v>398</v>
      </c>
      <c r="D612" s="87" t="s">
        <v>398</v>
      </c>
      <c r="E612" s="87" t="s">
        <v>126</v>
      </c>
      <c r="F612" s="87" t="str">
        <f>lng_iteminfo!$O687</f>
        <v>노릇노릇 목장</v>
      </c>
      <c r="G612" s="87">
        <v>1</v>
      </c>
      <c r="H612" s="87">
        <v>0</v>
      </c>
      <c r="I612" s="87" t="s">
        <v>127</v>
      </c>
      <c r="J612" s="87">
        <v>0</v>
      </c>
      <c r="K612" s="87">
        <v>16</v>
      </c>
      <c r="L612" s="103">
        <v>16</v>
      </c>
      <c r="M612" s="87">
        <v>0</v>
      </c>
      <c r="N612" s="126">
        <v>8700</v>
      </c>
      <c r="O612" s="87">
        <v>0</v>
      </c>
      <c r="P612" s="87">
        <v>1</v>
      </c>
      <c r="Q612" s="126">
        <v>8700</v>
      </c>
      <c r="R612" s="87" t="str">
        <f t="shared" si="51"/>
        <v>노릇노릇 목장</v>
      </c>
      <c r="S612" s="87">
        <v>105</v>
      </c>
      <c r="T612" s="127">
        <v>285</v>
      </c>
      <c r="U612" s="87">
        <v>2015</v>
      </c>
      <c r="V612" s="87">
        <v>5</v>
      </c>
      <c r="W612" s="85" t="s">
        <v>633</v>
      </c>
      <c r="X612" s="190">
        <v>106</v>
      </c>
      <c r="Y612" s="103">
        <v>6914</v>
      </c>
      <c r="Z612" s="87">
        <v>-1</v>
      </c>
      <c r="AA612" s="87">
        <v>-1</v>
      </c>
      <c r="AB612" s="87">
        <v>-1</v>
      </c>
      <c r="AC612" s="87">
        <v>-1</v>
      </c>
      <c r="AD612" s="87">
        <v>50</v>
      </c>
      <c r="AE612" s="192">
        <v>1</v>
      </c>
      <c r="AF612" s="87"/>
      <c r="AG612" s="87"/>
      <c r="AH612" s="87"/>
      <c r="AI612" s="87"/>
      <c r="AJ612" s="87"/>
      <c r="AK612" s="87"/>
    </row>
    <row r="613" spans="1:37" s="56" customFormat="1" x14ac:dyDescent="0.3">
      <c r="A613" s="87"/>
      <c r="B613" s="87">
        <v>6916</v>
      </c>
      <c r="C613" s="87" t="s">
        <v>398</v>
      </c>
      <c r="D613" s="87" t="s">
        <v>398</v>
      </c>
      <c r="E613" s="87" t="s">
        <v>126</v>
      </c>
      <c r="F613" s="87" t="str">
        <f>lng_iteminfo!$O688</f>
        <v>쫄깃쫄깃 목장</v>
      </c>
      <c r="G613" s="87">
        <v>1</v>
      </c>
      <c r="H613" s="87">
        <v>0</v>
      </c>
      <c r="I613" s="87" t="s">
        <v>127</v>
      </c>
      <c r="J613" s="87">
        <v>0</v>
      </c>
      <c r="K613" s="87">
        <v>16</v>
      </c>
      <c r="L613" s="103">
        <v>17</v>
      </c>
      <c r="M613" s="87">
        <v>0</v>
      </c>
      <c r="N613" s="126">
        <v>9400</v>
      </c>
      <c r="O613" s="87">
        <v>0</v>
      </c>
      <c r="P613" s="87">
        <v>1</v>
      </c>
      <c r="Q613" s="126">
        <v>9400</v>
      </c>
      <c r="R613" s="87" t="str">
        <f t="shared" si="51"/>
        <v>쫄깃쫄깃 목장</v>
      </c>
      <c r="S613" s="87">
        <v>105</v>
      </c>
      <c r="T613" s="127">
        <v>300</v>
      </c>
      <c r="U613" s="87">
        <v>2015</v>
      </c>
      <c r="V613" s="87">
        <v>5</v>
      </c>
      <c r="W613" s="85" t="s">
        <v>634</v>
      </c>
      <c r="X613" s="190">
        <v>204</v>
      </c>
      <c r="Y613" s="103">
        <v>6915</v>
      </c>
      <c r="Z613" s="87">
        <v>-1</v>
      </c>
      <c r="AA613" s="87">
        <v>-1</v>
      </c>
      <c r="AB613" s="87">
        <v>-1</v>
      </c>
      <c r="AC613" s="87">
        <v>-1</v>
      </c>
      <c r="AD613" s="87">
        <v>50</v>
      </c>
      <c r="AE613" s="192">
        <v>1</v>
      </c>
      <c r="AF613" s="87"/>
      <c r="AG613" s="87"/>
      <c r="AH613" s="87"/>
      <c r="AI613" s="87"/>
      <c r="AJ613" s="87"/>
      <c r="AK613" s="87"/>
    </row>
    <row r="614" spans="1:37" s="83" customFormat="1" x14ac:dyDescent="0.3">
      <c r="B614" s="83">
        <v>6917</v>
      </c>
      <c r="C614" s="83" t="s">
        <v>398</v>
      </c>
      <c r="D614" s="83" t="s">
        <v>398</v>
      </c>
      <c r="E614" s="83" t="s">
        <v>126</v>
      </c>
      <c r="F614" s="83" t="str">
        <f>lng_iteminfo!$O689</f>
        <v>노란 목장</v>
      </c>
      <c r="G614" s="83">
        <v>1</v>
      </c>
      <c r="H614" s="83">
        <v>0</v>
      </c>
      <c r="I614" s="83" t="s">
        <v>127</v>
      </c>
      <c r="J614" s="83">
        <v>0</v>
      </c>
      <c r="K614" s="83">
        <v>16</v>
      </c>
      <c r="L614" s="103">
        <v>18</v>
      </c>
      <c r="M614" s="83">
        <v>0</v>
      </c>
      <c r="N614" s="124">
        <v>10100</v>
      </c>
      <c r="O614" s="83">
        <v>0</v>
      </c>
      <c r="P614" s="83">
        <v>1</v>
      </c>
      <c r="Q614" s="124">
        <v>10100</v>
      </c>
      <c r="R614" s="83" t="str">
        <f t="shared" si="51"/>
        <v>노란 목장</v>
      </c>
      <c r="S614" s="83">
        <v>105</v>
      </c>
      <c r="T614" s="125">
        <v>315</v>
      </c>
      <c r="U614" s="83">
        <v>2015</v>
      </c>
      <c r="V614" s="83">
        <v>5</v>
      </c>
      <c r="W614" s="83" t="s">
        <v>635</v>
      </c>
      <c r="X614" s="190">
        <v>107</v>
      </c>
      <c r="Y614" s="103">
        <v>6916</v>
      </c>
      <c r="Z614" s="83">
        <v>-1</v>
      </c>
      <c r="AA614" s="83">
        <v>-1</v>
      </c>
      <c r="AB614" s="83">
        <v>-1</v>
      </c>
      <c r="AC614" s="83">
        <v>-1</v>
      </c>
      <c r="AD614" s="83">
        <v>50</v>
      </c>
      <c r="AE614" s="192">
        <v>1</v>
      </c>
    </row>
    <row r="615" spans="1:37" s="83" customFormat="1" x14ac:dyDescent="0.3">
      <c r="B615" s="83">
        <v>6918</v>
      </c>
      <c r="C615" s="83" t="s">
        <v>398</v>
      </c>
      <c r="D615" s="83" t="s">
        <v>398</v>
      </c>
      <c r="E615" s="83" t="s">
        <v>126</v>
      </c>
      <c r="F615" s="83" t="str">
        <f>lng_iteminfo!$O690</f>
        <v>밀림 목장</v>
      </c>
      <c r="G615" s="83">
        <v>1</v>
      </c>
      <c r="H615" s="83">
        <v>0</v>
      </c>
      <c r="I615" s="83" t="s">
        <v>127</v>
      </c>
      <c r="J615" s="83">
        <v>0</v>
      </c>
      <c r="K615" s="83">
        <v>16</v>
      </c>
      <c r="L615" s="103">
        <v>19</v>
      </c>
      <c r="M615" s="83">
        <v>0</v>
      </c>
      <c r="N615" s="124">
        <v>10800</v>
      </c>
      <c r="O615" s="83">
        <v>0</v>
      </c>
      <c r="P615" s="83">
        <v>1</v>
      </c>
      <c r="Q615" s="124">
        <v>10800</v>
      </c>
      <c r="R615" s="83" t="str">
        <f t="shared" si="51"/>
        <v>밀림 목장</v>
      </c>
      <c r="S615" s="83">
        <v>120</v>
      </c>
      <c r="T615" s="125">
        <v>330</v>
      </c>
      <c r="U615" s="83">
        <v>2015</v>
      </c>
      <c r="V615" s="83">
        <v>5</v>
      </c>
      <c r="W615" s="83" t="s">
        <v>636</v>
      </c>
      <c r="X615" s="190">
        <v>205</v>
      </c>
      <c r="Y615" s="103">
        <v>6917</v>
      </c>
      <c r="Z615" s="83">
        <v>-1</v>
      </c>
      <c r="AA615" s="83">
        <v>-1</v>
      </c>
      <c r="AB615" s="83">
        <v>-1</v>
      </c>
      <c r="AC615" s="83">
        <v>-1</v>
      </c>
      <c r="AD615" s="83">
        <v>50</v>
      </c>
      <c r="AE615" s="192">
        <v>1</v>
      </c>
    </row>
    <row r="616" spans="1:37" s="83" customFormat="1" x14ac:dyDescent="0.3">
      <c r="B616" s="83">
        <v>6919</v>
      </c>
      <c r="C616" s="83" t="s">
        <v>398</v>
      </c>
      <c r="D616" s="83" t="s">
        <v>398</v>
      </c>
      <c r="E616" s="83" t="s">
        <v>126</v>
      </c>
      <c r="F616" s="83" t="str">
        <f>lng_iteminfo!$O691</f>
        <v>힘쎈 목장</v>
      </c>
      <c r="G616" s="83">
        <v>1</v>
      </c>
      <c r="H616" s="83">
        <v>0</v>
      </c>
      <c r="I616" s="83" t="s">
        <v>127</v>
      </c>
      <c r="J616" s="83">
        <v>0</v>
      </c>
      <c r="K616" s="83">
        <v>16</v>
      </c>
      <c r="L616" s="103">
        <v>20</v>
      </c>
      <c r="M616" s="83">
        <v>0</v>
      </c>
      <c r="N616" s="124">
        <v>11500</v>
      </c>
      <c r="O616" s="83">
        <v>0</v>
      </c>
      <c r="P616" s="83">
        <v>1</v>
      </c>
      <c r="Q616" s="124">
        <v>11500</v>
      </c>
      <c r="R616" s="83" t="str">
        <f t="shared" si="51"/>
        <v>힘쎈 목장</v>
      </c>
      <c r="S616" s="83">
        <v>120</v>
      </c>
      <c r="T616" s="125">
        <v>345</v>
      </c>
      <c r="U616" s="83">
        <v>2015</v>
      </c>
      <c r="V616" s="83">
        <v>5</v>
      </c>
      <c r="W616" s="83" t="s">
        <v>637</v>
      </c>
      <c r="X616" s="190">
        <v>12</v>
      </c>
      <c r="Y616" s="103">
        <v>6918</v>
      </c>
      <c r="Z616" s="83">
        <v>-1</v>
      </c>
      <c r="AA616" s="83">
        <v>-1</v>
      </c>
      <c r="AB616" s="83">
        <v>-1</v>
      </c>
      <c r="AC616" s="83">
        <v>-1</v>
      </c>
      <c r="AD616" s="83">
        <v>50</v>
      </c>
      <c r="AE616" s="192">
        <v>1</v>
      </c>
    </row>
    <row r="617" spans="1:37" s="56" customFormat="1" x14ac:dyDescent="0.3">
      <c r="A617" s="87"/>
      <c r="B617" s="87">
        <v>6920</v>
      </c>
      <c r="C617" s="87" t="s">
        <v>398</v>
      </c>
      <c r="D617" s="87" t="s">
        <v>398</v>
      </c>
      <c r="E617" s="87" t="s">
        <v>126</v>
      </c>
      <c r="F617" s="87" t="str">
        <f>lng_iteminfo!$O692</f>
        <v>불끈 목장</v>
      </c>
      <c r="G617" s="87">
        <v>1</v>
      </c>
      <c r="H617" s="87">
        <v>0</v>
      </c>
      <c r="I617" s="87" t="s">
        <v>127</v>
      </c>
      <c r="J617" s="87">
        <v>0</v>
      </c>
      <c r="K617" s="87">
        <v>16</v>
      </c>
      <c r="L617" s="103">
        <v>21</v>
      </c>
      <c r="M617" s="87">
        <v>0</v>
      </c>
      <c r="N617" s="126">
        <v>12500</v>
      </c>
      <c r="O617" s="87">
        <v>0</v>
      </c>
      <c r="P617" s="87">
        <v>1</v>
      </c>
      <c r="Q617" s="126">
        <v>12500</v>
      </c>
      <c r="R617" s="87" t="str">
        <f t="shared" si="51"/>
        <v>불끈 목장</v>
      </c>
      <c r="S617" s="87">
        <v>120</v>
      </c>
      <c r="T617" s="127">
        <v>360</v>
      </c>
      <c r="U617" s="87">
        <v>2015</v>
      </c>
      <c r="V617" s="87">
        <v>5</v>
      </c>
      <c r="W617" s="87" t="s">
        <v>638</v>
      </c>
      <c r="X617" s="190">
        <v>11</v>
      </c>
      <c r="Y617" s="103">
        <v>6919</v>
      </c>
      <c r="Z617" s="87">
        <v>-1</v>
      </c>
      <c r="AA617" s="87">
        <v>-1</v>
      </c>
      <c r="AB617" s="87">
        <v>-1</v>
      </c>
      <c r="AC617" s="87">
        <v>-1</v>
      </c>
      <c r="AD617" s="87">
        <v>50</v>
      </c>
      <c r="AE617" s="192">
        <v>1</v>
      </c>
      <c r="AF617" s="87"/>
      <c r="AG617" s="87"/>
      <c r="AH617" s="87"/>
      <c r="AI617" s="87"/>
      <c r="AJ617" s="87"/>
      <c r="AK617" s="87"/>
    </row>
    <row r="618" spans="1:37" s="56" customFormat="1" x14ac:dyDescent="0.3">
      <c r="A618" s="87"/>
      <c r="B618" s="87">
        <v>6921</v>
      </c>
      <c r="C618" s="87" t="s">
        <v>398</v>
      </c>
      <c r="D618" s="87" t="s">
        <v>398</v>
      </c>
      <c r="E618" s="87" t="s">
        <v>126</v>
      </c>
      <c r="F618" s="87" t="str">
        <f>lng_iteminfo!$O693</f>
        <v>환상 목장</v>
      </c>
      <c r="G618" s="87">
        <v>1</v>
      </c>
      <c r="H618" s="87">
        <v>0</v>
      </c>
      <c r="I618" s="87" t="s">
        <v>127</v>
      </c>
      <c r="J618" s="87">
        <v>0</v>
      </c>
      <c r="K618" s="87">
        <v>16</v>
      </c>
      <c r="L618" s="103">
        <v>22</v>
      </c>
      <c r="M618" s="87">
        <v>0</v>
      </c>
      <c r="N618" s="126">
        <v>13500</v>
      </c>
      <c r="O618" s="87">
        <v>0</v>
      </c>
      <c r="P618" s="87">
        <v>1</v>
      </c>
      <c r="Q618" s="126">
        <v>13500</v>
      </c>
      <c r="R618" s="87" t="str">
        <f t="shared" si="51"/>
        <v>환상 목장</v>
      </c>
      <c r="S618" s="87">
        <v>135</v>
      </c>
      <c r="T618" s="127">
        <v>375</v>
      </c>
      <c r="U618" s="87">
        <v>2015</v>
      </c>
      <c r="V618" s="87">
        <v>5</v>
      </c>
      <c r="W618" s="87" t="s">
        <v>639</v>
      </c>
      <c r="X618" s="190">
        <v>207</v>
      </c>
      <c r="Y618" s="103">
        <v>6920</v>
      </c>
      <c r="Z618" s="87">
        <v>-1</v>
      </c>
      <c r="AA618" s="87">
        <v>-1</v>
      </c>
      <c r="AB618" s="87">
        <v>-1</v>
      </c>
      <c r="AC618" s="87">
        <v>-1</v>
      </c>
      <c r="AD618" s="87">
        <v>50</v>
      </c>
      <c r="AE618" s="192">
        <v>1</v>
      </c>
      <c r="AF618" s="87"/>
      <c r="AG618" s="87"/>
      <c r="AH618" s="87"/>
      <c r="AI618" s="87"/>
      <c r="AJ618" s="87"/>
      <c r="AK618" s="87"/>
    </row>
    <row r="619" spans="1:37" s="56" customFormat="1" x14ac:dyDescent="0.3">
      <c r="A619" s="87"/>
      <c r="B619" s="87">
        <v>6922</v>
      </c>
      <c r="C619" s="87" t="s">
        <v>398</v>
      </c>
      <c r="D619" s="87" t="s">
        <v>398</v>
      </c>
      <c r="E619" s="87" t="s">
        <v>126</v>
      </c>
      <c r="F619" s="87" t="str">
        <f>lng_iteminfo!$O694</f>
        <v>삼영 목장</v>
      </c>
      <c r="G619" s="87">
        <v>1</v>
      </c>
      <c r="H619" s="87">
        <v>0</v>
      </c>
      <c r="I619" s="87" t="s">
        <v>127</v>
      </c>
      <c r="J619" s="87">
        <v>0</v>
      </c>
      <c r="K619" s="87">
        <v>16</v>
      </c>
      <c r="L619" s="103">
        <v>23</v>
      </c>
      <c r="M619" s="87">
        <v>0</v>
      </c>
      <c r="N619" s="126">
        <v>14500</v>
      </c>
      <c r="O619" s="87">
        <v>0</v>
      </c>
      <c r="P619" s="87">
        <v>1</v>
      </c>
      <c r="Q619" s="126">
        <v>14500</v>
      </c>
      <c r="R619" s="87" t="str">
        <f t="shared" si="51"/>
        <v>삼영 목장</v>
      </c>
      <c r="S619" s="87">
        <v>135</v>
      </c>
      <c r="T619" s="127">
        <v>390</v>
      </c>
      <c r="U619" s="87">
        <v>2015</v>
      </c>
      <c r="V619" s="87">
        <v>5</v>
      </c>
      <c r="W619" s="87" t="s">
        <v>640</v>
      </c>
      <c r="X619" s="190">
        <v>110</v>
      </c>
      <c r="Y619" s="103">
        <v>6921</v>
      </c>
      <c r="Z619" s="87">
        <v>-1</v>
      </c>
      <c r="AA619" s="87">
        <v>-1</v>
      </c>
      <c r="AB619" s="87">
        <v>-1</v>
      </c>
      <c r="AC619" s="87">
        <v>-1</v>
      </c>
      <c r="AD619" s="87">
        <v>50</v>
      </c>
      <c r="AE619" s="192">
        <v>1</v>
      </c>
      <c r="AF619" s="87"/>
      <c r="AG619" s="87"/>
      <c r="AH619" s="87"/>
      <c r="AI619" s="87"/>
      <c r="AJ619" s="87"/>
      <c r="AK619" s="87"/>
    </row>
    <row r="620" spans="1:37" s="83" customFormat="1" x14ac:dyDescent="0.3">
      <c r="B620" s="83">
        <v>6923</v>
      </c>
      <c r="C620" s="83" t="s">
        <v>398</v>
      </c>
      <c r="D620" s="83" t="s">
        <v>398</v>
      </c>
      <c r="E620" s="83" t="s">
        <v>126</v>
      </c>
      <c r="F620" s="83" t="str">
        <f>lng_iteminfo!$O695</f>
        <v>신기루 목장</v>
      </c>
      <c r="G620" s="83">
        <v>1</v>
      </c>
      <c r="H620" s="83">
        <v>0</v>
      </c>
      <c r="I620" s="83" t="s">
        <v>127</v>
      </c>
      <c r="J620" s="83">
        <v>0</v>
      </c>
      <c r="K620" s="83">
        <v>16</v>
      </c>
      <c r="L620" s="103">
        <v>24</v>
      </c>
      <c r="M620" s="83">
        <v>0</v>
      </c>
      <c r="N620" s="124">
        <v>15500</v>
      </c>
      <c r="O620" s="83">
        <v>0</v>
      </c>
      <c r="P620" s="83">
        <v>1</v>
      </c>
      <c r="Q620" s="124">
        <v>15500</v>
      </c>
      <c r="R620" s="83" t="str">
        <f>F620</f>
        <v>신기루 목장</v>
      </c>
      <c r="S620" s="83">
        <v>135</v>
      </c>
      <c r="T620" s="125">
        <v>405</v>
      </c>
      <c r="U620" s="83">
        <v>2015</v>
      </c>
      <c r="V620" s="83">
        <v>5</v>
      </c>
      <c r="W620" s="83" t="s">
        <v>641</v>
      </c>
      <c r="X620" s="190">
        <v>108</v>
      </c>
      <c r="Y620" s="103">
        <v>6922</v>
      </c>
      <c r="Z620" s="83">
        <v>-1</v>
      </c>
      <c r="AA620" s="83">
        <v>-1</v>
      </c>
      <c r="AB620" s="83">
        <v>-1</v>
      </c>
      <c r="AC620" s="83">
        <v>-1</v>
      </c>
      <c r="AD620" s="83">
        <v>50</v>
      </c>
      <c r="AE620" s="192">
        <v>1</v>
      </c>
    </row>
    <row r="621" spans="1:37" s="83" customFormat="1" x14ac:dyDescent="0.3">
      <c r="B621" s="83">
        <v>6924</v>
      </c>
      <c r="C621" s="83" t="s">
        <v>398</v>
      </c>
      <c r="D621" s="83" t="s">
        <v>398</v>
      </c>
      <c r="E621" s="83" t="s">
        <v>126</v>
      </c>
      <c r="F621" s="83" t="str">
        <f>lng_iteminfo!$O696</f>
        <v>블루베리 목장</v>
      </c>
      <c r="G621" s="83">
        <v>1</v>
      </c>
      <c r="H621" s="83">
        <v>0</v>
      </c>
      <c r="I621" s="83" t="s">
        <v>127</v>
      </c>
      <c r="J621" s="83">
        <v>0</v>
      </c>
      <c r="K621" s="83">
        <v>16</v>
      </c>
      <c r="L621" s="103">
        <v>25</v>
      </c>
      <c r="M621" s="83">
        <v>0</v>
      </c>
      <c r="N621" s="124">
        <v>16500</v>
      </c>
      <c r="O621" s="83">
        <v>0</v>
      </c>
      <c r="P621" s="83">
        <v>1</v>
      </c>
      <c r="Q621" s="124">
        <v>16500</v>
      </c>
      <c r="R621" s="83" t="str">
        <f t="shared" si="51"/>
        <v>블루베리 목장</v>
      </c>
      <c r="S621" s="83">
        <v>150</v>
      </c>
      <c r="T621" s="125">
        <v>420</v>
      </c>
      <c r="U621" s="83">
        <v>2015</v>
      </c>
      <c r="V621" s="83">
        <v>5</v>
      </c>
      <c r="W621" s="83" t="s">
        <v>642</v>
      </c>
      <c r="X621" s="190">
        <v>206</v>
      </c>
      <c r="Y621" s="103">
        <v>6923</v>
      </c>
      <c r="Z621" s="83">
        <v>-1</v>
      </c>
      <c r="AA621" s="83">
        <v>-1</v>
      </c>
      <c r="AB621" s="83">
        <v>-1</v>
      </c>
      <c r="AC621" s="83">
        <v>-1</v>
      </c>
      <c r="AD621" s="83">
        <v>50</v>
      </c>
      <c r="AE621" s="192">
        <v>1</v>
      </c>
    </row>
    <row r="622" spans="1:37" s="83" customFormat="1" x14ac:dyDescent="0.3">
      <c r="B622" s="83">
        <v>6925</v>
      </c>
      <c r="C622" s="83" t="s">
        <v>398</v>
      </c>
      <c r="D622" s="83" t="s">
        <v>398</v>
      </c>
      <c r="E622" s="83" t="s">
        <v>126</v>
      </c>
      <c r="F622" s="83" t="str">
        <f>lng_iteminfo!$O697</f>
        <v>온누리 목장</v>
      </c>
      <c r="G622" s="83">
        <v>1</v>
      </c>
      <c r="H622" s="83">
        <v>0</v>
      </c>
      <c r="I622" s="83" t="s">
        <v>127</v>
      </c>
      <c r="J622" s="83">
        <v>0</v>
      </c>
      <c r="K622" s="83">
        <v>16</v>
      </c>
      <c r="L622" s="103">
        <v>26</v>
      </c>
      <c r="M622" s="83">
        <v>0</v>
      </c>
      <c r="N622" s="124">
        <v>17500</v>
      </c>
      <c r="O622" s="83">
        <v>0</v>
      </c>
      <c r="P622" s="83">
        <v>1</v>
      </c>
      <c r="Q622" s="124">
        <v>17500</v>
      </c>
      <c r="R622" s="83" t="str">
        <f t="shared" si="51"/>
        <v>온누리 목장</v>
      </c>
      <c r="S622" s="83">
        <v>165</v>
      </c>
      <c r="T622" s="125">
        <v>435</v>
      </c>
      <c r="U622" s="83">
        <v>2015</v>
      </c>
      <c r="V622" s="83">
        <v>5</v>
      </c>
      <c r="W622" s="83" t="s">
        <v>643</v>
      </c>
      <c r="X622" s="190">
        <v>14</v>
      </c>
      <c r="Y622" s="103">
        <v>6924</v>
      </c>
      <c r="Z622" s="83">
        <v>-1</v>
      </c>
      <c r="AA622" s="83">
        <v>-1</v>
      </c>
      <c r="AB622" s="83">
        <v>-1</v>
      </c>
      <c r="AC622" s="83">
        <v>-1</v>
      </c>
      <c r="AD622" s="83">
        <v>50</v>
      </c>
      <c r="AE622" s="192">
        <v>1</v>
      </c>
    </row>
    <row r="623" spans="1:37" s="83" customFormat="1" x14ac:dyDescent="0.3">
      <c r="B623" s="83">
        <v>6926</v>
      </c>
      <c r="C623" s="83" t="s">
        <v>398</v>
      </c>
      <c r="D623" s="83" t="s">
        <v>398</v>
      </c>
      <c r="E623" s="83" t="s">
        <v>126</v>
      </c>
      <c r="F623" s="83" t="str">
        <f>lng_iteminfo!$O698</f>
        <v>초원 목장</v>
      </c>
      <c r="G623" s="83">
        <v>1</v>
      </c>
      <c r="H623" s="83">
        <v>0</v>
      </c>
      <c r="I623" s="83" t="s">
        <v>127</v>
      </c>
      <c r="J623" s="83">
        <v>0</v>
      </c>
      <c r="K623" s="83">
        <v>16</v>
      </c>
      <c r="L623" s="103">
        <v>27</v>
      </c>
      <c r="M623" s="83">
        <v>0</v>
      </c>
      <c r="N623" s="124">
        <v>18500</v>
      </c>
      <c r="O623" s="83">
        <v>0</v>
      </c>
      <c r="P623" s="83">
        <v>1</v>
      </c>
      <c r="Q623" s="124">
        <v>18500</v>
      </c>
      <c r="R623" s="83" t="str">
        <f t="shared" si="51"/>
        <v>초원 목장</v>
      </c>
      <c r="S623" s="83">
        <v>180</v>
      </c>
      <c r="T623" s="125">
        <v>450</v>
      </c>
      <c r="U623" s="83">
        <v>2015</v>
      </c>
      <c r="V623" s="83">
        <v>5</v>
      </c>
      <c r="W623" s="83" t="s">
        <v>644</v>
      </c>
      <c r="X623" s="190">
        <v>15</v>
      </c>
      <c r="Y623" s="103">
        <v>6925</v>
      </c>
      <c r="Z623" s="83">
        <v>-1</v>
      </c>
      <c r="AA623" s="83">
        <v>-1</v>
      </c>
      <c r="AB623" s="83">
        <v>-1</v>
      </c>
      <c r="AC623" s="83">
        <v>-1</v>
      </c>
      <c r="AD623" s="83">
        <v>50</v>
      </c>
      <c r="AE623" s="192">
        <v>1</v>
      </c>
    </row>
    <row r="624" spans="1:37" s="56" customFormat="1" x14ac:dyDescent="0.3">
      <c r="A624" s="87"/>
      <c r="B624" s="87">
        <v>6927</v>
      </c>
      <c r="C624" s="87" t="s">
        <v>398</v>
      </c>
      <c r="D624" s="87" t="s">
        <v>398</v>
      </c>
      <c r="E624" s="87" t="s">
        <v>126</v>
      </c>
      <c r="F624" s="87" t="str">
        <f>lng_iteminfo!$O699</f>
        <v>검은 목장</v>
      </c>
      <c r="G624" s="87">
        <v>1</v>
      </c>
      <c r="H624" s="87">
        <v>0</v>
      </c>
      <c r="I624" s="87" t="s">
        <v>127</v>
      </c>
      <c r="J624" s="87">
        <v>0</v>
      </c>
      <c r="K624" s="87">
        <v>16</v>
      </c>
      <c r="L624" s="103">
        <v>28</v>
      </c>
      <c r="M624" s="87">
        <v>0</v>
      </c>
      <c r="N624" s="126">
        <v>19500</v>
      </c>
      <c r="O624" s="87">
        <v>0</v>
      </c>
      <c r="P624" s="87">
        <v>1</v>
      </c>
      <c r="Q624" s="126">
        <v>19500</v>
      </c>
      <c r="R624" s="87" t="str">
        <f t="shared" si="51"/>
        <v>검은 목장</v>
      </c>
      <c r="S624" s="87">
        <v>195</v>
      </c>
      <c r="T624" s="127">
        <v>465</v>
      </c>
      <c r="U624" s="87">
        <v>2015</v>
      </c>
      <c r="V624" s="87">
        <v>5</v>
      </c>
      <c r="W624" s="85" t="s">
        <v>645</v>
      </c>
      <c r="X624" s="190">
        <v>112</v>
      </c>
      <c r="Y624" s="103">
        <v>6926</v>
      </c>
      <c r="Z624" s="87">
        <v>-1</v>
      </c>
      <c r="AA624" s="87">
        <v>-1</v>
      </c>
      <c r="AB624" s="87">
        <v>-1</v>
      </c>
      <c r="AC624" s="87">
        <v>-1</v>
      </c>
      <c r="AD624" s="87">
        <v>50</v>
      </c>
      <c r="AE624" s="192">
        <v>1</v>
      </c>
      <c r="AF624" s="87"/>
      <c r="AG624" s="87"/>
      <c r="AH624" s="87"/>
      <c r="AI624" s="87"/>
      <c r="AJ624" s="87"/>
      <c r="AK624" s="87"/>
    </row>
    <row r="625" spans="1:37" s="56" customFormat="1" x14ac:dyDescent="0.3">
      <c r="A625" s="87"/>
      <c r="B625" s="87">
        <v>6928</v>
      </c>
      <c r="C625" s="87" t="s">
        <v>398</v>
      </c>
      <c r="D625" s="87" t="s">
        <v>398</v>
      </c>
      <c r="E625" s="87" t="s">
        <v>126</v>
      </c>
      <c r="F625" s="87" t="str">
        <f>lng_iteminfo!$O700</f>
        <v>크림 목장</v>
      </c>
      <c r="G625" s="87">
        <v>1</v>
      </c>
      <c r="H625" s="87">
        <v>0</v>
      </c>
      <c r="I625" s="87" t="s">
        <v>127</v>
      </c>
      <c r="J625" s="87">
        <v>0</v>
      </c>
      <c r="K625" s="87">
        <v>16</v>
      </c>
      <c r="L625" s="103">
        <v>29</v>
      </c>
      <c r="M625" s="87">
        <v>0</v>
      </c>
      <c r="N625" s="126">
        <v>20500</v>
      </c>
      <c r="O625" s="87">
        <v>0</v>
      </c>
      <c r="P625" s="87">
        <v>1</v>
      </c>
      <c r="Q625" s="126">
        <v>20500</v>
      </c>
      <c r="R625" s="87" t="str">
        <f t="shared" si="51"/>
        <v>크림 목장</v>
      </c>
      <c r="S625" s="87">
        <v>210</v>
      </c>
      <c r="T625" s="127">
        <v>480</v>
      </c>
      <c r="U625" s="87">
        <v>2015</v>
      </c>
      <c r="V625" s="87">
        <v>5</v>
      </c>
      <c r="W625" s="87" t="s">
        <v>646</v>
      </c>
      <c r="X625" s="190">
        <v>211</v>
      </c>
      <c r="Y625" s="103">
        <v>6927</v>
      </c>
      <c r="Z625" s="87">
        <v>-1</v>
      </c>
      <c r="AA625" s="87">
        <v>-1</v>
      </c>
      <c r="AB625" s="87">
        <v>-1</v>
      </c>
      <c r="AC625" s="87">
        <v>-1</v>
      </c>
      <c r="AD625" s="87">
        <v>50</v>
      </c>
      <c r="AE625" s="192">
        <v>1</v>
      </c>
      <c r="AF625" s="87"/>
      <c r="AG625" s="87"/>
      <c r="AH625" s="87"/>
      <c r="AI625" s="87"/>
      <c r="AJ625" s="87"/>
      <c r="AK625" s="87"/>
    </row>
    <row r="626" spans="1:37" s="56" customFormat="1" x14ac:dyDescent="0.3">
      <c r="A626" s="87"/>
      <c r="B626" s="87">
        <v>6929</v>
      </c>
      <c r="C626" s="87" t="s">
        <v>398</v>
      </c>
      <c r="D626" s="87" t="s">
        <v>398</v>
      </c>
      <c r="E626" s="87" t="s">
        <v>126</v>
      </c>
      <c r="F626" s="87" t="str">
        <f>lng_iteminfo!$O701</f>
        <v>쿠키 목장</v>
      </c>
      <c r="G626" s="87">
        <v>1</v>
      </c>
      <c r="H626" s="87">
        <v>0</v>
      </c>
      <c r="I626" s="87" t="s">
        <v>127</v>
      </c>
      <c r="J626" s="87">
        <v>0</v>
      </c>
      <c r="K626" s="87">
        <v>16</v>
      </c>
      <c r="L626" s="103">
        <v>30</v>
      </c>
      <c r="M626" s="87">
        <v>0</v>
      </c>
      <c r="N626" s="126">
        <v>21500</v>
      </c>
      <c r="O626" s="87">
        <v>0</v>
      </c>
      <c r="P626" s="87">
        <v>1</v>
      </c>
      <c r="Q626" s="126">
        <v>21500</v>
      </c>
      <c r="R626" s="87" t="str">
        <f t="shared" si="51"/>
        <v>쿠키 목장</v>
      </c>
      <c r="S626" s="87">
        <v>225</v>
      </c>
      <c r="T626" s="127">
        <v>495</v>
      </c>
      <c r="U626" s="87">
        <v>2015</v>
      </c>
      <c r="V626" s="87">
        <v>5</v>
      </c>
      <c r="W626" s="87" t="s">
        <v>647</v>
      </c>
      <c r="X626" s="190">
        <v>114</v>
      </c>
      <c r="Y626" s="103">
        <v>6928</v>
      </c>
      <c r="Z626" s="87">
        <v>-1</v>
      </c>
      <c r="AA626" s="87">
        <v>-1</v>
      </c>
      <c r="AB626" s="87">
        <v>-1</v>
      </c>
      <c r="AC626" s="87">
        <v>-1</v>
      </c>
      <c r="AD626" s="87">
        <v>50</v>
      </c>
      <c r="AE626" s="192">
        <v>1</v>
      </c>
      <c r="AF626" s="87"/>
      <c r="AG626" s="87"/>
      <c r="AH626" s="87"/>
      <c r="AI626" s="87"/>
      <c r="AJ626" s="87"/>
      <c r="AK626" s="87"/>
    </row>
    <row r="627" spans="1:37" s="61" customFormat="1" x14ac:dyDescent="0.3">
      <c r="B627" s="61">
        <v>6930</v>
      </c>
      <c r="C627" s="61" t="s">
        <v>398</v>
      </c>
      <c r="D627" s="61" t="s">
        <v>398</v>
      </c>
      <c r="E627" s="61" t="s">
        <v>126</v>
      </c>
      <c r="F627" s="61" t="str">
        <f>lng_iteminfo!$O702</f>
        <v>밀크티 목장</v>
      </c>
      <c r="G627" s="61">
        <v>1</v>
      </c>
      <c r="H627" s="61">
        <v>0</v>
      </c>
      <c r="I627" s="61" t="s">
        <v>127</v>
      </c>
      <c r="J627" s="61">
        <v>0</v>
      </c>
      <c r="K627" s="61">
        <v>16</v>
      </c>
      <c r="L627" s="104">
        <v>30</v>
      </c>
      <c r="M627" s="61">
        <v>0</v>
      </c>
      <c r="N627" s="165">
        <v>10000</v>
      </c>
      <c r="O627" s="61">
        <v>0</v>
      </c>
      <c r="P627" s="61">
        <v>1</v>
      </c>
      <c r="Q627" s="184">
        <f>N627</f>
        <v>10000</v>
      </c>
      <c r="R627" s="187" t="str">
        <f t="shared" ref="R627:R644" si="52">F627</f>
        <v>밀크티 목장</v>
      </c>
      <c r="S627" s="186">
        <v>120</v>
      </c>
      <c r="T627" s="169">
        <v>960</v>
      </c>
      <c r="U627" s="61">
        <v>5000</v>
      </c>
      <c r="V627" s="61">
        <v>5</v>
      </c>
      <c r="W627" s="166" t="s">
        <v>623</v>
      </c>
      <c r="X627" s="195">
        <v>10</v>
      </c>
      <c r="Y627" s="197">
        <v>6905</v>
      </c>
      <c r="Z627" s="199" t="s">
        <v>1713</v>
      </c>
      <c r="AA627" s="197">
        <v>20</v>
      </c>
      <c r="AB627" s="197">
        <v>0</v>
      </c>
      <c r="AC627" s="194">
        <v>1201</v>
      </c>
      <c r="AD627" s="170">
        <v>50</v>
      </c>
      <c r="AE627" s="192">
        <v>1</v>
      </c>
    </row>
    <row r="628" spans="1:37" s="61" customFormat="1" x14ac:dyDescent="0.3">
      <c r="B628" s="61">
        <v>6931</v>
      </c>
      <c r="C628" s="61" t="s">
        <v>398</v>
      </c>
      <c r="D628" s="61" t="s">
        <v>398</v>
      </c>
      <c r="E628" s="61" t="s">
        <v>126</v>
      </c>
      <c r="F628" s="61" t="str">
        <f>lng_iteminfo!$O703</f>
        <v>버블 목장</v>
      </c>
      <c r="G628" s="61">
        <v>1</v>
      </c>
      <c r="H628" s="61">
        <v>0</v>
      </c>
      <c r="I628" s="61" t="s">
        <v>127</v>
      </c>
      <c r="J628" s="61">
        <v>0</v>
      </c>
      <c r="K628" s="61">
        <v>16</v>
      </c>
      <c r="L628" s="104">
        <v>30</v>
      </c>
      <c r="M628" s="61">
        <v>0</v>
      </c>
      <c r="N628" s="165">
        <v>15000</v>
      </c>
      <c r="O628" s="61">
        <v>0</v>
      </c>
      <c r="P628" s="61">
        <v>1</v>
      </c>
      <c r="Q628" s="184">
        <f t="shared" ref="Q628:Q640" si="53">N628</f>
        <v>15000</v>
      </c>
      <c r="R628" s="187" t="str">
        <f t="shared" si="52"/>
        <v>버블 목장</v>
      </c>
      <c r="S628" s="186">
        <v>140</v>
      </c>
      <c r="T628" s="169">
        <v>1400</v>
      </c>
      <c r="U628" s="61">
        <v>5000</v>
      </c>
      <c r="V628" s="61">
        <v>5</v>
      </c>
      <c r="W628" s="167" t="s">
        <v>624</v>
      </c>
      <c r="X628" s="195">
        <v>13</v>
      </c>
      <c r="Y628" s="197">
        <v>6930</v>
      </c>
      <c r="Z628" s="199" t="s">
        <v>1714</v>
      </c>
      <c r="AA628" s="197">
        <v>75</v>
      </c>
      <c r="AB628" s="197">
        <v>0</v>
      </c>
      <c r="AC628" s="194">
        <v>1604</v>
      </c>
      <c r="AD628" s="170">
        <v>50</v>
      </c>
      <c r="AE628" s="192">
        <v>1</v>
      </c>
    </row>
    <row r="629" spans="1:37" s="61" customFormat="1" x14ac:dyDescent="0.3">
      <c r="B629" s="61">
        <v>6932</v>
      </c>
      <c r="C629" s="61" t="s">
        <v>398</v>
      </c>
      <c r="D629" s="61" t="s">
        <v>398</v>
      </c>
      <c r="E629" s="61" t="s">
        <v>126</v>
      </c>
      <c r="F629" s="61" t="str">
        <f>lng_iteminfo!$O704</f>
        <v>휘핑 목장</v>
      </c>
      <c r="G629" s="61">
        <v>1</v>
      </c>
      <c r="H629" s="61">
        <v>0</v>
      </c>
      <c r="I629" s="61" t="s">
        <v>127</v>
      </c>
      <c r="J629" s="61">
        <v>0</v>
      </c>
      <c r="K629" s="61">
        <v>16</v>
      </c>
      <c r="L629" s="104">
        <v>30</v>
      </c>
      <c r="M629" s="61">
        <v>0</v>
      </c>
      <c r="N629" s="165">
        <v>20000</v>
      </c>
      <c r="O629" s="61">
        <v>0</v>
      </c>
      <c r="P629" s="61">
        <v>1</v>
      </c>
      <c r="Q629" s="184">
        <f t="shared" si="53"/>
        <v>20000</v>
      </c>
      <c r="R629" s="187" t="str">
        <f t="shared" si="52"/>
        <v>휘핑 목장</v>
      </c>
      <c r="S629" s="186">
        <v>160</v>
      </c>
      <c r="T629" s="169">
        <v>1920</v>
      </c>
      <c r="U629" s="61">
        <v>5000</v>
      </c>
      <c r="V629" s="61">
        <v>5</v>
      </c>
      <c r="W629" s="61" t="s">
        <v>625</v>
      </c>
      <c r="X629" s="195">
        <v>109</v>
      </c>
      <c r="Y629" s="197">
        <v>6931</v>
      </c>
      <c r="Z629" s="199" t="s">
        <v>1715</v>
      </c>
      <c r="AA629" s="197">
        <v>30</v>
      </c>
      <c r="AB629" s="197">
        <v>0</v>
      </c>
      <c r="AC629" s="194">
        <v>1204</v>
      </c>
      <c r="AD629" s="170">
        <v>50</v>
      </c>
      <c r="AE629" s="192">
        <v>1</v>
      </c>
    </row>
    <row r="630" spans="1:37" s="61" customFormat="1" x14ac:dyDescent="0.3">
      <c r="B630" s="61">
        <v>6933</v>
      </c>
      <c r="C630" s="61" t="s">
        <v>398</v>
      </c>
      <c r="D630" s="61" t="s">
        <v>398</v>
      </c>
      <c r="E630" s="61" t="s">
        <v>126</v>
      </c>
      <c r="F630" s="61" t="str">
        <f>lng_iteminfo!$O705</f>
        <v>초코라떼 목장</v>
      </c>
      <c r="G630" s="61">
        <v>1</v>
      </c>
      <c r="H630" s="61">
        <v>0</v>
      </c>
      <c r="I630" s="61" t="s">
        <v>127</v>
      </c>
      <c r="J630" s="61">
        <v>0</v>
      </c>
      <c r="K630" s="61">
        <v>16</v>
      </c>
      <c r="L630" s="104">
        <v>30</v>
      </c>
      <c r="M630" s="61">
        <v>0</v>
      </c>
      <c r="N630" s="165">
        <v>25000</v>
      </c>
      <c r="O630" s="61">
        <v>0</v>
      </c>
      <c r="P630" s="61">
        <v>1</v>
      </c>
      <c r="Q630" s="184">
        <f t="shared" si="53"/>
        <v>25000</v>
      </c>
      <c r="R630" s="187" t="str">
        <f t="shared" si="52"/>
        <v>초코라떼 목장</v>
      </c>
      <c r="S630" s="186">
        <v>180</v>
      </c>
      <c r="T630" s="169">
        <v>1080</v>
      </c>
      <c r="U630" s="61">
        <v>5000</v>
      </c>
      <c r="V630" s="61">
        <v>5</v>
      </c>
      <c r="W630" s="167" t="s">
        <v>626</v>
      </c>
      <c r="X630" s="195">
        <v>111</v>
      </c>
      <c r="Y630" s="197">
        <v>6932</v>
      </c>
      <c r="Z630" s="198" t="s">
        <v>1734</v>
      </c>
      <c r="AA630" s="198">
        <v>108</v>
      </c>
      <c r="AB630" s="198">
        <v>2</v>
      </c>
      <c r="AC630" s="194">
        <v>5009</v>
      </c>
      <c r="AD630" s="170">
        <v>52</v>
      </c>
      <c r="AE630" s="192">
        <v>1</v>
      </c>
    </row>
    <row r="631" spans="1:37" s="61" customFormat="1" x14ac:dyDescent="0.3">
      <c r="B631" s="61">
        <v>6934</v>
      </c>
      <c r="C631" s="61" t="s">
        <v>398</v>
      </c>
      <c r="D631" s="61" t="s">
        <v>398</v>
      </c>
      <c r="E631" s="61" t="s">
        <v>126</v>
      </c>
      <c r="F631" s="61" t="str">
        <f>lng_iteminfo!$O706</f>
        <v>호두 목장</v>
      </c>
      <c r="G631" s="61">
        <v>1</v>
      </c>
      <c r="H631" s="61">
        <v>0</v>
      </c>
      <c r="I631" s="61" t="s">
        <v>127</v>
      </c>
      <c r="J631" s="61">
        <v>0</v>
      </c>
      <c r="K631" s="61">
        <v>16</v>
      </c>
      <c r="L631" s="61">
        <v>30</v>
      </c>
      <c r="M631" s="61">
        <v>0</v>
      </c>
      <c r="N631" s="165">
        <v>40000</v>
      </c>
      <c r="O631" s="61">
        <v>0</v>
      </c>
      <c r="P631" s="61">
        <v>1</v>
      </c>
      <c r="Q631" s="184">
        <f t="shared" si="53"/>
        <v>40000</v>
      </c>
      <c r="R631" s="187" t="str">
        <f t="shared" si="52"/>
        <v>호두 목장</v>
      </c>
      <c r="S631" s="186">
        <v>220</v>
      </c>
      <c r="T631" s="169">
        <v>2200</v>
      </c>
      <c r="U631" s="61">
        <v>5000</v>
      </c>
      <c r="V631" s="61">
        <v>5</v>
      </c>
      <c r="W631" s="167" t="s">
        <v>627</v>
      </c>
      <c r="X631" s="196">
        <v>209</v>
      </c>
      <c r="Y631" s="197">
        <v>6933</v>
      </c>
      <c r="Z631" s="199" t="s">
        <v>1713</v>
      </c>
      <c r="AA631" s="197">
        <v>52</v>
      </c>
      <c r="AB631" s="197">
        <v>0</v>
      </c>
      <c r="AC631" s="216">
        <v>2300</v>
      </c>
      <c r="AD631" s="170">
        <v>52</v>
      </c>
      <c r="AE631" s="192">
        <v>1</v>
      </c>
    </row>
    <row r="632" spans="1:37" s="61" customFormat="1" x14ac:dyDescent="0.3">
      <c r="B632" s="61">
        <v>6935</v>
      </c>
      <c r="C632" s="61" t="s">
        <v>398</v>
      </c>
      <c r="D632" s="61" t="s">
        <v>398</v>
      </c>
      <c r="E632" s="61" t="s">
        <v>126</v>
      </c>
      <c r="F632" s="61" t="str">
        <f>lng_iteminfo!$O707</f>
        <v>땅콩 목장</v>
      </c>
      <c r="G632" s="61">
        <v>1</v>
      </c>
      <c r="H632" s="61">
        <v>0</v>
      </c>
      <c r="I632" s="61" t="s">
        <v>127</v>
      </c>
      <c r="J632" s="61">
        <v>0</v>
      </c>
      <c r="K632" s="61">
        <v>16</v>
      </c>
      <c r="L632" s="61">
        <v>30</v>
      </c>
      <c r="M632" s="61">
        <v>0</v>
      </c>
      <c r="N632" s="165">
        <v>60000</v>
      </c>
      <c r="O632" s="61">
        <v>0</v>
      </c>
      <c r="P632" s="61">
        <v>1</v>
      </c>
      <c r="Q632" s="184">
        <f t="shared" si="53"/>
        <v>60000</v>
      </c>
      <c r="R632" s="187" t="str">
        <f t="shared" si="52"/>
        <v>땅콩 목장</v>
      </c>
      <c r="S632" s="186">
        <v>240</v>
      </c>
      <c r="T632" s="169">
        <v>2880</v>
      </c>
      <c r="U632" s="61">
        <v>5000</v>
      </c>
      <c r="V632" s="61">
        <v>5</v>
      </c>
      <c r="W632" s="167" t="s">
        <v>628</v>
      </c>
      <c r="X632" s="196">
        <v>16</v>
      </c>
      <c r="Y632" s="197">
        <v>6934</v>
      </c>
      <c r="Z632" s="198" t="s">
        <v>1734</v>
      </c>
      <c r="AA632" s="198">
        <v>15</v>
      </c>
      <c r="AB632" s="198">
        <v>2</v>
      </c>
      <c r="AC632" s="217">
        <v>2108</v>
      </c>
      <c r="AD632" s="170">
        <v>52</v>
      </c>
      <c r="AE632" s="192">
        <v>1</v>
      </c>
    </row>
    <row r="633" spans="1:37" s="61" customFormat="1" x14ac:dyDescent="0.3">
      <c r="B633" s="61">
        <v>6936</v>
      </c>
      <c r="C633" s="61" t="s">
        <v>398</v>
      </c>
      <c r="D633" s="61" t="s">
        <v>398</v>
      </c>
      <c r="E633" s="61" t="s">
        <v>126</v>
      </c>
      <c r="F633" s="61" t="str">
        <f>lng_iteminfo!$O708</f>
        <v>피스타치오 목장</v>
      </c>
      <c r="G633" s="61">
        <v>1</v>
      </c>
      <c r="H633" s="61">
        <v>0</v>
      </c>
      <c r="I633" s="61" t="s">
        <v>127</v>
      </c>
      <c r="J633" s="61">
        <v>0</v>
      </c>
      <c r="K633" s="61">
        <v>16</v>
      </c>
      <c r="L633" s="61">
        <v>30</v>
      </c>
      <c r="M633" s="61">
        <v>0</v>
      </c>
      <c r="N633" s="165">
        <v>80000</v>
      </c>
      <c r="O633" s="61">
        <v>0</v>
      </c>
      <c r="P633" s="61">
        <v>1</v>
      </c>
      <c r="Q633" s="184">
        <f t="shared" si="53"/>
        <v>80000</v>
      </c>
      <c r="R633" s="187" t="str">
        <f t="shared" si="52"/>
        <v>피스타치오 목장</v>
      </c>
      <c r="S633" s="186">
        <v>260</v>
      </c>
      <c r="T633" s="169">
        <v>4160</v>
      </c>
      <c r="U633" s="61">
        <v>5000</v>
      </c>
      <c r="V633" s="61">
        <v>5</v>
      </c>
      <c r="W633" s="167" t="s">
        <v>629</v>
      </c>
      <c r="X633" s="196">
        <v>113</v>
      </c>
      <c r="Y633" s="197">
        <v>6935</v>
      </c>
      <c r="Z633" s="199" t="s">
        <v>1716</v>
      </c>
      <c r="AA633" s="197">
        <v>4</v>
      </c>
      <c r="AB633" s="197">
        <v>0</v>
      </c>
      <c r="AC633" s="216">
        <v>5012</v>
      </c>
      <c r="AD633" s="170">
        <v>55</v>
      </c>
      <c r="AE633" s="192">
        <v>1</v>
      </c>
    </row>
    <row r="634" spans="1:37" s="61" customFormat="1" x14ac:dyDescent="0.3">
      <c r="B634" s="61">
        <v>6937</v>
      </c>
      <c r="C634" s="61" t="s">
        <v>398</v>
      </c>
      <c r="D634" s="61" t="s">
        <v>398</v>
      </c>
      <c r="E634" s="61" t="s">
        <v>126</v>
      </c>
      <c r="F634" s="61" t="str">
        <f>lng_iteminfo!$O709</f>
        <v>허니컴 목장</v>
      </c>
      <c r="G634" s="61">
        <v>1</v>
      </c>
      <c r="H634" s="61">
        <v>0</v>
      </c>
      <c r="I634" s="61" t="s">
        <v>127</v>
      </c>
      <c r="J634" s="61">
        <v>0</v>
      </c>
      <c r="K634" s="61">
        <v>16</v>
      </c>
      <c r="L634" s="104">
        <v>30</v>
      </c>
      <c r="M634" s="61">
        <v>0</v>
      </c>
      <c r="N634" s="165">
        <v>100000</v>
      </c>
      <c r="O634" s="61">
        <v>0</v>
      </c>
      <c r="P634" s="61">
        <v>1</v>
      </c>
      <c r="Q634" s="184">
        <f t="shared" si="53"/>
        <v>100000</v>
      </c>
      <c r="R634" s="187" t="str">
        <f t="shared" si="52"/>
        <v>허니컴 목장</v>
      </c>
      <c r="S634" s="186">
        <v>280</v>
      </c>
      <c r="T634" s="169">
        <v>1120</v>
      </c>
      <c r="U634" s="61">
        <v>5000</v>
      </c>
      <c r="V634" s="61">
        <v>5</v>
      </c>
      <c r="W634" s="167" t="s">
        <v>630</v>
      </c>
      <c r="X634" s="196">
        <v>115</v>
      </c>
      <c r="Y634" s="197">
        <v>6936</v>
      </c>
      <c r="Z634" s="199" t="s">
        <v>1713</v>
      </c>
      <c r="AA634" s="197">
        <v>55</v>
      </c>
      <c r="AB634" s="197">
        <v>0</v>
      </c>
      <c r="AC634" s="216">
        <v>5013</v>
      </c>
      <c r="AD634" s="170">
        <v>55</v>
      </c>
      <c r="AE634" s="192">
        <v>1</v>
      </c>
    </row>
    <row r="635" spans="1:37" s="61" customFormat="1" x14ac:dyDescent="0.3">
      <c r="B635" s="61">
        <v>6938</v>
      </c>
      <c r="C635" s="61" t="s">
        <v>398</v>
      </c>
      <c r="D635" s="61" t="s">
        <v>398</v>
      </c>
      <c r="E635" s="61" t="s">
        <v>126</v>
      </c>
      <c r="F635" s="61" t="str">
        <f>lng_iteminfo!$O710</f>
        <v>꿀벌 목장</v>
      </c>
      <c r="G635" s="61">
        <v>1</v>
      </c>
      <c r="H635" s="61">
        <v>0</v>
      </c>
      <c r="I635" s="61" t="s">
        <v>127</v>
      </c>
      <c r="J635" s="61">
        <v>0</v>
      </c>
      <c r="K635" s="61">
        <v>16</v>
      </c>
      <c r="L635" s="104">
        <v>30</v>
      </c>
      <c r="M635" s="61">
        <v>0</v>
      </c>
      <c r="N635" s="165">
        <v>150000</v>
      </c>
      <c r="O635" s="61">
        <v>0</v>
      </c>
      <c r="P635" s="61">
        <v>1</v>
      </c>
      <c r="Q635" s="184">
        <f t="shared" si="53"/>
        <v>150000</v>
      </c>
      <c r="R635" s="187" t="str">
        <f t="shared" si="52"/>
        <v>꿀벌 목장</v>
      </c>
      <c r="S635" s="186">
        <v>300</v>
      </c>
      <c r="T635" s="169">
        <v>2400</v>
      </c>
      <c r="U635" s="61">
        <v>5000</v>
      </c>
      <c r="V635" s="61">
        <v>5</v>
      </c>
      <c r="W635" s="167" t="s">
        <v>631</v>
      </c>
      <c r="X635" s="196">
        <v>21</v>
      </c>
      <c r="Y635" s="197">
        <v>6937</v>
      </c>
      <c r="Z635" s="198" t="s">
        <v>1734</v>
      </c>
      <c r="AA635" s="198">
        <v>211</v>
      </c>
      <c r="AB635" s="198">
        <v>2</v>
      </c>
      <c r="AC635" s="216">
        <v>5014</v>
      </c>
      <c r="AD635" s="170">
        <v>55</v>
      </c>
      <c r="AE635" s="192">
        <v>1</v>
      </c>
    </row>
    <row r="636" spans="1:37" s="61" customFormat="1" x14ac:dyDescent="0.3">
      <c r="B636" s="61">
        <v>6939</v>
      </c>
      <c r="C636" s="61" t="s">
        <v>398</v>
      </c>
      <c r="D636" s="61" t="s">
        <v>398</v>
      </c>
      <c r="E636" s="61" t="s">
        <v>126</v>
      </c>
      <c r="F636" s="61" t="str">
        <f>lng_iteminfo!$O711</f>
        <v>꽃가루 목장</v>
      </c>
      <c r="G636" s="61">
        <v>1</v>
      </c>
      <c r="H636" s="61">
        <v>0</v>
      </c>
      <c r="I636" s="61" t="s">
        <v>127</v>
      </c>
      <c r="J636" s="61">
        <v>0</v>
      </c>
      <c r="K636" s="61">
        <v>16</v>
      </c>
      <c r="L636" s="104">
        <v>30</v>
      </c>
      <c r="M636" s="61">
        <v>0</v>
      </c>
      <c r="N636" s="165">
        <v>200000</v>
      </c>
      <c r="O636" s="61">
        <v>0</v>
      </c>
      <c r="P636" s="61">
        <v>1</v>
      </c>
      <c r="Q636" s="184">
        <f t="shared" si="53"/>
        <v>200000</v>
      </c>
      <c r="R636" s="187" t="str">
        <f t="shared" si="52"/>
        <v>꽃가루 목장</v>
      </c>
      <c r="S636" s="186">
        <v>320</v>
      </c>
      <c r="T636" s="169">
        <v>3840</v>
      </c>
      <c r="U636" s="61">
        <v>5000</v>
      </c>
      <c r="V636" s="61">
        <v>5</v>
      </c>
      <c r="W636" s="167" t="s">
        <v>632</v>
      </c>
      <c r="X636" s="196">
        <v>119</v>
      </c>
      <c r="Y636" s="197">
        <v>6938</v>
      </c>
      <c r="Z636" s="198" t="s">
        <v>1734</v>
      </c>
      <c r="AA636" s="198">
        <v>114</v>
      </c>
      <c r="AB636" s="198">
        <v>2</v>
      </c>
      <c r="AC636" s="217">
        <v>2301</v>
      </c>
      <c r="AD636" s="170">
        <v>58</v>
      </c>
      <c r="AE636" s="192">
        <v>1</v>
      </c>
    </row>
    <row r="637" spans="1:37" s="61" customFormat="1" x14ac:dyDescent="0.3">
      <c r="B637" s="61">
        <v>6940</v>
      </c>
      <c r="C637" s="61" t="s">
        <v>398</v>
      </c>
      <c r="D637" s="61" t="s">
        <v>398</v>
      </c>
      <c r="E637" s="61" t="s">
        <v>126</v>
      </c>
      <c r="F637" s="61" t="str">
        <f>lng_iteminfo!$O712</f>
        <v>눈사람 목장</v>
      </c>
      <c r="G637" s="61">
        <v>1</v>
      </c>
      <c r="H637" s="61">
        <v>0</v>
      </c>
      <c r="I637" s="61" t="s">
        <v>127</v>
      </c>
      <c r="J637" s="61">
        <v>0</v>
      </c>
      <c r="K637" s="61">
        <v>16</v>
      </c>
      <c r="L637" s="61">
        <v>30</v>
      </c>
      <c r="M637" s="61">
        <v>0</v>
      </c>
      <c r="N637" s="165">
        <v>300000</v>
      </c>
      <c r="O637" s="61">
        <v>0</v>
      </c>
      <c r="P637" s="61">
        <v>1</v>
      </c>
      <c r="Q637" s="184">
        <f t="shared" si="53"/>
        <v>300000</v>
      </c>
      <c r="R637" s="187" t="str">
        <f t="shared" si="52"/>
        <v>눈사람 목장</v>
      </c>
      <c r="S637" s="186">
        <v>360</v>
      </c>
      <c r="T637" s="169">
        <v>3600</v>
      </c>
      <c r="U637" s="61">
        <v>5000</v>
      </c>
      <c r="V637" s="61">
        <v>5</v>
      </c>
      <c r="W637" s="167" t="s">
        <v>633</v>
      </c>
      <c r="X637" s="196">
        <v>215</v>
      </c>
      <c r="Y637" s="197">
        <v>6939</v>
      </c>
      <c r="Z637" s="199" t="s">
        <v>1713</v>
      </c>
      <c r="AA637" s="197">
        <v>58</v>
      </c>
      <c r="AB637" s="197">
        <v>0</v>
      </c>
      <c r="AC637" s="216">
        <v>5016</v>
      </c>
      <c r="AD637" s="170">
        <v>58</v>
      </c>
      <c r="AE637" s="192">
        <v>1</v>
      </c>
    </row>
    <row r="638" spans="1:37" s="61" customFormat="1" x14ac:dyDescent="0.3">
      <c r="B638" s="61">
        <v>6941</v>
      </c>
      <c r="C638" s="61" t="s">
        <v>398</v>
      </c>
      <c r="D638" s="61" t="s">
        <v>398</v>
      </c>
      <c r="E638" s="61" t="s">
        <v>126</v>
      </c>
      <c r="F638" s="61" t="str">
        <f>lng_iteminfo!$O713</f>
        <v>팥빙수 목장</v>
      </c>
      <c r="G638" s="61">
        <v>1</v>
      </c>
      <c r="H638" s="61">
        <v>0</v>
      </c>
      <c r="I638" s="61" t="s">
        <v>127</v>
      </c>
      <c r="J638" s="61">
        <v>0</v>
      </c>
      <c r="K638" s="61">
        <v>16</v>
      </c>
      <c r="L638" s="61">
        <v>30</v>
      </c>
      <c r="M638" s="61">
        <v>0</v>
      </c>
      <c r="N638" s="165">
        <v>400000</v>
      </c>
      <c r="O638" s="61">
        <v>0</v>
      </c>
      <c r="P638" s="61">
        <v>1</v>
      </c>
      <c r="Q638" s="184">
        <f t="shared" si="53"/>
        <v>400000</v>
      </c>
      <c r="R638" s="187" t="str">
        <f t="shared" si="52"/>
        <v>팥빙수 목장</v>
      </c>
      <c r="S638" s="186">
        <v>390</v>
      </c>
      <c r="T638" s="169">
        <v>4680</v>
      </c>
      <c r="U638" s="61">
        <v>5000</v>
      </c>
      <c r="V638" s="61">
        <v>5</v>
      </c>
      <c r="W638" s="167" t="s">
        <v>634</v>
      </c>
      <c r="X638" s="196">
        <v>23</v>
      </c>
      <c r="Y638" s="197">
        <v>6940</v>
      </c>
      <c r="Z638" s="198" t="s">
        <v>1734</v>
      </c>
      <c r="AA638" s="198">
        <v>20</v>
      </c>
      <c r="AB638" s="198">
        <v>3</v>
      </c>
      <c r="AC638" s="217">
        <v>1208</v>
      </c>
      <c r="AD638" s="170">
        <v>58</v>
      </c>
      <c r="AE638" s="192">
        <v>1</v>
      </c>
    </row>
    <row r="639" spans="1:37" s="61" customFormat="1" x14ac:dyDescent="0.3">
      <c r="B639" s="61">
        <v>6942</v>
      </c>
      <c r="C639" s="61" t="s">
        <v>398</v>
      </c>
      <c r="D639" s="61" t="s">
        <v>398</v>
      </c>
      <c r="E639" s="61" t="s">
        <v>126</v>
      </c>
      <c r="F639" s="61" t="str">
        <f>lng_iteminfo!$O714</f>
        <v>얼음 목장</v>
      </c>
      <c r="G639" s="61">
        <v>1</v>
      </c>
      <c r="H639" s="61">
        <v>0</v>
      </c>
      <c r="I639" s="61" t="s">
        <v>127</v>
      </c>
      <c r="J639" s="61">
        <v>0</v>
      </c>
      <c r="K639" s="61">
        <v>16</v>
      </c>
      <c r="L639" s="61">
        <v>30</v>
      </c>
      <c r="M639" s="61">
        <v>0</v>
      </c>
      <c r="N639" s="165">
        <v>500000</v>
      </c>
      <c r="O639" s="61">
        <v>0</v>
      </c>
      <c r="P639" s="61">
        <v>1</v>
      </c>
      <c r="Q639" s="184">
        <f t="shared" si="53"/>
        <v>500000</v>
      </c>
      <c r="R639" s="187" t="str">
        <f t="shared" si="52"/>
        <v>얼음 목장</v>
      </c>
      <c r="S639" s="186">
        <v>420</v>
      </c>
      <c r="T639" s="169">
        <v>10080</v>
      </c>
      <c r="U639" s="61">
        <v>5000</v>
      </c>
      <c r="V639" s="61">
        <v>5</v>
      </c>
      <c r="W639" s="61" t="s">
        <v>635</v>
      </c>
      <c r="X639" s="196">
        <v>120</v>
      </c>
      <c r="Y639" s="197">
        <v>6941</v>
      </c>
      <c r="Z639" s="199" t="s">
        <v>1716</v>
      </c>
      <c r="AA639" s="197">
        <v>8</v>
      </c>
      <c r="AB639" s="197">
        <v>0</v>
      </c>
      <c r="AC639" s="216">
        <v>5017</v>
      </c>
      <c r="AD639" s="170">
        <v>58</v>
      </c>
      <c r="AE639" s="192">
        <v>1</v>
      </c>
    </row>
    <row r="640" spans="1:37" s="61" customFormat="1" x14ac:dyDescent="0.3">
      <c r="B640" s="61">
        <v>6943</v>
      </c>
      <c r="C640" s="61" t="s">
        <v>398</v>
      </c>
      <c r="D640" s="61" t="s">
        <v>398</v>
      </c>
      <c r="E640" s="61" t="s">
        <v>126</v>
      </c>
      <c r="F640" s="61" t="str">
        <f>lng_iteminfo!$O715</f>
        <v>눈송이 목장</v>
      </c>
      <c r="G640" s="61">
        <v>1</v>
      </c>
      <c r="H640" s="61">
        <v>0</v>
      </c>
      <c r="I640" s="61" t="s">
        <v>127</v>
      </c>
      <c r="J640" s="61">
        <v>0</v>
      </c>
      <c r="K640" s="61">
        <v>16</v>
      </c>
      <c r="L640" s="61">
        <v>30</v>
      </c>
      <c r="M640" s="61">
        <v>0</v>
      </c>
      <c r="N640" s="165">
        <v>600000</v>
      </c>
      <c r="O640" s="61">
        <v>0</v>
      </c>
      <c r="P640" s="61">
        <v>1</v>
      </c>
      <c r="Q640" s="184">
        <f t="shared" si="53"/>
        <v>600000</v>
      </c>
      <c r="R640" s="187" t="str">
        <f t="shared" si="52"/>
        <v>눈송이 목장</v>
      </c>
      <c r="S640" s="186">
        <v>450</v>
      </c>
      <c r="T640" s="169">
        <v>21600</v>
      </c>
      <c r="U640" s="61">
        <v>5000</v>
      </c>
      <c r="V640" s="61">
        <v>5</v>
      </c>
      <c r="W640" s="61" t="s">
        <v>636</v>
      </c>
      <c r="X640" s="196">
        <v>220</v>
      </c>
      <c r="Y640" s="197">
        <v>6942</v>
      </c>
      <c r="Z640" s="198" t="s">
        <v>1734</v>
      </c>
      <c r="AA640" s="198">
        <v>213</v>
      </c>
      <c r="AB640" s="198">
        <v>2</v>
      </c>
      <c r="AC640" s="217">
        <v>2302</v>
      </c>
      <c r="AD640" s="170">
        <v>60</v>
      </c>
      <c r="AE640" s="192">
        <v>1</v>
      </c>
    </row>
    <row r="641" spans="1:37" s="168" customFormat="1" x14ac:dyDescent="0.3">
      <c r="B641" s="315">
        <v>6944</v>
      </c>
      <c r="C641" s="315" t="s">
        <v>398</v>
      </c>
      <c r="D641" s="315" t="s">
        <v>398</v>
      </c>
      <c r="E641" s="315" t="s">
        <v>126</v>
      </c>
      <c r="F641" s="168" t="str">
        <f>lng_iteminfo!$O716</f>
        <v>청포도 목장</v>
      </c>
      <c r="G641" s="168">
        <v>1</v>
      </c>
      <c r="H641" s="317">
        <v>0</v>
      </c>
      <c r="I641" s="317" t="s">
        <v>127</v>
      </c>
      <c r="J641" s="317">
        <v>0</v>
      </c>
      <c r="K641" s="317">
        <v>16</v>
      </c>
      <c r="L641" s="316">
        <v>30</v>
      </c>
      <c r="M641" s="317">
        <v>0</v>
      </c>
      <c r="N641" s="318">
        <v>700000</v>
      </c>
      <c r="O641" s="317">
        <v>0</v>
      </c>
      <c r="P641" s="317">
        <v>1</v>
      </c>
      <c r="Q641" s="318">
        <v>700000</v>
      </c>
      <c r="R641" s="168" t="str">
        <f t="shared" si="52"/>
        <v>청포도 목장</v>
      </c>
      <c r="S641" s="319">
        <f t="shared" ref="S641:S649" si="54">S640+30</f>
        <v>480</v>
      </c>
      <c r="T641" s="265">
        <f>S641*2</f>
        <v>960</v>
      </c>
      <c r="U641" s="324">
        <v>5000</v>
      </c>
      <c r="V641" s="324">
        <v>5</v>
      </c>
      <c r="W641" s="324" t="s">
        <v>637</v>
      </c>
      <c r="X641" s="324">
        <v>24</v>
      </c>
      <c r="Y641" s="324">
        <v>6943</v>
      </c>
      <c r="Z641" s="323" t="s">
        <v>1734</v>
      </c>
      <c r="AA641" s="320">
        <v>23</v>
      </c>
      <c r="AB641" s="320">
        <v>2</v>
      </c>
      <c r="AC641" s="320">
        <v>5010</v>
      </c>
      <c r="AD641" s="324">
        <v>60</v>
      </c>
      <c r="AE641" s="324">
        <v>1</v>
      </c>
    </row>
    <row r="642" spans="1:37" s="168" customFormat="1" x14ac:dyDescent="0.3">
      <c r="B642" s="315">
        <v>6945</v>
      </c>
      <c r="C642" s="315" t="s">
        <v>398</v>
      </c>
      <c r="D642" s="315" t="s">
        <v>398</v>
      </c>
      <c r="E642" s="315" t="s">
        <v>126</v>
      </c>
      <c r="F642" s="168" t="str">
        <f>lng_iteminfo!$O717</f>
        <v>보라 목장</v>
      </c>
      <c r="G642" s="168">
        <v>1</v>
      </c>
      <c r="H642" s="317">
        <v>0</v>
      </c>
      <c r="I642" s="317" t="s">
        <v>127</v>
      </c>
      <c r="J642" s="317">
        <v>0</v>
      </c>
      <c r="K642" s="317">
        <v>16</v>
      </c>
      <c r="L642" s="316">
        <v>30</v>
      </c>
      <c r="M642" s="317">
        <v>0</v>
      </c>
      <c r="N642" s="318">
        <v>850000</v>
      </c>
      <c r="O642" s="317">
        <v>0</v>
      </c>
      <c r="P642" s="317">
        <v>1</v>
      </c>
      <c r="Q642" s="318">
        <v>850000</v>
      </c>
      <c r="R642" s="168" t="str">
        <f t="shared" si="52"/>
        <v>보라 목장</v>
      </c>
      <c r="S642" s="319">
        <f t="shared" si="54"/>
        <v>510</v>
      </c>
      <c r="T642" s="265">
        <f>S642*2</f>
        <v>1020</v>
      </c>
      <c r="U642" s="324">
        <v>5000</v>
      </c>
      <c r="V642" s="324">
        <v>5</v>
      </c>
      <c r="W642" s="324" t="s">
        <v>638</v>
      </c>
      <c r="X642" s="324">
        <v>17</v>
      </c>
      <c r="Y642" s="324">
        <v>6944</v>
      </c>
      <c r="Z642" s="326" t="s">
        <v>1716</v>
      </c>
      <c r="AA642" s="320">
        <v>8</v>
      </c>
      <c r="AB642" s="320">
        <v>0</v>
      </c>
      <c r="AC642" s="320">
        <v>5010</v>
      </c>
      <c r="AD642" s="324">
        <v>60</v>
      </c>
      <c r="AE642" s="324">
        <v>1</v>
      </c>
    </row>
    <row r="643" spans="1:37" s="168" customFormat="1" x14ac:dyDescent="0.3">
      <c r="B643" s="315">
        <v>6946</v>
      </c>
      <c r="C643" s="315" t="s">
        <v>398</v>
      </c>
      <c r="D643" s="315" t="s">
        <v>398</v>
      </c>
      <c r="E643" s="315" t="s">
        <v>126</v>
      </c>
      <c r="F643" s="168" t="str">
        <f>lng_iteminfo!$O718</f>
        <v>포도젤리 목장</v>
      </c>
      <c r="G643" s="168">
        <v>1</v>
      </c>
      <c r="H643" s="317">
        <v>0</v>
      </c>
      <c r="I643" s="317" t="s">
        <v>127</v>
      </c>
      <c r="J643" s="317">
        <v>0</v>
      </c>
      <c r="K643" s="317">
        <v>16</v>
      </c>
      <c r="L643" s="316">
        <v>30</v>
      </c>
      <c r="M643" s="317">
        <v>0</v>
      </c>
      <c r="N643" s="318">
        <v>1000000</v>
      </c>
      <c r="O643" s="317">
        <v>0</v>
      </c>
      <c r="P643" s="317">
        <v>1</v>
      </c>
      <c r="Q643" s="318">
        <v>1000000</v>
      </c>
      <c r="R643" s="168" t="str">
        <f t="shared" si="52"/>
        <v>포도젤리 목장</v>
      </c>
      <c r="S643" s="319">
        <f t="shared" si="54"/>
        <v>540</v>
      </c>
      <c r="T643" s="265">
        <f>S643*4</f>
        <v>2160</v>
      </c>
      <c r="U643" s="324">
        <v>5000</v>
      </c>
      <c r="V643" s="324">
        <v>5</v>
      </c>
      <c r="W643" s="324" t="s">
        <v>639</v>
      </c>
      <c r="X643" s="324">
        <v>124</v>
      </c>
      <c r="Y643" s="324">
        <v>6945</v>
      </c>
      <c r="Z643" s="320" t="s">
        <v>1713</v>
      </c>
      <c r="AA643" s="320">
        <v>63</v>
      </c>
      <c r="AB643" s="320">
        <v>0</v>
      </c>
      <c r="AC643" s="320">
        <v>2301</v>
      </c>
      <c r="AD643" s="324">
        <v>64</v>
      </c>
      <c r="AE643" s="324">
        <v>1</v>
      </c>
    </row>
    <row r="644" spans="1:37" s="168" customFormat="1" x14ac:dyDescent="0.3">
      <c r="B644" s="315">
        <v>6947</v>
      </c>
      <c r="C644" s="315" t="s">
        <v>398</v>
      </c>
      <c r="D644" s="315" t="s">
        <v>398</v>
      </c>
      <c r="E644" s="315" t="s">
        <v>126</v>
      </c>
      <c r="F644" s="168" t="str">
        <f>lng_iteminfo!$O719</f>
        <v>커피콩 목장</v>
      </c>
      <c r="G644" s="168">
        <v>1</v>
      </c>
      <c r="H644" s="317">
        <v>0</v>
      </c>
      <c r="I644" s="317" t="s">
        <v>127</v>
      </c>
      <c r="J644" s="317">
        <v>0</v>
      </c>
      <c r="K644" s="317">
        <v>16</v>
      </c>
      <c r="L644" s="317">
        <v>30</v>
      </c>
      <c r="M644" s="317">
        <v>0</v>
      </c>
      <c r="N644" s="318">
        <v>1250000</v>
      </c>
      <c r="O644" s="317">
        <v>0</v>
      </c>
      <c r="P644" s="317">
        <v>1</v>
      </c>
      <c r="Q644" s="318">
        <v>1250000</v>
      </c>
      <c r="R644" s="168" t="str">
        <f t="shared" si="52"/>
        <v>커피콩 목장</v>
      </c>
      <c r="S644" s="319">
        <f t="shared" si="54"/>
        <v>570</v>
      </c>
      <c r="T644" s="265">
        <f>S644*8</f>
        <v>4560</v>
      </c>
      <c r="U644" s="324">
        <v>5000</v>
      </c>
      <c r="V644" s="324">
        <v>5</v>
      </c>
      <c r="W644" s="324" t="s">
        <v>640</v>
      </c>
      <c r="X644" s="321">
        <v>224</v>
      </c>
      <c r="Y644" s="324">
        <v>6946</v>
      </c>
      <c r="Z644" s="323" t="s">
        <v>1734</v>
      </c>
      <c r="AA644" s="320">
        <v>120</v>
      </c>
      <c r="AB644" s="320">
        <v>1</v>
      </c>
      <c r="AC644" s="320">
        <v>5010</v>
      </c>
      <c r="AD644" s="324">
        <v>64</v>
      </c>
      <c r="AE644" s="324">
        <v>1</v>
      </c>
    </row>
    <row r="645" spans="1:37" s="168" customFormat="1" x14ac:dyDescent="0.3">
      <c r="B645" s="315">
        <v>6948</v>
      </c>
      <c r="C645" s="315" t="s">
        <v>398</v>
      </c>
      <c r="D645" s="315" t="s">
        <v>398</v>
      </c>
      <c r="E645" s="315" t="s">
        <v>126</v>
      </c>
      <c r="F645" s="168" t="str">
        <f>lng_iteminfo!$O720</f>
        <v>에스프레소 목장</v>
      </c>
      <c r="G645" s="168">
        <v>1</v>
      </c>
      <c r="H645" s="317">
        <v>0</v>
      </c>
      <c r="I645" s="317" t="s">
        <v>127</v>
      </c>
      <c r="J645" s="317">
        <v>0</v>
      </c>
      <c r="K645" s="317">
        <v>16</v>
      </c>
      <c r="L645" s="317">
        <v>30</v>
      </c>
      <c r="M645" s="317">
        <v>0</v>
      </c>
      <c r="N645" s="318">
        <v>1750000</v>
      </c>
      <c r="O645" s="317">
        <v>0</v>
      </c>
      <c r="P645" s="317">
        <v>1</v>
      </c>
      <c r="Q645" s="318">
        <v>1750000</v>
      </c>
      <c r="R645" s="168" t="str">
        <f>F645</f>
        <v>에스프레소 목장</v>
      </c>
      <c r="S645" s="319">
        <f t="shared" si="54"/>
        <v>600</v>
      </c>
      <c r="T645" s="265">
        <f>S645*3</f>
        <v>1800</v>
      </c>
      <c r="U645" s="324">
        <v>5000</v>
      </c>
      <c r="V645" s="324">
        <v>5</v>
      </c>
      <c r="W645" s="324" t="s">
        <v>641</v>
      </c>
      <c r="X645" s="324">
        <v>125</v>
      </c>
      <c r="Y645" s="324">
        <v>6947</v>
      </c>
      <c r="Z645" s="323" t="s">
        <v>1734</v>
      </c>
      <c r="AA645" s="320">
        <v>117</v>
      </c>
      <c r="AB645" s="320">
        <v>1</v>
      </c>
      <c r="AC645" s="320">
        <v>5011</v>
      </c>
      <c r="AD645" s="324">
        <v>64</v>
      </c>
      <c r="AE645" s="324">
        <v>1</v>
      </c>
    </row>
    <row r="646" spans="1:37" s="168" customFormat="1" x14ac:dyDescent="0.3">
      <c r="B646" s="315">
        <v>6949</v>
      </c>
      <c r="C646" s="315" t="s">
        <v>398</v>
      </c>
      <c r="D646" s="315" t="s">
        <v>398</v>
      </c>
      <c r="E646" s="315" t="s">
        <v>126</v>
      </c>
      <c r="F646" s="168" t="str">
        <f>lng_iteminfo!$O721</f>
        <v>오렌지 목장</v>
      </c>
      <c r="G646" s="168">
        <v>1</v>
      </c>
      <c r="H646" s="317">
        <v>0</v>
      </c>
      <c r="I646" s="317" t="s">
        <v>127</v>
      </c>
      <c r="J646" s="317">
        <v>0</v>
      </c>
      <c r="K646" s="317">
        <v>16</v>
      </c>
      <c r="L646" s="316">
        <v>30</v>
      </c>
      <c r="M646" s="317">
        <v>0</v>
      </c>
      <c r="N646" s="318">
        <v>2250000</v>
      </c>
      <c r="O646" s="317">
        <v>0</v>
      </c>
      <c r="P646" s="317">
        <v>1</v>
      </c>
      <c r="Q646" s="318">
        <v>2250000</v>
      </c>
      <c r="R646" s="168" t="str">
        <f t="shared" ref="R646:R649" si="55">F646</f>
        <v>오렌지 목장</v>
      </c>
      <c r="S646" s="319">
        <f t="shared" si="54"/>
        <v>630</v>
      </c>
      <c r="T646" s="265">
        <f>S646*12</f>
        <v>7560</v>
      </c>
      <c r="U646" s="324">
        <v>5000</v>
      </c>
      <c r="V646" s="324">
        <v>5</v>
      </c>
      <c r="W646" s="324" t="s">
        <v>642</v>
      </c>
      <c r="X646" s="324">
        <v>26</v>
      </c>
      <c r="Y646" s="324">
        <v>6948</v>
      </c>
      <c r="Z646" s="326" t="s">
        <v>1716</v>
      </c>
      <c r="AA646" s="320">
        <v>12</v>
      </c>
      <c r="AB646" s="320">
        <v>0</v>
      </c>
      <c r="AC646" s="320">
        <v>5011</v>
      </c>
      <c r="AD646" s="324">
        <v>64</v>
      </c>
      <c r="AE646" s="324">
        <v>1</v>
      </c>
    </row>
    <row r="647" spans="1:37" s="168" customFormat="1" x14ac:dyDescent="0.3">
      <c r="B647" s="315">
        <v>6950</v>
      </c>
      <c r="C647" s="315" t="s">
        <v>398</v>
      </c>
      <c r="D647" s="315" t="s">
        <v>398</v>
      </c>
      <c r="E647" s="315" t="s">
        <v>126</v>
      </c>
      <c r="F647" s="168" t="str">
        <f>lng_iteminfo!$O722</f>
        <v>자몽 목장</v>
      </c>
      <c r="G647" s="168">
        <v>1</v>
      </c>
      <c r="H647" s="317">
        <v>0</v>
      </c>
      <c r="I647" s="317" t="s">
        <v>127</v>
      </c>
      <c r="J647" s="317">
        <v>0</v>
      </c>
      <c r="K647" s="317">
        <v>16</v>
      </c>
      <c r="L647" s="316">
        <v>30</v>
      </c>
      <c r="M647" s="317">
        <v>0</v>
      </c>
      <c r="N647" s="318">
        <v>2700000</v>
      </c>
      <c r="O647" s="317">
        <v>0</v>
      </c>
      <c r="P647" s="317">
        <v>1</v>
      </c>
      <c r="Q647" s="318">
        <v>2700000</v>
      </c>
      <c r="R647" s="168" t="str">
        <f t="shared" si="55"/>
        <v>자몽 목장</v>
      </c>
      <c r="S647" s="319">
        <f t="shared" si="54"/>
        <v>660</v>
      </c>
      <c r="T647" s="265">
        <f>S647*24</f>
        <v>15840</v>
      </c>
      <c r="U647" s="324">
        <v>5000</v>
      </c>
      <c r="V647" s="324">
        <v>5</v>
      </c>
      <c r="W647" s="324" t="s">
        <v>643</v>
      </c>
      <c r="X647" s="324">
        <v>126</v>
      </c>
      <c r="Y647" s="324">
        <v>6949</v>
      </c>
      <c r="Z647" s="320" t="s">
        <v>1713</v>
      </c>
      <c r="AA647" s="320">
        <v>66</v>
      </c>
      <c r="AB647" s="320">
        <v>0</v>
      </c>
      <c r="AC647" s="320">
        <v>2302</v>
      </c>
      <c r="AD647" s="324">
        <v>67</v>
      </c>
      <c r="AE647" s="324">
        <v>1</v>
      </c>
    </row>
    <row r="648" spans="1:37" s="168" customFormat="1" x14ac:dyDescent="0.3">
      <c r="B648" s="315">
        <v>6951</v>
      </c>
      <c r="C648" s="315" t="s">
        <v>398</v>
      </c>
      <c r="D648" s="315" t="s">
        <v>398</v>
      </c>
      <c r="E648" s="315" t="s">
        <v>126</v>
      </c>
      <c r="F648" s="168" t="str">
        <f>lng_iteminfo!$O723</f>
        <v>아틀란티스 목장</v>
      </c>
      <c r="G648" s="168">
        <v>1</v>
      </c>
      <c r="H648" s="317">
        <v>0</v>
      </c>
      <c r="I648" s="317" t="s">
        <v>127</v>
      </c>
      <c r="J648" s="317">
        <v>0</v>
      </c>
      <c r="K648" s="317">
        <v>16</v>
      </c>
      <c r="L648" s="317">
        <v>30</v>
      </c>
      <c r="M648" s="317">
        <v>0</v>
      </c>
      <c r="N648" s="318">
        <v>3500000</v>
      </c>
      <c r="O648" s="317">
        <v>0</v>
      </c>
      <c r="P648" s="317">
        <v>1</v>
      </c>
      <c r="Q648" s="318">
        <v>3500000</v>
      </c>
      <c r="R648" s="168" t="str">
        <f t="shared" si="55"/>
        <v>아틀란티스 목장</v>
      </c>
      <c r="S648" s="319">
        <f t="shared" si="54"/>
        <v>690</v>
      </c>
      <c r="T648" s="265">
        <f>S648*24</f>
        <v>16560</v>
      </c>
      <c r="U648" s="324">
        <v>5000</v>
      </c>
      <c r="V648" s="324">
        <v>5</v>
      </c>
      <c r="W648" s="324" t="s">
        <v>644</v>
      </c>
      <c r="X648" s="324">
        <v>226</v>
      </c>
      <c r="Y648" s="324">
        <v>6950</v>
      </c>
      <c r="Z648" s="323" t="s">
        <v>1734</v>
      </c>
      <c r="AA648" s="320">
        <v>217</v>
      </c>
      <c r="AB648" s="320">
        <v>1</v>
      </c>
      <c r="AC648" s="320">
        <v>5011</v>
      </c>
      <c r="AD648" s="324">
        <v>67</v>
      </c>
      <c r="AE648" s="324">
        <v>1</v>
      </c>
    </row>
    <row r="649" spans="1:37" s="168" customFormat="1" x14ac:dyDescent="0.3">
      <c r="B649" s="315">
        <v>6952</v>
      </c>
      <c r="C649" s="315" t="s">
        <v>398</v>
      </c>
      <c r="D649" s="315" t="s">
        <v>398</v>
      </c>
      <c r="E649" s="315" t="s">
        <v>126</v>
      </c>
      <c r="F649" s="168" t="str">
        <f>lng_iteminfo!$O724</f>
        <v>크리스탈 목장</v>
      </c>
      <c r="G649" s="168">
        <v>1</v>
      </c>
      <c r="H649" s="317">
        <v>0</v>
      </c>
      <c r="I649" s="317" t="s">
        <v>127</v>
      </c>
      <c r="J649" s="317">
        <v>0</v>
      </c>
      <c r="K649" s="317">
        <v>16</v>
      </c>
      <c r="L649" s="317">
        <v>30</v>
      </c>
      <c r="M649" s="317">
        <v>0</v>
      </c>
      <c r="N649" s="318">
        <v>4500000</v>
      </c>
      <c r="O649" s="317">
        <v>0</v>
      </c>
      <c r="P649" s="317">
        <v>1</v>
      </c>
      <c r="Q649" s="318">
        <v>4500000</v>
      </c>
      <c r="R649" s="168" t="str">
        <f t="shared" si="55"/>
        <v>크리스탈 목장</v>
      </c>
      <c r="S649" s="319">
        <f t="shared" si="54"/>
        <v>720</v>
      </c>
      <c r="T649" s="265">
        <f>S649*12</f>
        <v>8640</v>
      </c>
      <c r="U649" s="324">
        <v>5000</v>
      </c>
      <c r="V649" s="324">
        <v>5</v>
      </c>
      <c r="W649" s="325" t="s">
        <v>645</v>
      </c>
      <c r="X649" s="324">
        <v>227</v>
      </c>
      <c r="Y649" s="324">
        <v>6951</v>
      </c>
      <c r="Z649" s="326" t="s">
        <v>1716</v>
      </c>
      <c r="AA649" s="320">
        <v>15</v>
      </c>
      <c r="AB649" s="320">
        <v>0</v>
      </c>
      <c r="AC649" s="320">
        <v>2302</v>
      </c>
      <c r="AD649" s="324">
        <v>67</v>
      </c>
      <c r="AE649" s="324">
        <v>1</v>
      </c>
    </row>
    <row r="650" spans="1:37" s="86" customFormat="1" x14ac:dyDescent="0.3">
      <c r="A650" s="48" t="s">
        <v>194</v>
      </c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 t="s">
        <v>195</v>
      </c>
      <c r="T650" s="48" t="s">
        <v>1593</v>
      </c>
      <c r="U650" s="48" t="s">
        <v>196</v>
      </c>
      <c r="V650" s="48" t="s">
        <v>197</v>
      </c>
      <c r="W650" s="48" t="s">
        <v>198</v>
      </c>
      <c r="X650" s="48" t="s">
        <v>199</v>
      </c>
      <c r="Y650" s="48" t="s">
        <v>200</v>
      </c>
      <c r="Z650" s="48" t="s">
        <v>201</v>
      </c>
      <c r="AA650" s="48" t="s">
        <v>202</v>
      </c>
      <c r="AB650" s="48"/>
      <c r="AC650" s="48"/>
      <c r="AD650" s="48"/>
      <c r="AE650" s="48"/>
      <c r="AF650" s="48"/>
      <c r="AG650" s="48"/>
      <c r="AH650" s="48"/>
      <c r="AI650" s="48"/>
    </row>
    <row r="651" spans="1:37" s="7" customFormat="1" x14ac:dyDescent="0.3">
      <c r="A651" s="48" t="s">
        <v>1594</v>
      </c>
      <c r="B651" s="48" t="s">
        <v>168</v>
      </c>
      <c r="C651" s="48" t="s">
        <v>96</v>
      </c>
      <c r="D651" s="48" t="s">
        <v>180</v>
      </c>
      <c r="E651" s="48" t="s">
        <v>181</v>
      </c>
      <c r="F651" s="48" t="s">
        <v>182</v>
      </c>
      <c r="G651" s="48" t="s">
        <v>183</v>
      </c>
      <c r="H651" s="48" t="s">
        <v>184</v>
      </c>
      <c r="I651" s="48" t="s">
        <v>83</v>
      </c>
      <c r="J651" s="48" t="s">
        <v>185</v>
      </c>
      <c r="K651" s="48" t="s">
        <v>186</v>
      </c>
      <c r="L651" s="48" t="s">
        <v>187</v>
      </c>
      <c r="M651" s="48" t="s">
        <v>188</v>
      </c>
      <c r="N651" s="48" t="s">
        <v>189</v>
      </c>
      <c r="O651" s="48" t="s">
        <v>190</v>
      </c>
      <c r="P651" s="48" t="s">
        <v>191</v>
      </c>
      <c r="Q651" s="48" t="s">
        <v>192</v>
      </c>
      <c r="R651" s="48" t="s">
        <v>1539</v>
      </c>
      <c r="S651" s="48" t="s">
        <v>203</v>
      </c>
      <c r="T651" s="48" t="s">
        <v>204</v>
      </c>
      <c r="U651" s="48" t="s">
        <v>205</v>
      </c>
      <c r="V651" s="48" t="s">
        <v>206</v>
      </c>
      <c r="W651" s="48" t="s">
        <v>207</v>
      </c>
      <c r="X651" s="48" t="s">
        <v>208</v>
      </c>
      <c r="Y651" s="48" t="s">
        <v>209</v>
      </c>
      <c r="Z651" s="48" t="s">
        <v>210</v>
      </c>
      <c r="AA651" s="48" t="s">
        <v>211</v>
      </c>
      <c r="AB651" s="108" t="s">
        <v>1595</v>
      </c>
      <c r="AC651" s="48"/>
      <c r="AD651" s="48"/>
      <c r="AE651" s="48"/>
      <c r="AF651" s="48"/>
      <c r="AG651" s="103"/>
      <c r="AH651" s="103"/>
      <c r="AI651" s="103"/>
      <c r="AJ651" s="103"/>
      <c r="AK651" s="103"/>
    </row>
    <row r="652" spans="1:37" s="7" customFormat="1" x14ac:dyDescent="0.3">
      <c r="A652" s="103"/>
      <c r="B652" s="103">
        <v>81800</v>
      </c>
      <c r="C652" s="103" t="s">
        <v>212</v>
      </c>
      <c r="D652" s="103" t="s">
        <v>212</v>
      </c>
      <c r="E652" s="103" t="s">
        <v>126</v>
      </c>
      <c r="F652" s="103" t="s">
        <v>213</v>
      </c>
      <c r="G652" s="103">
        <v>1</v>
      </c>
      <c r="H652" s="103">
        <v>0</v>
      </c>
      <c r="I652" s="103" t="s">
        <v>127</v>
      </c>
      <c r="J652" s="103">
        <v>0</v>
      </c>
      <c r="K652" s="103">
        <v>16</v>
      </c>
      <c r="L652" s="103">
        <v>0</v>
      </c>
      <c r="M652" s="103">
        <v>0</v>
      </c>
      <c r="N652" s="103">
        <v>0</v>
      </c>
      <c r="O652" s="103">
        <v>0</v>
      </c>
      <c r="P652" s="103">
        <v>1</v>
      </c>
      <c r="Q652" s="103">
        <v>1</v>
      </c>
      <c r="R652" s="185" t="s">
        <v>1735</v>
      </c>
      <c r="S652" s="103">
        <v>1</v>
      </c>
      <c r="T652" s="103">
        <v>1</v>
      </c>
      <c r="U652" s="103">
        <v>2</v>
      </c>
      <c r="V652" s="103">
        <v>3</v>
      </c>
      <c r="W652" s="103">
        <v>-1</v>
      </c>
      <c r="X652" s="103">
        <v>-1</v>
      </c>
      <c r="Y652" s="103">
        <v>-1</v>
      </c>
      <c r="Z652" s="61">
        <v>5122</v>
      </c>
      <c r="AA652" s="103">
        <v>1</v>
      </c>
      <c r="AB652" s="108" t="str">
        <f>lng_iteminfo!$O758</f>
        <v>기본 소 모음</v>
      </c>
      <c r="AC652" s="103"/>
      <c r="AD652" s="103"/>
      <c r="AE652" s="103"/>
      <c r="AF652" s="103"/>
      <c r="AG652" s="103"/>
      <c r="AH652" s="103"/>
      <c r="AI652" s="103"/>
      <c r="AJ652" s="103"/>
      <c r="AK652" s="103"/>
    </row>
    <row r="653" spans="1:37" s="7" customFormat="1" x14ac:dyDescent="0.3">
      <c r="A653" s="103"/>
      <c r="B653" s="103">
        <v>81801</v>
      </c>
      <c r="C653" s="103" t="s">
        <v>212</v>
      </c>
      <c r="D653" s="103" t="s">
        <v>212</v>
      </c>
      <c r="E653" s="103" t="s">
        <v>126</v>
      </c>
      <c r="F653" s="103" t="s">
        <v>214</v>
      </c>
      <c r="G653" s="103">
        <v>1</v>
      </c>
      <c r="H653" s="103">
        <v>0</v>
      </c>
      <c r="I653" s="103" t="s">
        <v>127</v>
      </c>
      <c r="J653" s="103">
        <v>0</v>
      </c>
      <c r="K653" s="103">
        <v>16</v>
      </c>
      <c r="L653" s="103">
        <v>0</v>
      </c>
      <c r="M653" s="103">
        <v>0</v>
      </c>
      <c r="N653" s="103">
        <v>0</v>
      </c>
      <c r="O653" s="103">
        <v>0</v>
      </c>
      <c r="P653" s="103">
        <v>1</v>
      </c>
      <c r="Q653" s="103">
        <v>1</v>
      </c>
      <c r="R653" s="185" t="s">
        <v>1736</v>
      </c>
      <c r="S653" s="103">
        <v>2</v>
      </c>
      <c r="T653" s="103">
        <v>4</v>
      </c>
      <c r="U653" s="103">
        <v>5</v>
      </c>
      <c r="V653" s="103">
        <v>6</v>
      </c>
      <c r="W653" s="103">
        <v>-1</v>
      </c>
      <c r="X653" s="103">
        <v>-1</v>
      </c>
      <c r="Y653" s="103">
        <v>-1</v>
      </c>
      <c r="Z653" s="61">
        <v>6</v>
      </c>
      <c r="AA653" s="103">
        <v>1</v>
      </c>
      <c r="AB653" s="270" t="str">
        <f>lng_iteminfo!$O759</f>
        <v>검은 소 모음</v>
      </c>
      <c r="AC653" s="103"/>
      <c r="AD653" s="103"/>
      <c r="AE653" s="103"/>
      <c r="AF653" s="103"/>
      <c r="AG653" s="103"/>
      <c r="AH653" s="103"/>
      <c r="AI653" s="103"/>
      <c r="AJ653" s="103"/>
      <c r="AK653" s="103"/>
    </row>
    <row r="654" spans="1:37" s="7" customFormat="1" x14ac:dyDescent="0.3">
      <c r="A654" s="103"/>
      <c r="B654" s="103">
        <v>81802</v>
      </c>
      <c r="C654" s="103" t="s">
        <v>212</v>
      </c>
      <c r="D654" s="103" t="s">
        <v>212</v>
      </c>
      <c r="E654" s="103" t="s">
        <v>126</v>
      </c>
      <c r="F654" s="103" t="s">
        <v>215</v>
      </c>
      <c r="G654" s="103">
        <v>1</v>
      </c>
      <c r="H654" s="103">
        <v>0</v>
      </c>
      <c r="I654" s="103" t="s">
        <v>127</v>
      </c>
      <c r="J654" s="103">
        <v>0</v>
      </c>
      <c r="K654" s="103">
        <v>16</v>
      </c>
      <c r="L654" s="103">
        <v>0</v>
      </c>
      <c r="M654" s="103">
        <v>0</v>
      </c>
      <c r="N654" s="103">
        <v>0</v>
      </c>
      <c r="O654" s="103">
        <v>0</v>
      </c>
      <c r="P654" s="103">
        <v>1</v>
      </c>
      <c r="Q654" s="103">
        <v>1</v>
      </c>
      <c r="R654" s="185" t="s">
        <v>1738</v>
      </c>
      <c r="S654" s="103">
        <v>3</v>
      </c>
      <c r="T654" s="103">
        <v>7</v>
      </c>
      <c r="U654" s="103">
        <v>8</v>
      </c>
      <c r="V654" s="103">
        <v>9</v>
      </c>
      <c r="W654" s="103">
        <v>-1</v>
      </c>
      <c r="X654" s="103">
        <v>-1</v>
      </c>
      <c r="Y654" s="103">
        <v>-1</v>
      </c>
      <c r="Z654" s="61">
        <v>5124</v>
      </c>
      <c r="AA654" s="103">
        <v>1</v>
      </c>
      <c r="AB654" s="270" t="str">
        <f>lng_iteminfo!$O760</f>
        <v>꽃무늬 소 모음</v>
      </c>
      <c r="AC654" s="103"/>
      <c r="AD654" s="103"/>
      <c r="AE654" s="103"/>
      <c r="AF654" s="103"/>
      <c r="AG654" s="103"/>
      <c r="AH654" s="103"/>
      <c r="AI654" s="103"/>
      <c r="AJ654" s="103"/>
      <c r="AK654" s="103"/>
    </row>
    <row r="655" spans="1:37" s="7" customFormat="1" x14ac:dyDescent="0.3">
      <c r="A655" s="103"/>
      <c r="B655" s="103">
        <v>81803</v>
      </c>
      <c r="C655" s="103" t="s">
        <v>212</v>
      </c>
      <c r="D655" s="103" t="s">
        <v>212</v>
      </c>
      <c r="E655" s="103" t="s">
        <v>126</v>
      </c>
      <c r="F655" s="103" t="s">
        <v>216</v>
      </c>
      <c r="G655" s="103">
        <v>1</v>
      </c>
      <c r="H655" s="103">
        <v>0</v>
      </c>
      <c r="I655" s="103" t="s">
        <v>127</v>
      </c>
      <c r="J655" s="103">
        <v>0</v>
      </c>
      <c r="K655" s="103">
        <v>16</v>
      </c>
      <c r="L655" s="103">
        <v>0</v>
      </c>
      <c r="M655" s="103">
        <v>0</v>
      </c>
      <c r="N655" s="103">
        <v>0</v>
      </c>
      <c r="O655" s="103">
        <v>0</v>
      </c>
      <c r="P655" s="103">
        <v>1</v>
      </c>
      <c r="Q655" s="103">
        <v>1</v>
      </c>
      <c r="R655" s="185" t="s">
        <v>1737</v>
      </c>
      <c r="S655" s="103">
        <v>4</v>
      </c>
      <c r="T655" s="103">
        <v>10</v>
      </c>
      <c r="U655" s="103">
        <v>11</v>
      </c>
      <c r="V655" s="103">
        <v>12</v>
      </c>
      <c r="W655" s="103">
        <v>-1</v>
      </c>
      <c r="X655" s="103">
        <v>-1</v>
      </c>
      <c r="Y655" s="103">
        <v>-1</v>
      </c>
      <c r="Z655" s="61">
        <v>2001</v>
      </c>
      <c r="AA655" s="103">
        <v>1</v>
      </c>
      <c r="AB655" s="270" t="str">
        <f>lng_iteminfo!$O761</f>
        <v>스페셜 젖소 모음</v>
      </c>
      <c r="AC655" s="103"/>
      <c r="AD655" s="103"/>
      <c r="AE655" s="103"/>
      <c r="AF655" s="103"/>
      <c r="AG655" s="103"/>
      <c r="AH655" s="103"/>
      <c r="AI655" s="103"/>
      <c r="AJ655" s="103"/>
      <c r="AK655" s="103"/>
    </row>
    <row r="656" spans="1:37" s="7" customFormat="1" x14ac:dyDescent="0.3">
      <c r="A656" s="103"/>
      <c r="B656" s="103">
        <v>81805</v>
      </c>
      <c r="C656" s="103" t="s">
        <v>212</v>
      </c>
      <c r="D656" s="103" t="s">
        <v>212</v>
      </c>
      <c r="E656" s="103" t="s">
        <v>126</v>
      </c>
      <c r="F656" s="103" t="s">
        <v>1048</v>
      </c>
      <c r="G656" s="103">
        <v>1</v>
      </c>
      <c r="H656" s="103">
        <v>0</v>
      </c>
      <c r="I656" s="103" t="s">
        <v>127</v>
      </c>
      <c r="J656" s="103">
        <v>0</v>
      </c>
      <c r="K656" s="103">
        <v>16</v>
      </c>
      <c r="L656" s="103">
        <v>0</v>
      </c>
      <c r="M656" s="103">
        <v>0</v>
      </c>
      <c r="N656" s="103">
        <v>0</v>
      </c>
      <c r="O656" s="103">
        <v>0</v>
      </c>
      <c r="P656" s="103">
        <v>1</v>
      </c>
      <c r="Q656" s="103">
        <v>1</v>
      </c>
      <c r="R656" s="185" t="s">
        <v>1739</v>
      </c>
      <c r="S656" s="103">
        <v>6</v>
      </c>
      <c r="T656" s="103">
        <v>13</v>
      </c>
      <c r="U656" s="103">
        <v>14</v>
      </c>
      <c r="V656" s="103">
        <v>15</v>
      </c>
      <c r="W656" s="103">
        <v>-1</v>
      </c>
      <c r="X656" s="103">
        <v>-1</v>
      </c>
      <c r="Y656" s="103">
        <v>-1</v>
      </c>
      <c r="Z656" s="61">
        <v>5126</v>
      </c>
      <c r="AA656" s="103">
        <v>1</v>
      </c>
      <c r="AB656" s="270" t="str">
        <f>lng_iteminfo!$O762</f>
        <v>유니크 젖소 모음</v>
      </c>
      <c r="AC656" s="103"/>
      <c r="AD656" s="103"/>
      <c r="AE656" s="103"/>
      <c r="AF656" s="103"/>
      <c r="AG656" s="16"/>
      <c r="AH656" s="16"/>
      <c r="AI656" s="16"/>
      <c r="AJ656" s="103"/>
      <c r="AK656" s="103"/>
    </row>
    <row r="657" spans="1:37" s="99" customFormat="1" x14ac:dyDescent="0.3">
      <c r="A657" s="102"/>
      <c r="B657" s="102">
        <v>81816</v>
      </c>
      <c r="C657" s="102" t="s">
        <v>212</v>
      </c>
      <c r="D657" s="102" t="s">
        <v>212</v>
      </c>
      <c r="E657" s="102" t="s">
        <v>126</v>
      </c>
      <c r="F657" s="102" t="s">
        <v>217</v>
      </c>
      <c r="G657" s="102">
        <v>1</v>
      </c>
      <c r="H657" s="102">
        <v>0</v>
      </c>
      <c r="I657" s="102" t="s">
        <v>127</v>
      </c>
      <c r="J657" s="102">
        <v>0</v>
      </c>
      <c r="K657" s="102">
        <v>16</v>
      </c>
      <c r="L657" s="102">
        <v>0</v>
      </c>
      <c r="M657" s="102">
        <v>0</v>
      </c>
      <c r="N657" s="102">
        <v>0</v>
      </c>
      <c r="O657" s="102">
        <v>0</v>
      </c>
      <c r="P657" s="102">
        <v>1</v>
      </c>
      <c r="Q657" s="102">
        <v>1</v>
      </c>
      <c r="R657" s="212" t="s">
        <v>1768</v>
      </c>
      <c r="S657" s="102">
        <v>17</v>
      </c>
      <c r="T657" s="102">
        <v>16</v>
      </c>
      <c r="U657" s="102">
        <v>17</v>
      </c>
      <c r="V657" s="102">
        <v>18</v>
      </c>
      <c r="W657" s="102">
        <v>-1</v>
      </c>
      <c r="X657" s="102">
        <v>-1</v>
      </c>
      <c r="Y657" s="102">
        <v>-1</v>
      </c>
      <c r="Z657" s="210">
        <v>5012</v>
      </c>
      <c r="AA657" s="102">
        <v>1</v>
      </c>
      <c r="AB657" s="270" t="str">
        <f>lng_iteminfo!$O763</f>
        <v>신비한 젖소 모음</v>
      </c>
      <c r="AC657" s="102"/>
      <c r="AD657" s="102"/>
      <c r="AE657" s="102"/>
      <c r="AF657" s="102"/>
      <c r="AG657" s="100"/>
      <c r="AH657" s="100"/>
      <c r="AI657" s="100"/>
      <c r="AJ657" s="102"/>
      <c r="AK657" s="102"/>
    </row>
    <row r="658" spans="1:37" s="7" customFormat="1" x14ac:dyDescent="0.3">
      <c r="A658" s="103"/>
      <c r="B658" s="103">
        <v>81806</v>
      </c>
      <c r="C658" s="103" t="s">
        <v>212</v>
      </c>
      <c r="D658" s="103" t="s">
        <v>212</v>
      </c>
      <c r="E658" s="103" t="s">
        <v>126</v>
      </c>
      <c r="F658" s="103" t="s">
        <v>218</v>
      </c>
      <c r="G658" s="103">
        <v>1</v>
      </c>
      <c r="H658" s="103">
        <v>0</v>
      </c>
      <c r="I658" s="103" t="s">
        <v>127</v>
      </c>
      <c r="J658" s="103">
        <v>0</v>
      </c>
      <c r="K658" s="103">
        <v>16</v>
      </c>
      <c r="L658" s="103">
        <v>0</v>
      </c>
      <c r="M658" s="103">
        <v>0</v>
      </c>
      <c r="N658" s="103">
        <v>0</v>
      </c>
      <c r="O658" s="103">
        <v>0</v>
      </c>
      <c r="P658" s="103">
        <v>1</v>
      </c>
      <c r="Q658" s="103">
        <v>1</v>
      </c>
      <c r="R658" s="185" t="s">
        <v>1740</v>
      </c>
      <c r="S658" s="103">
        <v>7</v>
      </c>
      <c r="T658" s="103">
        <v>100</v>
      </c>
      <c r="U658" s="103">
        <v>101</v>
      </c>
      <c r="V658" s="103">
        <v>102</v>
      </c>
      <c r="W658" s="103">
        <v>-1</v>
      </c>
      <c r="X658" s="103">
        <v>-1</v>
      </c>
      <c r="Y658" s="103">
        <v>-1</v>
      </c>
      <c r="Z658" s="61">
        <v>5123</v>
      </c>
      <c r="AA658" s="103">
        <v>1</v>
      </c>
      <c r="AB658" s="270" t="str">
        <f>lng_iteminfo!$O764</f>
        <v>기본 양 모음</v>
      </c>
      <c r="AC658" s="103"/>
      <c r="AD658" s="103"/>
      <c r="AE658" s="103"/>
      <c r="AF658" s="103"/>
      <c r="AG658" s="103"/>
      <c r="AH658" s="103"/>
      <c r="AI658" s="103"/>
      <c r="AJ658" s="103"/>
      <c r="AK658" s="103"/>
    </row>
    <row r="659" spans="1:37" s="7" customFormat="1" x14ac:dyDescent="0.3">
      <c r="A659" s="103"/>
      <c r="B659" s="103">
        <v>81807</v>
      </c>
      <c r="C659" s="103" t="s">
        <v>212</v>
      </c>
      <c r="D659" s="103" t="s">
        <v>212</v>
      </c>
      <c r="E659" s="103" t="s">
        <v>126</v>
      </c>
      <c r="F659" s="103" t="s">
        <v>219</v>
      </c>
      <c r="G659" s="103">
        <v>1</v>
      </c>
      <c r="H659" s="103">
        <v>0</v>
      </c>
      <c r="I659" s="103" t="s">
        <v>127</v>
      </c>
      <c r="J659" s="103">
        <v>0</v>
      </c>
      <c r="K659" s="103">
        <v>16</v>
      </c>
      <c r="L659" s="103">
        <v>0</v>
      </c>
      <c r="M659" s="103">
        <v>0</v>
      </c>
      <c r="N659" s="103">
        <v>0</v>
      </c>
      <c r="O659" s="103">
        <v>0</v>
      </c>
      <c r="P659" s="103">
        <v>1</v>
      </c>
      <c r="Q659" s="103">
        <v>1</v>
      </c>
      <c r="R659" s="185" t="s">
        <v>1741</v>
      </c>
      <c r="S659" s="103">
        <v>8</v>
      </c>
      <c r="T659" s="103">
        <v>103</v>
      </c>
      <c r="U659" s="103">
        <v>104</v>
      </c>
      <c r="V659" s="103">
        <v>105</v>
      </c>
      <c r="W659" s="103">
        <v>-1</v>
      </c>
      <c r="X659" s="103">
        <v>-1</v>
      </c>
      <c r="Y659" s="103">
        <v>-1</v>
      </c>
      <c r="Z659" s="61">
        <v>105</v>
      </c>
      <c r="AA659" s="103">
        <v>1</v>
      </c>
      <c r="AB659" s="270" t="str">
        <f>lng_iteminfo!$O765</f>
        <v>검은 양 모음</v>
      </c>
      <c r="AC659" s="103"/>
      <c r="AD659" s="103"/>
      <c r="AE659" s="103"/>
      <c r="AF659" s="103"/>
      <c r="AG659" s="103"/>
      <c r="AH659" s="103"/>
      <c r="AI659" s="103"/>
      <c r="AJ659" s="103"/>
      <c r="AK659" s="103"/>
    </row>
    <row r="660" spans="1:37" s="7" customFormat="1" x14ac:dyDescent="0.3">
      <c r="A660" s="103"/>
      <c r="B660" s="103">
        <v>81808</v>
      </c>
      <c r="C660" s="103" t="s">
        <v>212</v>
      </c>
      <c r="D660" s="103" t="s">
        <v>212</v>
      </c>
      <c r="E660" s="103" t="s">
        <v>126</v>
      </c>
      <c r="F660" s="103" t="s">
        <v>220</v>
      </c>
      <c r="G660" s="103">
        <v>1</v>
      </c>
      <c r="H660" s="103">
        <v>0</v>
      </c>
      <c r="I660" s="103" t="s">
        <v>127</v>
      </c>
      <c r="J660" s="103">
        <v>0</v>
      </c>
      <c r="K660" s="103">
        <v>16</v>
      </c>
      <c r="L660" s="103">
        <v>0</v>
      </c>
      <c r="M660" s="103">
        <v>0</v>
      </c>
      <c r="N660" s="103">
        <v>0</v>
      </c>
      <c r="O660" s="103">
        <v>0</v>
      </c>
      <c r="P660" s="103">
        <v>1</v>
      </c>
      <c r="Q660" s="103">
        <v>1</v>
      </c>
      <c r="R660" s="185" t="s">
        <v>1742</v>
      </c>
      <c r="S660" s="103">
        <v>9</v>
      </c>
      <c r="T660" s="103">
        <v>106</v>
      </c>
      <c r="U660" s="103">
        <v>107</v>
      </c>
      <c r="V660" s="103">
        <v>108</v>
      </c>
      <c r="W660" s="103">
        <v>-1</v>
      </c>
      <c r="X660" s="103">
        <v>-1</v>
      </c>
      <c r="Y660" s="103">
        <v>-1</v>
      </c>
      <c r="Z660" s="61">
        <v>5125</v>
      </c>
      <c r="AA660" s="103">
        <v>1</v>
      </c>
      <c r="AB660" s="270" t="str">
        <f>lng_iteminfo!$O766</f>
        <v>체크 무늬 양 모음</v>
      </c>
      <c r="AC660" s="103"/>
      <c r="AD660" s="103"/>
      <c r="AE660" s="103"/>
      <c r="AF660" s="103"/>
      <c r="AG660" s="103"/>
      <c r="AH660" s="103"/>
      <c r="AI660" s="103"/>
      <c r="AJ660" s="103"/>
      <c r="AK660" s="103"/>
    </row>
    <row r="661" spans="1:37" s="7" customFormat="1" x14ac:dyDescent="0.3">
      <c r="A661" s="103"/>
      <c r="B661" s="103">
        <v>81809</v>
      </c>
      <c r="C661" s="103" t="s">
        <v>212</v>
      </c>
      <c r="D661" s="103" t="s">
        <v>212</v>
      </c>
      <c r="E661" s="103" t="s">
        <v>126</v>
      </c>
      <c r="F661" s="103" t="s">
        <v>221</v>
      </c>
      <c r="G661" s="103">
        <v>1</v>
      </c>
      <c r="H661" s="103">
        <v>0</v>
      </c>
      <c r="I661" s="103" t="s">
        <v>127</v>
      </c>
      <c r="J661" s="103">
        <v>0</v>
      </c>
      <c r="K661" s="103">
        <v>16</v>
      </c>
      <c r="L661" s="103">
        <v>0</v>
      </c>
      <c r="M661" s="103">
        <v>0</v>
      </c>
      <c r="N661" s="103">
        <v>0</v>
      </c>
      <c r="O661" s="103">
        <v>0</v>
      </c>
      <c r="P661" s="103">
        <v>1</v>
      </c>
      <c r="Q661" s="103">
        <v>1</v>
      </c>
      <c r="R661" s="185" t="s">
        <v>1743</v>
      </c>
      <c r="S661" s="103">
        <v>10</v>
      </c>
      <c r="T661" s="103">
        <v>109</v>
      </c>
      <c r="U661" s="103">
        <v>110</v>
      </c>
      <c r="V661" s="103">
        <v>111</v>
      </c>
      <c r="W661" s="103">
        <v>-1</v>
      </c>
      <c r="X661" s="103">
        <v>-1</v>
      </c>
      <c r="Y661" s="103">
        <v>-1</v>
      </c>
      <c r="Z661" s="61">
        <v>2006</v>
      </c>
      <c r="AA661" s="103">
        <v>1</v>
      </c>
      <c r="AB661" s="270" t="str">
        <f>lng_iteminfo!$O767</f>
        <v>스페셜 양 모음</v>
      </c>
      <c r="AC661" s="103"/>
      <c r="AD661" s="103"/>
      <c r="AE661" s="103"/>
      <c r="AF661" s="103"/>
      <c r="AG661" s="103"/>
      <c r="AH661" s="103"/>
      <c r="AI661" s="103"/>
      <c r="AJ661" s="103"/>
      <c r="AK661" s="103"/>
    </row>
    <row r="662" spans="1:37" s="12" customFormat="1" x14ac:dyDescent="0.3">
      <c r="A662" s="103"/>
      <c r="B662" s="103">
        <v>81810</v>
      </c>
      <c r="C662" s="103" t="s">
        <v>212</v>
      </c>
      <c r="D662" s="103" t="s">
        <v>212</v>
      </c>
      <c r="E662" s="103" t="s">
        <v>126</v>
      </c>
      <c r="F662" s="103" t="s">
        <v>222</v>
      </c>
      <c r="G662" s="103">
        <v>1</v>
      </c>
      <c r="H662" s="103">
        <v>0</v>
      </c>
      <c r="I662" s="103" t="s">
        <v>127</v>
      </c>
      <c r="J662" s="103">
        <v>0</v>
      </c>
      <c r="K662" s="103">
        <v>16</v>
      </c>
      <c r="L662" s="103">
        <v>0</v>
      </c>
      <c r="M662" s="103">
        <v>0</v>
      </c>
      <c r="N662" s="103">
        <v>0</v>
      </c>
      <c r="O662" s="103">
        <v>0</v>
      </c>
      <c r="P662" s="103">
        <v>1</v>
      </c>
      <c r="Q662" s="103">
        <v>1</v>
      </c>
      <c r="R662" s="185" t="s">
        <v>1744</v>
      </c>
      <c r="S662" s="103">
        <v>11</v>
      </c>
      <c r="T662" s="103">
        <v>112</v>
      </c>
      <c r="U662" s="103">
        <v>113</v>
      </c>
      <c r="V662" s="103">
        <v>114</v>
      </c>
      <c r="W662" s="103">
        <v>-1</v>
      </c>
      <c r="X662" s="103">
        <v>-1</v>
      </c>
      <c r="Y662" s="103">
        <v>-1</v>
      </c>
      <c r="Z662" s="61">
        <v>5127</v>
      </c>
      <c r="AA662" s="103">
        <v>1</v>
      </c>
      <c r="AB662" s="270" t="str">
        <f>lng_iteminfo!$O768</f>
        <v>유니크 양 모음</v>
      </c>
      <c r="AC662" s="103"/>
      <c r="AD662" s="103"/>
      <c r="AE662" s="103"/>
      <c r="AF662" s="103"/>
      <c r="AG662" s="103"/>
      <c r="AH662" s="103"/>
      <c r="AI662" s="103"/>
      <c r="AJ662" s="103"/>
      <c r="AK662" s="103"/>
    </row>
    <row r="663" spans="1:37" s="99" customFormat="1" x14ac:dyDescent="0.3">
      <c r="A663" s="102"/>
      <c r="B663" s="102">
        <v>81817</v>
      </c>
      <c r="C663" s="102" t="s">
        <v>212</v>
      </c>
      <c r="D663" s="102" t="s">
        <v>212</v>
      </c>
      <c r="E663" s="102" t="s">
        <v>126</v>
      </c>
      <c r="F663" s="102" t="s">
        <v>217</v>
      </c>
      <c r="G663" s="102">
        <v>1</v>
      </c>
      <c r="H663" s="102">
        <v>0</v>
      </c>
      <c r="I663" s="102" t="s">
        <v>127</v>
      </c>
      <c r="J663" s="102">
        <v>0</v>
      </c>
      <c r="K663" s="102">
        <v>16</v>
      </c>
      <c r="L663" s="102">
        <v>0</v>
      </c>
      <c r="M663" s="102">
        <v>0</v>
      </c>
      <c r="N663" s="102">
        <v>0</v>
      </c>
      <c r="O663" s="102">
        <v>0</v>
      </c>
      <c r="P663" s="102">
        <v>1</v>
      </c>
      <c r="Q663" s="102">
        <v>1</v>
      </c>
      <c r="R663" s="212" t="s">
        <v>1769</v>
      </c>
      <c r="S663" s="102">
        <v>18</v>
      </c>
      <c r="T663" s="102">
        <v>115</v>
      </c>
      <c r="U663" s="102">
        <v>117</v>
      </c>
      <c r="V663" s="102">
        <v>116</v>
      </c>
      <c r="W663" s="102">
        <v>-1</v>
      </c>
      <c r="X663" s="102">
        <v>-1</v>
      </c>
      <c r="Y663" s="102">
        <v>-1</v>
      </c>
      <c r="Z663" s="215">
        <v>2302</v>
      </c>
      <c r="AA663" s="102">
        <v>1</v>
      </c>
      <c r="AB663" s="270" t="str">
        <f>lng_iteminfo!$O769</f>
        <v>신비한 양 모음</v>
      </c>
      <c r="AC663" s="102"/>
      <c r="AD663" s="102"/>
      <c r="AE663" s="102"/>
      <c r="AF663" s="102"/>
      <c r="AG663" s="102"/>
      <c r="AH663" s="102"/>
      <c r="AI663" s="102"/>
      <c r="AJ663" s="102"/>
      <c r="AK663" s="102"/>
    </row>
    <row r="664" spans="1:37" s="12" customFormat="1" x14ac:dyDescent="0.3">
      <c r="A664" s="103"/>
      <c r="B664" s="103">
        <v>81811</v>
      </c>
      <c r="C664" s="103" t="s">
        <v>212</v>
      </c>
      <c r="D664" s="103" t="s">
        <v>212</v>
      </c>
      <c r="E664" s="103" t="s">
        <v>126</v>
      </c>
      <c r="F664" s="103" t="s">
        <v>223</v>
      </c>
      <c r="G664" s="103">
        <v>1</v>
      </c>
      <c r="H664" s="103">
        <v>0</v>
      </c>
      <c r="I664" s="103" t="s">
        <v>127</v>
      </c>
      <c r="J664" s="103">
        <v>0</v>
      </c>
      <c r="K664" s="103">
        <v>16</v>
      </c>
      <c r="L664" s="103">
        <v>0</v>
      </c>
      <c r="M664" s="103">
        <v>0</v>
      </c>
      <c r="N664" s="103">
        <v>0</v>
      </c>
      <c r="O664" s="103">
        <v>0</v>
      </c>
      <c r="P664" s="103">
        <v>1</v>
      </c>
      <c r="Q664" s="103">
        <v>1</v>
      </c>
      <c r="R664" s="185" t="s">
        <v>1745</v>
      </c>
      <c r="S664" s="103">
        <v>12</v>
      </c>
      <c r="T664" s="103">
        <v>200</v>
      </c>
      <c r="U664" s="103">
        <v>201</v>
      </c>
      <c r="V664" s="103">
        <v>202</v>
      </c>
      <c r="W664" s="103">
        <v>-1</v>
      </c>
      <c r="X664" s="103">
        <v>-1</v>
      </c>
      <c r="Y664" s="103">
        <v>-1</v>
      </c>
      <c r="Z664" s="61">
        <v>5124</v>
      </c>
      <c r="AA664" s="103">
        <v>1</v>
      </c>
      <c r="AB664" s="270" t="str">
        <f>lng_iteminfo!$O770</f>
        <v>기본 산양 모음</v>
      </c>
      <c r="AC664" s="103"/>
      <c r="AD664" s="103"/>
      <c r="AE664" s="103"/>
      <c r="AF664" s="103"/>
      <c r="AG664" s="103"/>
      <c r="AH664" s="103"/>
      <c r="AI664" s="103"/>
      <c r="AJ664" s="103"/>
      <c r="AK664" s="103"/>
    </row>
    <row r="665" spans="1:37" s="12" customFormat="1" x14ac:dyDescent="0.3">
      <c r="A665" s="103"/>
      <c r="B665" s="103">
        <v>81812</v>
      </c>
      <c r="C665" s="103" t="s">
        <v>212</v>
      </c>
      <c r="D665" s="103" t="s">
        <v>212</v>
      </c>
      <c r="E665" s="103" t="s">
        <v>126</v>
      </c>
      <c r="F665" s="103" t="s">
        <v>224</v>
      </c>
      <c r="G665" s="103">
        <v>1</v>
      </c>
      <c r="H665" s="103">
        <v>0</v>
      </c>
      <c r="I665" s="103" t="s">
        <v>127</v>
      </c>
      <c r="J665" s="103">
        <v>0</v>
      </c>
      <c r="K665" s="103">
        <v>16</v>
      </c>
      <c r="L665" s="103">
        <v>0</v>
      </c>
      <c r="M665" s="103">
        <v>0</v>
      </c>
      <c r="N665" s="103">
        <v>0</v>
      </c>
      <c r="O665" s="103">
        <v>0</v>
      </c>
      <c r="P665" s="103">
        <v>1</v>
      </c>
      <c r="Q665" s="103">
        <v>1</v>
      </c>
      <c r="R665" s="185" t="s">
        <v>1746</v>
      </c>
      <c r="S665" s="103">
        <v>13</v>
      </c>
      <c r="T665" s="103">
        <v>203</v>
      </c>
      <c r="U665" s="103">
        <v>204</v>
      </c>
      <c r="V665" s="103">
        <v>205</v>
      </c>
      <c r="W665" s="103">
        <v>-1</v>
      </c>
      <c r="X665" s="103">
        <v>-1</v>
      </c>
      <c r="Y665" s="103">
        <v>-1</v>
      </c>
      <c r="Z665" s="61">
        <v>205</v>
      </c>
      <c r="AA665" s="103">
        <v>1</v>
      </c>
      <c r="AB665" s="270" t="str">
        <f>lng_iteminfo!$O771</f>
        <v>검은 산양 모음</v>
      </c>
      <c r="AC665" s="103"/>
      <c r="AD665" s="103"/>
      <c r="AE665" s="103"/>
      <c r="AF665" s="103"/>
      <c r="AG665" s="103"/>
      <c r="AH665" s="103"/>
      <c r="AI665" s="103"/>
      <c r="AJ665" s="103"/>
      <c r="AK665" s="103"/>
    </row>
    <row r="666" spans="1:37" s="12" customFormat="1" x14ac:dyDescent="0.3">
      <c r="A666" s="103"/>
      <c r="B666" s="103">
        <v>81813</v>
      </c>
      <c r="C666" s="103" t="s">
        <v>212</v>
      </c>
      <c r="D666" s="103" t="s">
        <v>212</v>
      </c>
      <c r="E666" s="103" t="s">
        <v>126</v>
      </c>
      <c r="F666" s="103" t="s">
        <v>225</v>
      </c>
      <c r="G666" s="103">
        <v>1</v>
      </c>
      <c r="H666" s="103">
        <v>0</v>
      </c>
      <c r="I666" s="103" t="s">
        <v>127</v>
      </c>
      <c r="J666" s="103">
        <v>0</v>
      </c>
      <c r="K666" s="103">
        <v>16</v>
      </c>
      <c r="L666" s="103">
        <v>0</v>
      </c>
      <c r="M666" s="103">
        <v>0</v>
      </c>
      <c r="N666" s="103">
        <v>0</v>
      </c>
      <c r="O666" s="103">
        <v>0</v>
      </c>
      <c r="P666" s="103">
        <v>1</v>
      </c>
      <c r="Q666" s="103">
        <v>1</v>
      </c>
      <c r="R666" s="185" t="s">
        <v>1739</v>
      </c>
      <c r="S666" s="103">
        <v>14</v>
      </c>
      <c r="T666" s="103">
        <v>206</v>
      </c>
      <c r="U666" s="103">
        <v>207</v>
      </c>
      <c r="V666" s="103">
        <v>208</v>
      </c>
      <c r="W666" s="103">
        <v>-1</v>
      </c>
      <c r="X666" s="103">
        <v>-1</v>
      </c>
      <c r="Y666" s="103">
        <v>-1</v>
      </c>
      <c r="Z666" s="61">
        <v>5126</v>
      </c>
      <c r="AA666" s="103">
        <v>1</v>
      </c>
      <c r="AB666" s="270" t="str">
        <f>lng_iteminfo!$O772</f>
        <v>러블리 산양 모음</v>
      </c>
      <c r="AC666" s="103"/>
      <c r="AD666" s="103"/>
      <c r="AE666" s="103"/>
      <c r="AF666" s="103"/>
      <c r="AG666" s="103"/>
      <c r="AH666" s="103"/>
      <c r="AI666" s="103"/>
      <c r="AJ666" s="103"/>
      <c r="AK666" s="103"/>
    </row>
    <row r="667" spans="1:37" s="12" customFormat="1" x14ac:dyDescent="0.3">
      <c r="A667" s="103"/>
      <c r="B667" s="103">
        <v>81814</v>
      </c>
      <c r="C667" s="103" t="s">
        <v>212</v>
      </c>
      <c r="D667" s="103" t="s">
        <v>212</v>
      </c>
      <c r="E667" s="103" t="s">
        <v>126</v>
      </c>
      <c r="F667" s="103" t="s">
        <v>226</v>
      </c>
      <c r="G667" s="103">
        <v>1</v>
      </c>
      <c r="H667" s="103">
        <v>0</v>
      </c>
      <c r="I667" s="103" t="s">
        <v>127</v>
      </c>
      <c r="J667" s="103">
        <v>0</v>
      </c>
      <c r="K667" s="103">
        <v>16</v>
      </c>
      <c r="L667" s="103">
        <v>0</v>
      </c>
      <c r="M667" s="103">
        <v>0</v>
      </c>
      <c r="N667" s="103">
        <v>0</v>
      </c>
      <c r="O667" s="103">
        <v>0</v>
      </c>
      <c r="P667" s="103">
        <v>1</v>
      </c>
      <c r="Q667" s="103">
        <v>1</v>
      </c>
      <c r="R667" s="185" t="s">
        <v>1747</v>
      </c>
      <c r="S667" s="103">
        <v>15</v>
      </c>
      <c r="T667" s="103">
        <v>209</v>
      </c>
      <c r="U667" s="103">
        <v>210</v>
      </c>
      <c r="V667" s="103">
        <v>211</v>
      </c>
      <c r="W667" s="103">
        <v>-1</v>
      </c>
      <c r="X667" s="103">
        <v>-1</v>
      </c>
      <c r="Y667" s="103">
        <v>-1</v>
      </c>
      <c r="Z667" s="61">
        <v>2007</v>
      </c>
      <c r="AA667" s="103">
        <v>1</v>
      </c>
      <c r="AB667" s="270" t="str">
        <f>lng_iteminfo!$O773</f>
        <v>스페셜 산양 모음</v>
      </c>
      <c r="AC667" s="103"/>
      <c r="AD667" s="103"/>
      <c r="AE667" s="103"/>
      <c r="AF667" s="103"/>
      <c r="AG667" s="103"/>
      <c r="AH667" s="103"/>
      <c r="AI667" s="103"/>
      <c r="AJ667" s="103"/>
      <c r="AK667" s="103"/>
    </row>
    <row r="668" spans="1:37" s="12" customFormat="1" x14ac:dyDescent="0.3">
      <c r="A668" s="103"/>
      <c r="B668" s="103">
        <v>81815</v>
      </c>
      <c r="C668" s="103" t="s">
        <v>212</v>
      </c>
      <c r="D668" s="103" t="s">
        <v>212</v>
      </c>
      <c r="E668" s="103" t="s">
        <v>126</v>
      </c>
      <c r="F668" s="103" t="s">
        <v>227</v>
      </c>
      <c r="G668" s="103">
        <v>1</v>
      </c>
      <c r="H668" s="103">
        <v>0</v>
      </c>
      <c r="I668" s="103" t="s">
        <v>127</v>
      </c>
      <c r="J668" s="103">
        <v>0</v>
      </c>
      <c r="K668" s="103">
        <v>16</v>
      </c>
      <c r="L668" s="103">
        <v>0</v>
      </c>
      <c r="M668" s="103">
        <v>0</v>
      </c>
      <c r="N668" s="103">
        <v>0</v>
      </c>
      <c r="O668" s="103">
        <v>0</v>
      </c>
      <c r="P668" s="103">
        <v>1</v>
      </c>
      <c r="Q668" s="103">
        <v>1</v>
      </c>
      <c r="R668" s="185" t="s">
        <v>1748</v>
      </c>
      <c r="S668" s="103">
        <v>16</v>
      </c>
      <c r="T668" s="103">
        <v>212</v>
      </c>
      <c r="U668" s="103">
        <v>213</v>
      </c>
      <c r="V668" s="103">
        <v>214</v>
      </c>
      <c r="W668" s="103">
        <v>-1</v>
      </c>
      <c r="X668" s="103">
        <v>-1</v>
      </c>
      <c r="Y668" s="103">
        <v>-1</v>
      </c>
      <c r="Z668" s="61">
        <v>5128</v>
      </c>
      <c r="AA668" s="103">
        <v>1</v>
      </c>
      <c r="AB668" s="270" t="str">
        <f>lng_iteminfo!$O774</f>
        <v>유니크 산양 모음</v>
      </c>
      <c r="AC668" s="103"/>
      <c r="AD668" s="103"/>
      <c r="AE668" s="103"/>
      <c r="AF668" s="103"/>
      <c r="AG668" s="103"/>
      <c r="AH668" s="103"/>
      <c r="AI668" s="103"/>
      <c r="AJ668" s="103"/>
      <c r="AK668" s="103"/>
    </row>
    <row r="669" spans="1:37" s="99" customFormat="1" x14ac:dyDescent="0.3">
      <c r="A669" s="102"/>
      <c r="B669" s="102">
        <v>81818</v>
      </c>
      <c r="C669" s="102" t="s">
        <v>212</v>
      </c>
      <c r="D669" s="102" t="s">
        <v>212</v>
      </c>
      <c r="E669" s="102" t="s">
        <v>126</v>
      </c>
      <c r="F669" s="102" t="s">
        <v>227</v>
      </c>
      <c r="G669" s="102">
        <v>1</v>
      </c>
      <c r="H669" s="102">
        <v>0</v>
      </c>
      <c r="I669" s="102" t="s">
        <v>127</v>
      </c>
      <c r="J669" s="102">
        <v>0</v>
      </c>
      <c r="K669" s="102">
        <v>16</v>
      </c>
      <c r="L669" s="102">
        <v>0</v>
      </c>
      <c r="M669" s="102">
        <v>0</v>
      </c>
      <c r="N669" s="102">
        <v>0</v>
      </c>
      <c r="O669" s="102">
        <v>0</v>
      </c>
      <c r="P669" s="102">
        <v>1</v>
      </c>
      <c r="Q669" s="102">
        <v>1</v>
      </c>
      <c r="R669" s="212" t="s">
        <v>1770</v>
      </c>
      <c r="S669" s="102">
        <v>19</v>
      </c>
      <c r="T669" s="102">
        <v>215</v>
      </c>
      <c r="U669" s="102">
        <v>217</v>
      </c>
      <c r="V669" s="102">
        <v>216</v>
      </c>
      <c r="W669" s="102">
        <v>-1</v>
      </c>
      <c r="X669" s="102">
        <v>-1</v>
      </c>
      <c r="Y669" s="102">
        <v>-1</v>
      </c>
      <c r="Z669" s="214">
        <v>2303</v>
      </c>
      <c r="AA669" s="102">
        <v>1</v>
      </c>
      <c r="AB669" s="270" t="str">
        <f>lng_iteminfo!$O775</f>
        <v>신비한 산양 모음</v>
      </c>
      <c r="AC669" s="102"/>
      <c r="AD669" s="102"/>
      <c r="AE669" s="102"/>
      <c r="AF669" s="102"/>
      <c r="AG669" s="102"/>
      <c r="AH669" s="102"/>
      <c r="AI669" s="102"/>
      <c r="AJ669" s="102"/>
      <c r="AK669" s="102"/>
    </row>
    <row r="670" spans="1:37" s="33" customFormat="1" x14ac:dyDescent="0.3">
      <c r="B670" s="33">
        <v>81819</v>
      </c>
      <c r="C670" s="33" t="s">
        <v>212</v>
      </c>
      <c r="D670" s="33" t="s">
        <v>212</v>
      </c>
      <c r="E670" s="33" t="s">
        <v>126</v>
      </c>
      <c r="F670" s="33" t="s">
        <v>1596</v>
      </c>
      <c r="G670" s="33">
        <v>1</v>
      </c>
      <c r="H670" s="33">
        <v>0</v>
      </c>
      <c r="I670" s="33" t="s">
        <v>127</v>
      </c>
      <c r="J670" s="33">
        <v>0</v>
      </c>
      <c r="K670" s="33">
        <v>16</v>
      </c>
      <c r="L670" s="33">
        <v>0</v>
      </c>
      <c r="M670" s="33">
        <v>0</v>
      </c>
      <c r="N670" s="33">
        <v>0</v>
      </c>
      <c r="O670" s="33">
        <v>0</v>
      </c>
      <c r="P670" s="33">
        <v>1</v>
      </c>
      <c r="Q670" s="33">
        <v>1</v>
      </c>
      <c r="R670" s="33" t="s">
        <v>1749</v>
      </c>
      <c r="S670" s="33">
        <v>20</v>
      </c>
      <c r="T670" s="33">
        <v>19</v>
      </c>
      <c r="U670" s="33">
        <v>118</v>
      </c>
      <c r="V670" s="33">
        <v>218</v>
      </c>
      <c r="W670" s="33">
        <v>-1</v>
      </c>
      <c r="X670" s="33">
        <v>-1</v>
      </c>
      <c r="Y670" s="33">
        <v>-1</v>
      </c>
      <c r="Z670" s="33">
        <v>1207</v>
      </c>
      <c r="AA670" s="33">
        <v>1</v>
      </c>
      <c r="AB670" s="270" t="str">
        <f>lng_iteminfo!$O776</f>
        <v>월드컵 동물 모음</v>
      </c>
    </row>
    <row r="671" spans="1:37" s="33" customFormat="1" x14ac:dyDescent="0.3">
      <c r="B671" s="33">
        <v>81820</v>
      </c>
      <c r="C671" s="33" t="s">
        <v>212</v>
      </c>
      <c r="D671" s="33" t="s">
        <v>212</v>
      </c>
      <c r="E671" s="33" t="s">
        <v>126</v>
      </c>
      <c r="F671" s="33" t="s">
        <v>1724</v>
      </c>
      <c r="G671" s="33">
        <v>1</v>
      </c>
      <c r="H671" s="33">
        <v>0</v>
      </c>
      <c r="I671" s="33" t="s">
        <v>127</v>
      </c>
      <c r="J671" s="33">
        <v>0</v>
      </c>
      <c r="K671" s="33">
        <v>16</v>
      </c>
      <c r="L671" s="33">
        <v>0</v>
      </c>
      <c r="M671" s="33">
        <v>0</v>
      </c>
      <c r="N671" s="33">
        <v>0</v>
      </c>
      <c r="O671" s="33">
        <v>0</v>
      </c>
      <c r="P671" s="33">
        <v>1</v>
      </c>
      <c r="Q671" s="33">
        <v>1</v>
      </c>
      <c r="R671" s="33" t="s">
        <v>1750</v>
      </c>
      <c r="S671" s="33">
        <v>21</v>
      </c>
      <c r="T671" s="33">
        <v>20</v>
      </c>
      <c r="U671" s="33">
        <v>21</v>
      </c>
      <c r="V671" s="33">
        <v>23</v>
      </c>
      <c r="W671" s="33">
        <v>-1</v>
      </c>
      <c r="X671" s="33">
        <v>-1</v>
      </c>
      <c r="Y671" s="33">
        <v>-1</v>
      </c>
      <c r="Z671" s="213">
        <v>1208</v>
      </c>
      <c r="AA671" s="33">
        <v>1</v>
      </c>
      <c r="AB671" s="270" t="str">
        <f>lng_iteminfo!$O777</f>
        <v>공주병 젖소 모음</v>
      </c>
    </row>
    <row r="672" spans="1:37" s="33" customFormat="1" x14ac:dyDescent="0.3">
      <c r="B672" s="33">
        <v>81821</v>
      </c>
      <c r="C672" s="33" t="s">
        <v>212</v>
      </c>
      <c r="D672" s="33" t="s">
        <v>212</v>
      </c>
      <c r="E672" s="33" t="s">
        <v>126</v>
      </c>
      <c r="F672" s="33" t="s">
        <v>1725</v>
      </c>
      <c r="G672" s="33">
        <v>1</v>
      </c>
      <c r="H672" s="33">
        <v>0</v>
      </c>
      <c r="I672" s="33" t="s">
        <v>127</v>
      </c>
      <c r="J672" s="33">
        <v>0</v>
      </c>
      <c r="K672" s="33">
        <v>16</v>
      </c>
      <c r="L672" s="33">
        <v>0</v>
      </c>
      <c r="M672" s="33">
        <v>0</v>
      </c>
      <c r="N672" s="33">
        <v>0</v>
      </c>
      <c r="O672" s="33">
        <v>0</v>
      </c>
      <c r="P672" s="33">
        <v>1</v>
      </c>
      <c r="Q672" s="33">
        <v>1</v>
      </c>
      <c r="R672" s="211" t="s">
        <v>1771</v>
      </c>
      <c r="S672" s="33">
        <v>22</v>
      </c>
      <c r="T672" s="33">
        <v>119</v>
      </c>
      <c r="U672" s="33">
        <v>120</v>
      </c>
      <c r="V672" s="33">
        <v>121</v>
      </c>
      <c r="W672" s="33">
        <v>-1</v>
      </c>
      <c r="X672" s="33">
        <v>-1</v>
      </c>
      <c r="Y672" s="33">
        <v>-1</v>
      </c>
      <c r="Z672" s="213">
        <v>2301</v>
      </c>
      <c r="AA672" s="33">
        <v>1</v>
      </c>
      <c r="AB672" s="270" t="str">
        <f>lng_iteminfo!$O778</f>
        <v>솜사탕 양 모음</v>
      </c>
    </row>
    <row r="673" spans="1:37" s="33" customFormat="1" x14ac:dyDescent="0.3">
      <c r="B673" s="33">
        <v>81822</v>
      </c>
      <c r="C673" s="33" t="s">
        <v>212</v>
      </c>
      <c r="D673" s="33" t="s">
        <v>212</v>
      </c>
      <c r="E673" s="33" t="s">
        <v>126</v>
      </c>
      <c r="F673" s="33" t="s">
        <v>1726</v>
      </c>
      <c r="G673" s="33">
        <v>1</v>
      </c>
      <c r="H673" s="33">
        <v>0</v>
      </c>
      <c r="I673" s="33" t="s">
        <v>127</v>
      </c>
      <c r="J673" s="33">
        <v>0</v>
      </c>
      <c r="K673" s="33">
        <v>16</v>
      </c>
      <c r="L673" s="33">
        <v>0</v>
      </c>
      <c r="M673" s="33">
        <v>0</v>
      </c>
      <c r="N673" s="33">
        <v>0</v>
      </c>
      <c r="O673" s="33">
        <v>0</v>
      </c>
      <c r="P673" s="33">
        <v>1</v>
      </c>
      <c r="Q673" s="33">
        <v>1</v>
      </c>
      <c r="R673" s="211" t="s">
        <v>1772</v>
      </c>
      <c r="S673" s="33">
        <v>23</v>
      </c>
      <c r="T673" s="33">
        <v>219</v>
      </c>
      <c r="U673" s="33">
        <v>220</v>
      </c>
      <c r="V673" s="33">
        <v>221</v>
      </c>
      <c r="W673" s="33">
        <v>-1</v>
      </c>
      <c r="X673" s="33">
        <v>-1</v>
      </c>
      <c r="Y673" s="33">
        <v>-1</v>
      </c>
      <c r="Z673" s="213">
        <v>2302</v>
      </c>
      <c r="AA673" s="33">
        <v>1</v>
      </c>
      <c r="AB673" s="270" t="str">
        <f>lng_iteminfo!$O779</f>
        <v>후드 산양 모음</v>
      </c>
    </row>
    <row r="674" spans="1:37" s="97" customFormat="1" x14ac:dyDescent="0.3">
      <c r="B674" s="97">
        <v>81823</v>
      </c>
      <c r="C674" s="97" t="s">
        <v>212</v>
      </c>
      <c r="D674" s="97" t="s">
        <v>212</v>
      </c>
      <c r="E674" s="97" t="s">
        <v>126</v>
      </c>
      <c r="F674" s="97" t="s">
        <v>1831</v>
      </c>
      <c r="G674" s="97">
        <v>1</v>
      </c>
      <c r="H674" s="97">
        <v>0</v>
      </c>
      <c r="I674" s="97" t="s">
        <v>127</v>
      </c>
      <c r="J674" s="97">
        <v>0</v>
      </c>
      <c r="K674" s="97">
        <v>16</v>
      </c>
      <c r="L674" s="97">
        <v>0</v>
      </c>
      <c r="M674" s="97">
        <v>0</v>
      </c>
      <c r="N674" s="97">
        <v>0</v>
      </c>
      <c r="O674" s="97">
        <v>0</v>
      </c>
      <c r="P674" s="97">
        <v>1</v>
      </c>
      <c r="Q674" s="97">
        <v>1</v>
      </c>
      <c r="R674" s="97" t="s">
        <v>1771</v>
      </c>
      <c r="S674" s="97">
        <v>24</v>
      </c>
      <c r="T674" s="97">
        <v>24</v>
      </c>
      <c r="U674" s="97">
        <v>25</v>
      </c>
      <c r="V674" s="97">
        <v>26</v>
      </c>
      <c r="W674" s="97">
        <v>-1</v>
      </c>
      <c r="X674" s="97">
        <v>-1</v>
      </c>
      <c r="Y674" s="97">
        <v>-1</v>
      </c>
      <c r="Z674" s="97">
        <v>1208</v>
      </c>
      <c r="AA674" s="97">
        <v>1</v>
      </c>
      <c r="AB674" s="270" t="str">
        <f>lng_iteminfo!$O780</f>
        <v>패션 리더 젖소 모음</v>
      </c>
    </row>
    <row r="675" spans="1:37" s="97" customFormat="1" x14ac:dyDescent="0.3">
      <c r="B675" s="97">
        <v>81824</v>
      </c>
      <c r="C675" s="97" t="s">
        <v>212</v>
      </c>
      <c r="D675" s="97" t="s">
        <v>212</v>
      </c>
      <c r="E675" s="97" t="s">
        <v>126</v>
      </c>
      <c r="F675" s="97" t="s">
        <v>1832</v>
      </c>
      <c r="G675" s="97">
        <v>1</v>
      </c>
      <c r="H675" s="97">
        <v>0</v>
      </c>
      <c r="I675" s="97" t="s">
        <v>127</v>
      </c>
      <c r="J675" s="97">
        <v>0</v>
      </c>
      <c r="K675" s="97">
        <v>16</v>
      </c>
      <c r="L675" s="97">
        <v>0</v>
      </c>
      <c r="M675" s="97">
        <v>0</v>
      </c>
      <c r="N675" s="97">
        <v>0</v>
      </c>
      <c r="O675" s="97">
        <v>0</v>
      </c>
      <c r="P675" s="97">
        <v>1</v>
      </c>
      <c r="Q675" s="97">
        <v>1</v>
      </c>
      <c r="R675" s="97" t="s">
        <v>4377</v>
      </c>
      <c r="S675" s="97">
        <v>25</v>
      </c>
      <c r="T675" s="97">
        <v>27</v>
      </c>
      <c r="U675" s="97">
        <v>28</v>
      </c>
      <c r="V675" s="97">
        <v>29</v>
      </c>
      <c r="W675" s="97">
        <v>-1</v>
      </c>
      <c r="X675" s="97">
        <v>-1</v>
      </c>
      <c r="Y675" s="97">
        <v>-1</v>
      </c>
      <c r="Z675" s="97">
        <v>5010</v>
      </c>
      <c r="AA675" s="97">
        <v>1</v>
      </c>
      <c r="AB675" s="270" t="str">
        <f>lng_iteminfo!$O781</f>
        <v>폭주족 젖소 모음</v>
      </c>
    </row>
    <row r="676" spans="1:37" s="97" customFormat="1" x14ac:dyDescent="0.3">
      <c r="B676" s="97">
        <v>81825</v>
      </c>
      <c r="C676" s="97" t="s">
        <v>212</v>
      </c>
      <c r="D676" s="97" t="s">
        <v>212</v>
      </c>
      <c r="E676" s="97" t="s">
        <v>126</v>
      </c>
      <c r="F676" s="97" t="s">
        <v>1833</v>
      </c>
      <c r="G676" s="97">
        <v>1</v>
      </c>
      <c r="H676" s="97">
        <v>0</v>
      </c>
      <c r="I676" s="97" t="s">
        <v>127</v>
      </c>
      <c r="J676" s="97">
        <v>0</v>
      </c>
      <c r="K676" s="97">
        <v>16</v>
      </c>
      <c r="L676" s="97">
        <v>0</v>
      </c>
      <c r="M676" s="97">
        <v>0</v>
      </c>
      <c r="N676" s="97">
        <v>0</v>
      </c>
      <c r="O676" s="97">
        <v>0</v>
      </c>
      <c r="P676" s="97">
        <v>1</v>
      </c>
      <c r="Q676" s="97">
        <v>1</v>
      </c>
      <c r="R676" s="97" t="s">
        <v>4317</v>
      </c>
      <c r="S676" s="97">
        <v>26</v>
      </c>
      <c r="T676" s="97">
        <v>122</v>
      </c>
      <c r="U676" s="97">
        <v>123</v>
      </c>
      <c r="V676" s="97">
        <v>124</v>
      </c>
      <c r="W676" s="97">
        <v>-1</v>
      </c>
      <c r="X676" s="97">
        <v>-1</v>
      </c>
      <c r="Y676" s="97">
        <v>-1</v>
      </c>
      <c r="Z676" s="97">
        <v>5011</v>
      </c>
      <c r="AA676" s="97">
        <v>1</v>
      </c>
      <c r="AB676" s="270" t="str">
        <f>lng_iteminfo!$O782</f>
        <v>레이디 레이스 양 모음</v>
      </c>
    </row>
    <row r="677" spans="1:37" s="97" customFormat="1" x14ac:dyDescent="0.3">
      <c r="B677" s="97">
        <v>81826</v>
      </c>
      <c r="C677" s="97" t="s">
        <v>212</v>
      </c>
      <c r="D677" s="97" t="s">
        <v>212</v>
      </c>
      <c r="E677" s="97" t="s">
        <v>126</v>
      </c>
      <c r="F677" s="97" t="s">
        <v>1834</v>
      </c>
      <c r="G677" s="97">
        <v>1</v>
      </c>
      <c r="H677" s="97">
        <v>0</v>
      </c>
      <c r="I677" s="97" t="s">
        <v>127</v>
      </c>
      <c r="J677" s="97">
        <v>0</v>
      </c>
      <c r="K677" s="97">
        <v>16</v>
      </c>
      <c r="L677" s="97">
        <v>0</v>
      </c>
      <c r="M677" s="97">
        <v>0</v>
      </c>
      <c r="N677" s="97">
        <v>0</v>
      </c>
      <c r="O677" s="97">
        <v>0</v>
      </c>
      <c r="P677" s="97">
        <v>1</v>
      </c>
      <c r="Q677" s="97">
        <v>1</v>
      </c>
      <c r="R677" s="97" t="s">
        <v>4380</v>
      </c>
      <c r="S677" s="97">
        <v>27</v>
      </c>
      <c r="T677" s="97">
        <v>125</v>
      </c>
      <c r="U677" s="97">
        <v>126</v>
      </c>
      <c r="V677" s="97">
        <v>127</v>
      </c>
      <c r="W677" s="97">
        <v>-1</v>
      </c>
      <c r="X677" s="97">
        <v>-1</v>
      </c>
      <c r="Y677" s="97">
        <v>-1</v>
      </c>
      <c r="Z677" s="97">
        <v>5012</v>
      </c>
      <c r="AA677" s="97">
        <v>1</v>
      </c>
      <c r="AB677" s="270" t="str">
        <f>lng_iteminfo!$O783</f>
        <v>럭셔리 코트 양 모음</v>
      </c>
    </row>
    <row r="678" spans="1:37" s="97" customFormat="1" x14ac:dyDescent="0.3">
      <c r="B678" s="97">
        <v>81827</v>
      </c>
      <c r="C678" s="97" t="s">
        <v>212</v>
      </c>
      <c r="D678" s="97" t="s">
        <v>212</v>
      </c>
      <c r="E678" s="97" t="s">
        <v>126</v>
      </c>
      <c r="F678" s="97" t="s">
        <v>1835</v>
      </c>
      <c r="G678" s="97">
        <v>1</v>
      </c>
      <c r="H678" s="97">
        <v>0</v>
      </c>
      <c r="I678" s="97" t="s">
        <v>127</v>
      </c>
      <c r="J678" s="97">
        <v>0</v>
      </c>
      <c r="K678" s="97">
        <v>16</v>
      </c>
      <c r="L678" s="97">
        <v>0</v>
      </c>
      <c r="M678" s="97">
        <v>0</v>
      </c>
      <c r="N678" s="97">
        <v>0</v>
      </c>
      <c r="O678" s="97">
        <v>0</v>
      </c>
      <c r="P678" s="97">
        <v>1</v>
      </c>
      <c r="Q678" s="97">
        <v>1</v>
      </c>
      <c r="R678" s="97" t="s">
        <v>4378</v>
      </c>
      <c r="S678" s="97">
        <v>28</v>
      </c>
      <c r="T678" s="97">
        <v>222</v>
      </c>
      <c r="U678" s="97">
        <v>223</v>
      </c>
      <c r="V678" s="97">
        <v>224</v>
      </c>
      <c r="W678" s="97">
        <v>-1</v>
      </c>
      <c r="X678" s="97">
        <v>-1</v>
      </c>
      <c r="Y678" s="97">
        <v>-1</v>
      </c>
      <c r="Z678" s="97">
        <v>2301</v>
      </c>
      <c r="AA678" s="97">
        <v>1</v>
      </c>
      <c r="AB678" s="270" t="str">
        <f>lng_iteminfo!$O784</f>
        <v>거친털 산양 모음</v>
      </c>
    </row>
    <row r="679" spans="1:37" s="97" customFormat="1" x14ac:dyDescent="0.3">
      <c r="B679" s="97">
        <v>81828</v>
      </c>
      <c r="C679" s="97" t="s">
        <v>212</v>
      </c>
      <c r="D679" s="97" t="s">
        <v>212</v>
      </c>
      <c r="E679" s="97" t="s">
        <v>126</v>
      </c>
      <c r="F679" s="97" t="s">
        <v>1836</v>
      </c>
      <c r="G679" s="97">
        <v>1</v>
      </c>
      <c r="H679" s="97">
        <v>0</v>
      </c>
      <c r="I679" s="97" t="s">
        <v>127</v>
      </c>
      <c r="J679" s="97">
        <v>0</v>
      </c>
      <c r="K679" s="97">
        <v>16</v>
      </c>
      <c r="L679" s="97">
        <v>0</v>
      </c>
      <c r="M679" s="97">
        <v>0</v>
      </c>
      <c r="N679" s="97">
        <v>0</v>
      </c>
      <c r="O679" s="97">
        <v>0</v>
      </c>
      <c r="P679" s="97">
        <v>1</v>
      </c>
      <c r="Q679" s="97">
        <v>1</v>
      </c>
      <c r="R679" s="322" t="s">
        <v>4379</v>
      </c>
      <c r="S679" s="97">
        <v>29</v>
      </c>
      <c r="T679" s="97">
        <v>225</v>
      </c>
      <c r="U679" s="97">
        <v>226</v>
      </c>
      <c r="V679" s="97">
        <v>227</v>
      </c>
      <c r="W679" s="97">
        <v>-1</v>
      </c>
      <c r="X679" s="97">
        <v>-1</v>
      </c>
      <c r="Y679" s="97">
        <v>-1</v>
      </c>
      <c r="Z679" s="97">
        <v>2302</v>
      </c>
      <c r="AA679" s="97">
        <v>1</v>
      </c>
      <c r="AB679" s="270" t="str">
        <f>lng_iteminfo!$O785</f>
        <v>불꽃털 산양 모음</v>
      </c>
    </row>
    <row r="680" spans="1:37" s="12" customFormat="1" x14ac:dyDescent="0.3">
      <c r="A680" s="87" t="s">
        <v>228</v>
      </c>
      <c r="B680" s="87"/>
      <c r="C680" s="87"/>
      <c r="D680" s="87"/>
      <c r="E680" s="87"/>
      <c r="F680" s="87"/>
      <c r="G680" s="87"/>
      <c r="H680" s="87"/>
      <c r="I680" s="87"/>
      <c r="J680" s="87"/>
      <c r="K680" s="87"/>
      <c r="L680" s="87"/>
      <c r="M680" s="87"/>
      <c r="N680" s="87"/>
      <c r="O680" s="87"/>
      <c r="P680" s="87"/>
      <c r="Q680" s="87"/>
      <c r="R680" s="87"/>
      <c r="S680" s="87"/>
      <c r="T680" s="87"/>
      <c r="U680" s="87"/>
      <c r="V680" s="87"/>
      <c r="W680" s="87"/>
      <c r="X680" s="87"/>
      <c r="Y680" s="87"/>
      <c r="Z680" s="87"/>
      <c r="AA680" s="87"/>
      <c r="AB680" s="87"/>
      <c r="AC680" s="87"/>
      <c r="AD680" s="87"/>
      <c r="AE680" s="87"/>
      <c r="AF680" s="87"/>
      <c r="AG680" s="103"/>
      <c r="AH680" s="103"/>
      <c r="AI680" s="103"/>
      <c r="AJ680" s="103"/>
      <c r="AK680" s="103"/>
    </row>
    <row r="681" spans="1:37" s="12" customFormat="1" x14ac:dyDescent="0.3">
      <c r="A681" s="48" t="s">
        <v>229</v>
      </c>
      <c r="B681" s="48" t="s">
        <v>168</v>
      </c>
      <c r="C681" s="48" t="s">
        <v>96</v>
      </c>
      <c r="D681" s="48" t="s">
        <v>1597</v>
      </c>
      <c r="E681" s="48" t="s">
        <v>181</v>
      </c>
      <c r="F681" s="48" t="s">
        <v>182</v>
      </c>
      <c r="G681" s="48" t="s">
        <v>183</v>
      </c>
      <c r="H681" s="48" t="s">
        <v>184</v>
      </c>
      <c r="I681" s="48" t="s">
        <v>83</v>
      </c>
      <c r="J681" s="48" t="s">
        <v>185</v>
      </c>
      <c r="K681" s="48" t="s">
        <v>186</v>
      </c>
      <c r="L681" s="48" t="s">
        <v>187</v>
      </c>
      <c r="M681" s="48" t="s">
        <v>188</v>
      </c>
      <c r="N681" s="48" t="s">
        <v>189</v>
      </c>
      <c r="O681" s="48" t="s">
        <v>190</v>
      </c>
      <c r="P681" s="48" t="s">
        <v>191</v>
      </c>
      <c r="Q681" s="48" t="s">
        <v>192</v>
      </c>
      <c r="R681" s="48" t="s">
        <v>1598</v>
      </c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103"/>
      <c r="AH681" s="103"/>
      <c r="AI681" s="103"/>
      <c r="AJ681" s="103"/>
      <c r="AK681" s="103"/>
    </row>
    <row r="682" spans="1:37" s="12" customFormat="1" x14ac:dyDescent="0.3">
      <c r="A682" s="103"/>
      <c r="B682" s="103">
        <v>50000</v>
      </c>
      <c r="C682" s="103" t="s">
        <v>1599</v>
      </c>
      <c r="D682" s="103" t="s">
        <v>1599</v>
      </c>
      <c r="E682" s="103" t="s">
        <v>126</v>
      </c>
      <c r="F682" s="106" t="s">
        <v>722</v>
      </c>
      <c r="G682" s="103">
        <v>0</v>
      </c>
      <c r="H682" s="103">
        <v>0</v>
      </c>
      <c r="I682" s="103" t="s">
        <v>127</v>
      </c>
      <c r="J682" s="103">
        <v>0</v>
      </c>
      <c r="K682" s="103">
        <v>16</v>
      </c>
      <c r="L682" s="103">
        <v>0</v>
      </c>
      <c r="M682" s="103">
        <v>0</v>
      </c>
      <c r="N682" s="103">
        <v>0</v>
      </c>
      <c r="O682" s="106">
        <v>8</v>
      </c>
      <c r="P682" s="103">
        <v>1</v>
      </c>
      <c r="Q682" s="103">
        <v>1</v>
      </c>
      <c r="R682" s="103" t="str">
        <f>F682</f>
        <v>수정상인</v>
      </c>
      <c r="S682" s="103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  <c r="AI682" s="103"/>
      <c r="AJ682" s="103"/>
      <c r="AK682" s="103"/>
    </row>
    <row r="683" spans="1:37" s="12" customFormat="1" x14ac:dyDescent="0.3">
      <c r="A683" s="103"/>
      <c r="B683" s="103">
        <v>50001</v>
      </c>
      <c r="C683" s="103" t="s">
        <v>1599</v>
      </c>
      <c r="D683" s="103" t="s">
        <v>1599</v>
      </c>
      <c r="E683" s="103" t="s">
        <v>126</v>
      </c>
      <c r="F683" s="106" t="s">
        <v>1044</v>
      </c>
      <c r="G683" s="103">
        <v>0</v>
      </c>
      <c r="H683" s="103">
        <v>0</v>
      </c>
      <c r="I683" s="103" t="s">
        <v>127</v>
      </c>
      <c r="J683" s="103">
        <v>0</v>
      </c>
      <c r="K683" s="103">
        <v>16</v>
      </c>
      <c r="L683" s="103">
        <v>0</v>
      </c>
      <c r="M683" s="103">
        <v>0</v>
      </c>
      <c r="N683" s="103">
        <v>0</v>
      </c>
      <c r="O683" s="106">
        <v>10</v>
      </c>
      <c r="P683" s="103">
        <v>1</v>
      </c>
      <c r="Q683" s="103">
        <v>1</v>
      </c>
      <c r="R683" s="103" t="str">
        <f t="shared" ref="R683:R685" si="56">F683</f>
        <v>악세사리뽑기</v>
      </c>
      <c r="S683" s="103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  <c r="AI683" s="103"/>
      <c r="AJ683" s="103"/>
      <c r="AK683" s="103"/>
    </row>
    <row r="684" spans="1:37" s="12" customFormat="1" x14ac:dyDescent="0.3">
      <c r="A684" s="103"/>
      <c r="B684" s="103">
        <v>50002</v>
      </c>
      <c r="C684" s="103" t="s">
        <v>1599</v>
      </c>
      <c r="D684" s="103" t="s">
        <v>1599</v>
      </c>
      <c r="E684" s="103" t="s">
        <v>126</v>
      </c>
      <c r="F684" s="106" t="s">
        <v>1600</v>
      </c>
      <c r="G684" s="103">
        <v>0</v>
      </c>
      <c r="H684" s="103">
        <v>0</v>
      </c>
      <c r="I684" s="103" t="s">
        <v>127</v>
      </c>
      <c r="J684" s="103">
        <v>0</v>
      </c>
      <c r="K684" s="103">
        <v>16</v>
      </c>
      <c r="L684" s="103">
        <v>0</v>
      </c>
      <c r="M684" s="103">
        <v>0</v>
      </c>
      <c r="N684" s="103">
        <v>0</v>
      </c>
      <c r="O684" s="103">
        <v>0</v>
      </c>
      <c r="P684" s="103">
        <v>1</v>
      </c>
      <c r="Q684" s="103">
        <v>1</v>
      </c>
      <c r="R684" s="103" t="str">
        <f t="shared" si="56"/>
        <v>합성시간초기화</v>
      </c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  <c r="AI684" s="103"/>
      <c r="AJ684" s="103"/>
      <c r="AK684" s="103"/>
    </row>
    <row r="685" spans="1:37" s="12" customFormat="1" x14ac:dyDescent="0.3">
      <c r="A685" s="103"/>
      <c r="B685" s="103">
        <v>50003</v>
      </c>
      <c r="C685" s="103" t="s">
        <v>1599</v>
      </c>
      <c r="D685" s="103" t="s">
        <v>1599</v>
      </c>
      <c r="E685" s="103" t="s">
        <v>126</v>
      </c>
      <c r="F685" s="103" t="s">
        <v>1601</v>
      </c>
      <c r="G685" s="103">
        <v>0</v>
      </c>
      <c r="H685" s="103">
        <v>0</v>
      </c>
      <c r="I685" s="103" t="s">
        <v>127</v>
      </c>
      <c r="J685" s="103">
        <v>0</v>
      </c>
      <c r="K685" s="103">
        <v>16</v>
      </c>
      <c r="L685" s="103">
        <v>0</v>
      </c>
      <c r="M685" s="103">
        <v>0</v>
      </c>
      <c r="N685" s="103">
        <v>0</v>
      </c>
      <c r="O685" s="103">
        <v>0</v>
      </c>
      <c r="P685" s="103">
        <v>1</v>
      </c>
      <c r="Q685" s="103">
        <v>1</v>
      </c>
      <c r="R685" s="103" t="str">
        <f t="shared" si="56"/>
        <v>정보_이하패키지묶음</v>
      </c>
      <c r="S685" s="103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  <c r="AI685" s="103"/>
      <c r="AJ685" s="103"/>
      <c r="AK685" s="103"/>
    </row>
    <row r="686" spans="1:37" s="7" customFormat="1" x14ac:dyDescent="0.3">
      <c r="A686" s="87" t="s">
        <v>228</v>
      </c>
      <c r="B686" s="87"/>
      <c r="C686" s="87"/>
      <c r="D686" s="87"/>
      <c r="E686" s="87"/>
      <c r="F686" s="87"/>
      <c r="G686" s="87"/>
      <c r="H686" s="87"/>
      <c r="I686" s="87"/>
      <c r="J686" s="87"/>
      <c r="K686" s="87"/>
      <c r="L686" s="87"/>
      <c r="M686" s="87"/>
      <c r="N686" s="87"/>
      <c r="O686" s="87"/>
      <c r="P686" s="87"/>
      <c r="Q686" s="87"/>
      <c r="R686" s="87"/>
      <c r="S686" s="87"/>
      <c r="T686" s="87"/>
      <c r="U686" s="87"/>
      <c r="V686" s="87"/>
      <c r="W686" s="87"/>
      <c r="X686" s="87"/>
      <c r="Y686" s="87"/>
      <c r="Z686" s="87"/>
      <c r="AA686" s="87"/>
      <c r="AB686" s="87"/>
      <c r="AC686" s="87"/>
      <c r="AD686" s="87"/>
      <c r="AE686" s="87"/>
      <c r="AF686" s="87"/>
      <c r="AG686" s="103"/>
      <c r="AH686" s="103"/>
      <c r="AI686" s="103"/>
      <c r="AJ686" s="103"/>
      <c r="AK686" s="103"/>
    </row>
    <row r="687" spans="1:37" s="7" customFormat="1" x14ac:dyDescent="0.3">
      <c r="A687" s="48" t="s">
        <v>1602</v>
      </c>
      <c r="B687" s="48" t="s">
        <v>168</v>
      </c>
      <c r="C687" s="48" t="s">
        <v>96</v>
      </c>
      <c r="D687" s="48" t="s">
        <v>1597</v>
      </c>
      <c r="E687" s="48" t="s">
        <v>181</v>
      </c>
      <c r="F687" s="48" t="s">
        <v>182</v>
      </c>
      <c r="G687" s="48" t="s">
        <v>183</v>
      </c>
      <c r="H687" s="48" t="s">
        <v>184</v>
      </c>
      <c r="I687" s="48" t="s">
        <v>83</v>
      </c>
      <c r="J687" s="48" t="s">
        <v>185</v>
      </c>
      <c r="K687" s="48" t="s">
        <v>186</v>
      </c>
      <c r="L687" s="48" t="s">
        <v>187</v>
      </c>
      <c r="M687" s="48" t="s">
        <v>188</v>
      </c>
      <c r="N687" s="48" t="s">
        <v>189</v>
      </c>
      <c r="O687" s="48" t="s">
        <v>190</v>
      </c>
      <c r="P687" s="48" t="s">
        <v>191</v>
      </c>
      <c r="Q687" s="48" t="s">
        <v>192</v>
      </c>
      <c r="R687" s="48" t="s">
        <v>1598</v>
      </c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103"/>
      <c r="AH687" s="103"/>
      <c r="AI687" s="103"/>
      <c r="AJ687" s="103"/>
      <c r="AK687" s="103"/>
    </row>
    <row r="688" spans="1:37" s="7" customFormat="1" x14ac:dyDescent="0.3">
      <c r="A688" s="103"/>
      <c r="B688" s="103">
        <v>60000</v>
      </c>
      <c r="C688" s="103" t="s">
        <v>1603</v>
      </c>
      <c r="D688" s="103" t="s">
        <v>1603</v>
      </c>
      <c r="E688" s="103" t="s">
        <v>126</v>
      </c>
      <c r="F688" s="103" t="s">
        <v>1604</v>
      </c>
      <c r="G688" s="103">
        <v>0</v>
      </c>
      <c r="H688" s="103">
        <v>0</v>
      </c>
      <c r="I688" s="103" t="s">
        <v>127</v>
      </c>
      <c r="J688" s="103">
        <v>0</v>
      </c>
      <c r="K688" s="103">
        <v>16</v>
      </c>
      <c r="L688" s="103">
        <v>0</v>
      </c>
      <c r="M688" s="103">
        <v>0</v>
      </c>
      <c r="N688" s="103">
        <v>0</v>
      </c>
      <c r="O688" s="103">
        <v>0</v>
      </c>
      <c r="P688" s="103">
        <v>1</v>
      </c>
      <c r="Q688" s="103">
        <v>1</v>
      </c>
      <c r="R688" s="103" t="str">
        <f>F688</f>
        <v>교배뽑기샘플1</v>
      </c>
      <c r="S688" s="103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  <c r="AI688" s="103"/>
      <c r="AJ688" s="103"/>
      <c r="AK688" s="103"/>
    </row>
    <row r="689" spans="1:37" s="7" customFormat="1" x14ac:dyDescent="0.3">
      <c r="A689" s="103"/>
      <c r="B689" s="103">
        <v>60001</v>
      </c>
      <c r="C689" s="103" t="s">
        <v>1603</v>
      </c>
      <c r="D689" s="103" t="s">
        <v>1603</v>
      </c>
      <c r="E689" s="103" t="s">
        <v>126</v>
      </c>
      <c r="F689" s="103" t="s">
        <v>338</v>
      </c>
      <c r="G689" s="103">
        <v>0</v>
      </c>
      <c r="H689" s="103">
        <v>0</v>
      </c>
      <c r="I689" s="103" t="s">
        <v>127</v>
      </c>
      <c r="J689" s="103">
        <v>0</v>
      </c>
      <c r="K689" s="103">
        <v>16</v>
      </c>
      <c r="L689" s="103">
        <v>0</v>
      </c>
      <c r="M689" s="103">
        <v>0</v>
      </c>
      <c r="N689" s="103">
        <v>0</v>
      </c>
      <c r="O689" s="103">
        <v>0</v>
      </c>
      <c r="P689" s="103">
        <v>1</v>
      </c>
      <c r="Q689" s="103">
        <v>1</v>
      </c>
      <c r="R689" s="103" t="str">
        <f t="shared" ref="R689:R691" si="57">F689</f>
        <v>교배뽑기샘플2</v>
      </c>
      <c r="S689" s="103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  <c r="AI689" s="103"/>
      <c r="AJ689" s="103"/>
      <c r="AK689" s="103"/>
    </row>
    <row r="690" spans="1:37" s="7" customFormat="1" x14ac:dyDescent="0.3">
      <c r="A690" s="103"/>
      <c r="B690" s="103">
        <v>60002</v>
      </c>
      <c r="C690" s="103" t="s">
        <v>1603</v>
      </c>
      <c r="D690" s="103" t="s">
        <v>1603</v>
      </c>
      <c r="E690" s="103" t="s">
        <v>126</v>
      </c>
      <c r="F690" s="103" t="s">
        <v>339</v>
      </c>
      <c r="G690" s="103">
        <v>0</v>
      </c>
      <c r="H690" s="103">
        <v>0</v>
      </c>
      <c r="I690" s="103" t="s">
        <v>127</v>
      </c>
      <c r="J690" s="103">
        <v>0</v>
      </c>
      <c r="K690" s="103">
        <v>16</v>
      </c>
      <c r="L690" s="103">
        <v>0</v>
      </c>
      <c r="M690" s="103">
        <v>0</v>
      </c>
      <c r="N690" s="103">
        <v>0</v>
      </c>
      <c r="O690" s="103">
        <v>0</v>
      </c>
      <c r="P690" s="103">
        <v>1</v>
      </c>
      <c r="Q690" s="103">
        <v>1</v>
      </c>
      <c r="R690" s="103" t="str">
        <f t="shared" si="57"/>
        <v>교배뽑기샘플3</v>
      </c>
      <c r="S690" s="103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  <c r="AJ690" s="103"/>
      <c r="AK690" s="103"/>
    </row>
    <row r="691" spans="1:37" s="7" customFormat="1" x14ac:dyDescent="0.3">
      <c r="A691" s="103"/>
      <c r="B691" s="103">
        <v>60003</v>
      </c>
      <c r="C691" s="103" t="s">
        <v>1603</v>
      </c>
      <c r="D691" s="103" t="s">
        <v>1603</v>
      </c>
      <c r="E691" s="103" t="s">
        <v>126</v>
      </c>
      <c r="F691" s="103" t="s">
        <v>340</v>
      </c>
      <c r="G691" s="103">
        <v>0</v>
      </c>
      <c r="H691" s="103">
        <v>0</v>
      </c>
      <c r="I691" s="103" t="s">
        <v>127</v>
      </c>
      <c r="J691" s="103">
        <v>0</v>
      </c>
      <c r="K691" s="103">
        <v>16</v>
      </c>
      <c r="L691" s="103">
        <v>0</v>
      </c>
      <c r="M691" s="103">
        <v>0</v>
      </c>
      <c r="N691" s="103">
        <v>0</v>
      </c>
      <c r="O691" s="103">
        <v>0</v>
      </c>
      <c r="P691" s="103">
        <v>1</v>
      </c>
      <c r="Q691" s="103">
        <v>1</v>
      </c>
      <c r="R691" s="103" t="str">
        <f t="shared" si="57"/>
        <v>교배뽑기샘플4</v>
      </c>
      <c r="S691" s="103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  <c r="AI691" s="103"/>
      <c r="AJ691" s="103"/>
      <c r="AK691" s="103"/>
    </row>
    <row r="692" spans="1:37" s="103" customFormat="1" x14ac:dyDescent="0.3">
      <c r="A692" s="87" t="s">
        <v>1733</v>
      </c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7"/>
      <c r="M692" s="87"/>
      <c r="N692" s="87"/>
      <c r="O692" s="87"/>
      <c r="P692" s="87"/>
      <c r="Q692" s="87"/>
      <c r="R692" s="87"/>
      <c r="S692" s="87"/>
      <c r="T692" s="87"/>
      <c r="U692" s="87"/>
      <c r="V692" s="87"/>
      <c r="W692" s="87"/>
      <c r="X692" s="87"/>
      <c r="Y692" s="87"/>
      <c r="Z692" s="87"/>
      <c r="AA692" s="87"/>
      <c r="AB692" s="87"/>
      <c r="AC692" s="87"/>
      <c r="AD692" s="87"/>
      <c r="AE692" s="87"/>
      <c r="AF692" s="87"/>
    </row>
    <row r="693" spans="1:37" s="103" customFormat="1" x14ac:dyDescent="0.3">
      <c r="A693" s="48" t="s">
        <v>1732</v>
      </c>
      <c r="B693" s="48" t="s">
        <v>168</v>
      </c>
      <c r="C693" s="48" t="s">
        <v>96</v>
      </c>
      <c r="D693" s="48" t="s">
        <v>125</v>
      </c>
      <c r="E693" s="48" t="s">
        <v>181</v>
      </c>
      <c r="F693" s="48" t="s">
        <v>182</v>
      </c>
      <c r="G693" s="48" t="s">
        <v>183</v>
      </c>
      <c r="H693" s="48" t="s">
        <v>184</v>
      </c>
      <c r="I693" s="48" t="s">
        <v>83</v>
      </c>
      <c r="J693" s="48" t="s">
        <v>185</v>
      </c>
      <c r="K693" s="48" t="s">
        <v>186</v>
      </c>
      <c r="L693" s="48" t="s">
        <v>187</v>
      </c>
      <c r="M693" s="48" t="s">
        <v>188</v>
      </c>
      <c r="N693" s="48" t="s">
        <v>189</v>
      </c>
      <c r="O693" s="48" t="s">
        <v>190</v>
      </c>
      <c r="P693" s="48" t="s">
        <v>191</v>
      </c>
      <c r="Q693" s="48" t="s">
        <v>192</v>
      </c>
      <c r="R693" s="48" t="s">
        <v>319</v>
      </c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</row>
    <row r="694" spans="1:37" s="103" customFormat="1" x14ac:dyDescent="0.3">
      <c r="B694" s="103">
        <v>70000</v>
      </c>
      <c r="C694" s="103" t="s">
        <v>1729</v>
      </c>
      <c r="D694" s="103" t="s">
        <v>1730</v>
      </c>
      <c r="E694" s="103" t="s">
        <v>126</v>
      </c>
      <c r="F694" s="103" t="s">
        <v>1731</v>
      </c>
      <c r="G694" s="103">
        <v>0</v>
      </c>
      <c r="H694" s="103">
        <v>0</v>
      </c>
      <c r="I694" s="103" t="s">
        <v>127</v>
      </c>
      <c r="J694" s="103">
        <v>0</v>
      </c>
      <c r="K694" s="103">
        <v>16</v>
      </c>
      <c r="L694" s="103">
        <v>0</v>
      </c>
      <c r="M694" s="103">
        <v>0</v>
      </c>
      <c r="N694" s="103">
        <v>0</v>
      </c>
      <c r="O694" s="103">
        <v>0</v>
      </c>
      <c r="P694" s="103">
        <v>1</v>
      </c>
      <c r="Q694" s="103">
        <v>1</v>
      </c>
      <c r="R694" s="103" t="str">
        <f>F694</f>
        <v>야바위샘플1</v>
      </c>
    </row>
    <row r="695" spans="1:37" s="192" customFormat="1" x14ac:dyDescent="0.3">
      <c r="A695" s="190" t="s">
        <v>1751</v>
      </c>
      <c r="B695" s="190"/>
      <c r="C695" s="190"/>
      <c r="D695" s="190"/>
      <c r="E695" s="190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</row>
    <row r="696" spans="1:37" s="192" customFormat="1" x14ac:dyDescent="0.3">
      <c r="A696" s="48" t="s">
        <v>1752</v>
      </c>
      <c r="B696" s="48" t="s">
        <v>168</v>
      </c>
      <c r="C696" s="48" t="s">
        <v>96</v>
      </c>
      <c r="D696" s="48" t="s">
        <v>125</v>
      </c>
      <c r="E696" s="48" t="s">
        <v>181</v>
      </c>
      <c r="F696" s="48" t="s">
        <v>182</v>
      </c>
      <c r="G696" s="48" t="s">
        <v>183</v>
      </c>
      <c r="H696" s="48" t="s">
        <v>184</v>
      </c>
      <c r="I696" s="48" t="s">
        <v>83</v>
      </c>
      <c r="J696" s="48" t="s">
        <v>185</v>
      </c>
      <c r="K696" s="48" t="s">
        <v>186</v>
      </c>
      <c r="L696" s="48" t="s">
        <v>187</v>
      </c>
      <c r="M696" s="48" t="s">
        <v>188</v>
      </c>
      <c r="N696" s="48" t="s">
        <v>189</v>
      </c>
      <c r="O696" s="48" t="s">
        <v>190</v>
      </c>
      <c r="P696" s="48" t="s">
        <v>191</v>
      </c>
      <c r="Q696" s="48" t="s">
        <v>192</v>
      </c>
      <c r="R696" s="48" t="s">
        <v>319</v>
      </c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</row>
    <row r="697" spans="1:37" s="192" customFormat="1" x14ac:dyDescent="0.3">
      <c r="B697" s="192">
        <v>80000</v>
      </c>
      <c r="C697" s="192" t="s">
        <v>1753</v>
      </c>
      <c r="D697" s="192" t="s">
        <v>1753</v>
      </c>
      <c r="E697" s="192" t="s">
        <v>126</v>
      </c>
      <c r="F697" s="192" t="s">
        <v>1754</v>
      </c>
      <c r="G697" s="192">
        <v>0</v>
      </c>
      <c r="H697" s="192">
        <v>0</v>
      </c>
      <c r="I697" s="192" t="s">
        <v>127</v>
      </c>
      <c r="J697" s="192">
        <v>0</v>
      </c>
      <c r="K697" s="192">
        <v>16</v>
      </c>
      <c r="L697" s="192">
        <v>0</v>
      </c>
      <c r="M697" s="192">
        <v>0</v>
      </c>
      <c r="N697" s="192">
        <v>0</v>
      </c>
      <c r="O697" s="192">
        <v>0</v>
      </c>
      <c r="P697" s="192">
        <v>1</v>
      </c>
      <c r="Q697" s="192">
        <v>1</v>
      </c>
      <c r="R697" s="192" t="str">
        <f>F697</f>
        <v>주사위교체</v>
      </c>
    </row>
    <row r="698" spans="1:37" s="7" customFormat="1" x14ac:dyDescent="0.3">
      <c r="A698" s="87" t="s">
        <v>1605</v>
      </c>
      <c r="B698" s="87"/>
      <c r="C698" s="87"/>
      <c r="D698" s="87"/>
      <c r="E698" s="87"/>
      <c r="F698" s="87"/>
      <c r="G698" s="87"/>
      <c r="H698" s="87"/>
      <c r="I698" s="87"/>
      <c r="J698" s="87"/>
      <c r="K698" s="87"/>
      <c r="L698" s="87"/>
      <c r="M698" s="87"/>
      <c r="N698" s="87"/>
      <c r="O698" s="87"/>
      <c r="P698" s="87"/>
      <c r="Q698" s="87"/>
      <c r="R698" s="87"/>
      <c r="S698" s="87"/>
      <c r="T698" s="87"/>
      <c r="U698" s="87"/>
      <c r="V698" s="87"/>
      <c r="W698" s="87"/>
      <c r="X698" s="87"/>
      <c r="Y698" s="87"/>
      <c r="Z698" s="87"/>
      <c r="AA698" s="87"/>
      <c r="AB698" s="87"/>
      <c r="AC698" s="87"/>
      <c r="AD698" s="87"/>
      <c r="AE698" s="87"/>
      <c r="AF698" s="87"/>
      <c r="AG698" s="103"/>
      <c r="AH698" s="103"/>
      <c r="AI698" s="103"/>
      <c r="AJ698" s="103"/>
      <c r="AK698" s="103"/>
    </row>
    <row r="699" spans="1:37" s="7" customFormat="1" x14ac:dyDescent="0.3">
      <c r="A699" s="48" t="s">
        <v>1606</v>
      </c>
      <c r="B699" s="48" t="s">
        <v>1607</v>
      </c>
      <c r="C699" s="48" t="s">
        <v>96</v>
      </c>
      <c r="D699" s="48" t="s">
        <v>180</v>
      </c>
      <c r="E699" s="48" t="s">
        <v>181</v>
      </c>
      <c r="F699" s="48" t="s">
        <v>182</v>
      </c>
      <c r="G699" s="48" t="s">
        <v>183</v>
      </c>
      <c r="H699" s="48" t="s">
        <v>184</v>
      </c>
      <c r="I699" s="48" t="s">
        <v>83</v>
      </c>
      <c r="J699" s="48" t="s">
        <v>185</v>
      </c>
      <c r="K699" s="48" t="s">
        <v>186</v>
      </c>
      <c r="L699" s="48" t="s">
        <v>187</v>
      </c>
      <c r="M699" s="48" t="s">
        <v>188</v>
      </c>
      <c r="N699" s="48" t="s">
        <v>189</v>
      </c>
      <c r="O699" s="48" t="s">
        <v>190</v>
      </c>
      <c r="P699" s="48" t="s">
        <v>191</v>
      </c>
      <c r="Q699" s="48" t="s">
        <v>192</v>
      </c>
      <c r="R699" s="48" t="s">
        <v>1598</v>
      </c>
      <c r="S699" s="48" t="s">
        <v>1608</v>
      </c>
      <c r="T699" s="48" t="s">
        <v>1609</v>
      </c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103"/>
      <c r="AH699" s="103"/>
      <c r="AI699" s="103"/>
      <c r="AJ699" s="103"/>
      <c r="AK699" s="103"/>
    </row>
    <row r="700" spans="1:37" s="7" customFormat="1" x14ac:dyDescent="0.3">
      <c r="A700" s="103"/>
      <c r="B700" s="103">
        <v>90000</v>
      </c>
      <c r="C700" s="103" t="s">
        <v>1610</v>
      </c>
      <c r="D700" s="103" t="s">
        <v>1610</v>
      </c>
      <c r="E700" s="103" t="s">
        <v>126</v>
      </c>
      <c r="F700" s="103" t="str">
        <f>lng_iteminfo!$O726</f>
        <v>출석 1일</v>
      </c>
      <c r="G700" s="103">
        <v>0</v>
      </c>
      <c r="H700" s="103">
        <v>0</v>
      </c>
      <c r="I700" s="103" t="s">
        <v>127</v>
      </c>
      <c r="J700" s="103">
        <v>0</v>
      </c>
      <c r="K700" s="103">
        <v>16</v>
      </c>
      <c r="L700" s="103">
        <v>0</v>
      </c>
      <c r="M700" s="103">
        <v>0</v>
      </c>
      <c r="N700" s="103">
        <v>0</v>
      </c>
      <c r="O700" s="103">
        <v>0</v>
      </c>
      <c r="P700" s="103">
        <v>1</v>
      </c>
      <c r="Q700" s="103">
        <v>1</v>
      </c>
      <c r="R700" s="103" t="str">
        <f t="shared" ref="R700:R704" si="58">F700</f>
        <v>출석 1일</v>
      </c>
      <c r="S700" s="103" t="s">
        <v>1611</v>
      </c>
      <c r="T700" s="103">
        <v>1</v>
      </c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  <c r="AI700" s="103"/>
      <c r="AJ700" s="103"/>
      <c r="AK700" s="103"/>
    </row>
    <row r="701" spans="1:37" s="7" customFormat="1" x14ac:dyDescent="0.3">
      <c r="A701" s="103"/>
      <c r="B701" s="103">
        <v>90001</v>
      </c>
      <c r="C701" s="103" t="s">
        <v>1610</v>
      </c>
      <c r="D701" s="103" t="s">
        <v>1610</v>
      </c>
      <c r="E701" s="103" t="s">
        <v>126</v>
      </c>
      <c r="F701" s="103" t="str">
        <f>lng_iteminfo!$O727</f>
        <v>출석 2일</v>
      </c>
      <c r="G701" s="103">
        <v>0</v>
      </c>
      <c r="H701" s="103">
        <v>0</v>
      </c>
      <c r="I701" s="103" t="s">
        <v>127</v>
      </c>
      <c r="J701" s="103">
        <v>0</v>
      </c>
      <c r="K701" s="103">
        <v>16</v>
      </c>
      <c r="L701" s="103">
        <v>0</v>
      </c>
      <c r="M701" s="103">
        <v>0</v>
      </c>
      <c r="N701" s="103">
        <v>0</v>
      </c>
      <c r="O701" s="103">
        <v>0</v>
      </c>
      <c r="P701" s="103">
        <v>1</v>
      </c>
      <c r="Q701" s="103">
        <v>1</v>
      </c>
      <c r="R701" s="103" t="str">
        <f t="shared" si="58"/>
        <v>출석 2일</v>
      </c>
      <c r="S701" s="103" t="s">
        <v>1612</v>
      </c>
      <c r="T701" s="103">
        <v>2</v>
      </c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  <c r="AI701" s="103"/>
      <c r="AJ701" s="103"/>
      <c r="AK701" s="103"/>
    </row>
    <row r="702" spans="1:37" s="7" customFormat="1" x14ac:dyDescent="0.3">
      <c r="A702" s="103"/>
      <c r="B702" s="103">
        <v>90002</v>
      </c>
      <c r="C702" s="103" t="s">
        <v>1610</v>
      </c>
      <c r="D702" s="103" t="s">
        <v>1610</v>
      </c>
      <c r="E702" s="103" t="s">
        <v>126</v>
      </c>
      <c r="F702" s="103" t="str">
        <f>lng_iteminfo!$O728</f>
        <v>출석 3일</v>
      </c>
      <c r="G702" s="103">
        <v>0</v>
      </c>
      <c r="H702" s="103">
        <v>0</v>
      </c>
      <c r="I702" s="103" t="s">
        <v>127</v>
      </c>
      <c r="J702" s="103">
        <v>0</v>
      </c>
      <c r="K702" s="103">
        <v>16</v>
      </c>
      <c r="L702" s="103">
        <v>0</v>
      </c>
      <c r="M702" s="103">
        <v>0</v>
      </c>
      <c r="N702" s="103">
        <v>0</v>
      </c>
      <c r="O702" s="103">
        <v>0</v>
      </c>
      <c r="P702" s="103">
        <v>1</v>
      </c>
      <c r="Q702" s="103">
        <v>1</v>
      </c>
      <c r="R702" s="103" t="str">
        <f t="shared" si="58"/>
        <v>출석 3일</v>
      </c>
      <c r="S702" s="103" t="s">
        <v>1613</v>
      </c>
      <c r="T702" s="103">
        <v>3</v>
      </c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  <c r="AI702" s="103"/>
      <c r="AJ702" s="103"/>
      <c r="AK702" s="103"/>
    </row>
    <row r="703" spans="1:37" s="7" customFormat="1" x14ac:dyDescent="0.3">
      <c r="A703" s="103"/>
      <c r="B703" s="103">
        <v>90003</v>
      </c>
      <c r="C703" s="103" t="s">
        <v>1610</v>
      </c>
      <c r="D703" s="103" t="s">
        <v>1610</v>
      </c>
      <c r="E703" s="103" t="s">
        <v>126</v>
      </c>
      <c r="F703" s="103" t="str">
        <f>lng_iteminfo!$O729</f>
        <v>출석 4일</v>
      </c>
      <c r="G703" s="103">
        <v>0</v>
      </c>
      <c r="H703" s="103">
        <v>0</v>
      </c>
      <c r="I703" s="103" t="s">
        <v>127</v>
      </c>
      <c r="J703" s="103">
        <v>0</v>
      </c>
      <c r="K703" s="103">
        <v>16</v>
      </c>
      <c r="L703" s="103">
        <v>0</v>
      </c>
      <c r="M703" s="103">
        <v>0</v>
      </c>
      <c r="N703" s="103">
        <v>0</v>
      </c>
      <c r="O703" s="103">
        <v>0</v>
      </c>
      <c r="P703" s="103">
        <v>1</v>
      </c>
      <c r="Q703" s="103">
        <v>1</v>
      </c>
      <c r="R703" s="103" t="str">
        <f t="shared" si="58"/>
        <v>출석 4일</v>
      </c>
      <c r="S703" s="103" t="s">
        <v>1614</v>
      </c>
      <c r="T703" s="103">
        <v>4</v>
      </c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  <c r="AI703" s="103"/>
      <c r="AJ703" s="103"/>
      <c r="AK703" s="103"/>
    </row>
    <row r="704" spans="1:37" s="7" customFormat="1" x14ac:dyDescent="0.3">
      <c r="A704" s="103"/>
      <c r="B704" s="103">
        <v>90004</v>
      </c>
      <c r="C704" s="103" t="s">
        <v>1610</v>
      </c>
      <c r="D704" s="103" t="s">
        <v>1610</v>
      </c>
      <c r="E704" s="103" t="s">
        <v>126</v>
      </c>
      <c r="F704" s="103" t="str">
        <f>lng_iteminfo!$O730</f>
        <v>출석 5일</v>
      </c>
      <c r="G704" s="103">
        <v>0</v>
      </c>
      <c r="H704" s="103">
        <v>0</v>
      </c>
      <c r="I704" s="103" t="s">
        <v>127</v>
      </c>
      <c r="J704" s="103">
        <v>0</v>
      </c>
      <c r="K704" s="103">
        <v>16</v>
      </c>
      <c r="L704" s="103">
        <v>0</v>
      </c>
      <c r="M704" s="103">
        <v>0</v>
      </c>
      <c r="N704" s="103">
        <v>0</v>
      </c>
      <c r="O704" s="103">
        <v>0</v>
      </c>
      <c r="P704" s="103">
        <v>1</v>
      </c>
      <c r="Q704" s="103">
        <v>1</v>
      </c>
      <c r="R704" s="103" t="str">
        <f t="shared" si="58"/>
        <v>출석 5일</v>
      </c>
      <c r="S704" s="103" t="s">
        <v>1615</v>
      </c>
      <c r="T704" s="103">
        <v>5</v>
      </c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  <c r="AI704" s="103"/>
      <c r="AJ704" s="103"/>
      <c r="AK704" s="103"/>
    </row>
    <row r="705" spans="1:37" s="14" customFormat="1" x14ac:dyDescent="0.3">
      <c r="A705" s="87" t="s">
        <v>453</v>
      </c>
      <c r="B705" s="87"/>
      <c r="C705" s="87"/>
      <c r="D705" s="87"/>
      <c r="E705" s="87"/>
      <c r="F705" s="87"/>
      <c r="G705" s="87"/>
      <c r="H705" s="87"/>
      <c r="I705" s="87"/>
      <c r="J705" s="87"/>
      <c r="K705" s="87"/>
      <c r="L705" s="87"/>
      <c r="M705" s="87"/>
      <c r="N705" s="87"/>
      <c r="O705" s="87"/>
      <c r="P705" s="87"/>
      <c r="Q705" s="87"/>
      <c r="R705" s="87"/>
      <c r="S705" s="87" t="s">
        <v>454</v>
      </c>
      <c r="T705" s="87"/>
      <c r="U705" s="87" t="s">
        <v>455</v>
      </c>
      <c r="V705" s="87"/>
      <c r="W705" s="87"/>
      <c r="X705" s="87"/>
      <c r="Y705" s="87"/>
      <c r="Z705" s="87"/>
      <c r="AA705" s="87"/>
      <c r="AB705" s="87"/>
      <c r="AC705" s="87"/>
      <c r="AD705" s="87"/>
      <c r="AE705" s="87"/>
      <c r="AF705" s="87"/>
      <c r="AG705" s="103"/>
      <c r="AH705" s="103"/>
      <c r="AI705" s="103"/>
      <c r="AJ705" s="103"/>
      <c r="AK705" s="103"/>
    </row>
    <row r="706" spans="1:37" s="24" customFormat="1" x14ac:dyDescent="0.3">
      <c r="A706" s="48" t="s">
        <v>456</v>
      </c>
      <c r="B706" s="48" t="s">
        <v>168</v>
      </c>
      <c r="C706" s="48" t="s">
        <v>96</v>
      </c>
      <c r="D706" s="48" t="s">
        <v>180</v>
      </c>
      <c r="E706" s="48" t="s">
        <v>181</v>
      </c>
      <c r="F706" s="48" t="s">
        <v>182</v>
      </c>
      <c r="G706" s="48" t="s">
        <v>183</v>
      </c>
      <c r="H706" s="48" t="s">
        <v>184</v>
      </c>
      <c r="I706" s="48" t="s">
        <v>83</v>
      </c>
      <c r="J706" s="48" t="s">
        <v>185</v>
      </c>
      <c r="K706" s="48" t="s">
        <v>186</v>
      </c>
      <c r="L706" s="48" t="s">
        <v>187</v>
      </c>
      <c r="M706" s="48" t="s">
        <v>188</v>
      </c>
      <c r="N706" s="48" t="s">
        <v>189</v>
      </c>
      <c r="O706" s="48" t="s">
        <v>190</v>
      </c>
      <c r="P706" s="48" t="s">
        <v>191</v>
      </c>
      <c r="Q706" s="48" t="s">
        <v>192</v>
      </c>
      <c r="R706" s="48" t="s">
        <v>285</v>
      </c>
      <c r="S706" s="48" t="s">
        <v>457</v>
      </c>
      <c r="T706" s="48" t="s">
        <v>211</v>
      </c>
      <c r="U706" s="48" t="s">
        <v>458</v>
      </c>
      <c r="V706" s="48" t="s">
        <v>459</v>
      </c>
      <c r="W706" s="48" t="s">
        <v>460</v>
      </c>
      <c r="X706" s="48" t="s">
        <v>461</v>
      </c>
      <c r="Y706" s="48" t="s">
        <v>462</v>
      </c>
      <c r="Z706" s="48" t="s">
        <v>463</v>
      </c>
      <c r="AA706" s="48" t="s">
        <v>464</v>
      </c>
      <c r="AB706" s="48" t="s">
        <v>465</v>
      </c>
      <c r="AC706" s="54" t="s">
        <v>466</v>
      </c>
      <c r="AD706" s="103"/>
      <c r="AE706" s="103"/>
      <c r="AF706" s="103"/>
      <c r="AG706" s="103"/>
      <c r="AH706" s="103"/>
      <c r="AI706" s="103"/>
      <c r="AJ706" s="103"/>
      <c r="AK706" s="103"/>
    </row>
    <row r="707" spans="1:37" s="24" customFormat="1" x14ac:dyDescent="0.3">
      <c r="A707" s="103"/>
      <c r="B707" s="103">
        <v>90100</v>
      </c>
      <c r="C707" s="103" t="s">
        <v>467</v>
      </c>
      <c r="D707" s="103" t="s">
        <v>467</v>
      </c>
      <c r="E707" s="103" t="s">
        <v>126</v>
      </c>
      <c r="F707" s="103" t="s">
        <v>468</v>
      </c>
      <c r="G707" s="103">
        <v>0</v>
      </c>
      <c r="H707" s="103">
        <v>0</v>
      </c>
      <c r="I707" s="103" t="s">
        <v>127</v>
      </c>
      <c r="J707" s="103">
        <v>0</v>
      </c>
      <c r="K707" s="103">
        <v>16</v>
      </c>
      <c r="L707" s="103">
        <v>0</v>
      </c>
      <c r="M707" s="103">
        <v>0</v>
      </c>
      <c r="N707" s="103">
        <v>0</v>
      </c>
      <c r="O707" s="103">
        <v>0</v>
      </c>
      <c r="P707" s="103">
        <v>1</v>
      </c>
      <c r="Q707" s="103">
        <v>1</v>
      </c>
      <c r="R707" s="103">
        <v>0</v>
      </c>
      <c r="S707" s="136" t="s">
        <v>303</v>
      </c>
      <c r="T707" s="136">
        <v>50</v>
      </c>
      <c r="U707" s="137" t="s">
        <v>469</v>
      </c>
      <c r="V707" s="137">
        <v>1</v>
      </c>
      <c r="W707" s="90" t="s">
        <v>126</v>
      </c>
      <c r="X707" s="90">
        <v>0</v>
      </c>
      <c r="Y707" s="103">
        <v>-1</v>
      </c>
      <c r="Z707" s="103">
        <v>90101</v>
      </c>
      <c r="AA707" s="111" t="s">
        <v>126</v>
      </c>
      <c r="AB707" s="111" t="s">
        <v>126</v>
      </c>
      <c r="AC707" s="54">
        <v>-1</v>
      </c>
      <c r="AD707" s="103"/>
      <c r="AE707" s="103"/>
      <c r="AF707" s="103"/>
      <c r="AG707" s="103"/>
      <c r="AH707" s="103"/>
      <c r="AI707" s="103"/>
      <c r="AJ707" s="103"/>
      <c r="AK707" s="103"/>
    </row>
    <row r="708" spans="1:37" s="24" customFormat="1" x14ac:dyDescent="0.3">
      <c r="A708" s="103"/>
      <c r="B708" s="103">
        <v>90101</v>
      </c>
      <c r="C708" s="103" t="s">
        <v>467</v>
      </c>
      <c r="D708" s="103" t="s">
        <v>467</v>
      </c>
      <c r="E708" s="103" t="s">
        <v>126</v>
      </c>
      <c r="F708" s="103" t="s">
        <v>372</v>
      </c>
      <c r="G708" s="103">
        <v>0</v>
      </c>
      <c r="H708" s="103">
        <v>0</v>
      </c>
      <c r="I708" s="103" t="s">
        <v>127</v>
      </c>
      <c r="J708" s="103">
        <v>0</v>
      </c>
      <c r="K708" s="103">
        <v>16</v>
      </c>
      <c r="L708" s="103">
        <v>0</v>
      </c>
      <c r="M708" s="103">
        <v>0</v>
      </c>
      <c r="N708" s="103">
        <v>0</v>
      </c>
      <c r="O708" s="103">
        <v>0</v>
      </c>
      <c r="P708" s="103">
        <v>1</v>
      </c>
      <c r="Q708" s="103">
        <v>1</v>
      </c>
      <c r="R708" s="103">
        <v>0</v>
      </c>
      <c r="S708" s="136" t="s">
        <v>721</v>
      </c>
      <c r="T708" s="136">
        <v>5</v>
      </c>
      <c r="U708" s="137" t="s">
        <v>469</v>
      </c>
      <c r="V708" s="137">
        <v>1</v>
      </c>
      <c r="W708" s="90" t="s">
        <v>126</v>
      </c>
      <c r="X708" s="90">
        <v>0</v>
      </c>
      <c r="Y708" s="103">
        <v>-1</v>
      </c>
      <c r="Z708" s="103">
        <v>90102</v>
      </c>
      <c r="AA708" s="111" t="s">
        <v>469</v>
      </c>
      <c r="AB708" s="111" t="s">
        <v>126</v>
      </c>
      <c r="AC708" s="54">
        <v>-1</v>
      </c>
      <c r="AD708" s="103"/>
      <c r="AE708" s="103"/>
      <c r="AF708" s="103"/>
      <c r="AG708" s="103"/>
      <c r="AH708" s="103"/>
      <c r="AI708" s="103"/>
      <c r="AJ708" s="103"/>
      <c r="AK708" s="103"/>
    </row>
    <row r="709" spans="1:37" s="24" customFormat="1" x14ac:dyDescent="0.3">
      <c r="A709" s="103"/>
      <c r="B709" s="103">
        <v>90102</v>
      </c>
      <c r="C709" s="103" t="s">
        <v>467</v>
      </c>
      <c r="D709" s="103" t="s">
        <v>467</v>
      </c>
      <c r="E709" s="103" t="s">
        <v>126</v>
      </c>
      <c r="F709" s="103" t="s">
        <v>373</v>
      </c>
      <c r="G709" s="103">
        <v>0</v>
      </c>
      <c r="H709" s="103">
        <v>0</v>
      </c>
      <c r="I709" s="103" t="s">
        <v>127</v>
      </c>
      <c r="J709" s="103">
        <v>0</v>
      </c>
      <c r="K709" s="103">
        <v>16</v>
      </c>
      <c r="L709" s="103">
        <v>0</v>
      </c>
      <c r="M709" s="103">
        <v>0</v>
      </c>
      <c r="N709" s="103">
        <v>0</v>
      </c>
      <c r="O709" s="103">
        <v>0</v>
      </c>
      <c r="P709" s="103">
        <v>1</v>
      </c>
      <c r="Q709" s="103">
        <v>1</v>
      </c>
      <c r="R709" s="103">
        <v>0</v>
      </c>
      <c r="S709" s="136" t="s">
        <v>304</v>
      </c>
      <c r="T709" s="136">
        <v>5</v>
      </c>
      <c r="U709" s="137" t="s">
        <v>469</v>
      </c>
      <c r="V709" s="137">
        <v>1</v>
      </c>
      <c r="W709" s="90" t="s">
        <v>126</v>
      </c>
      <c r="X709" s="90">
        <v>0</v>
      </c>
      <c r="Y709" s="103">
        <v>-1</v>
      </c>
      <c r="Z709" s="103">
        <v>90103</v>
      </c>
      <c r="AA709" s="111" t="s">
        <v>470</v>
      </c>
      <c r="AB709" s="111" t="s">
        <v>469</v>
      </c>
      <c r="AC709" s="54">
        <v>-1</v>
      </c>
      <c r="AD709" s="103"/>
      <c r="AE709" s="103"/>
      <c r="AF709" s="103"/>
      <c r="AG709" s="103"/>
      <c r="AH709" s="103"/>
      <c r="AI709" s="103"/>
      <c r="AJ709" s="103"/>
      <c r="AK709" s="103"/>
    </row>
    <row r="710" spans="1:37" s="43" customFormat="1" x14ac:dyDescent="0.3">
      <c r="A710" s="103"/>
      <c r="B710" s="103">
        <v>90103</v>
      </c>
      <c r="C710" s="103" t="s">
        <v>467</v>
      </c>
      <c r="D710" s="103" t="s">
        <v>467</v>
      </c>
      <c r="E710" s="103" t="s">
        <v>126</v>
      </c>
      <c r="F710" s="103" t="s">
        <v>374</v>
      </c>
      <c r="G710" s="103">
        <v>0</v>
      </c>
      <c r="H710" s="103">
        <v>0</v>
      </c>
      <c r="I710" s="103" t="s">
        <v>127</v>
      </c>
      <c r="J710" s="103">
        <v>0</v>
      </c>
      <c r="K710" s="103">
        <v>16</v>
      </c>
      <c r="L710" s="103">
        <v>0</v>
      </c>
      <c r="M710" s="103">
        <v>0</v>
      </c>
      <c r="N710" s="103">
        <v>0</v>
      </c>
      <c r="O710" s="103">
        <v>0</v>
      </c>
      <c r="P710" s="103">
        <v>1</v>
      </c>
      <c r="Q710" s="103">
        <v>1</v>
      </c>
      <c r="R710" s="103">
        <v>0</v>
      </c>
      <c r="S710" s="136" t="s">
        <v>305</v>
      </c>
      <c r="T710" s="136">
        <v>10</v>
      </c>
      <c r="U710" s="137" t="s">
        <v>469</v>
      </c>
      <c r="V710" s="137">
        <v>1</v>
      </c>
      <c r="W710" s="90" t="s">
        <v>126</v>
      </c>
      <c r="X710" s="90">
        <v>0</v>
      </c>
      <c r="Y710" s="103">
        <v>-1</v>
      </c>
      <c r="Z710" s="103">
        <v>90104</v>
      </c>
      <c r="AA710" s="111" t="s">
        <v>126</v>
      </c>
      <c r="AB710" s="111" t="s">
        <v>126</v>
      </c>
      <c r="AC710" s="54">
        <v>-1</v>
      </c>
      <c r="AD710" s="103"/>
      <c r="AE710" s="103"/>
      <c r="AF710" s="103"/>
      <c r="AG710" s="103"/>
      <c r="AH710" s="103"/>
      <c r="AI710" s="103"/>
      <c r="AJ710" s="103"/>
      <c r="AK710" s="103"/>
    </row>
    <row r="711" spans="1:37" s="24" customFormat="1" x14ac:dyDescent="0.3">
      <c r="A711" s="103"/>
      <c r="B711" s="103">
        <v>90104</v>
      </c>
      <c r="C711" s="103" t="s">
        <v>467</v>
      </c>
      <c r="D711" s="103" t="s">
        <v>467</v>
      </c>
      <c r="E711" s="103" t="s">
        <v>126</v>
      </c>
      <c r="F711" s="103" t="s">
        <v>375</v>
      </c>
      <c r="G711" s="103">
        <v>0</v>
      </c>
      <c r="H711" s="103">
        <v>0</v>
      </c>
      <c r="I711" s="103" t="s">
        <v>127</v>
      </c>
      <c r="J711" s="103">
        <v>0</v>
      </c>
      <c r="K711" s="103">
        <v>16</v>
      </c>
      <c r="L711" s="103">
        <v>0</v>
      </c>
      <c r="M711" s="103">
        <v>0</v>
      </c>
      <c r="N711" s="103">
        <v>0</v>
      </c>
      <c r="O711" s="103">
        <v>0</v>
      </c>
      <c r="P711" s="103">
        <v>1</v>
      </c>
      <c r="Q711" s="103">
        <v>1</v>
      </c>
      <c r="R711" s="103">
        <v>0</v>
      </c>
      <c r="S711" s="136" t="s">
        <v>471</v>
      </c>
      <c r="T711" s="136">
        <v>10</v>
      </c>
      <c r="U711" s="137" t="s">
        <v>469</v>
      </c>
      <c r="V711" s="137">
        <v>1</v>
      </c>
      <c r="W711" s="90" t="s">
        <v>126</v>
      </c>
      <c r="X711" s="90">
        <v>0</v>
      </c>
      <c r="Y711" s="103">
        <v>-1</v>
      </c>
      <c r="Z711" s="103">
        <v>90105</v>
      </c>
      <c r="AA711" s="111" t="s">
        <v>126</v>
      </c>
      <c r="AB711" s="111" t="s">
        <v>126</v>
      </c>
      <c r="AC711" s="54">
        <v>-1</v>
      </c>
      <c r="AD711" s="103"/>
      <c r="AE711" s="103"/>
      <c r="AF711" s="103"/>
      <c r="AG711" s="103"/>
      <c r="AH711" s="103"/>
      <c r="AI711" s="103"/>
      <c r="AJ711" s="103"/>
      <c r="AK711" s="103"/>
    </row>
    <row r="712" spans="1:37" s="40" customFormat="1" x14ac:dyDescent="0.3">
      <c r="A712" s="103"/>
      <c r="B712" s="103">
        <v>90105</v>
      </c>
      <c r="C712" s="103" t="s">
        <v>467</v>
      </c>
      <c r="D712" s="103" t="s">
        <v>467</v>
      </c>
      <c r="E712" s="103" t="s">
        <v>126</v>
      </c>
      <c r="F712" s="103" t="s">
        <v>376</v>
      </c>
      <c r="G712" s="103">
        <v>0</v>
      </c>
      <c r="H712" s="103">
        <v>0</v>
      </c>
      <c r="I712" s="103" t="s">
        <v>127</v>
      </c>
      <c r="J712" s="103">
        <v>0</v>
      </c>
      <c r="K712" s="103">
        <v>16</v>
      </c>
      <c r="L712" s="103">
        <v>0</v>
      </c>
      <c r="M712" s="103">
        <v>0</v>
      </c>
      <c r="N712" s="103">
        <v>0</v>
      </c>
      <c r="O712" s="103">
        <v>0</v>
      </c>
      <c r="P712" s="103">
        <v>1</v>
      </c>
      <c r="Q712" s="103">
        <v>1</v>
      </c>
      <c r="R712" s="103">
        <v>0</v>
      </c>
      <c r="S712" s="136" t="s">
        <v>472</v>
      </c>
      <c r="T712" s="136">
        <v>1</v>
      </c>
      <c r="U712" s="137" t="s">
        <v>469</v>
      </c>
      <c r="V712" s="137">
        <v>1</v>
      </c>
      <c r="W712" s="90" t="s">
        <v>126</v>
      </c>
      <c r="X712" s="90">
        <v>0</v>
      </c>
      <c r="Y712" s="103">
        <v>-1</v>
      </c>
      <c r="Z712" s="103">
        <v>90106</v>
      </c>
      <c r="AA712" s="111" t="s">
        <v>126</v>
      </c>
      <c r="AB712" s="111" t="s">
        <v>126</v>
      </c>
      <c r="AC712" s="54">
        <v>-1</v>
      </c>
      <c r="AD712" s="103"/>
      <c r="AE712" s="103"/>
      <c r="AF712" s="103"/>
      <c r="AG712" s="103"/>
      <c r="AH712" s="103"/>
      <c r="AI712" s="103"/>
      <c r="AJ712" s="103"/>
      <c r="AK712" s="103"/>
    </row>
    <row r="713" spans="1:37" s="24" customFormat="1" x14ac:dyDescent="0.3">
      <c r="A713" s="103"/>
      <c r="B713" s="97">
        <v>90106</v>
      </c>
      <c r="C713" s="103" t="s">
        <v>467</v>
      </c>
      <c r="D713" s="103" t="s">
        <v>467</v>
      </c>
      <c r="E713" s="103" t="s">
        <v>126</v>
      </c>
      <c r="F713" s="103" t="s">
        <v>765</v>
      </c>
      <c r="G713" s="60">
        <v>1</v>
      </c>
      <c r="H713" s="103">
        <v>0</v>
      </c>
      <c r="I713" s="103" t="s">
        <v>127</v>
      </c>
      <c r="J713" s="103">
        <v>0</v>
      </c>
      <c r="K713" s="103">
        <v>16</v>
      </c>
      <c r="L713" s="103">
        <v>0</v>
      </c>
      <c r="M713" s="103">
        <v>0</v>
      </c>
      <c r="N713" s="103">
        <v>0</v>
      </c>
      <c r="O713" s="103">
        <v>0</v>
      </c>
      <c r="P713" s="103">
        <v>1</v>
      </c>
      <c r="Q713" s="103">
        <v>1</v>
      </c>
      <c r="R713" s="103">
        <v>0</v>
      </c>
      <c r="S713" s="136" t="s">
        <v>303</v>
      </c>
      <c r="T713" s="138">
        <v>50</v>
      </c>
      <c r="U713" s="139" t="s">
        <v>384</v>
      </c>
      <c r="V713" s="139">
        <v>2</v>
      </c>
      <c r="W713" s="90" t="s">
        <v>126</v>
      </c>
      <c r="X713" s="90">
        <v>0</v>
      </c>
      <c r="Y713" s="55">
        <v>1</v>
      </c>
      <c r="Z713" s="103">
        <v>90107</v>
      </c>
      <c r="AA713" s="89" t="s">
        <v>377</v>
      </c>
      <c r="AB713" s="111" t="s">
        <v>126</v>
      </c>
      <c r="AC713" s="54">
        <v>-1</v>
      </c>
      <c r="AD713" s="103"/>
      <c r="AE713" s="103"/>
      <c r="AF713" s="103"/>
      <c r="AG713" s="103"/>
      <c r="AH713" s="103"/>
      <c r="AI713" s="103"/>
      <c r="AJ713" s="103"/>
      <c r="AK713" s="103"/>
    </row>
    <row r="714" spans="1:37" s="24" customFormat="1" x14ac:dyDescent="0.3">
      <c r="A714" s="103"/>
      <c r="B714" s="97">
        <v>90107</v>
      </c>
      <c r="C714" s="103" t="s">
        <v>467</v>
      </c>
      <c r="D714" s="103" t="s">
        <v>467</v>
      </c>
      <c r="E714" s="103" t="s">
        <v>126</v>
      </c>
      <c r="F714" s="103" t="s">
        <v>567</v>
      </c>
      <c r="G714" s="60">
        <v>1</v>
      </c>
      <c r="H714" s="103">
        <v>0</v>
      </c>
      <c r="I714" s="103" t="s">
        <v>127</v>
      </c>
      <c r="J714" s="103">
        <v>0</v>
      </c>
      <c r="K714" s="103">
        <v>16</v>
      </c>
      <c r="L714" s="103">
        <v>0</v>
      </c>
      <c r="M714" s="103">
        <v>0</v>
      </c>
      <c r="N714" s="103">
        <v>0</v>
      </c>
      <c r="O714" s="103">
        <v>0</v>
      </c>
      <c r="P714" s="103">
        <v>1</v>
      </c>
      <c r="Q714" s="103">
        <v>1</v>
      </c>
      <c r="R714" s="103">
        <v>0</v>
      </c>
      <c r="S714" s="136" t="s">
        <v>472</v>
      </c>
      <c r="T714" s="140">
        <v>2300</v>
      </c>
      <c r="U714" s="139" t="s">
        <v>377</v>
      </c>
      <c r="V714" s="137">
        <v>5</v>
      </c>
      <c r="W714" s="90" t="s">
        <v>126</v>
      </c>
      <c r="X714" s="90">
        <v>0</v>
      </c>
      <c r="Y714" s="55">
        <v>2</v>
      </c>
      <c r="Z714" s="103">
        <v>90108</v>
      </c>
      <c r="AA714" s="89" t="s">
        <v>766</v>
      </c>
      <c r="AB714" s="111" t="s">
        <v>126</v>
      </c>
      <c r="AC714" s="54">
        <v>90106</v>
      </c>
      <c r="AD714" s="103"/>
      <c r="AE714" s="103"/>
      <c r="AF714" s="103"/>
      <c r="AG714" s="103"/>
      <c r="AH714" s="103"/>
      <c r="AI714" s="103"/>
      <c r="AJ714" s="103"/>
      <c r="AK714" s="103"/>
    </row>
    <row r="715" spans="1:37" s="24" customFormat="1" x14ac:dyDescent="0.3">
      <c r="A715" s="103"/>
      <c r="B715" s="97">
        <v>90108</v>
      </c>
      <c r="C715" s="103" t="s">
        <v>467</v>
      </c>
      <c r="D715" s="103" t="s">
        <v>467</v>
      </c>
      <c r="E715" s="103" t="s">
        <v>126</v>
      </c>
      <c r="F715" s="103" t="s">
        <v>568</v>
      </c>
      <c r="G715" s="60">
        <v>1</v>
      </c>
      <c r="H715" s="103">
        <v>0</v>
      </c>
      <c r="I715" s="103" t="s">
        <v>127</v>
      </c>
      <c r="J715" s="103">
        <v>0</v>
      </c>
      <c r="K715" s="103">
        <v>16</v>
      </c>
      <c r="L715" s="103">
        <v>0</v>
      </c>
      <c r="M715" s="103">
        <v>0</v>
      </c>
      <c r="N715" s="103">
        <v>0</v>
      </c>
      <c r="O715" s="103">
        <v>0</v>
      </c>
      <c r="P715" s="103">
        <v>1</v>
      </c>
      <c r="Q715" s="103">
        <v>1</v>
      </c>
      <c r="R715" s="103">
        <v>0</v>
      </c>
      <c r="S715" s="136" t="s">
        <v>303</v>
      </c>
      <c r="T715" s="138">
        <v>100</v>
      </c>
      <c r="U715" s="139" t="s">
        <v>766</v>
      </c>
      <c r="V715" s="137">
        <v>1</v>
      </c>
      <c r="W715" s="90" t="s">
        <v>126</v>
      </c>
      <c r="X715" s="90">
        <v>0</v>
      </c>
      <c r="Y715" s="55">
        <v>3</v>
      </c>
      <c r="Z715" s="103">
        <v>90109</v>
      </c>
      <c r="AA715" s="89" t="s">
        <v>392</v>
      </c>
      <c r="AB715" s="111" t="s">
        <v>126</v>
      </c>
      <c r="AC715" s="54">
        <v>90107</v>
      </c>
      <c r="AD715" s="103"/>
      <c r="AE715" s="103"/>
      <c r="AF715" s="103"/>
      <c r="AG715" s="103"/>
      <c r="AH715" s="103"/>
      <c r="AI715" s="103"/>
      <c r="AJ715" s="103"/>
      <c r="AK715" s="103"/>
    </row>
    <row r="716" spans="1:37" x14ac:dyDescent="0.3">
      <c r="A716" s="103"/>
      <c r="B716" s="97">
        <v>90109</v>
      </c>
      <c r="C716" s="103" t="s">
        <v>467</v>
      </c>
      <c r="D716" s="103" t="s">
        <v>467</v>
      </c>
      <c r="E716" s="103" t="s">
        <v>126</v>
      </c>
      <c r="F716" s="103" t="s">
        <v>569</v>
      </c>
      <c r="G716" s="60">
        <v>1</v>
      </c>
      <c r="H716" s="103">
        <v>0</v>
      </c>
      <c r="I716" s="103" t="s">
        <v>127</v>
      </c>
      <c r="J716" s="103">
        <v>0</v>
      </c>
      <c r="K716" s="103">
        <v>16</v>
      </c>
      <c r="L716" s="103">
        <v>0</v>
      </c>
      <c r="M716" s="103">
        <v>0</v>
      </c>
      <c r="N716" s="103">
        <v>0</v>
      </c>
      <c r="O716" s="103">
        <v>0</v>
      </c>
      <c r="P716" s="103">
        <v>1</v>
      </c>
      <c r="Q716" s="103">
        <v>1</v>
      </c>
      <c r="R716" s="103">
        <v>0</v>
      </c>
      <c r="S716" s="136" t="s">
        <v>303</v>
      </c>
      <c r="T716" s="138">
        <v>100</v>
      </c>
      <c r="U716" s="139" t="s">
        <v>392</v>
      </c>
      <c r="V716" s="139">
        <v>2</v>
      </c>
      <c r="W716" s="90" t="s">
        <v>126</v>
      </c>
      <c r="X716" s="90">
        <v>0</v>
      </c>
      <c r="Y716" s="55">
        <v>4</v>
      </c>
      <c r="Z716" s="103">
        <v>90110</v>
      </c>
      <c r="AA716" s="89" t="s">
        <v>381</v>
      </c>
      <c r="AB716" s="111" t="s">
        <v>126</v>
      </c>
      <c r="AC716" s="54">
        <v>90108</v>
      </c>
      <c r="AD716" s="103"/>
      <c r="AE716" s="103"/>
      <c r="AF716" s="103"/>
      <c r="AG716" s="103"/>
      <c r="AH716" s="103"/>
      <c r="AI716" s="103"/>
      <c r="AJ716" s="79"/>
      <c r="AK716" s="79"/>
    </row>
    <row r="717" spans="1:37" x14ac:dyDescent="0.3">
      <c r="A717" s="103"/>
      <c r="B717" s="97">
        <v>90110</v>
      </c>
      <c r="C717" s="103" t="s">
        <v>467</v>
      </c>
      <c r="D717" s="103" t="s">
        <v>467</v>
      </c>
      <c r="E717" s="103" t="s">
        <v>126</v>
      </c>
      <c r="F717" s="103" t="s">
        <v>570</v>
      </c>
      <c r="G717" s="60">
        <v>1</v>
      </c>
      <c r="H717" s="103">
        <v>0</v>
      </c>
      <c r="I717" s="103" t="s">
        <v>127</v>
      </c>
      <c r="J717" s="103">
        <v>0</v>
      </c>
      <c r="K717" s="103">
        <v>16</v>
      </c>
      <c r="L717" s="103">
        <v>0</v>
      </c>
      <c r="M717" s="103">
        <v>0</v>
      </c>
      <c r="N717" s="103">
        <v>0</v>
      </c>
      <c r="O717" s="103">
        <v>0</v>
      </c>
      <c r="P717" s="103">
        <v>1</v>
      </c>
      <c r="Q717" s="103">
        <v>1</v>
      </c>
      <c r="R717" s="103">
        <v>0</v>
      </c>
      <c r="S717" s="136" t="s">
        <v>303</v>
      </c>
      <c r="T717" s="138">
        <v>100</v>
      </c>
      <c r="U717" s="139" t="s">
        <v>381</v>
      </c>
      <c r="V717" s="139">
        <v>3</v>
      </c>
      <c r="W717" s="90" t="s">
        <v>126</v>
      </c>
      <c r="X717" s="90">
        <v>0</v>
      </c>
      <c r="Y717" s="55">
        <v>5</v>
      </c>
      <c r="Z717" s="103">
        <v>90111</v>
      </c>
      <c r="AA717" s="89" t="s">
        <v>397</v>
      </c>
      <c r="AB717" s="111" t="s">
        <v>126</v>
      </c>
      <c r="AC717" s="54">
        <v>90109</v>
      </c>
      <c r="AD717" s="103"/>
      <c r="AE717" s="103"/>
      <c r="AF717" s="103"/>
      <c r="AG717" s="103"/>
      <c r="AH717" s="103"/>
      <c r="AI717" s="103"/>
      <c r="AJ717" s="79"/>
      <c r="AK717" s="79"/>
    </row>
    <row r="718" spans="1:37" x14ac:dyDescent="0.3">
      <c r="A718" s="103"/>
      <c r="B718" s="97">
        <v>90111</v>
      </c>
      <c r="C718" s="103" t="s">
        <v>467</v>
      </c>
      <c r="D718" s="103" t="s">
        <v>467</v>
      </c>
      <c r="E718" s="103" t="s">
        <v>126</v>
      </c>
      <c r="F718" s="103" t="s">
        <v>571</v>
      </c>
      <c r="G718" s="60">
        <v>1</v>
      </c>
      <c r="H718" s="103">
        <v>0</v>
      </c>
      <c r="I718" s="103" t="s">
        <v>127</v>
      </c>
      <c r="J718" s="103">
        <v>0</v>
      </c>
      <c r="K718" s="103">
        <v>16</v>
      </c>
      <c r="L718" s="103">
        <v>0</v>
      </c>
      <c r="M718" s="103">
        <v>0</v>
      </c>
      <c r="N718" s="103">
        <v>0</v>
      </c>
      <c r="O718" s="103">
        <v>0</v>
      </c>
      <c r="P718" s="103">
        <v>1</v>
      </c>
      <c r="Q718" s="103">
        <v>1</v>
      </c>
      <c r="R718" s="103">
        <v>0</v>
      </c>
      <c r="S718" s="136" t="s">
        <v>303</v>
      </c>
      <c r="T718" s="138">
        <v>100</v>
      </c>
      <c r="U718" s="139" t="s">
        <v>397</v>
      </c>
      <c r="V718" s="139">
        <v>2</v>
      </c>
      <c r="W718" s="90" t="s">
        <v>126</v>
      </c>
      <c r="X718" s="90">
        <v>0</v>
      </c>
      <c r="Y718" s="55">
        <v>6</v>
      </c>
      <c r="Z718" s="103">
        <v>90112</v>
      </c>
      <c r="AA718" s="89" t="s">
        <v>385</v>
      </c>
      <c r="AB718" s="111" t="s">
        <v>126</v>
      </c>
      <c r="AC718" s="54">
        <v>90110</v>
      </c>
      <c r="AD718" s="103"/>
      <c r="AE718" s="103"/>
      <c r="AF718" s="103"/>
      <c r="AG718" s="103"/>
      <c r="AH718" s="103"/>
      <c r="AI718" s="103"/>
      <c r="AJ718" s="79"/>
      <c r="AK718" s="79"/>
    </row>
    <row r="719" spans="1:37" x14ac:dyDescent="0.3">
      <c r="A719" s="103"/>
      <c r="B719" s="97">
        <v>90112</v>
      </c>
      <c r="C719" s="103" t="s">
        <v>467</v>
      </c>
      <c r="D719" s="103" t="s">
        <v>467</v>
      </c>
      <c r="E719" s="103" t="s">
        <v>126</v>
      </c>
      <c r="F719" s="103" t="s">
        <v>572</v>
      </c>
      <c r="G719" s="60">
        <v>1</v>
      </c>
      <c r="H719" s="103">
        <v>0</v>
      </c>
      <c r="I719" s="103" t="s">
        <v>127</v>
      </c>
      <c r="J719" s="103">
        <v>0</v>
      </c>
      <c r="K719" s="103">
        <v>16</v>
      </c>
      <c r="L719" s="103">
        <v>0</v>
      </c>
      <c r="M719" s="103">
        <v>0</v>
      </c>
      <c r="N719" s="103">
        <v>0</v>
      </c>
      <c r="O719" s="103">
        <v>0</v>
      </c>
      <c r="P719" s="103">
        <v>1</v>
      </c>
      <c r="Q719" s="103">
        <v>1</v>
      </c>
      <c r="R719" s="103">
        <v>0</v>
      </c>
      <c r="S719" s="136" t="s">
        <v>304</v>
      </c>
      <c r="T719" s="141">
        <v>30</v>
      </c>
      <c r="U719" s="139" t="s">
        <v>385</v>
      </c>
      <c r="V719" s="137">
        <v>1</v>
      </c>
      <c r="W719" s="90" t="s">
        <v>126</v>
      </c>
      <c r="X719" s="90">
        <v>0</v>
      </c>
      <c r="Y719" s="55">
        <v>7</v>
      </c>
      <c r="Z719" s="103">
        <v>90113</v>
      </c>
      <c r="AA719" s="89" t="s">
        <v>378</v>
      </c>
      <c r="AB719" s="111" t="s">
        <v>126</v>
      </c>
      <c r="AC719" s="54">
        <v>90111</v>
      </c>
      <c r="AD719" s="103"/>
      <c r="AE719" s="103"/>
      <c r="AF719" s="103"/>
      <c r="AG719" s="103"/>
      <c r="AH719" s="103"/>
      <c r="AI719" s="103"/>
      <c r="AJ719" s="79"/>
      <c r="AK719" s="79"/>
    </row>
    <row r="720" spans="1:37" x14ac:dyDescent="0.3">
      <c r="A720" s="103"/>
      <c r="B720" s="97">
        <v>90113</v>
      </c>
      <c r="C720" s="103" t="s">
        <v>467</v>
      </c>
      <c r="D720" s="103" t="s">
        <v>467</v>
      </c>
      <c r="E720" s="103" t="s">
        <v>126</v>
      </c>
      <c r="F720" s="103" t="s">
        <v>573</v>
      </c>
      <c r="G720" s="60">
        <v>1</v>
      </c>
      <c r="H720" s="103">
        <v>0</v>
      </c>
      <c r="I720" s="103" t="s">
        <v>127</v>
      </c>
      <c r="J720" s="103">
        <v>0</v>
      </c>
      <c r="K720" s="103">
        <v>16</v>
      </c>
      <c r="L720" s="103">
        <v>0</v>
      </c>
      <c r="M720" s="103">
        <v>0</v>
      </c>
      <c r="N720" s="103">
        <v>0</v>
      </c>
      <c r="O720" s="103">
        <v>0</v>
      </c>
      <c r="P720" s="103">
        <v>1</v>
      </c>
      <c r="Q720" s="103">
        <v>1</v>
      </c>
      <c r="R720" s="103">
        <v>0</v>
      </c>
      <c r="S720" s="136" t="s">
        <v>472</v>
      </c>
      <c r="T720" s="140">
        <v>1002</v>
      </c>
      <c r="U720" s="139" t="s">
        <v>378</v>
      </c>
      <c r="V720" s="137">
        <v>1</v>
      </c>
      <c r="W720" s="90" t="s">
        <v>126</v>
      </c>
      <c r="X720" s="90">
        <v>0</v>
      </c>
      <c r="Y720" s="55">
        <v>8</v>
      </c>
      <c r="Z720" s="103">
        <v>90114</v>
      </c>
      <c r="AA720" s="89" t="s">
        <v>394</v>
      </c>
      <c r="AB720" s="111" t="s">
        <v>126</v>
      </c>
      <c r="AC720" s="54">
        <v>90112</v>
      </c>
      <c r="AD720" s="103"/>
      <c r="AE720" s="103"/>
      <c r="AF720" s="103"/>
      <c r="AG720" s="103"/>
      <c r="AH720" s="103"/>
      <c r="AI720" s="103"/>
      <c r="AJ720" s="79"/>
      <c r="AK720" s="79"/>
    </row>
    <row r="721" spans="1:37" x14ac:dyDescent="0.3">
      <c r="A721" s="103"/>
      <c r="B721" s="97">
        <v>90114</v>
      </c>
      <c r="C721" s="103" t="s">
        <v>467</v>
      </c>
      <c r="D721" s="103" t="s">
        <v>467</v>
      </c>
      <c r="E721" s="103" t="s">
        <v>126</v>
      </c>
      <c r="F721" s="103" t="s">
        <v>574</v>
      </c>
      <c r="G721" s="60">
        <v>1</v>
      </c>
      <c r="H721" s="103">
        <v>0</v>
      </c>
      <c r="I721" s="103" t="s">
        <v>127</v>
      </c>
      <c r="J721" s="103">
        <v>0</v>
      </c>
      <c r="K721" s="103">
        <v>16</v>
      </c>
      <c r="L721" s="103">
        <v>0</v>
      </c>
      <c r="M721" s="103">
        <v>0</v>
      </c>
      <c r="N721" s="103">
        <v>0</v>
      </c>
      <c r="O721" s="103">
        <v>0</v>
      </c>
      <c r="P721" s="103">
        <v>1</v>
      </c>
      <c r="Q721" s="103">
        <v>1</v>
      </c>
      <c r="R721" s="103">
        <v>0</v>
      </c>
      <c r="S721" s="136" t="s">
        <v>472</v>
      </c>
      <c r="T721" s="136">
        <v>2100</v>
      </c>
      <c r="U721" s="139" t="s">
        <v>394</v>
      </c>
      <c r="V721" s="137">
        <v>1</v>
      </c>
      <c r="W721" s="90" t="s">
        <v>126</v>
      </c>
      <c r="X721" s="90">
        <v>0</v>
      </c>
      <c r="Y721" s="55">
        <v>9</v>
      </c>
      <c r="Z721" s="103">
        <v>90115</v>
      </c>
      <c r="AA721" s="89" t="s">
        <v>395</v>
      </c>
      <c r="AB721" s="111" t="s">
        <v>126</v>
      </c>
      <c r="AC721" s="54">
        <v>90113</v>
      </c>
      <c r="AD721" s="103"/>
      <c r="AE721" s="103"/>
      <c r="AF721" s="103"/>
      <c r="AG721" s="103"/>
      <c r="AH721" s="103"/>
      <c r="AI721" s="103"/>
      <c r="AJ721" s="79"/>
      <c r="AK721" s="79"/>
    </row>
    <row r="722" spans="1:37" x14ac:dyDescent="0.3">
      <c r="A722" s="103"/>
      <c r="B722" s="97">
        <v>90115</v>
      </c>
      <c r="C722" s="103" t="s">
        <v>467</v>
      </c>
      <c r="D722" s="103" t="s">
        <v>467</v>
      </c>
      <c r="E722" s="103" t="s">
        <v>126</v>
      </c>
      <c r="F722" s="103" t="s">
        <v>575</v>
      </c>
      <c r="G722" s="60">
        <v>1</v>
      </c>
      <c r="H722" s="103">
        <v>0</v>
      </c>
      <c r="I722" s="103" t="s">
        <v>127</v>
      </c>
      <c r="J722" s="103">
        <v>0</v>
      </c>
      <c r="K722" s="103">
        <v>16</v>
      </c>
      <c r="L722" s="103">
        <v>0</v>
      </c>
      <c r="M722" s="103">
        <v>0</v>
      </c>
      <c r="N722" s="103">
        <v>0</v>
      </c>
      <c r="O722" s="103">
        <v>0</v>
      </c>
      <c r="P722" s="103">
        <v>1</v>
      </c>
      <c r="Q722" s="103">
        <v>1</v>
      </c>
      <c r="R722" s="103">
        <v>0</v>
      </c>
      <c r="S722" s="136" t="s">
        <v>721</v>
      </c>
      <c r="T722" s="140">
        <v>4</v>
      </c>
      <c r="U722" s="139" t="s">
        <v>395</v>
      </c>
      <c r="V722" s="137">
        <v>1</v>
      </c>
      <c r="W722" s="90" t="s">
        <v>126</v>
      </c>
      <c r="X722" s="90">
        <v>0</v>
      </c>
      <c r="Y722" s="55">
        <v>10</v>
      </c>
      <c r="Z722" s="103">
        <v>90116</v>
      </c>
      <c r="AA722" s="89" t="s">
        <v>388</v>
      </c>
      <c r="AB722" s="111" t="s">
        <v>126</v>
      </c>
      <c r="AC722" s="54">
        <v>90114</v>
      </c>
      <c r="AD722" s="103"/>
      <c r="AE722" s="103"/>
      <c r="AF722" s="103"/>
      <c r="AG722" s="103"/>
      <c r="AH722" s="103"/>
      <c r="AI722" s="103"/>
      <c r="AJ722" s="79"/>
      <c r="AK722" s="79"/>
    </row>
    <row r="723" spans="1:37" x14ac:dyDescent="0.3">
      <c r="A723" s="103"/>
      <c r="B723" s="97">
        <v>90116</v>
      </c>
      <c r="C723" s="103" t="s">
        <v>467</v>
      </c>
      <c r="D723" s="103" t="s">
        <v>467</v>
      </c>
      <c r="E723" s="103" t="s">
        <v>126</v>
      </c>
      <c r="F723" s="103" t="s">
        <v>576</v>
      </c>
      <c r="G723" s="60">
        <v>1</v>
      </c>
      <c r="H723" s="103">
        <v>0</v>
      </c>
      <c r="I723" s="103" t="s">
        <v>127</v>
      </c>
      <c r="J723" s="103">
        <v>0</v>
      </c>
      <c r="K723" s="103">
        <v>16</v>
      </c>
      <c r="L723" s="103">
        <v>0</v>
      </c>
      <c r="M723" s="103">
        <v>0</v>
      </c>
      <c r="N723" s="103">
        <v>0</v>
      </c>
      <c r="O723" s="103">
        <v>0</v>
      </c>
      <c r="P723" s="103">
        <v>1</v>
      </c>
      <c r="Q723" s="103">
        <v>1</v>
      </c>
      <c r="R723" s="103">
        <v>0</v>
      </c>
      <c r="S723" s="136" t="s">
        <v>303</v>
      </c>
      <c r="T723" s="138">
        <v>150</v>
      </c>
      <c r="U723" s="139" t="s">
        <v>388</v>
      </c>
      <c r="V723" s="137">
        <v>2</v>
      </c>
      <c r="W723" s="90" t="s">
        <v>126</v>
      </c>
      <c r="X723" s="90">
        <v>0</v>
      </c>
      <c r="Y723" s="55">
        <v>11</v>
      </c>
      <c r="Z723" s="103">
        <v>90117</v>
      </c>
      <c r="AA723" s="89" t="s">
        <v>381</v>
      </c>
      <c r="AB723" s="111" t="s">
        <v>126</v>
      </c>
      <c r="AC723" s="54">
        <v>90115</v>
      </c>
      <c r="AD723" s="103"/>
      <c r="AE723" s="103"/>
      <c r="AF723" s="103"/>
      <c r="AG723" s="103"/>
      <c r="AH723" s="103"/>
      <c r="AI723" s="103"/>
      <c r="AJ723" s="79"/>
      <c r="AK723" s="79"/>
    </row>
    <row r="724" spans="1:37" x14ac:dyDescent="0.3">
      <c r="A724" s="103"/>
      <c r="B724" s="97">
        <v>90117</v>
      </c>
      <c r="C724" s="103" t="s">
        <v>467</v>
      </c>
      <c r="D724" s="103" t="s">
        <v>467</v>
      </c>
      <c r="E724" s="103" t="s">
        <v>126</v>
      </c>
      <c r="F724" s="103" t="s">
        <v>577</v>
      </c>
      <c r="G724" s="60">
        <v>1</v>
      </c>
      <c r="H724" s="103">
        <v>0</v>
      </c>
      <c r="I724" s="103" t="s">
        <v>127</v>
      </c>
      <c r="J724" s="103">
        <v>0</v>
      </c>
      <c r="K724" s="103">
        <v>16</v>
      </c>
      <c r="L724" s="103">
        <v>0</v>
      </c>
      <c r="M724" s="103">
        <v>0</v>
      </c>
      <c r="N724" s="103">
        <v>0</v>
      </c>
      <c r="O724" s="103">
        <v>0</v>
      </c>
      <c r="P724" s="103">
        <v>1</v>
      </c>
      <c r="Q724" s="103">
        <v>1</v>
      </c>
      <c r="R724" s="103">
        <v>0</v>
      </c>
      <c r="S724" s="136" t="s">
        <v>303</v>
      </c>
      <c r="T724" s="138">
        <v>200</v>
      </c>
      <c r="U724" s="139" t="s">
        <v>381</v>
      </c>
      <c r="V724" s="137">
        <v>18</v>
      </c>
      <c r="W724" s="90" t="s">
        <v>126</v>
      </c>
      <c r="X724" s="90">
        <v>0</v>
      </c>
      <c r="Y724" s="55">
        <v>12</v>
      </c>
      <c r="Z724" s="103">
        <v>90118</v>
      </c>
      <c r="AA724" s="89" t="s">
        <v>390</v>
      </c>
      <c r="AB724" s="111" t="s">
        <v>126</v>
      </c>
      <c r="AC724" s="54">
        <v>90116</v>
      </c>
      <c r="AD724" s="103"/>
      <c r="AE724" s="103"/>
      <c r="AF724" s="103"/>
      <c r="AG724" s="103"/>
      <c r="AH724" s="103"/>
      <c r="AI724" s="103"/>
      <c r="AJ724" s="79"/>
      <c r="AK724" s="79"/>
    </row>
    <row r="725" spans="1:37" x14ac:dyDescent="0.3">
      <c r="A725" s="103"/>
      <c r="B725" s="97">
        <v>90118</v>
      </c>
      <c r="C725" s="103" t="s">
        <v>467</v>
      </c>
      <c r="D725" s="103" t="s">
        <v>467</v>
      </c>
      <c r="E725" s="103" t="s">
        <v>126</v>
      </c>
      <c r="F725" s="103" t="s">
        <v>578</v>
      </c>
      <c r="G725" s="60">
        <v>1</v>
      </c>
      <c r="H725" s="103">
        <v>0</v>
      </c>
      <c r="I725" s="103" t="s">
        <v>127</v>
      </c>
      <c r="J725" s="103">
        <v>0</v>
      </c>
      <c r="K725" s="103">
        <v>16</v>
      </c>
      <c r="L725" s="103">
        <v>0</v>
      </c>
      <c r="M725" s="103">
        <v>0</v>
      </c>
      <c r="N725" s="103">
        <v>0</v>
      </c>
      <c r="O725" s="103">
        <v>0</v>
      </c>
      <c r="P725" s="103">
        <v>1</v>
      </c>
      <c r="Q725" s="103">
        <v>1</v>
      </c>
      <c r="R725" s="103">
        <v>0</v>
      </c>
      <c r="S725" s="136" t="s">
        <v>303</v>
      </c>
      <c r="T725" s="138">
        <v>200</v>
      </c>
      <c r="U725" s="139" t="s">
        <v>390</v>
      </c>
      <c r="V725" s="137">
        <v>2</v>
      </c>
      <c r="W725" s="90" t="s">
        <v>126</v>
      </c>
      <c r="X725" s="90">
        <v>0</v>
      </c>
      <c r="Y725" s="55">
        <v>13</v>
      </c>
      <c r="Z725" s="103">
        <v>90119</v>
      </c>
      <c r="AA725" s="89" t="s">
        <v>386</v>
      </c>
      <c r="AB725" s="111" t="s">
        <v>126</v>
      </c>
      <c r="AC725" s="54">
        <v>90117</v>
      </c>
      <c r="AD725" s="103"/>
      <c r="AE725" s="103"/>
      <c r="AF725" s="103"/>
      <c r="AG725" s="103"/>
      <c r="AH725" s="103"/>
      <c r="AI725" s="103"/>
      <c r="AJ725" s="79"/>
      <c r="AK725" s="79"/>
    </row>
    <row r="726" spans="1:37" x14ac:dyDescent="0.3">
      <c r="A726" s="103"/>
      <c r="B726" s="97">
        <v>90119</v>
      </c>
      <c r="C726" s="103" t="s">
        <v>467</v>
      </c>
      <c r="D726" s="103" t="s">
        <v>467</v>
      </c>
      <c r="E726" s="103" t="s">
        <v>126</v>
      </c>
      <c r="F726" s="103" t="s">
        <v>579</v>
      </c>
      <c r="G726" s="60">
        <v>1</v>
      </c>
      <c r="H726" s="103">
        <v>0</v>
      </c>
      <c r="I726" s="103" t="s">
        <v>127</v>
      </c>
      <c r="J726" s="103">
        <v>0</v>
      </c>
      <c r="K726" s="103">
        <v>16</v>
      </c>
      <c r="L726" s="103">
        <v>0</v>
      </c>
      <c r="M726" s="103">
        <v>0</v>
      </c>
      <c r="N726" s="103">
        <v>0</v>
      </c>
      <c r="O726" s="103">
        <v>0</v>
      </c>
      <c r="P726" s="103">
        <v>1</v>
      </c>
      <c r="Q726" s="103">
        <v>1</v>
      </c>
      <c r="R726" s="103">
        <v>0</v>
      </c>
      <c r="S726" s="136" t="s">
        <v>303</v>
      </c>
      <c r="T726" s="138">
        <v>200</v>
      </c>
      <c r="U726" s="139" t="s">
        <v>386</v>
      </c>
      <c r="V726" s="137">
        <v>7</v>
      </c>
      <c r="W726" s="90" t="s">
        <v>126</v>
      </c>
      <c r="X726" s="90">
        <v>0</v>
      </c>
      <c r="Y726" s="55">
        <v>14</v>
      </c>
      <c r="Z726" s="103">
        <v>90120</v>
      </c>
      <c r="AA726" s="89" t="s">
        <v>393</v>
      </c>
      <c r="AB726" s="111" t="s">
        <v>126</v>
      </c>
      <c r="AC726" s="54">
        <v>90118</v>
      </c>
      <c r="AD726" s="103"/>
      <c r="AE726" s="103"/>
      <c r="AF726" s="103"/>
      <c r="AG726" s="103"/>
      <c r="AH726" s="103"/>
      <c r="AI726" s="103"/>
      <c r="AJ726" s="79"/>
      <c r="AK726" s="79"/>
    </row>
    <row r="727" spans="1:37" x14ac:dyDescent="0.3">
      <c r="A727" s="103"/>
      <c r="B727" s="97">
        <v>90120</v>
      </c>
      <c r="C727" s="103" t="s">
        <v>467</v>
      </c>
      <c r="D727" s="103" t="s">
        <v>467</v>
      </c>
      <c r="E727" s="103" t="s">
        <v>126</v>
      </c>
      <c r="F727" s="103" t="s">
        <v>580</v>
      </c>
      <c r="G727" s="60">
        <v>1</v>
      </c>
      <c r="H727" s="103">
        <v>0</v>
      </c>
      <c r="I727" s="103" t="s">
        <v>127</v>
      </c>
      <c r="J727" s="103">
        <v>0</v>
      </c>
      <c r="K727" s="103">
        <v>16</v>
      </c>
      <c r="L727" s="103">
        <v>0</v>
      </c>
      <c r="M727" s="103">
        <v>0</v>
      </c>
      <c r="N727" s="103">
        <v>0</v>
      </c>
      <c r="O727" s="103">
        <v>0</v>
      </c>
      <c r="P727" s="103">
        <v>1</v>
      </c>
      <c r="Q727" s="103">
        <v>1</v>
      </c>
      <c r="R727" s="103">
        <v>0</v>
      </c>
      <c r="S727" s="136" t="s">
        <v>303</v>
      </c>
      <c r="T727" s="138">
        <v>200</v>
      </c>
      <c r="U727" s="139" t="s">
        <v>393</v>
      </c>
      <c r="V727" s="137">
        <v>4</v>
      </c>
      <c r="W727" s="90" t="s">
        <v>126</v>
      </c>
      <c r="X727" s="90">
        <v>0</v>
      </c>
      <c r="Y727" s="55">
        <v>15</v>
      </c>
      <c r="Z727" s="103">
        <v>90121</v>
      </c>
      <c r="AA727" s="89" t="s">
        <v>379</v>
      </c>
      <c r="AB727" s="111" t="s">
        <v>126</v>
      </c>
      <c r="AC727" s="54">
        <v>90119</v>
      </c>
      <c r="AD727" s="103"/>
      <c r="AE727" s="103"/>
      <c r="AF727" s="103"/>
      <c r="AG727" s="103"/>
      <c r="AH727" s="103"/>
      <c r="AI727" s="103"/>
      <c r="AJ727" s="79"/>
      <c r="AK727" s="79"/>
    </row>
    <row r="728" spans="1:37" x14ac:dyDescent="0.3">
      <c r="A728" s="103"/>
      <c r="B728" s="97">
        <v>90121</v>
      </c>
      <c r="C728" s="103" t="s">
        <v>467</v>
      </c>
      <c r="D728" s="103" t="s">
        <v>467</v>
      </c>
      <c r="E728" s="103" t="s">
        <v>126</v>
      </c>
      <c r="F728" s="103" t="s">
        <v>581</v>
      </c>
      <c r="G728" s="60">
        <v>1</v>
      </c>
      <c r="H728" s="103">
        <v>0</v>
      </c>
      <c r="I728" s="103" t="s">
        <v>127</v>
      </c>
      <c r="J728" s="103">
        <v>0</v>
      </c>
      <c r="K728" s="103">
        <v>16</v>
      </c>
      <c r="L728" s="103">
        <v>0</v>
      </c>
      <c r="M728" s="103">
        <v>0</v>
      </c>
      <c r="N728" s="103">
        <v>0</v>
      </c>
      <c r="O728" s="103">
        <v>0</v>
      </c>
      <c r="P728" s="103">
        <v>1</v>
      </c>
      <c r="Q728" s="103">
        <v>1</v>
      </c>
      <c r="R728" s="103">
        <v>0</v>
      </c>
      <c r="S728" s="136" t="s">
        <v>303</v>
      </c>
      <c r="T728" s="138">
        <v>200</v>
      </c>
      <c r="U728" s="139" t="s">
        <v>379</v>
      </c>
      <c r="V728" s="137">
        <v>1000</v>
      </c>
      <c r="W728" s="90" t="s">
        <v>126</v>
      </c>
      <c r="X728" s="90">
        <v>0</v>
      </c>
      <c r="Y728" s="55">
        <v>16</v>
      </c>
      <c r="Z728" s="103">
        <v>90122</v>
      </c>
      <c r="AA728" s="89" t="s">
        <v>387</v>
      </c>
      <c r="AB728" s="111" t="s">
        <v>126</v>
      </c>
      <c r="AC728" s="54">
        <v>90120</v>
      </c>
      <c r="AD728" s="103"/>
      <c r="AE728" s="103"/>
      <c r="AF728" s="103"/>
      <c r="AG728" s="103"/>
      <c r="AH728" s="103"/>
      <c r="AI728" s="103"/>
      <c r="AJ728" s="79"/>
      <c r="AK728" s="79"/>
    </row>
    <row r="729" spans="1:37" x14ac:dyDescent="0.3">
      <c r="A729" s="103"/>
      <c r="B729" s="97">
        <v>90122</v>
      </c>
      <c r="C729" s="103" t="s">
        <v>467</v>
      </c>
      <c r="D729" s="103" t="s">
        <v>467</v>
      </c>
      <c r="E729" s="103" t="s">
        <v>126</v>
      </c>
      <c r="F729" s="103" t="s">
        <v>582</v>
      </c>
      <c r="G729" s="60">
        <v>1</v>
      </c>
      <c r="H729" s="103">
        <v>0</v>
      </c>
      <c r="I729" s="103" t="s">
        <v>127</v>
      </c>
      <c r="J729" s="103">
        <v>0</v>
      </c>
      <c r="K729" s="103">
        <v>16</v>
      </c>
      <c r="L729" s="103">
        <v>0</v>
      </c>
      <c r="M729" s="103">
        <v>0</v>
      </c>
      <c r="N729" s="103">
        <v>0</v>
      </c>
      <c r="O729" s="103">
        <v>0</v>
      </c>
      <c r="P729" s="103">
        <v>1</v>
      </c>
      <c r="Q729" s="103">
        <v>1</v>
      </c>
      <c r="R729" s="103">
        <v>0</v>
      </c>
      <c r="S729" s="136" t="s">
        <v>303</v>
      </c>
      <c r="T729" s="138">
        <v>150</v>
      </c>
      <c r="U729" s="139" t="s">
        <v>387</v>
      </c>
      <c r="V729" s="139">
        <v>2</v>
      </c>
      <c r="W729" s="90" t="s">
        <v>126</v>
      </c>
      <c r="X729" s="90">
        <v>0</v>
      </c>
      <c r="Y729" s="55">
        <v>17</v>
      </c>
      <c r="Z729" s="103">
        <v>90123</v>
      </c>
      <c r="AA729" s="89" t="s">
        <v>385</v>
      </c>
      <c r="AB729" s="111" t="s">
        <v>126</v>
      </c>
      <c r="AC729" s="54">
        <v>90121</v>
      </c>
      <c r="AD729" s="103"/>
      <c r="AE729" s="103"/>
      <c r="AF729" s="103"/>
      <c r="AG729" s="103"/>
      <c r="AH729" s="103"/>
      <c r="AI729" s="103"/>
      <c r="AJ729" s="79"/>
      <c r="AK729" s="79"/>
    </row>
    <row r="730" spans="1:37" x14ac:dyDescent="0.3">
      <c r="A730" s="103"/>
      <c r="B730" s="97">
        <v>90123</v>
      </c>
      <c r="C730" s="103" t="s">
        <v>467</v>
      </c>
      <c r="D730" s="103" t="s">
        <v>467</v>
      </c>
      <c r="E730" s="103" t="s">
        <v>126</v>
      </c>
      <c r="F730" s="103" t="s">
        <v>583</v>
      </c>
      <c r="G730" s="60">
        <v>1</v>
      </c>
      <c r="H730" s="103">
        <v>0</v>
      </c>
      <c r="I730" s="103" t="s">
        <v>127</v>
      </c>
      <c r="J730" s="103">
        <v>0</v>
      </c>
      <c r="K730" s="103">
        <v>16</v>
      </c>
      <c r="L730" s="103">
        <v>0</v>
      </c>
      <c r="M730" s="103">
        <v>0</v>
      </c>
      <c r="N730" s="103">
        <v>0</v>
      </c>
      <c r="O730" s="103">
        <v>0</v>
      </c>
      <c r="P730" s="103">
        <v>1</v>
      </c>
      <c r="Q730" s="103">
        <v>1</v>
      </c>
      <c r="R730" s="103">
        <v>0</v>
      </c>
      <c r="S730" s="136" t="s">
        <v>304</v>
      </c>
      <c r="T730" s="141">
        <v>60</v>
      </c>
      <c r="U730" s="139" t="s">
        <v>385</v>
      </c>
      <c r="V730" s="137">
        <v>1</v>
      </c>
      <c r="W730" s="90" t="s">
        <v>126</v>
      </c>
      <c r="X730" s="90">
        <v>0</v>
      </c>
      <c r="Y730" s="55">
        <v>18</v>
      </c>
      <c r="Z730" s="103">
        <v>90124</v>
      </c>
      <c r="AA730" s="89" t="s">
        <v>389</v>
      </c>
      <c r="AB730" s="111" t="s">
        <v>126</v>
      </c>
      <c r="AC730" s="54">
        <v>90122</v>
      </c>
      <c r="AD730" s="103"/>
      <c r="AE730" s="103"/>
      <c r="AF730" s="103"/>
      <c r="AG730" s="103"/>
      <c r="AH730" s="103"/>
      <c r="AI730" s="103"/>
      <c r="AJ730" s="79"/>
      <c r="AK730" s="79"/>
    </row>
    <row r="731" spans="1:37" x14ac:dyDescent="0.3">
      <c r="A731" s="103"/>
      <c r="B731" s="97">
        <v>90124</v>
      </c>
      <c r="C731" s="103" t="s">
        <v>467</v>
      </c>
      <c r="D731" s="103" t="s">
        <v>467</v>
      </c>
      <c r="E731" s="103" t="s">
        <v>126</v>
      </c>
      <c r="F731" s="103" t="s">
        <v>763</v>
      </c>
      <c r="G731" s="60">
        <v>1</v>
      </c>
      <c r="H731" s="103">
        <v>0</v>
      </c>
      <c r="I731" s="103" t="s">
        <v>127</v>
      </c>
      <c r="J731" s="103">
        <v>0</v>
      </c>
      <c r="K731" s="103">
        <v>16</v>
      </c>
      <c r="L731" s="103">
        <v>0</v>
      </c>
      <c r="M731" s="103">
        <v>0</v>
      </c>
      <c r="N731" s="103">
        <v>0</v>
      </c>
      <c r="O731" s="103">
        <v>0</v>
      </c>
      <c r="P731" s="103">
        <v>1</v>
      </c>
      <c r="Q731" s="103">
        <v>1</v>
      </c>
      <c r="R731" s="103">
        <v>0</v>
      </c>
      <c r="S731" s="136" t="s">
        <v>303</v>
      </c>
      <c r="T731" s="138">
        <v>250</v>
      </c>
      <c r="U731" s="139" t="s">
        <v>389</v>
      </c>
      <c r="V731" s="137">
        <v>1</v>
      </c>
      <c r="W731" s="90" t="s">
        <v>126</v>
      </c>
      <c r="X731" s="90">
        <v>0</v>
      </c>
      <c r="Y731" s="55">
        <v>19</v>
      </c>
      <c r="Z731" s="103">
        <v>90125</v>
      </c>
      <c r="AA731" s="89" t="s">
        <v>617</v>
      </c>
      <c r="AB731" s="111" t="s">
        <v>126</v>
      </c>
      <c r="AC731" s="54">
        <v>90123</v>
      </c>
      <c r="AD731" s="103"/>
      <c r="AE731" s="103"/>
      <c r="AF731" s="103"/>
      <c r="AG731" s="103"/>
      <c r="AH731" s="103"/>
      <c r="AI731" s="103"/>
      <c r="AJ731" s="79"/>
      <c r="AK731" s="79"/>
    </row>
    <row r="732" spans="1:37" x14ac:dyDescent="0.3">
      <c r="A732" s="103"/>
      <c r="B732" s="97">
        <v>90125</v>
      </c>
      <c r="C732" s="103" t="s">
        <v>467</v>
      </c>
      <c r="D732" s="103" t="s">
        <v>467</v>
      </c>
      <c r="E732" s="103" t="s">
        <v>126</v>
      </c>
      <c r="F732" s="103" t="s">
        <v>584</v>
      </c>
      <c r="G732" s="60">
        <v>1</v>
      </c>
      <c r="H732" s="103">
        <v>0</v>
      </c>
      <c r="I732" s="103" t="s">
        <v>127</v>
      </c>
      <c r="J732" s="103">
        <v>0</v>
      </c>
      <c r="K732" s="103">
        <v>16</v>
      </c>
      <c r="L732" s="103">
        <v>0</v>
      </c>
      <c r="M732" s="103">
        <v>0</v>
      </c>
      <c r="N732" s="103">
        <v>0</v>
      </c>
      <c r="O732" s="103">
        <v>0</v>
      </c>
      <c r="P732" s="103">
        <v>1</v>
      </c>
      <c r="Q732" s="103">
        <v>1</v>
      </c>
      <c r="R732" s="103">
        <v>0</v>
      </c>
      <c r="S732" s="136" t="s">
        <v>303</v>
      </c>
      <c r="T732" s="138">
        <v>300</v>
      </c>
      <c r="U732" s="139" t="s">
        <v>617</v>
      </c>
      <c r="V732" s="137">
        <v>4</v>
      </c>
      <c r="W732" s="90" t="s">
        <v>126</v>
      </c>
      <c r="X732" s="90">
        <v>0</v>
      </c>
      <c r="Y732" s="55">
        <v>20</v>
      </c>
      <c r="Z732" s="103">
        <v>90126</v>
      </c>
      <c r="AA732" s="89" t="s">
        <v>384</v>
      </c>
      <c r="AB732" s="111" t="s">
        <v>126</v>
      </c>
      <c r="AC732" s="54">
        <v>90124</v>
      </c>
      <c r="AD732" s="103"/>
      <c r="AE732" s="103"/>
      <c r="AF732" s="103"/>
      <c r="AG732" s="103"/>
      <c r="AH732" s="103"/>
      <c r="AI732" s="103"/>
      <c r="AJ732" s="79"/>
      <c r="AK732" s="79"/>
    </row>
    <row r="733" spans="1:37" x14ac:dyDescent="0.3">
      <c r="A733" s="103"/>
      <c r="B733" s="97">
        <v>90126</v>
      </c>
      <c r="C733" s="103" t="s">
        <v>467</v>
      </c>
      <c r="D733" s="103" t="s">
        <v>467</v>
      </c>
      <c r="E733" s="103" t="s">
        <v>126</v>
      </c>
      <c r="F733" s="103" t="s">
        <v>585</v>
      </c>
      <c r="G733" s="60">
        <v>1</v>
      </c>
      <c r="H733" s="103">
        <v>0</v>
      </c>
      <c r="I733" s="103" t="s">
        <v>127</v>
      </c>
      <c r="J733" s="103">
        <v>0</v>
      </c>
      <c r="K733" s="103">
        <v>16</v>
      </c>
      <c r="L733" s="103">
        <v>0</v>
      </c>
      <c r="M733" s="103">
        <v>0</v>
      </c>
      <c r="N733" s="103">
        <v>0</v>
      </c>
      <c r="O733" s="103">
        <v>0</v>
      </c>
      <c r="P733" s="103">
        <v>1</v>
      </c>
      <c r="Q733" s="103">
        <v>1</v>
      </c>
      <c r="R733" s="103">
        <v>0</v>
      </c>
      <c r="S733" s="136" t="s">
        <v>303</v>
      </c>
      <c r="T733" s="138">
        <v>300</v>
      </c>
      <c r="U733" s="139" t="s">
        <v>384</v>
      </c>
      <c r="V733" s="137">
        <v>30</v>
      </c>
      <c r="W733" s="90" t="s">
        <v>126</v>
      </c>
      <c r="X733" s="90">
        <v>0</v>
      </c>
      <c r="Y733" s="55">
        <v>21</v>
      </c>
      <c r="Z733" s="103">
        <v>90127</v>
      </c>
      <c r="AA733" s="91" t="s">
        <v>767</v>
      </c>
      <c r="AB733" s="111" t="s">
        <v>126</v>
      </c>
      <c r="AC733" s="54">
        <v>90125</v>
      </c>
      <c r="AD733" s="103"/>
      <c r="AE733" s="103"/>
      <c r="AF733" s="103"/>
      <c r="AG733" s="103"/>
      <c r="AH733" s="103"/>
      <c r="AI733" s="103"/>
      <c r="AJ733" s="79"/>
      <c r="AK733" s="79"/>
    </row>
    <row r="734" spans="1:37" x14ac:dyDescent="0.3">
      <c r="A734" s="92"/>
      <c r="B734" s="97">
        <v>90127</v>
      </c>
      <c r="C734" s="92" t="s">
        <v>467</v>
      </c>
      <c r="D734" s="92" t="s">
        <v>467</v>
      </c>
      <c r="E734" s="92" t="s">
        <v>126</v>
      </c>
      <c r="F734" s="103" t="s">
        <v>586</v>
      </c>
      <c r="G734" s="92">
        <v>1</v>
      </c>
      <c r="H734" s="92">
        <v>0</v>
      </c>
      <c r="I734" s="92" t="s">
        <v>127</v>
      </c>
      <c r="J734" s="92">
        <v>0</v>
      </c>
      <c r="K734" s="92">
        <v>16</v>
      </c>
      <c r="L734" s="92">
        <v>0</v>
      </c>
      <c r="M734" s="92">
        <v>0</v>
      </c>
      <c r="N734" s="92">
        <v>0</v>
      </c>
      <c r="O734" s="92">
        <v>0</v>
      </c>
      <c r="P734" s="92">
        <v>1</v>
      </c>
      <c r="Q734" s="92">
        <v>1</v>
      </c>
      <c r="R734" s="92">
        <v>0</v>
      </c>
      <c r="S734" s="142" t="s">
        <v>303</v>
      </c>
      <c r="T734" s="142">
        <v>100</v>
      </c>
      <c r="U734" s="143" t="s">
        <v>767</v>
      </c>
      <c r="V734" s="143">
        <v>4</v>
      </c>
      <c r="W734" s="91" t="s">
        <v>126</v>
      </c>
      <c r="X734" s="91">
        <v>0</v>
      </c>
      <c r="Y734" s="55">
        <v>22</v>
      </c>
      <c r="Z734" s="103">
        <v>90128</v>
      </c>
      <c r="AA734" s="91" t="s">
        <v>379</v>
      </c>
      <c r="AB734" s="91" t="s">
        <v>126</v>
      </c>
      <c r="AC734" s="54">
        <v>90126</v>
      </c>
      <c r="AD734" s="103"/>
      <c r="AE734" s="103"/>
      <c r="AF734" s="103"/>
      <c r="AG734" s="103"/>
      <c r="AH734" s="103"/>
      <c r="AI734" s="103"/>
      <c r="AJ734" s="79"/>
      <c r="AK734" s="79"/>
    </row>
    <row r="735" spans="1:37" x14ac:dyDescent="0.3">
      <c r="A735" s="103"/>
      <c r="B735" s="97">
        <v>90128</v>
      </c>
      <c r="C735" s="103" t="s">
        <v>467</v>
      </c>
      <c r="D735" s="103" t="s">
        <v>467</v>
      </c>
      <c r="E735" s="103" t="s">
        <v>126</v>
      </c>
      <c r="F735" s="103" t="s">
        <v>587</v>
      </c>
      <c r="G735" s="60">
        <v>1</v>
      </c>
      <c r="H735" s="103">
        <v>0</v>
      </c>
      <c r="I735" s="103" t="s">
        <v>127</v>
      </c>
      <c r="J735" s="103">
        <v>0</v>
      </c>
      <c r="K735" s="103">
        <v>16</v>
      </c>
      <c r="L735" s="103">
        <v>0</v>
      </c>
      <c r="M735" s="103">
        <v>0</v>
      </c>
      <c r="N735" s="103">
        <v>0</v>
      </c>
      <c r="O735" s="103">
        <v>0</v>
      </c>
      <c r="P735" s="103">
        <v>1</v>
      </c>
      <c r="Q735" s="103">
        <v>1</v>
      </c>
      <c r="R735" s="103">
        <v>0</v>
      </c>
      <c r="S735" s="136" t="s">
        <v>303</v>
      </c>
      <c r="T735" s="136">
        <v>350</v>
      </c>
      <c r="U735" s="139" t="s">
        <v>379</v>
      </c>
      <c r="V735" s="137">
        <v>1500</v>
      </c>
      <c r="W735" s="90" t="s">
        <v>126</v>
      </c>
      <c r="X735" s="90">
        <v>0</v>
      </c>
      <c r="Y735" s="55">
        <v>23</v>
      </c>
      <c r="Z735" s="103">
        <v>90129</v>
      </c>
      <c r="AA735" s="89" t="s">
        <v>391</v>
      </c>
      <c r="AB735" s="111" t="s">
        <v>126</v>
      </c>
      <c r="AC735" s="54">
        <v>90127</v>
      </c>
      <c r="AD735" s="103"/>
      <c r="AE735" s="103"/>
      <c r="AF735" s="103"/>
      <c r="AG735" s="103"/>
      <c r="AH735" s="103"/>
      <c r="AI735" s="103"/>
      <c r="AJ735" s="103"/>
      <c r="AK735" s="79"/>
    </row>
    <row r="736" spans="1:37" x14ac:dyDescent="0.3">
      <c r="A736" s="103"/>
      <c r="B736" s="97">
        <v>90129</v>
      </c>
      <c r="C736" s="103" t="s">
        <v>467</v>
      </c>
      <c r="D736" s="103" t="s">
        <v>467</v>
      </c>
      <c r="E736" s="103" t="s">
        <v>126</v>
      </c>
      <c r="F736" s="103" t="s">
        <v>588</v>
      </c>
      <c r="G736" s="60">
        <v>1</v>
      </c>
      <c r="H736" s="103">
        <v>0</v>
      </c>
      <c r="I736" s="103" t="s">
        <v>127</v>
      </c>
      <c r="J736" s="103">
        <v>0</v>
      </c>
      <c r="K736" s="103">
        <v>16</v>
      </c>
      <c r="L736" s="103">
        <v>0</v>
      </c>
      <c r="M736" s="103">
        <v>0</v>
      </c>
      <c r="N736" s="103">
        <v>0</v>
      </c>
      <c r="O736" s="103">
        <v>0</v>
      </c>
      <c r="P736" s="103">
        <v>1</v>
      </c>
      <c r="Q736" s="103">
        <v>1</v>
      </c>
      <c r="R736" s="103">
        <v>0</v>
      </c>
      <c r="S736" s="136" t="s">
        <v>303</v>
      </c>
      <c r="T736" s="136">
        <v>350</v>
      </c>
      <c r="U736" s="139" t="s">
        <v>391</v>
      </c>
      <c r="V736" s="137">
        <v>5</v>
      </c>
      <c r="W736" s="90" t="s">
        <v>126</v>
      </c>
      <c r="X736" s="90">
        <v>0</v>
      </c>
      <c r="Y736" s="55">
        <v>24</v>
      </c>
      <c r="Z736" s="103">
        <v>90130</v>
      </c>
      <c r="AA736" s="89" t="s">
        <v>380</v>
      </c>
      <c r="AB736" s="111" t="s">
        <v>126</v>
      </c>
      <c r="AC736" s="54">
        <v>90128</v>
      </c>
      <c r="AD736" s="103"/>
      <c r="AE736" s="103"/>
      <c r="AF736" s="103"/>
      <c r="AG736" s="103"/>
      <c r="AH736" s="103"/>
      <c r="AI736" s="103"/>
      <c r="AJ736" s="103"/>
      <c r="AK736" s="79"/>
    </row>
    <row r="737" spans="1:37" x14ac:dyDescent="0.3">
      <c r="A737" s="103"/>
      <c r="B737" s="97">
        <v>90130</v>
      </c>
      <c r="C737" s="103" t="s">
        <v>467</v>
      </c>
      <c r="D737" s="103" t="s">
        <v>467</v>
      </c>
      <c r="E737" s="103" t="s">
        <v>126</v>
      </c>
      <c r="F737" s="103" t="s">
        <v>589</v>
      </c>
      <c r="G737" s="60">
        <v>1</v>
      </c>
      <c r="H737" s="103">
        <v>0</v>
      </c>
      <c r="I737" s="103" t="s">
        <v>127</v>
      </c>
      <c r="J737" s="103">
        <v>0</v>
      </c>
      <c r="K737" s="103">
        <v>16</v>
      </c>
      <c r="L737" s="103">
        <v>0</v>
      </c>
      <c r="M737" s="103">
        <v>0</v>
      </c>
      <c r="N737" s="103">
        <v>0</v>
      </c>
      <c r="O737" s="103">
        <v>0</v>
      </c>
      <c r="P737" s="103">
        <v>1</v>
      </c>
      <c r="Q737" s="103">
        <v>1</v>
      </c>
      <c r="R737" s="103">
        <v>0</v>
      </c>
      <c r="S737" s="136" t="s">
        <v>303</v>
      </c>
      <c r="T737" s="136">
        <v>350</v>
      </c>
      <c r="U737" s="139" t="s">
        <v>380</v>
      </c>
      <c r="V737" s="137">
        <v>40</v>
      </c>
      <c r="W737" s="90" t="s">
        <v>126</v>
      </c>
      <c r="X737" s="90">
        <v>0</v>
      </c>
      <c r="Y737" s="55">
        <v>25</v>
      </c>
      <c r="Z737" s="103">
        <v>90131</v>
      </c>
      <c r="AA737" s="89" t="s">
        <v>383</v>
      </c>
      <c r="AB737" s="111" t="s">
        <v>126</v>
      </c>
      <c r="AC737" s="54">
        <v>90129</v>
      </c>
      <c r="AD737" s="103"/>
      <c r="AE737" s="103"/>
      <c r="AF737" s="103"/>
      <c r="AG737" s="103"/>
      <c r="AH737" s="103"/>
      <c r="AI737" s="103"/>
      <c r="AJ737" s="103"/>
      <c r="AK737" s="79"/>
    </row>
    <row r="738" spans="1:37" x14ac:dyDescent="0.3">
      <c r="A738" s="103"/>
      <c r="B738" s="97">
        <v>90131</v>
      </c>
      <c r="C738" s="103" t="s">
        <v>467</v>
      </c>
      <c r="D738" s="103" t="s">
        <v>467</v>
      </c>
      <c r="E738" s="103" t="s">
        <v>126</v>
      </c>
      <c r="F738" s="103" t="s">
        <v>590</v>
      </c>
      <c r="G738" s="60">
        <v>1</v>
      </c>
      <c r="H738" s="103">
        <v>0</v>
      </c>
      <c r="I738" s="103" t="s">
        <v>127</v>
      </c>
      <c r="J738" s="103">
        <v>0</v>
      </c>
      <c r="K738" s="103">
        <v>16</v>
      </c>
      <c r="L738" s="103">
        <v>0</v>
      </c>
      <c r="M738" s="103">
        <v>0</v>
      </c>
      <c r="N738" s="103">
        <v>0</v>
      </c>
      <c r="O738" s="103">
        <v>0</v>
      </c>
      <c r="P738" s="103">
        <v>1</v>
      </c>
      <c r="Q738" s="103">
        <v>1</v>
      </c>
      <c r="R738" s="103">
        <v>0</v>
      </c>
      <c r="S738" s="136" t="s">
        <v>303</v>
      </c>
      <c r="T738" s="136">
        <v>350</v>
      </c>
      <c r="U738" s="139" t="s">
        <v>383</v>
      </c>
      <c r="V738" s="137">
        <v>300</v>
      </c>
      <c r="W738" s="90" t="s">
        <v>126</v>
      </c>
      <c r="X738" s="90">
        <v>0</v>
      </c>
      <c r="Y738" s="55">
        <v>26</v>
      </c>
      <c r="Z738" s="103">
        <v>90132</v>
      </c>
      <c r="AA738" s="89" t="s">
        <v>382</v>
      </c>
      <c r="AB738" s="111" t="s">
        <v>126</v>
      </c>
      <c r="AC738" s="54">
        <v>90130</v>
      </c>
      <c r="AD738" s="103"/>
      <c r="AE738" s="103"/>
      <c r="AF738" s="103"/>
      <c r="AG738" s="103"/>
      <c r="AH738" s="103"/>
      <c r="AI738" s="103"/>
      <c r="AJ738" s="103"/>
      <c r="AK738" s="79"/>
    </row>
    <row r="739" spans="1:37" x14ac:dyDescent="0.3">
      <c r="A739" s="103"/>
      <c r="B739" s="97">
        <v>90132</v>
      </c>
      <c r="C739" s="103" t="s">
        <v>467</v>
      </c>
      <c r="D739" s="103" t="s">
        <v>467</v>
      </c>
      <c r="E739" s="103" t="s">
        <v>126</v>
      </c>
      <c r="F739" s="103" t="s">
        <v>591</v>
      </c>
      <c r="G739" s="60">
        <v>1</v>
      </c>
      <c r="H739" s="103">
        <v>0</v>
      </c>
      <c r="I739" s="103" t="s">
        <v>127</v>
      </c>
      <c r="J739" s="103">
        <v>0</v>
      </c>
      <c r="K739" s="103">
        <v>16</v>
      </c>
      <c r="L739" s="103">
        <v>0</v>
      </c>
      <c r="M739" s="103">
        <v>0</v>
      </c>
      <c r="N739" s="103">
        <v>0</v>
      </c>
      <c r="O739" s="103">
        <v>0</v>
      </c>
      <c r="P739" s="103">
        <v>1</v>
      </c>
      <c r="Q739" s="103">
        <v>1</v>
      </c>
      <c r="R739" s="103">
        <v>0</v>
      </c>
      <c r="S739" s="136" t="s">
        <v>303</v>
      </c>
      <c r="T739" s="136">
        <v>400</v>
      </c>
      <c r="U739" s="139" t="s">
        <v>382</v>
      </c>
      <c r="V739" s="137">
        <v>10</v>
      </c>
      <c r="W739" s="90" t="s">
        <v>126</v>
      </c>
      <c r="X739" s="90">
        <v>0</v>
      </c>
      <c r="Y739" s="55">
        <v>27</v>
      </c>
      <c r="Z739" s="103">
        <v>90133</v>
      </c>
      <c r="AA739" s="89" t="s">
        <v>617</v>
      </c>
      <c r="AB739" s="111" t="s">
        <v>126</v>
      </c>
      <c r="AC739" s="54">
        <v>90131</v>
      </c>
      <c r="AD739" s="103"/>
      <c r="AE739" s="103"/>
      <c r="AF739" s="103"/>
      <c r="AG739" s="103"/>
      <c r="AH739" s="103"/>
      <c r="AI739" s="103"/>
      <c r="AJ739" s="103"/>
      <c r="AK739" s="79"/>
    </row>
    <row r="740" spans="1:37" x14ac:dyDescent="0.3">
      <c r="A740" s="103"/>
      <c r="B740" s="97">
        <v>90133</v>
      </c>
      <c r="C740" s="103" t="s">
        <v>467</v>
      </c>
      <c r="D740" s="103" t="s">
        <v>467</v>
      </c>
      <c r="E740" s="103" t="s">
        <v>126</v>
      </c>
      <c r="F740" s="103" t="s">
        <v>592</v>
      </c>
      <c r="G740" s="60">
        <v>1</v>
      </c>
      <c r="H740" s="103">
        <v>0</v>
      </c>
      <c r="I740" s="103" t="s">
        <v>127</v>
      </c>
      <c r="J740" s="103">
        <v>0</v>
      </c>
      <c r="K740" s="103">
        <v>16</v>
      </c>
      <c r="L740" s="103">
        <v>0</v>
      </c>
      <c r="M740" s="103">
        <v>0</v>
      </c>
      <c r="N740" s="103">
        <v>0</v>
      </c>
      <c r="O740" s="103">
        <v>0</v>
      </c>
      <c r="P740" s="103">
        <v>1</v>
      </c>
      <c r="Q740" s="103">
        <v>1</v>
      </c>
      <c r="R740" s="103">
        <v>0</v>
      </c>
      <c r="S740" s="136" t="s">
        <v>303</v>
      </c>
      <c r="T740" s="136">
        <v>400</v>
      </c>
      <c r="U740" s="139" t="s">
        <v>617</v>
      </c>
      <c r="V740" s="137">
        <v>7</v>
      </c>
      <c r="W740" s="90" t="s">
        <v>126</v>
      </c>
      <c r="X740" s="90">
        <v>0</v>
      </c>
      <c r="Y740" s="55">
        <v>28</v>
      </c>
      <c r="Z740" s="103">
        <v>90134</v>
      </c>
      <c r="AA740" s="89" t="s">
        <v>384</v>
      </c>
      <c r="AB740" s="111" t="s">
        <v>126</v>
      </c>
      <c r="AC740" s="54">
        <v>90132</v>
      </c>
      <c r="AD740" s="103"/>
      <c r="AE740" s="103"/>
      <c r="AF740" s="103"/>
      <c r="AG740" s="103"/>
      <c r="AH740" s="103"/>
      <c r="AI740" s="103"/>
      <c r="AJ740" s="79"/>
      <c r="AK740" s="79"/>
    </row>
    <row r="741" spans="1:37" x14ac:dyDescent="0.3">
      <c r="A741" s="103"/>
      <c r="B741" s="97">
        <v>90134</v>
      </c>
      <c r="C741" s="103" t="s">
        <v>467</v>
      </c>
      <c r="D741" s="103" t="s">
        <v>467</v>
      </c>
      <c r="E741" s="103" t="s">
        <v>126</v>
      </c>
      <c r="F741" s="103" t="s">
        <v>593</v>
      </c>
      <c r="G741" s="60">
        <v>1</v>
      </c>
      <c r="H741" s="103">
        <v>0</v>
      </c>
      <c r="I741" s="103" t="s">
        <v>127</v>
      </c>
      <c r="J741" s="103">
        <v>0</v>
      </c>
      <c r="K741" s="103">
        <v>16</v>
      </c>
      <c r="L741" s="103">
        <v>0</v>
      </c>
      <c r="M741" s="103">
        <v>0</v>
      </c>
      <c r="N741" s="103">
        <v>0</v>
      </c>
      <c r="O741" s="103">
        <v>0</v>
      </c>
      <c r="P741" s="103">
        <v>1</v>
      </c>
      <c r="Q741" s="103">
        <v>1</v>
      </c>
      <c r="R741" s="103">
        <v>0</v>
      </c>
      <c r="S741" s="136" t="s">
        <v>303</v>
      </c>
      <c r="T741" s="136">
        <v>400</v>
      </c>
      <c r="U741" s="139" t="s">
        <v>384</v>
      </c>
      <c r="V741" s="137">
        <v>45</v>
      </c>
      <c r="W741" s="90" t="s">
        <v>126</v>
      </c>
      <c r="X741" s="90">
        <v>0</v>
      </c>
      <c r="Y741" s="55">
        <v>29</v>
      </c>
      <c r="Z741" s="103">
        <v>90135</v>
      </c>
      <c r="AA741" s="89" t="s">
        <v>379</v>
      </c>
      <c r="AB741" s="111" t="s">
        <v>126</v>
      </c>
      <c r="AC741" s="54">
        <v>90133</v>
      </c>
      <c r="AD741" s="103"/>
      <c r="AE741" s="103"/>
      <c r="AF741" s="103"/>
      <c r="AG741" s="103"/>
      <c r="AH741" s="103"/>
      <c r="AI741" s="103"/>
      <c r="AJ741" s="79"/>
      <c r="AK741" s="79"/>
    </row>
    <row r="742" spans="1:37" x14ac:dyDescent="0.3">
      <c r="A742" s="103"/>
      <c r="B742" s="97">
        <v>90135</v>
      </c>
      <c r="C742" s="103" t="s">
        <v>467</v>
      </c>
      <c r="D742" s="103" t="s">
        <v>467</v>
      </c>
      <c r="E742" s="103" t="s">
        <v>126</v>
      </c>
      <c r="F742" s="103" t="s">
        <v>594</v>
      </c>
      <c r="G742" s="60">
        <v>1</v>
      </c>
      <c r="H742" s="103">
        <v>0</v>
      </c>
      <c r="I742" s="103" t="s">
        <v>127</v>
      </c>
      <c r="J742" s="103">
        <v>0</v>
      </c>
      <c r="K742" s="103">
        <v>16</v>
      </c>
      <c r="L742" s="103">
        <v>0</v>
      </c>
      <c r="M742" s="103">
        <v>0</v>
      </c>
      <c r="N742" s="103">
        <v>0</v>
      </c>
      <c r="O742" s="103">
        <v>0</v>
      </c>
      <c r="P742" s="103">
        <v>1</v>
      </c>
      <c r="Q742" s="103">
        <v>1</v>
      </c>
      <c r="R742" s="103">
        <v>0</v>
      </c>
      <c r="S742" s="136" t="s">
        <v>303</v>
      </c>
      <c r="T742" s="136">
        <v>400</v>
      </c>
      <c r="U742" s="139" t="s">
        <v>379</v>
      </c>
      <c r="V742" s="137">
        <v>2000</v>
      </c>
      <c r="W742" s="90" t="s">
        <v>126</v>
      </c>
      <c r="X742" s="90">
        <v>0</v>
      </c>
      <c r="Y742" s="55">
        <v>30</v>
      </c>
      <c r="Z742" s="103">
        <v>90136</v>
      </c>
      <c r="AA742" s="89" t="s">
        <v>385</v>
      </c>
      <c r="AB742" s="111" t="s">
        <v>126</v>
      </c>
      <c r="AC742" s="54">
        <v>90134</v>
      </c>
      <c r="AD742" s="103"/>
      <c r="AE742" s="103"/>
      <c r="AF742" s="103"/>
      <c r="AG742" s="103"/>
      <c r="AH742" s="103"/>
      <c r="AI742" s="103"/>
      <c r="AJ742" s="79"/>
      <c r="AK742" s="79"/>
    </row>
    <row r="743" spans="1:37" x14ac:dyDescent="0.3">
      <c r="A743" s="103"/>
      <c r="B743" s="97">
        <v>90136</v>
      </c>
      <c r="C743" s="103" t="s">
        <v>467</v>
      </c>
      <c r="D743" s="103" t="s">
        <v>467</v>
      </c>
      <c r="E743" s="103" t="s">
        <v>126</v>
      </c>
      <c r="F743" s="103" t="s">
        <v>595</v>
      </c>
      <c r="G743" s="60">
        <v>1</v>
      </c>
      <c r="H743" s="103">
        <v>0</v>
      </c>
      <c r="I743" s="103" t="s">
        <v>127</v>
      </c>
      <c r="J743" s="103">
        <v>0</v>
      </c>
      <c r="K743" s="103">
        <v>16</v>
      </c>
      <c r="L743" s="103">
        <v>0</v>
      </c>
      <c r="M743" s="103">
        <v>0</v>
      </c>
      <c r="N743" s="103">
        <v>0</v>
      </c>
      <c r="O743" s="103">
        <v>0</v>
      </c>
      <c r="P743" s="103">
        <v>1</v>
      </c>
      <c r="Q743" s="103">
        <v>1</v>
      </c>
      <c r="R743" s="103">
        <v>0</v>
      </c>
      <c r="S743" s="136" t="s">
        <v>303</v>
      </c>
      <c r="T743" s="138">
        <v>450</v>
      </c>
      <c r="U743" s="139" t="s">
        <v>385</v>
      </c>
      <c r="V743" s="137">
        <v>3</v>
      </c>
      <c r="W743" s="90" t="s">
        <v>126</v>
      </c>
      <c r="X743" s="90">
        <v>0</v>
      </c>
      <c r="Y743" s="55">
        <v>31</v>
      </c>
      <c r="Z743" s="103">
        <v>90137</v>
      </c>
      <c r="AA743" s="89" t="s">
        <v>383</v>
      </c>
      <c r="AB743" s="111" t="s">
        <v>126</v>
      </c>
      <c r="AC743" s="54">
        <v>90135</v>
      </c>
      <c r="AD743" s="103"/>
      <c r="AE743" s="103"/>
      <c r="AF743" s="103"/>
      <c r="AG743" s="103"/>
      <c r="AH743" s="103"/>
      <c r="AI743" s="103"/>
      <c r="AJ743" s="79"/>
      <c r="AK743" s="79"/>
    </row>
    <row r="744" spans="1:37" x14ac:dyDescent="0.3">
      <c r="A744" s="103"/>
      <c r="B744" s="97">
        <v>90137</v>
      </c>
      <c r="C744" s="103" t="s">
        <v>467</v>
      </c>
      <c r="D744" s="103" t="s">
        <v>467</v>
      </c>
      <c r="E744" s="103" t="s">
        <v>126</v>
      </c>
      <c r="F744" s="103" t="s">
        <v>596</v>
      </c>
      <c r="G744" s="60">
        <v>1</v>
      </c>
      <c r="H744" s="103">
        <v>0</v>
      </c>
      <c r="I744" s="103" t="s">
        <v>127</v>
      </c>
      <c r="J744" s="103">
        <v>0</v>
      </c>
      <c r="K744" s="103">
        <v>16</v>
      </c>
      <c r="L744" s="103">
        <v>0</v>
      </c>
      <c r="M744" s="103">
        <v>0</v>
      </c>
      <c r="N744" s="103">
        <v>0</v>
      </c>
      <c r="O744" s="103">
        <v>0</v>
      </c>
      <c r="P744" s="103">
        <v>1</v>
      </c>
      <c r="Q744" s="103">
        <v>1</v>
      </c>
      <c r="R744" s="103">
        <v>0</v>
      </c>
      <c r="S744" s="136" t="s">
        <v>303</v>
      </c>
      <c r="T744" s="138">
        <v>650</v>
      </c>
      <c r="U744" s="139" t="s">
        <v>383</v>
      </c>
      <c r="V744" s="137">
        <v>400</v>
      </c>
      <c r="W744" s="90" t="s">
        <v>126</v>
      </c>
      <c r="X744" s="90">
        <v>0</v>
      </c>
      <c r="Y744" s="55">
        <v>32</v>
      </c>
      <c r="Z744" s="103">
        <v>90138</v>
      </c>
      <c r="AA744" s="89" t="s">
        <v>382</v>
      </c>
      <c r="AB744" s="111" t="s">
        <v>126</v>
      </c>
      <c r="AC744" s="54">
        <v>90136</v>
      </c>
      <c r="AD744" s="103"/>
      <c r="AE744" s="103"/>
      <c r="AF744" s="103"/>
      <c r="AG744" s="103"/>
      <c r="AH744" s="103"/>
      <c r="AI744" s="103"/>
      <c r="AJ744" s="79"/>
      <c r="AK744" s="79"/>
    </row>
    <row r="745" spans="1:37" x14ac:dyDescent="0.3">
      <c r="A745" s="103"/>
      <c r="B745" s="97">
        <v>90138</v>
      </c>
      <c r="C745" s="103" t="s">
        <v>467</v>
      </c>
      <c r="D745" s="103" t="s">
        <v>467</v>
      </c>
      <c r="E745" s="103" t="s">
        <v>126</v>
      </c>
      <c r="F745" s="103" t="s">
        <v>597</v>
      </c>
      <c r="G745" s="60">
        <v>1</v>
      </c>
      <c r="H745" s="103">
        <v>0</v>
      </c>
      <c r="I745" s="103" t="s">
        <v>127</v>
      </c>
      <c r="J745" s="103">
        <v>0</v>
      </c>
      <c r="K745" s="103">
        <v>16</v>
      </c>
      <c r="L745" s="103">
        <v>0</v>
      </c>
      <c r="M745" s="103">
        <v>0</v>
      </c>
      <c r="N745" s="103">
        <v>0</v>
      </c>
      <c r="O745" s="103">
        <v>0</v>
      </c>
      <c r="P745" s="103">
        <v>1</v>
      </c>
      <c r="Q745" s="103">
        <v>1</v>
      </c>
      <c r="R745" s="103">
        <v>0</v>
      </c>
      <c r="S745" s="136" t="s">
        <v>303</v>
      </c>
      <c r="T745" s="138">
        <v>450</v>
      </c>
      <c r="U745" s="139" t="s">
        <v>382</v>
      </c>
      <c r="V745" s="137">
        <v>13</v>
      </c>
      <c r="W745" s="90" t="s">
        <v>126</v>
      </c>
      <c r="X745" s="90">
        <v>0</v>
      </c>
      <c r="Y745" s="55">
        <v>33</v>
      </c>
      <c r="Z745" s="103">
        <v>90139</v>
      </c>
      <c r="AA745" s="89" t="s">
        <v>617</v>
      </c>
      <c r="AB745" s="111" t="s">
        <v>126</v>
      </c>
      <c r="AC745" s="54">
        <v>90137</v>
      </c>
      <c r="AD745" s="103"/>
      <c r="AE745" s="103"/>
      <c r="AF745" s="103"/>
      <c r="AG745" s="103"/>
      <c r="AH745" s="103"/>
      <c r="AI745" s="103"/>
      <c r="AJ745" s="79"/>
      <c r="AK745" s="79"/>
    </row>
    <row r="746" spans="1:37" x14ac:dyDescent="0.3">
      <c r="A746" s="103"/>
      <c r="B746" s="97">
        <v>90139</v>
      </c>
      <c r="C746" s="103" t="s">
        <v>467</v>
      </c>
      <c r="D746" s="103" t="s">
        <v>467</v>
      </c>
      <c r="E746" s="103" t="s">
        <v>126</v>
      </c>
      <c r="F746" s="103" t="s">
        <v>598</v>
      </c>
      <c r="G746" s="60">
        <v>1</v>
      </c>
      <c r="H746" s="103">
        <v>0</v>
      </c>
      <c r="I746" s="103" t="s">
        <v>127</v>
      </c>
      <c r="J746" s="103">
        <v>0</v>
      </c>
      <c r="K746" s="103">
        <v>16</v>
      </c>
      <c r="L746" s="103">
        <v>0</v>
      </c>
      <c r="M746" s="103">
        <v>0</v>
      </c>
      <c r="N746" s="103">
        <v>0</v>
      </c>
      <c r="O746" s="103">
        <v>0</v>
      </c>
      <c r="P746" s="103">
        <v>1</v>
      </c>
      <c r="Q746" s="103">
        <v>1</v>
      </c>
      <c r="R746" s="103">
        <v>0</v>
      </c>
      <c r="S746" s="136" t="s">
        <v>303</v>
      </c>
      <c r="T746" s="138">
        <v>500</v>
      </c>
      <c r="U746" s="139" t="s">
        <v>617</v>
      </c>
      <c r="V746" s="137">
        <v>8</v>
      </c>
      <c r="W746" s="90" t="s">
        <v>126</v>
      </c>
      <c r="X746" s="90">
        <v>0</v>
      </c>
      <c r="Y746" s="55">
        <v>34</v>
      </c>
      <c r="Z746" s="103">
        <v>90140</v>
      </c>
      <c r="AA746" s="89" t="s">
        <v>384</v>
      </c>
      <c r="AB746" s="111" t="s">
        <v>126</v>
      </c>
      <c r="AC746" s="54">
        <v>90138</v>
      </c>
      <c r="AD746" s="103"/>
      <c r="AE746" s="103"/>
      <c r="AF746" s="103"/>
      <c r="AG746" s="103"/>
      <c r="AH746" s="103"/>
      <c r="AI746" s="103"/>
      <c r="AJ746" s="79"/>
      <c r="AK746" s="79"/>
    </row>
    <row r="747" spans="1:37" x14ac:dyDescent="0.3">
      <c r="A747" s="103"/>
      <c r="B747" s="97">
        <v>90140</v>
      </c>
      <c r="C747" s="103" t="s">
        <v>467</v>
      </c>
      <c r="D747" s="103" t="s">
        <v>467</v>
      </c>
      <c r="E747" s="103" t="s">
        <v>126</v>
      </c>
      <c r="F747" s="103" t="s">
        <v>599</v>
      </c>
      <c r="G747" s="60">
        <v>1</v>
      </c>
      <c r="H747" s="103">
        <v>0</v>
      </c>
      <c r="I747" s="103" t="s">
        <v>127</v>
      </c>
      <c r="J747" s="103">
        <v>0</v>
      </c>
      <c r="K747" s="103">
        <v>16</v>
      </c>
      <c r="L747" s="103">
        <v>0</v>
      </c>
      <c r="M747" s="103">
        <v>0</v>
      </c>
      <c r="N747" s="103">
        <v>0</v>
      </c>
      <c r="O747" s="103">
        <v>0</v>
      </c>
      <c r="P747" s="103">
        <v>1</v>
      </c>
      <c r="Q747" s="103">
        <v>1</v>
      </c>
      <c r="R747" s="103">
        <v>0</v>
      </c>
      <c r="S747" s="136" t="s">
        <v>303</v>
      </c>
      <c r="T747" s="138">
        <v>500</v>
      </c>
      <c r="U747" s="139" t="s">
        <v>384</v>
      </c>
      <c r="V747" s="137">
        <v>60</v>
      </c>
      <c r="W747" s="90" t="s">
        <v>126</v>
      </c>
      <c r="X747" s="90">
        <v>0</v>
      </c>
      <c r="Y747" s="55">
        <v>35</v>
      </c>
      <c r="Z747" s="103">
        <v>90141</v>
      </c>
      <c r="AA747" s="89" t="s">
        <v>379</v>
      </c>
      <c r="AB747" s="111" t="s">
        <v>126</v>
      </c>
      <c r="AC747" s="54">
        <v>90139</v>
      </c>
      <c r="AD747" s="103"/>
      <c r="AE747" s="103"/>
      <c r="AF747" s="103"/>
      <c r="AG747" s="103"/>
      <c r="AH747" s="103"/>
      <c r="AI747" s="103"/>
      <c r="AJ747" s="79"/>
      <c r="AK747" s="79"/>
    </row>
    <row r="748" spans="1:37" x14ac:dyDescent="0.3">
      <c r="A748" s="103"/>
      <c r="B748" s="97">
        <v>90141</v>
      </c>
      <c r="C748" s="103" t="s">
        <v>467</v>
      </c>
      <c r="D748" s="103" t="s">
        <v>467</v>
      </c>
      <c r="E748" s="103" t="s">
        <v>126</v>
      </c>
      <c r="F748" s="103" t="s">
        <v>600</v>
      </c>
      <c r="G748" s="60">
        <v>1</v>
      </c>
      <c r="H748" s="103">
        <v>0</v>
      </c>
      <c r="I748" s="103" t="s">
        <v>127</v>
      </c>
      <c r="J748" s="103">
        <v>0</v>
      </c>
      <c r="K748" s="103">
        <v>16</v>
      </c>
      <c r="L748" s="103">
        <v>0</v>
      </c>
      <c r="M748" s="103">
        <v>0</v>
      </c>
      <c r="N748" s="103">
        <v>0</v>
      </c>
      <c r="O748" s="103">
        <v>0</v>
      </c>
      <c r="P748" s="103">
        <v>1</v>
      </c>
      <c r="Q748" s="103">
        <v>1</v>
      </c>
      <c r="R748" s="103">
        <v>0</v>
      </c>
      <c r="S748" s="136" t="s">
        <v>303</v>
      </c>
      <c r="T748" s="138">
        <v>500</v>
      </c>
      <c r="U748" s="139" t="s">
        <v>379</v>
      </c>
      <c r="V748" s="137">
        <v>2400</v>
      </c>
      <c r="W748" s="90" t="s">
        <v>126</v>
      </c>
      <c r="X748" s="90">
        <v>0</v>
      </c>
      <c r="Y748" s="55">
        <v>36</v>
      </c>
      <c r="Z748" s="103">
        <v>90142</v>
      </c>
      <c r="AA748" s="89" t="s">
        <v>380</v>
      </c>
      <c r="AB748" s="111" t="s">
        <v>126</v>
      </c>
      <c r="AC748" s="54">
        <v>90140</v>
      </c>
      <c r="AD748" s="103"/>
      <c r="AE748" s="103"/>
      <c r="AF748" s="103"/>
      <c r="AG748" s="103"/>
      <c r="AH748" s="103"/>
      <c r="AI748" s="103"/>
      <c r="AJ748" s="79"/>
      <c r="AK748" s="79"/>
    </row>
    <row r="749" spans="1:37" x14ac:dyDescent="0.3">
      <c r="A749" s="103"/>
      <c r="B749" s="97">
        <v>90142</v>
      </c>
      <c r="C749" s="103" t="s">
        <v>467</v>
      </c>
      <c r="D749" s="103" t="s">
        <v>467</v>
      </c>
      <c r="E749" s="103" t="s">
        <v>126</v>
      </c>
      <c r="F749" s="103" t="s">
        <v>601</v>
      </c>
      <c r="G749" s="60">
        <v>1</v>
      </c>
      <c r="H749" s="103">
        <v>0</v>
      </c>
      <c r="I749" s="103" t="s">
        <v>127</v>
      </c>
      <c r="J749" s="103">
        <v>0</v>
      </c>
      <c r="K749" s="103">
        <v>16</v>
      </c>
      <c r="L749" s="103">
        <v>0</v>
      </c>
      <c r="M749" s="103">
        <v>0</v>
      </c>
      <c r="N749" s="103">
        <v>0</v>
      </c>
      <c r="O749" s="103">
        <v>0</v>
      </c>
      <c r="P749" s="103">
        <v>1</v>
      </c>
      <c r="Q749" s="103">
        <v>1</v>
      </c>
      <c r="R749" s="103">
        <v>0</v>
      </c>
      <c r="S749" s="136" t="s">
        <v>303</v>
      </c>
      <c r="T749" s="138">
        <v>500</v>
      </c>
      <c r="U749" s="139" t="s">
        <v>380</v>
      </c>
      <c r="V749" s="137">
        <v>90</v>
      </c>
      <c r="W749" s="90" t="s">
        <v>126</v>
      </c>
      <c r="X749" s="90">
        <v>0</v>
      </c>
      <c r="Y749" s="55">
        <v>37</v>
      </c>
      <c r="Z749" s="103">
        <v>90143</v>
      </c>
      <c r="AA749" s="89" t="s">
        <v>383</v>
      </c>
      <c r="AB749" s="111" t="s">
        <v>126</v>
      </c>
      <c r="AC749" s="54">
        <v>90141</v>
      </c>
      <c r="AD749" s="103"/>
      <c r="AE749" s="103"/>
      <c r="AF749" s="103"/>
      <c r="AG749" s="103"/>
      <c r="AH749" s="103"/>
      <c r="AI749" s="103"/>
      <c r="AJ749" s="79"/>
      <c r="AK749" s="79"/>
    </row>
    <row r="750" spans="1:37" x14ac:dyDescent="0.3">
      <c r="A750" s="103"/>
      <c r="B750" s="97">
        <v>90143</v>
      </c>
      <c r="C750" s="103" t="s">
        <v>467</v>
      </c>
      <c r="D750" s="103" t="s">
        <v>467</v>
      </c>
      <c r="E750" s="103" t="s">
        <v>126</v>
      </c>
      <c r="F750" s="103" t="s">
        <v>602</v>
      </c>
      <c r="G750" s="60">
        <v>1</v>
      </c>
      <c r="H750" s="103">
        <v>0</v>
      </c>
      <c r="I750" s="103" t="s">
        <v>127</v>
      </c>
      <c r="J750" s="103">
        <v>0</v>
      </c>
      <c r="K750" s="103">
        <v>16</v>
      </c>
      <c r="L750" s="103">
        <v>0</v>
      </c>
      <c r="M750" s="103">
        <v>0</v>
      </c>
      <c r="N750" s="103">
        <v>0</v>
      </c>
      <c r="O750" s="103">
        <v>0</v>
      </c>
      <c r="P750" s="103">
        <v>1</v>
      </c>
      <c r="Q750" s="103">
        <v>1</v>
      </c>
      <c r="R750" s="103">
        <v>0</v>
      </c>
      <c r="S750" s="136" t="s">
        <v>303</v>
      </c>
      <c r="T750" s="138">
        <v>750</v>
      </c>
      <c r="U750" s="139" t="s">
        <v>383</v>
      </c>
      <c r="V750" s="137">
        <v>500</v>
      </c>
      <c r="W750" s="90" t="s">
        <v>126</v>
      </c>
      <c r="X750" s="90">
        <v>0</v>
      </c>
      <c r="Y750" s="55">
        <v>38</v>
      </c>
      <c r="Z750" s="103">
        <v>90144</v>
      </c>
      <c r="AA750" s="89" t="s">
        <v>382</v>
      </c>
      <c r="AB750" s="111" t="s">
        <v>126</v>
      </c>
      <c r="AC750" s="54">
        <v>90142</v>
      </c>
      <c r="AD750" s="103"/>
      <c r="AE750" s="103"/>
      <c r="AF750" s="103"/>
      <c r="AG750" s="103"/>
      <c r="AH750" s="103"/>
      <c r="AI750" s="103"/>
      <c r="AJ750" s="79"/>
      <c r="AK750" s="79"/>
    </row>
    <row r="751" spans="1:37" x14ac:dyDescent="0.3">
      <c r="A751" s="103"/>
      <c r="B751" s="97">
        <v>90144</v>
      </c>
      <c r="C751" s="103" t="s">
        <v>467</v>
      </c>
      <c r="D751" s="103" t="s">
        <v>467</v>
      </c>
      <c r="E751" s="103" t="s">
        <v>126</v>
      </c>
      <c r="F751" s="103" t="s">
        <v>603</v>
      </c>
      <c r="G751" s="60">
        <v>1</v>
      </c>
      <c r="H751" s="103">
        <v>0</v>
      </c>
      <c r="I751" s="103" t="s">
        <v>127</v>
      </c>
      <c r="J751" s="103">
        <v>0</v>
      </c>
      <c r="K751" s="103">
        <v>16</v>
      </c>
      <c r="L751" s="103">
        <v>0</v>
      </c>
      <c r="M751" s="103">
        <v>0</v>
      </c>
      <c r="N751" s="103">
        <v>0</v>
      </c>
      <c r="O751" s="103">
        <v>0</v>
      </c>
      <c r="P751" s="103">
        <v>1</v>
      </c>
      <c r="Q751" s="103">
        <v>1</v>
      </c>
      <c r="R751" s="103">
        <v>0</v>
      </c>
      <c r="S751" s="136" t="s">
        <v>303</v>
      </c>
      <c r="T751" s="138">
        <v>550</v>
      </c>
      <c r="U751" s="139" t="s">
        <v>382</v>
      </c>
      <c r="V751" s="137">
        <v>17</v>
      </c>
      <c r="W751" s="90" t="s">
        <v>126</v>
      </c>
      <c r="X751" s="90">
        <v>0</v>
      </c>
      <c r="Y751" s="55">
        <v>39</v>
      </c>
      <c r="Z751" s="103">
        <v>90145</v>
      </c>
      <c r="AA751" s="89" t="s">
        <v>617</v>
      </c>
      <c r="AB751" s="111" t="s">
        <v>126</v>
      </c>
      <c r="AC751" s="54">
        <v>90143</v>
      </c>
      <c r="AD751" s="103"/>
      <c r="AE751" s="103"/>
      <c r="AF751" s="103"/>
      <c r="AG751" s="103"/>
      <c r="AH751" s="103"/>
      <c r="AI751" s="103"/>
      <c r="AJ751" s="79"/>
      <c r="AK751" s="79"/>
    </row>
    <row r="752" spans="1:37" x14ac:dyDescent="0.3">
      <c r="A752" s="103"/>
      <c r="B752" s="97">
        <v>90145</v>
      </c>
      <c r="C752" s="103" t="s">
        <v>467</v>
      </c>
      <c r="D752" s="103" t="s">
        <v>467</v>
      </c>
      <c r="E752" s="103" t="s">
        <v>126</v>
      </c>
      <c r="F752" s="103" t="s">
        <v>604</v>
      </c>
      <c r="G752" s="60">
        <v>1</v>
      </c>
      <c r="H752" s="103">
        <v>0</v>
      </c>
      <c r="I752" s="103" t="s">
        <v>127</v>
      </c>
      <c r="J752" s="103">
        <v>0</v>
      </c>
      <c r="K752" s="103">
        <v>16</v>
      </c>
      <c r="L752" s="103">
        <v>0</v>
      </c>
      <c r="M752" s="103">
        <v>0</v>
      </c>
      <c r="N752" s="103">
        <v>0</v>
      </c>
      <c r="O752" s="103">
        <v>0</v>
      </c>
      <c r="P752" s="103">
        <v>1</v>
      </c>
      <c r="Q752" s="103">
        <v>1</v>
      </c>
      <c r="R752" s="103">
        <v>0</v>
      </c>
      <c r="S752" s="136" t="s">
        <v>303</v>
      </c>
      <c r="T752" s="138">
        <v>550</v>
      </c>
      <c r="U752" s="139" t="s">
        <v>617</v>
      </c>
      <c r="V752" s="137">
        <v>10</v>
      </c>
      <c r="W752" s="90" t="s">
        <v>126</v>
      </c>
      <c r="X752" s="90">
        <v>0</v>
      </c>
      <c r="Y752" s="55">
        <v>40</v>
      </c>
      <c r="Z752" s="103">
        <v>90146</v>
      </c>
      <c r="AA752" s="89" t="s">
        <v>384</v>
      </c>
      <c r="AB752" s="111" t="s">
        <v>126</v>
      </c>
      <c r="AC752" s="54">
        <v>90144</v>
      </c>
      <c r="AD752" s="103"/>
      <c r="AE752" s="103"/>
      <c r="AF752" s="103"/>
      <c r="AG752" s="103"/>
      <c r="AH752" s="103"/>
      <c r="AI752" s="103"/>
      <c r="AJ752" s="79"/>
      <c r="AK752" s="79"/>
    </row>
    <row r="753" spans="1:37" x14ac:dyDescent="0.3">
      <c r="A753" s="103"/>
      <c r="B753" s="97">
        <v>90146</v>
      </c>
      <c r="C753" s="103" t="s">
        <v>467</v>
      </c>
      <c r="D753" s="103" t="s">
        <v>467</v>
      </c>
      <c r="E753" s="103" t="s">
        <v>126</v>
      </c>
      <c r="F753" s="103" t="s">
        <v>605</v>
      </c>
      <c r="G753" s="60">
        <v>1</v>
      </c>
      <c r="H753" s="103">
        <v>0</v>
      </c>
      <c r="I753" s="103" t="s">
        <v>127</v>
      </c>
      <c r="J753" s="103">
        <v>0</v>
      </c>
      <c r="K753" s="103">
        <v>16</v>
      </c>
      <c r="L753" s="103">
        <v>0</v>
      </c>
      <c r="M753" s="103">
        <v>0</v>
      </c>
      <c r="N753" s="103">
        <v>0</v>
      </c>
      <c r="O753" s="103">
        <v>0</v>
      </c>
      <c r="P753" s="103">
        <v>1</v>
      </c>
      <c r="Q753" s="103">
        <v>1</v>
      </c>
      <c r="R753" s="103">
        <v>0</v>
      </c>
      <c r="S753" s="136" t="s">
        <v>303</v>
      </c>
      <c r="T753" s="138">
        <v>550</v>
      </c>
      <c r="U753" s="139" t="s">
        <v>384</v>
      </c>
      <c r="V753" s="137">
        <v>200</v>
      </c>
      <c r="W753" s="90" t="s">
        <v>126</v>
      </c>
      <c r="X753" s="90">
        <v>0</v>
      </c>
      <c r="Y753" s="55">
        <v>41</v>
      </c>
      <c r="Z753" s="103">
        <v>90147</v>
      </c>
      <c r="AA753" s="89" t="s">
        <v>379</v>
      </c>
      <c r="AB753" s="111" t="s">
        <v>126</v>
      </c>
      <c r="AC753" s="54">
        <v>90145</v>
      </c>
      <c r="AD753" s="103"/>
      <c r="AE753" s="103"/>
      <c r="AF753" s="103"/>
      <c r="AG753" s="103"/>
      <c r="AH753" s="103"/>
      <c r="AI753" s="103"/>
      <c r="AJ753" s="79"/>
      <c r="AK753" s="79"/>
    </row>
    <row r="754" spans="1:37" x14ac:dyDescent="0.3">
      <c r="A754" s="103"/>
      <c r="B754" s="97">
        <v>90147</v>
      </c>
      <c r="C754" s="103" t="s">
        <v>467</v>
      </c>
      <c r="D754" s="103" t="s">
        <v>467</v>
      </c>
      <c r="E754" s="103" t="s">
        <v>126</v>
      </c>
      <c r="F754" s="103" t="s">
        <v>606</v>
      </c>
      <c r="G754" s="60">
        <v>1</v>
      </c>
      <c r="H754" s="103">
        <v>0</v>
      </c>
      <c r="I754" s="103" t="s">
        <v>127</v>
      </c>
      <c r="J754" s="103">
        <v>0</v>
      </c>
      <c r="K754" s="103">
        <v>16</v>
      </c>
      <c r="L754" s="103">
        <v>0</v>
      </c>
      <c r="M754" s="103">
        <v>0</v>
      </c>
      <c r="N754" s="103">
        <v>0</v>
      </c>
      <c r="O754" s="103">
        <v>0</v>
      </c>
      <c r="P754" s="103">
        <v>1</v>
      </c>
      <c r="Q754" s="103">
        <v>1</v>
      </c>
      <c r="R754" s="103">
        <v>0</v>
      </c>
      <c r="S754" s="136" t="s">
        <v>303</v>
      </c>
      <c r="T754" s="138">
        <v>600</v>
      </c>
      <c r="U754" s="139" t="s">
        <v>379</v>
      </c>
      <c r="V754" s="137">
        <v>2500</v>
      </c>
      <c r="W754" s="90" t="s">
        <v>126</v>
      </c>
      <c r="X754" s="90">
        <v>0</v>
      </c>
      <c r="Y754" s="55">
        <v>42</v>
      </c>
      <c r="Z754" s="103">
        <v>90148</v>
      </c>
      <c r="AA754" s="89" t="s">
        <v>385</v>
      </c>
      <c r="AB754" s="111" t="s">
        <v>126</v>
      </c>
      <c r="AC754" s="54">
        <v>90146</v>
      </c>
      <c r="AD754" s="103"/>
      <c r="AE754" s="103"/>
      <c r="AF754" s="103"/>
      <c r="AG754" s="103"/>
      <c r="AH754" s="103"/>
      <c r="AI754" s="103"/>
      <c r="AJ754" s="79"/>
      <c r="AK754" s="79"/>
    </row>
    <row r="755" spans="1:37" s="20" customFormat="1" x14ac:dyDescent="0.3">
      <c r="A755" s="103"/>
      <c r="B755" s="97">
        <v>90148</v>
      </c>
      <c r="C755" s="103" t="s">
        <v>467</v>
      </c>
      <c r="D755" s="103" t="s">
        <v>467</v>
      </c>
      <c r="E755" s="103" t="s">
        <v>126</v>
      </c>
      <c r="F755" s="103" t="s">
        <v>607</v>
      </c>
      <c r="G755" s="60">
        <v>1</v>
      </c>
      <c r="H755" s="103">
        <v>0</v>
      </c>
      <c r="I755" s="103" t="s">
        <v>127</v>
      </c>
      <c r="J755" s="103">
        <v>0</v>
      </c>
      <c r="K755" s="103">
        <v>16</v>
      </c>
      <c r="L755" s="103">
        <v>0</v>
      </c>
      <c r="M755" s="103">
        <v>0</v>
      </c>
      <c r="N755" s="103">
        <v>0</v>
      </c>
      <c r="O755" s="103">
        <v>0</v>
      </c>
      <c r="P755" s="103">
        <v>1</v>
      </c>
      <c r="Q755" s="103">
        <v>1</v>
      </c>
      <c r="R755" s="103">
        <v>0</v>
      </c>
      <c r="S755" s="136" t="s">
        <v>304</v>
      </c>
      <c r="T755" s="141">
        <v>120</v>
      </c>
      <c r="U755" s="139" t="s">
        <v>385</v>
      </c>
      <c r="V755" s="137">
        <v>10</v>
      </c>
      <c r="W755" s="90" t="s">
        <v>126</v>
      </c>
      <c r="X755" s="90">
        <v>0</v>
      </c>
      <c r="Y755" s="55">
        <v>43</v>
      </c>
      <c r="Z755" s="103">
        <v>90149</v>
      </c>
      <c r="AA755" s="89" t="s">
        <v>383</v>
      </c>
      <c r="AB755" s="111" t="s">
        <v>126</v>
      </c>
      <c r="AC755" s="54">
        <v>90147</v>
      </c>
      <c r="AD755" s="103"/>
      <c r="AE755" s="103"/>
      <c r="AF755" s="103"/>
      <c r="AG755" s="103"/>
      <c r="AH755" s="103"/>
      <c r="AI755" s="103"/>
      <c r="AJ755" s="103"/>
      <c r="AK755" s="103"/>
    </row>
    <row r="756" spans="1:37" s="20" customFormat="1" x14ac:dyDescent="0.3">
      <c r="A756" s="103"/>
      <c r="B756" s="97">
        <v>90149</v>
      </c>
      <c r="C756" s="103" t="s">
        <v>467</v>
      </c>
      <c r="D756" s="103" t="s">
        <v>467</v>
      </c>
      <c r="E756" s="103" t="s">
        <v>126</v>
      </c>
      <c r="F756" s="103" t="s">
        <v>608</v>
      </c>
      <c r="G756" s="60">
        <v>1</v>
      </c>
      <c r="H756" s="103">
        <v>0</v>
      </c>
      <c r="I756" s="103" t="s">
        <v>127</v>
      </c>
      <c r="J756" s="103">
        <v>0</v>
      </c>
      <c r="K756" s="103">
        <v>16</v>
      </c>
      <c r="L756" s="103">
        <v>0</v>
      </c>
      <c r="M756" s="103">
        <v>0</v>
      </c>
      <c r="N756" s="103">
        <v>0</v>
      </c>
      <c r="O756" s="103">
        <v>0</v>
      </c>
      <c r="P756" s="103">
        <v>1</v>
      </c>
      <c r="Q756" s="103">
        <v>1</v>
      </c>
      <c r="R756" s="103">
        <v>0</v>
      </c>
      <c r="S756" s="136" t="s">
        <v>303</v>
      </c>
      <c r="T756" s="138">
        <v>1000</v>
      </c>
      <c r="U756" s="139" t="s">
        <v>383</v>
      </c>
      <c r="V756" s="137">
        <v>600</v>
      </c>
      <c r="W756" s="90" t="s">
        <v>126</v>
      </c>
      <c r="X756" s="90">
        <v>0</v>
      </c>
      <c r="Y756" s="55">
        <v>44</v>
      </c>
      <c r="Z756" s="103">
        <v>90150</v>
      </c>
      <c r="AA756" s="89" t="s">
        <v>382</v>
      </c>
      <c r="AB756" s="111" t="s">
        <v>126</v>
      </c>
      <c r="AC756" s="54">
        <v>90148</v>
      </c>
      <c r="AD756" s="103"/>
      <c r="AE756" s="103"/>
      <c r="AF756" s="103"/>
      <c r="AG756" s="103"/>
      <c r="AH756" s="103"/>
      <c r="AI756" s="103"/>
      <c r="AJ756" s="103"/>
      <c r="AK756" s="103"/>
    </row>
    <row r="757" spans="1:37" s="20" customFormat="1" x14ac:dyDescent="0.3">
      <c r="A757" s="103"/>
      <c r="B757" s="97">
        <v>90150</v>
      </c>
      <c r="C757" s="103" t="s">
        <v>467</v>
      </c>
      <c r="D757" s="103" t="s">
        <v>467</v>
      </c>
      <c r="E757" s="103" t="s">
        <v>126</v>
      </c>
      <c r="F757" s="103" t="s">
        <v>609</v>
      </c>
      <c r="G757" s="60">
        <v>1</v>
      </c>
      <c r="H757" s="103">
        <v>0</v>
      </c>
      <c r="I757" s="103" t="s">
        <v>127</v>
      </c>
      <c r="J757" s="103">
        <v>0</v>
      </c>
      <c r="K757" s="103">
        <v>16</v>
      </c>
      <c r="L757" s="103">
        <v>0</v>
      </c>
      <c r="M757" s="103">
        <v>0</v>
      </c>
      <c r="N757" s="103">
        <v>0</v>
      </c>
      <c r="O757" s="103">
        <v>0</v>
      </c>
      <c r="P757" s="103">
        <v>1</v>
      </c>
      <c r="Q757" s="103">
        <v>1</v>
      </c>
      <c r="R757" s="103">
        <v>0</v>
      </c>
      <c r="S757" s="136" t="s">
        <v>303</v>
      </c>
      <c r="T757" s="138">
        <v>600</v>
      </c>
      <c r="U757" s="139" t="s">
        <v>382</v>
      </c>
      <c r="V757" s="137">
        <v>21</v>
      </c>
      <c r="W757" s="90" t="s">
        <v>126</v>
      </c>
      <c r="X757" s="90">
        <v>0</v>
      </c>
      <c r="Y757" s="55">
        <v>45</v>
      </c>
      <c r="Z757" s="103">
        <v>90151</v>
      </c>
      <c r="AA757" s="92" t="s">
        <v>998</v>
      </c>
      <c r="AB757" s="111" t="s">
        <v>126</v>
      </c>
      <c r="AC757" s="54">
        <v>90149</v>
      </c>
      <c r="AD757" s="103"/>
      <c r="AE757" s="103"/>
      <c r="AF757" s="103"/>
      <c r="AG757" s="103"/>
      <c r="AH757" s="103"/>
      <c r="AI757" s="103"/>
      <c r="AJ757" s="103"/>
      <c r="AK757" s="103"/>
    </row>
    <row r="758" spans="1:37" s="79" customFormat="1" x14ac:dyDescent="0.3">
      <c r="A758" s="103"/>
      <c r="B758" s="97">
        <v>90151</v>
      </c>
      <c r="C758" s="103" t="s">
        <v>467</v>
      </c>
      <c r="D758" s="103" t="s">
        <v>467</v>
      </c>
      <c r="E758" s="103" t="s">
        <v>126</v>
      </c>
      <c r="F758" s="103" t="s">
        <v>610</v>
      </c>
      <c r="G758" s="60">
        <v>1</v>
      </c>
      <c r="H758" s="103">
        <v>0</v>
      </c>
      <c r="I758" s="103" t="s">
        <v>127</v>
      </c>
      <c r="J758" s="103">
        <v>0</v>
      </c>
      <c r="K758" s="103">
        <v>16</v>
      </c>
      <c r="L758" s="103">
        <v>0</v>
      </c>
      <c r="M758" s="103">
        <v>0</v>
      </c>
      <c r="N758" s="103">
        <v>0</v>
      </c>
      <c r="O758" s="103">
        <v>0</v>
      </c>
      <c r="P758" s="103">
        <v>1</v>
      </c>
      <c r="Q758" s="103">
        <v>1</v>
      </c>
      <c r="R758" s="103">
        <v>0</v>
      </c>
      <c r="S758" s="136" t="s">
        <v>472</v>
      </c>
      <c r="T758" s="138">
        <v>102</v>
      </c>
      <c r="U758" s="142" t="s">
        <v>998</v>
      </c>
      <c r="V758" s="142">
        <v>6</v>
      </c>
      <c r="W758" s="90" t="s">
        <v>126</v>
      </c>
      <c r="X758" s="90">
        <v>0</v>
      </c>
      <c r="Y758" s="55">
        <v>46</v>
      </c>
      <c r="Z758" s="103">
        <v>90152</v>
      </c>
      <c r="AA758" s="95" t="s">
        <v>378</v>
      </c>
      <c r="AB758" s="111" t="s">
        <v>126</v>
      </c>
      <c r="AC758" s="54">
        <v>90150</v>
      </c>
      <c r="AD758" s="103"/>
      <c r="AE758" s="103"/>
      <c r="AF758" s="103"/>
      <c r="AG758" s="103"/>
      <c r="AH758" s="103"/>
      <c r="AI758" s="103"/>
      <c r="AJ758" s="103"/>
      <c r="AK758" s="103"/>
    </row>
    <row r="759" spans="1:37" s="20" customFormat="1" x14ac:dyDescent="0.3">
      <c r="A759" s="103"/>
      <c r="B759" s="97">
        <v>90152</v>
      </c>
      <c r="C759" s="103" t="s">
        <v>467</v>
      </c>
      <c r="D759" s="103" t="s">
        <v>467</v>
      </c>
      <c r="E759" s="103" t="s">
        <v>126</v>
      </c>
      <c r="F759" s="103" t="s">
        <v>611</v>
      </c>
      <c r="G759" s="60">
        <v>1</v>
      </c>
      <c r="H759" s="103">
        <v>0</v>
      </c>
      <c r="I759" s="103" t="s">
        <v>127</v>
      </c>
      <c r="J759" s="103">
        <v>0</v>
      </c>
      <c r="K759" s="103">
        <v>16</v>
      </c>
      <c r="L759" s="103">
        <v>0</v>
      </c>
      <c r="M759" s="103">
        <v>0</v>
      </c>
      <c r="N759" s="103">
        <v>0</v>
      </c>
      <c r="O759" s="103">
        <v>0</v>
      </c>
      <c r="P759" s="103">
        <v>1</v>
      </c>
      <c r="Q759" s="103">
        <v>1</v>
      </c>
      <c r="R759" s="103">
        <v>0</v>
      </c>
      <c r="S759" s="136" t="s">
        <v>472</v>
      </c>
      <c r="T759" s="136">
        <v>711</v>
      </c>
      <c r="U759" s="144" t="s">
        <v>378</v>
      </c>
      <c r="V759" s="145">
        <v>12</v>
      </c>
      <c r="W759" s="90" t="s">
        <v>126</v>
      </c>
      <c r="X759" s="90">
        <v>0</v>
      </c>
      <c r="Y759" s="103">
        <v>51</v>
      </c>
      <c r="Z759" s="103">
        <v>90153</v>
      </c>
      <c r="AA759" s="103" t="s">
        <v>379</v>
      </c>
      <c r="AB759" s="111" t="s">
        <v>126</v>
      </c>
      <c r="AC759" s="54">
        <v>90151</v>
      </c>
      <c r="AD759" s="103"/>
      <c r="AE759" s="103"/>
      <c r="AF759" s="103"/>
      <c r="AG759" s="103"/>
      <c r="AH759" s="103"/>
      <c r="AI759" s="103"/>
      <c r="AJ759" s="103"/>
      <c r="AK759" s="103"/>
    </row>
    <row r="760" spans="1:37" s="40" customFormat="1" x14ac:dyDescent="0.3">
      <c r="A760" s="103"/>
      <c r="B760" s="97">
        <v>90153</v>
      </c>
      <c r="C760" s="103" t="s">
        <v>467</v>
      </c>
      <c r="D760" s="103" t="s">
        <v>467</v>
      </c>
      <c r="E760" s="103" t="s">
        <v>126</v>
      </c>
      <c r="F760" s="103" t="s">
        <v>612</v>
      </c>
      <c r="G760" s="60">
        <v>1</v>
      </c>
      <c r="H760" s="103">
        <v>0</v>
      </c>
      <c r="I760" s="103" t="s">
        <v>127</v>
      </c>
      <c r="J760" s="103">
        <v>0</v>
      </c>
      <c r="K760" s="103">
        <v>16</v>
      </c>
      <c r="L760" s="103">
        <v>0</v>
      </c>
      <c r="M760" s="103">
        <v>0</v>
      </c>
      <c r="N760" s="103">
        <v>0</v>
      </c>
      <c r="O760" s="103">
        <v>0</v>
      </c>
      <c r="P760" s="103">
        <v>1</v>
      </c>
      <c r="Q760" s="103">
        <v>1</v>
      </c>
      <c r="R760" s="103">
        <v>0</v>
      </c>
      <c r="S760" s="136" t="s">
        <v>305</v>
      </c>
      <c r="T760" s="136">
        <v>20</v>
      </c>
      <c r="U760" s="144" t="s">
        <v>379</v>
      </c>
      <c r="V760" s="145">
        <v>4000</v>
      </c>
      <c r="W760" s="90" t="s">
        <v>126</v>
      </c>
      <c r="X760" s="90">
        <v>0</v>
      </c>
      <c r="Y760" s="103">
        <v>52</v>
      </c>
      <c r="Z760" s="103">
        <v>90154</v>
      </c>
      <c r="AA760" s="103" t="s">
        <v>378</v>
      </c>
      <c r="AB760" s="111" t="s">
        <v>126</v>
      </c>
      <c r="AC760" s="54">
        <v>90152</v>
      </c>
      <c r="AD760" s="103"/>
      <c r="AE760" s="103"/>
      <c r="AF760" s="103"/>
      <c r="AG760" s="103"/>
      <c r="AH760" s="103"/>
      <c r="AI760" s="103"/>
      <c r="AJ760" s="103"/>
      <c r="AK760" s="103"/>
    </row>
    <row r="761" spans="1:37" s="40" customFormat="1" x14ac:dyDescent="0.3">
      <c r="A761" s="103"/>
      <c r="B761" s="97">
        <v>90154</v>
      </c>
      <c r="C761" s="103" t="s">
        <v>467</v>
      </c>
      <c r="D761" s="103" t="s">
        <v>467</v>
      </c>
      <c r="E761" s="103" t="s">
        <v>126</v>
      </c>
      <c r="F761" s="103" t="s">
        <v>613</v>
      </c>
      <c r="G761" s="60">
        <v>1</v>
      </c>
      <c r="H761" s="103">
        <v>0</v>
      </c>
      <c r="I761" s="103" t="s">
        <v>127</v>
      </c>
      <c r="J761" s="103">
        <v>0</v>
      </c>
      <c r="K761" s="103">
        <v>16</v>
      </c>
      <c r="L761" s="103">
        <v>0</v>
      </c>
      <c r="M761" s="103">
        <v>0</v>
      </c>
      <c r="N761" s="103">
        <v>0</v>
      </c>
      <c r="O761" s="103">
        <v>0</v>
      </c>
      <c r="P761" s="103">
        <v>1</v>
      </c>
      <c r="Q761" s="103">
        <v>1</v>
      </c>
      <c r="R761" s="103">
        <v>0</v>
      </c>
      <c r="S761" s="136" t="s">
        <v>303</v>
      </c>
      <c r="T761" s="136">
        <v>550</v>
      </c>
      <c r="U761" s="144" t="s">
        <v>378</v>
      </c>
      <c r="V761" s="145">
        <v>12</v>
      </c>
      <c r="W761" s="90" t="s">
        <v>126</v>
      </c>
      <c r="X761" s="90">
        <v>0</v>
      </c>
      <c r="Y761" s="103">
        <v>51</v>
      </c>
      <c r="Z761" s="103">
        <v>90155</v>
      </c>
      <c r="AA761" s="103" t="s">
        <v>384</v>
      </c>
      <c r="AB761" s="111" t="s">
        <v>126</v>
      </c>
      <c r="AC761" s="54">
        <v>90153</v>
      </c>
      <c r="AD761" s="103"/>
      <c r="AE761" s="103"/>
      <c r="AF761" s="103"/>
      <c r="AG761" s="103"/>
      <c r="AH761" s="103"/>
      <c r="AI761" s="103"/>
      <c r="AJ761" s="103"/>
      <c r="AK761" s="103"/>
    </row>
    <row r="762" spans="1:37" x14ac:dyDescent="0.3">
      <c r="A762" s="103"/>
      <c r="B762" s="97">
        <v>90155</v>
      </c>
      <c r="C762" s="103" t="s">
        <v>467</v>
      </c>
      <c r="D762" s="103" t="s">
        <v>467</v>
      </c>
      <c r="E762" s="103" t="s">
        <v>126</v>
      </c>
      <c r="F762" s="103" t="s">
        <v>614</v>
      </c>
      <c r="G762" s="60">
        <v>1</v>
      </c>
      <c r="H762" s="103">
        <v>0</v>
      </c>
      <c r="I762" s="103" t="s">
        <v>127</v>
      </c>
      <c r="J762" s="103">
        <v>0</v>
      </c>
      <c r="K762" s="103">
        <v>16</v>
      </c>
      <c r="L762" s="103">
        <v>0</v>
      </c>
      <c r="M762" s="103">
        <v>0</v>
      </c>
      <c r="N762" s="103">
        <v>0</v>
      </c>
      <c r="O762" s="103">
        <v>0</v>
      </c>
      <c r="P762" s="103">
        <v>1</v>
      </c>
      <c r="Q762" s="103">
        <v>1</v>
      </c>
      <c r="R762" s="103">
        <v>0</v>
      </c>
      <c r="S762" s="136" t="s">
        <v>303</v>
      </c>
      <c r="T762" s="136">
        <v>550</v>
      </c>
      <c r="U762" s="144" t="s">
        <v>384</v>
      </c>
      <c r="V762" s="145">
        <v>90</v>
      </c>
      <c r="W762" s="90" t="s">
        <v>126</v>
      </c>
      <c r="X762" s="90">
        <v>0</v>
      </c>
      <c r="Y762" s="103">
        <v>55</v>
      </c>
      <c r="Z762" s="103">
        <v>90156</v>
      </c>
      <c r="AA762" s="103" t="s">
        <v>379</v>
      </c>
      <c r="AB762" s="111" t="s">
        <v>126</v>
      </c>
      <c r="AC762" s="54">
        <v>90154</v>
      </c>
      <c r="AD762" s="103"/>
      <c r="AE762" s="103"/>
      <c r="AF762" s="103"/>
      <c r="AG762" s="103"/>
      <c r="AH762" s="103"/>
      <c r="AI762" s="103"/>
      <c r="AJ762" s="79"/>
      <c r="AK762" s="79"/>
    </row>
    <row r="763" spans="1:37" s="40" customFormat="1" x14ac:dyDescent="0.3">
      <c r="A763" s="103"/>
      <c r="B763" s="97">
        <v>90156</v>
      </c>
      <c r="C763" s="103" t="s">
        <v>467</v>
      </c>
      <c r="D763" s="103" t="s">
        <v>467</v>
      </c>
      <c r="E763" s="103" t="s">
        <v>126</v>
      </c>
      <c r="F763" s="103" t="s">
        <v>826</v>
      </c>
      <c r="G763" s="60">
        <v>1</v>
      </c>
      <c r="H763" s="103">
        <v>0</v>
      </c>
      <c r="I763" s="103" t="s">
        <v>127</v>
      </c>
      <c r="J763" s="103">
        <v>0</v>
      </c>
      <c r="K763" s="103">
        <v>16</v>
      </c>
      <c r="L763" s="103">
        <v>0</v>
      </c>
      <c r="M763" s="103">
        <v>0</v>
      </c>
      <c r="N763" s="103">
        <v>0</v>
      </c>
      <c r="O763" s="103">
        <v>0</v>
      </c>
      <c r="P763" s="103">
        <v>1</v>
      </c>
      <c r="Q763" s="103">
        <v>1</v>
      </c>
      <c r="R763" s="103">
        <v>0</v>
      </c>
      <c r="S763" s="136" t="s">
        <v>472</v>
      </c>
      <c r="T763" s="136">
        <v>811</v>
      </c>
      <c r="U763" s="144" t="s">
        <v>379</v>
      </c>
      <c r="V763" s="145">
        <v>4000</v>
      </c>
      <c r="W763" s="90" t="s">
        <v>126</v>
      </c>
      <c r="X763" s="90">
        <v>0</v>
      </c>
      <c r="Y763" s="103">
        <v>52</v>
      </c>
      <c r="Z763" s="103">
        <v>90157</v>
      </c>
      <c r="AA763" s="103" t="s">
        <v>378</v>
      </c>
      <c r="AB763" s="111" t="s">
        <v>126</v>
      </c>
      <c r="AC763" s="54">
        <v>90155</v>
      </c>
      <c r="AD763" s="103"/>
      <c r="AE763" s="103"/>
      <c r="AF763" s="103"/>
      <c r="AG763" s="103"/>
      <c r="AH763" s="103"/>
      <c r="AI763" s="103"/>
      <c r="AJ763" s="103"/>
      <c r="AK763" s="103"/>
    </row>
    <row r="764" spans="1:37" s="73" customFormat="1" x14ac:dyDescent="0.3">
      <c r="A764" s="103"/>
      <c r="B764" s="97">
        <v>90157</v>
      </c>
      <c r="C764" s="103" t="s">
        <v>467</v>
      </c>
      <c r="D764" s="103" t="s">
        <v>467</v>
      </c>
      <c r="E764" s="103" t="s">
        <v>126</v>
      </c>
      <c r="F764" s="103" t="s">
        <v>827</v>
      </c>
      <c r="G764" s="60">
        <v>1</v>
      </c>
      <c r="H764" s="103">
        <v>0</v>
      </c>
      <c r="I764" s="103" t="s">
        <v>127</v>
      </c>
      <c r="J764" s="103">
        <v>0</v>
      </c>
      <c r="K764" s="103">
        <v>16</v>
      </c>
      <c r="L764" s="103">
        <v>0</v>
      </c>
      <c r="M764" s="103">
        <v>0</v>
      </c>
      <c r="N764" s="103">
        <v>0</v>
      </c>
      <c r="O764" s="103">
        <v>0</v>
      </c>
      <c r="P764" s="103">
        <v>1</v>
      </c>
      <c r="Q764" s="103">
        <v>1</v>
      </c>
      <c r="R764" s="103">
        <v>0</v>
      </c>
      <c r="S764" s="136" t="s">
        <v>303</v>
      </c>
      <c r="T764" s="136">
        <v>550</v>
      </c>
      <c r="U764" s="144" t="s">
        <v>378</v>
      </c>
      <c r="V764" s="145">
        <v>15</v>
      </c>
      <c r="W764" s="90" t="s">
        <v>126</v>
      </c>
      <c r="X764" s="90">
        <v>0</v>
      </c>
      <c r="Y764" s="103">
        <v>51</v>
      </c>
      <c r="Z764" s="103">
        <v>90158</v>
      </c>
      <c r="AA764" s="103" t="s">
        <v>379</v>
      </c>
      <c r="AB764" s="111" t="s">
        <v>126</v>
      </c>
      <c r="AC764" s="54">
        <v>90156</v>
      </c>
      <c r="AD764" s="103"/>
      <c r="AE764" s="103"/>
      <c r="AF764" s="103"/>
      <c r="AG764" s="103"/>
      <c r="AH764" s="103"/>
      <c r="AI764" s="103"/>
      <c r="AJ764" s="103"/>
      <c r="AK764" s="103"/>
    </row>
    <row r="765" spans="1:37" s="73" customFormat="1" x14ac:dyDescent="0.3">
      <c r="A765" s="103"/>
      <c r="B765" s="97">
        <v>90158</v>
      </c>
      <c r="C765" s="103" t="s">
        <v>467</v>
      </c>
      <c r="D765" s="103" t="s">
        <v>467</v>
      </c>
      <c r="E765" s="103" t="s">
        <v>126</v>
      </c>
      <c r="F765" s="103" t="s">
        <v>828</v>
      </c>
      <c r="G765" s="60">
        <v>1</v>
      </c>
      <c r="H765" s="103">
        <v>0</v>
      </c>
      <c r="I765" s="103" t="s">
        <v>127</v>
      </c>
      <c r="J765" s="103">
        <v>0</v>
      </c>
      <c r="K765" s="103">
        <v>16</v>
      </c>
      <c r="L765" s="103">
        <v>0</v>
      </c>
      <c r="M765" s="103">
        <v>0</v>
      </c>
      <c r="N765" s="103">
        <v>0</v>
      </c>
      <c r="O765" s="103">
        <v>0</v>
      </c>
      <c r="P765" s="103">
        <v>1</v>
      </c>
      <c r="Q765" s="103">
        <v>1</v>
      </c>
      <c r="R765" s="103">
        <v>0</v>
      </c>
      <c r="S765" s="136" t="s">
        <v>472</v>
      </c>
      <c r="T765" s="136">
        <v>1112</v>
      </c>
      <c r="U765" s="144" t="s">
        <v>379</v>
      </c>
      <c r="V765" s="145">
        <v>5000</v>
      </c>
      <c r="W765" s="90" t="s">
        <v>126</v>
      </c>
      <c r="X765" s="90">
        <v>0</v>
      </c>
      <c r="Y765" s="103">
        <v>52</v>
      </c>
      <c r="Z765" s="103">
        <v>90159</v>
      </c>
      <c r="AA765" s="103" t="s">
        <v>378</v>
      </c>
      <c r="AB765" s="111" t="s">
        <v>126</v>
      </c>
      <c r="AC765" s="54">
        <v>90157</v>
      </c>
      <c r="AD765" s="103"/>
      <c r="AE765" s="103"/>
      <c r="AF765" s="103"/>
      <c r="AG765" s="103"/>
      <c r="AH765" s="103"/>
      <c r="AI765" s="103"/>
      <c r="AJ765" s="103"/>
      <c r="AK765" s="103"/>
    </row>
    <row r="766" spans="1:37" s="73" customFormat="1" x14ac:dyDescent="0.3">
      <c r="A766" s="103"/>
      <c r="B766" s="97">
        <v>90159</v>
      </c>
      <c r="C766" s="103" t="s">
        <v>467</v>
      </c>
      <c r="D766" s="103" t="s">
        <v>467</v>
      </c>
      <c r="E766" s="103" t="s">
        <v>126</v>
      </c>
      <c r="F766" s="103" t="s">
        <v>829</v>
      </c>
      <c r="G766" s="60">
        <v>1</v>
      </c>
      <c r="H766" s="103">
        <v>0</v>
      </c>
      <c r="I766" s="103" t="s">
        <v>127</v>
      </c>
      <c r="J766" s="103">
        <v>0</v>
      </c>
      <c r="K766" s="103">
        <v>16</v>
      </c>
      <c r="L766" s="103">
        <v>0</v>
      </c>
      <c r="M766" s="103">
        <v>0</v>
      </c>
      <c r="N766" s="103">
        <v>0</v>
      </c>
      <c r="O766" s="103">
        <v>0</v>
      </c>
      <c r="P766" s="103">
        <v>1</v>
      </c>
      <c r="Q766" s="103">
        <v>1</v>
      </c>
      <c r="R766" s="103">
        <v>0</v>
      </c>
      <c r="S766" s="136" t="s">
        <v>303</v>
      </c>
      <c r="T766" s="136">
        <v>550</v>
      </c>
      <c r="U766" s="144" t="s">
        <v>378</v>
      </c>
      <c r="V766" s="145">
        <v>12</v>
      </c>
      <c r="W766" s="90" t="s">
        <v>126</v>
      </c>
      <c r="X766" s="90">
        <v>0</v>
      </c>
      <c r="Y766" s="103">
        <v>51</v>
      </c>
      <c r="Z766" s="103">
        <v>90160</v>
      </c>
      <c r="AA766" s="103" t="s">
        <v>617</v>
      </c>
      <c r="AB766" s="111" t="s">
        <v>126</v>
      </c>
      <c r="AC766" s="54">
        <v>90158</v>
      </c>
      <c r="AD766" s="103"/>
      <c r="AE766" s="103"/>
      <c r="AF766" s="103"/>
      <c r="AG766" s="103"/>
      <c r="AH766" s="103"/>
      <c r="AI766" s="103"/>
      <c r="AJ766" s="103"/>
      <c r="AK766" s="103"/>
    </row>
    <row r="767" spans="1:37" s="73" customFormat="1" x14ac:dyDescent="0.3">
      <c r="A767" s="103"/>
      <c r="B767" s="97">
        <v>90160</v>
      </c>
      <c r="C767" s="103" t="s">
        <v>467</v>
      </c>
      <c r="D767" s="103" t="s">
        <v>467</v>
      </c>
      <c r="E767" s="103" t="s">
        <v>126</v>
      </c>
      <c r="F767" s="103" t="s">
        <v>830</v>
      </c>
      <c r="G767" s="60">
        <v>1</v>
      </c>
      <c r="H767" s="103">
        <v>0</v>
      </c>
      <c r="I767" s="103" t="s">
        <v>127</v>
      </c>
      <c r="J767" s="103">
        <v>0</v>
      </c>
      <c r="K767" s="103">
        <v>16</v>
      </c>
      <c r="L767" s="103">
        <v>0</v>
      </c>
      <c r="M767" s="103">
        <v>0</v>
      </c>
      <c r="N767" s="103">
        <v>0</v>
      </c>
      <c r="O767" s="103">
        <v>0</v>
      </c>
      <c r="P767" s="103">
        <v>1</v>
      </c>
      <c r="Q767" s="103">
        <v>1</v>
      </c>
      <c r="R767" s="103">
        <v>0</v>
      </c>
      <c r="S767" s="136" t="s">
        <v>304</v>
      </c>
      <c r="T767" s="136">
        <v>30</v>
      </c>
      <c r="U767" s="144" t="s">
        <v>617</v>
      </c>
      <c r="V767" s="145">
        <v>4</v>
      </c>
      <c r="W767" s="90" t="s">
        <v>126</v>
      </c>
      <c r="X767" s="90">
        <v>0</v>
      </c>
      <c r="Y767" s="103">
        <v>54</v>
      </c>
      <c r="Z767" s="103">
        <v>90161</v>
      </c>
      <c r="AA767" s="103" t="s">
        <v>379</v>
      </c>
      <c r="AB767" s="111" t="s">
        <v>126</v>
      </c>
      <c r="AC767" s="54">
        <v>90159</v>
      </c>
      <c r="AD767" s="103"/>
      <c r="AE767" s="103"/>
      <c r="AF767" s="103"/>
      <c r="AG767" s="103"/>
      <c r="AH767" s="103"/>
      <c r="AI767" s="103"/>
      <c r="AJ767" s="103"/>
      <c r="AK767" s="103"/>
    </row>
    <row r="768" spans="1:37" s="73" customFormat="1" x14ac:dyDescent="0.3">
      <c r="A768" s="103"/>
      <c r="B768" s="97">
        <v>90161</v>
      </c>
      <c r="C768" s="103" t="s">
        <v>467</v>
      </c>
      <c r="D768" s="103" t="s">
        <v>467</v>
      </c>
      <c r="E768" s="103" t="s">
        <v>126</v>
      </c>
      <c r="F768" s="103" t="s">
        <v>831</v>
      </c>
      <c r="G768" s="60">
        <v>1</v>
      </c>
      <c r="H768" s="103">
        <v>0</v>
      </c>
      <c r="I768" s="103" t="s">
        <v>127</v>
      </c>
      <c r="J768" s="103">
        <v>0</v>
      </c>
      <c r="K768" s="103">
        <v>16</v>
      </c>
      <c r="L768" s="103">
        <v>0</v>
      </c>
      <c r="M768" s="103">
        <v>0</v>
      </c>
      <c r="N768" s="103">
        <v>0</v>
      </c>
      <c r="O768" s="103">
        <v>0</v>
      </c>
      <c r="P768" s="103">
        <v>1</v>
      </c>
      <c r="Q768" s="103">
        <v>1</v>
      </c>
      <c r="R768" s="103">
        <v>0</v>
      </c>
      <c r="S768" s="136" t="s">
        <v>303</v>
      </c>
      <c r="T768" s="136">
        <v>550</v>
      </c>
      <c r="U768" s="144" t="s">
        <v>379</v>
      </c>
      <c r="V768" s="145">
        <v>4000</v>
      </c>
      <c r="W768" s="90" t="s">
        <v>126</v>
      </c>
      <c r="X768" s="90">
        <v>0</v>
      </c>
      <c r="Y768" s="103">
        <v>52</v>
      </c>
      <c r="Z768" s="103">
        <v>90162</v>
      </c>
      <c r="AA768" s="103" t="s">
        <v>384</v>
      </c>
      <c r="AB768" s="111" t="s">
        <v>126</v>
      </c>
      <c r="AC768" s="54">
        <v>90160</v>
      </c>
      <c r="AD768" s="103"/>
      <c r="AE768" s="103"/>
      <c r="AF768" s="103"/>
      <c r="AG768" s="103"/>
      <c r="AH768" s="103"/>
      <c r="AI768" s="103"/>
      <c r="AJ768" s="103"/>
      <c r="AK768" s="103"/>
    </row>
    <row r="769" spans="1:37" s="73" customFormat="1" x14ac:dyDescent="0.3">
      <c r="A769" s="103"/>
      <c r="B769" s="97">
        <v>90162</v>
      </c>
      <c r="C769" s="103" t="s">
        <v>467</v>
      </c>
      <c r="D769" s="103" t="s">
        <v>467</v>
      </c>
      <c r="E769" s="103" t="s">
        <v>126</v>
      </c>
      <c r="F769" s="103" t="s">
        <v>832</v>
      </c>
      <c r="G769" s="60">
        <v>1</v>
      </c>
      <c r="H769" s="103">
        <v>0</v>
      </c>
      <c r="I769" s="103" t="s">
        <v>127</v>
      </c>
      <c r="J769" s="103">
        <v>0</v>
      </c>
      <c r="K769" s="103">
        <v>16</v>
      </c>
      <c r="L769" s="103">
        <v>0</v>
      </c>
      <c r="M769" s="103">
        <v>0</v>
      </c>
      <c r="N769" s="103">
        <v>0</v>
      </c>
      <c r="O769" s="103">
        <v>0</v>
      </c>
      <c r="P769" s="103">
        <v>1</v>
      </c>
      <c r="Q769" s="103">
        <v>1</v>
      </c>
      <c r="R769" s="103">
        <v>0</v>
      </c>
      <c r="S769" s="136" t="s">
        <v>472</v>
      </c>
      <c r="T769" s="136">
        <v>1025</v>
      </c>
      <c r="U769" s="144" t="s">
        <v>384</v>
      </c>
      <c r="V769" s="145">
        <v>70</v>
      </c>
      <c r="W769" s="90" t="s">
        <v>126</v>
      </c>
      <c r="X769" s="90">
        <v>0</v>
      </c>
      <c r="Y769" s="103">
        <v>55</v>
      </c>
      <c r="Z769" s="103">
        <v>90163</v>
      </c>
      <c r="AA769" s="103" t="s">
        <v>379</v>
      </c>
      <c r="AB769" s="111" t="s">
        <v>126</v>
      </c>
      <c r="AC769" s="54">
        <v>90161</v>
      </c>
      <c r="AD769" s="103"/>
      <c r="AE769" s="103"/>
      <c r="AF769" s="103"/>
      <c r="AG769" s="103"/>
      <c r="AH769" s="103"/>
      <c r="AI769" s="103"/>
      <c r="AJ769" s="103"/>
      <c r="AK769" s="103"/>
    </row>
    <row r="770" spans="1:37" s="73" customFormat="1" x14ac:dyDescent="0.3">
      <c r="A770" s="103"/>
      <c r="B770" s="97">
        <v>90163</v>
      </c>
      <c r="C770" s="103" t="s">
        <v>467</v>
      </c>
      <c r="D770" s="103" t="s">
        <v>467</v>
      </c>
      <c r="E770" s="103" t="s">
        <v>126</v>
      </c>
      <c r="F770" s="103" t="s">
        <v>833</v>
      </c>
      <c r="G770" s="60">
        <v>1</v>
      </c>
      <c r="H770" s="103">
        <v>0</v>
      </c>
      <c r="I770" s="103" t="s">
        <v>127</v>
      </c>
      <c r="J770" s="103">
        <v>0</v>
      </c>
      <c r="K770" s="103">
        <v>16</v>
      </c>
      <c r="L770" s="103">
        <v>0</v>
      </c>
      <c r="M770" s="103">
        <v>0</v>
      </c>
      <c r="N770" s="103">
        <v>0</v>
      </c>
      <c r="O770" s="103">
        <v>0</v>
      </c>
      <c r="P770" s="103">
        <v>1</v>
      </c>
      <c r="Q770" s="103">
        <v>1</v>
      </c>
      <c r="R770" s="103">
        <v>0</v>
      </c>
      <c r="S770" s="136" t="s">
        <v>472</v>
      </c>
      <c r="T770" s="146">
        <v>1201</v>
      </c>
      <c r="U770" s="144" t="s">
        <v>379</v>
      </c>
      <c r="V770" s="145">
        <v>5000</v>
      </c>
      <c r="W770" s="90" t="s">
        <v>126</v>
      </c>
      <c r="X770" s="90">
        <v>0</v>
      </c>
      <c r="Y770" s="103">
        <v>52</v>
      </c>
      <c r="Z770" s="103">
        <v>90164</v>
      </c>
      <c r="AA770" s="92" t="s">
        <v>998</v>
      </c>
      <c r="AB770" s="111" t="s">
        <v>126</v>
      </c>
      <c r="AC770" s="54">
        <v>90162</v>
      </c>
      <c r="AD770" s="103"/>
      <c r="AE770" s="103"/>
      <c r="AF770" s="103"/>
      <c r="AG770" s="103"/>
      <c r="AH770" s="103"/>
      <c r="AI770" s="103"/>
      <c r="AJ770" s="103"/>
      <c r="AK770" s="103"/>
    </row>
    <row r="771" spans="1:37" s="79" customFormat="1" x14ac:dyDescent="0.3">
      <c r="A771" s="103"/>
      <c r="B771" s="97">
        <v>90164</v>
      </c>
      <c r="C771" s="103" t="s">
        <v>467</v>
      </c>
      <c r="D771" s="103" t="s">
        <v>467</v>
      </c>
      <c r="E771" s="103" t="s">
        <v>126</v>
      </c>
      <c r="F771" s="103" t="s">
        <v>834</v>
      </c>
      <c r="G771" s="60">
        <v>1</v>
      </c>
      <c r="H771" s="103">
        <v>0</v>
      </c>
      <c r="I771" s="103" t="s">
        <v>127</v>
      </c>
      <c r="J771" s="103">
        <v>0</v>
      </c>
      <c r="K771" s="103">
        <v>16</v>
      </c>
      <c r="L771" s="103">
        <v>0</v>
      </c>
      <c r="M771" s="103">
        <v>0</v>
      </c>
      <c r="N771" s="103">
        <v>0</v>
      </c>
      <c r="O771" s="103">
        <v>0</v>
      </c>
      <c r="P771" s="103">
        <v>1</v>
      </c>
      <c r="Q771" s="103">
        <v>1</v>
      </c>
      <c r="R771" s="103">
        <v>0</v>
      </c>
      <c r="S771" s="136" t="s">
        <v>472</v>
      </c>
      <c r="T771" s="146">
        <v>105</v>
      </c>
      <c r="U771" s="142" t="s">
        <v>998</v>
      </c>
      <c r="V771" s="143">
        <v>104</v>
      </c>
      <c r="W771" s="90" t="s">
        <v>126</v>
      </c>
      <c r="X771" s="90">
        <v>0</v>
      </c>
      <c r="Y771" s="103">
        <v>46</v>
      </c>
      <c r="Z771" s="103">
        <v>90165</v>
      </c>
      <c r="AA771" s="103" t="s">
        <v>378</v>
      </c>
      <c r="AB771" s="111" t="s">
        <v>126</v>
      </c>
      <c r="AC771" s="54">
        <v>90163</v>
      </c>
      <c r="AD771" s="103"/>
      <c r="AE771" s="103"/>
      <c r="AF771" s="103"/>
      <c r="AG771" s="103"/>
      <c r="AH771" s="103"/>
      <c r="AI771" s="103"/>
      <c r="AJ771" s="103"/>
      <c r="AK771" s="103"/>
    </row>
    <row r="772" spans="1:37" s="73" customFormat="1" x14ac:dyDescent="0.3">
      <c r="A772" s="103"/>
      <c r="B772" s="97">
        <v>90165</v>
      </c>
      <c r="C772" s="103" t="s">
        <v>467</v>
      </c>
      <c r="D772" s="103" t="s">
        <v>467</v>
      </c>
      <c r="E772" s="103" t="s">
        <v>126</v>
      </c>
      <c r="F772" s="103" t="s">
        <v>835</v>
      </c>
      <c r="G772" s="60">
        <v>1</v>
      </c>
      <c r="H772" s="103">
        <v>0</v>
      </c>
      <c r="I772" s="103" t="s">
        <v>127</v>
      </c>
      <c r="J772" s="103">
        <v>0</v>
      </c>
      <c r="K772" s="103">
        <v>16</v>
      </c>
      <c r="L772" s="103">
        <v>0</v>
      </c>
      <c r="M772" s="103">
        <v>0</v>
      </c>
      <c r="N772" s="103">
        <v>0</v>
      </c>
      <c r="O772" s="103">
        <v>0</v>
      </c>
      <c r="P772" s="103">
        <v>1</v>
      </c>
      <c r="Q772" s="103">
        <v>1</v>
      </c>
      <c r="R772" s="103">
        <v>0</v>
      </c>
      <c r="S772" s="136" t="s">
        <v>303</v>
      </c>
      <c r="T772" s="136">
        <v>550</v>
      </c>
      <c r="U772" s="144" t="s">
        <v>378</v>
      </c>
      <c r="V772" s="145">
        <v>12</v>
      </c>
      <c r="W772" s="90" t="s">
        <v>126</v>
      </c>
      <c r="X772" s="90">
        <v>0</v>
      </c>
      <c r="Y772" s="103">
        <v>51</v>
      </c>
      <c r="Z772" s="103">
        <v>90166</v>
      </c>
      <c r="AA772" s="103" t="s">
        <v>381</v>
      </c>
      <c r="AB772" s="111" t="s">
        <v>126</v>
      </c>
      <c r="AC772" s="54">
        <v>90164</v>
      </c>
      <c r="AD772" s="103"/>
      <c r="AE772" s="103"/>
      <c r="AF772" s="103"/>
      <c r="AG772" s="103"/>
      <c r="AH772" s="103"/>
      <c r="AI772" s="103"/>
      <c r="AJ772" s="103"/>
      <c r="AK772" s="103"/>
    </row>
    <row r="773" spans="1:37" s="73" customFormat="1" x14ac:dyDescent="0.3">
      <c r="A773" s="103"/>
      <c r="B773" s="97">
        <v>90166</v>
      </c>
      <c r="C773" s="103" t="s">
        <v>467</v>
      </c>
      <c r="D773" s="103" t="s">
        <v>467</v>
      </c>
      <c r="E773" s="103" t="s">
        <v>126</v>
      </c>
      <c r="F773" s="103" t="s">
        <v>836</v>
      </c>
      <c r="G773" s="60">
        <v>1</v>
      </c>
      <c r="H773" s="103">
        <v>0</v>
      </c>
      <c r="I773" s="103" t="s">
        <v>127</v>
      </c>
      <c r="J773" s="103">
        <v>0</v>
      </c>
      <c r="K773" s="103">
        <v>16</v>
      </c>
      <c r="L773" s="103">
        <v>0</v>
      </c>
      <c r="M773" s="103">
        <v>0</v>
      </c>
      <c r="N773" s="103">
        <v>0</v>
      </c>
      <c r="O773" s="103">
        <v>0</v>
      </c>
      <c r="P773" s="103">
        <v>1</v>
      </c>
      <c r="Q773" s="103">
        <v>1</v>
      </c>
      <c r="R773" s="103">
        <v>0</v>
      </c>
      <c r="S773" s="136" t="s">
        <v>305</v>
      </c>
      <c r="T773" s="136">
        <v>20</v>
      </c>
      <c r="U773" s="144" t="s">
        <v>381</v>
      </c>
      <c r="V773" s="145">
        <v>160</v>
      </c>
      <c r="W773" s="90" t="s">
        <v>126</v>
      </c>
      <c r="X773" s="90">
        <v>0</v>
      </c>
      <c r="Y773" s="103">
        <v>53</v>
      </c>
      <c r="Z773" s="103">
        <v>90167</v>
      </c>
      <c r="AA773" s="103" t="s">
        <v>384</v>
      </c>
      <c r="AB773" s="111" t="s">
        <v>126</v>
      </c>
      <c r="AC773" s="54">
        <v>90165</v>
      </c>
      <c r="AD773" s="103"/>
      <c r="AE773" s="103"/>
      <c r="AF773" s="103"/>
      <c r="AG773" s="103"/>
      <c r="AH773" s="103"/>
      <c r="AI773" s="103"/>
      <c r="AJ773" s="103"/>
      <c r="AK773" s="103"/>
    </row>
    <row r="774" spans="1:37" s="73" customFormat="1" x14ac:dyDescent="0.3">
      <c r="A774" s="103"/>
      <c r="B774" s="97">
        <v>90167</v>
      </c>
      <c r="C774" s="103" t="s">
        <v>467</v>
      </c>
      <c r="D774" s="103" t="s">
        <v>467</v>
      </c>
      <c r="E774" s="103" t="s">
        <v>126</v>
      </c>
      <c r="F774" s="103" t="s">
        <v>837</v>
      </c>
      <c r="G774" s="60">
        <v>1</v>
      </c>
      <c r="H774" s="103">
        <v>0</v>
      </c>
      <c r="I774" s="103" t="s">
        <v>127</v>
      </c>
      <c r="J774" s="103">
        <v>0</v>
      </c>
      <c r="K774" s="103">
        <v>16</v>
      </c>
      <c r="L774" s="103">
        <v>0</v>
      </c>
      <c r="M774" s="103">
        <v>0</v>
      </c>
      <c r="N774" s="103">
        <v>0</v>
      </c>
      <c r="O774" s="103">
        <v>0</v>
      </c>
      <c r="P774" s="103">
        <v>1</v>
      </c>
      <c r="Q774" s="103">
        <v>1</v>
      </c>
      <c r="R774" s="103">
        <v>0</v>
      </c>
      <c r="S774" s="136" t="s">
        <v>304</v>
      </c>
      <c r="T774" s="136">
        <v>30</v>
      </c>
      <c r="U774" s="144" t="s">
        <v>384</v>
      </c>
      <c r="V774" s="145">
        <v>90</v>
      </c>
      <c r="W774" s="90" t="s">
        <v>126</v>
      </c>
      <c r="X774" s="90">
        <v>0</v>
      </c>
      <c r="Y774" s="103">
        <v>55</v>
      </c>
      <c r="Z774" s="103">
        <v>90168</v>
      </c>
      <c r="AA774" s="103" t="s">
        <v>617</v>
      </c>
      <c r="AB774" s="111" t="s">
        <v>126</v>
      </c>
      <c r="AC774" s="54">
        <v>90166</v>
      </c>
      <c r="AD774" s="103"/>
      <c r="AE774" s="103"/>
      <c r="AF774" s="103"/>
      <c r="AG774" s="103"/>
      <c r="AH774" s="103"/>
      <c r="AI774" s="103"/>
      <c r="AJ774" s="103"/>
      <c r="AK774" s="103"/>
    </row>
    <row r="775" spans="1:37" s="73" customFormat="1" x14ac:dyDescent="0.3">
      <c r="A775" s="103"/>
      <c r="B775" s="97">
        <v>90168</v>
      </c>
      <c r="C775" s="103" t="s">
        <v>467</v>
      </c>
      <c r="D775" s="103" t="s">
        <v>467</v>
      </c>
      <c r="E775" s="103" t="s">
        <v>126</v>
      </c>
      <c r="F775" s="103" t="s">
        <v>838</v>
      </c>
      <c r="G775" s="60">
        <v>1</v>
      </c>
      <c r="H775" s="103">
        <v>0</v>
      </c>
      <c r="I775" s="103" t="s">
        <v>127</v>
      </c>
      <c r="J775" s="103">
        <v>0</v>
      </c>
      <c r="K775" s="103">
        <v>16</v>
      </c>
      <c r="L775" s="103">
        <v>0</v>
      </c>
      <c r="M775" s="103">
        <v>0</v>
      </c>
      <c r="N775" s="103">
        <v>0</v>
      </c>
      <c r="O775" s="103">
        <v>0</v>
      </c>
      <c r="P775" s="103">
        <v>1</v>
      </c>
      <c r="Q775" s="103">
        <v>1</v>
      </c>
      <c r="R775" s="103">
        <v>0</v>
      </c>
      <c r="S775" s="136" t="s">
        <v>472</v>
      </c>
      <c r="T775" s="146">
        <v>1201</v>
      </c>
      <c r="U775" s="144" t="s">
        <v>617</v>
      </c>
      <c r="V775" s="145">
        <v>4</v>
      </c>
      <c r="W775" s="90" t="s">
        <v>126</v>
      </c>
      <c r="X775" s="90">
        <v>0</v>
      </c>
      <c r="Y775" s="103">
        <v>54</v>
      </c>
      <c r="Z775" s="103">
        <v>90169</v>
      </c>
      <c r="AA775" s="103" t="s">
        <v>379</v>
      </c>
      <c r="AB775" s="111" t="s">
        <v>126</v>
      </c>
      <c r="AC775" s="54">
        <v>90167</v>
      </c>
      <c r="AD775" s="103"/>
      <c r="AE775" s="103"/>
      <c r="AF775" s="103"/>
      <c r="AG775" s="103"/>
      <c r="AH775" s="103"/>
      <c r="AI775" s="103"/>
      <c r="AJ775" s="103"/>
      <c r="AK775" s="103"/>
    </row>
    <row r="776" spans="1:37" s="73" customFormat="1" x14ac:dyDescent="0.3">
      <c r="A776" s="103"/>
      <c r="B776" s="97">
        <v>90169</v>
      </c>
      <c r="C776" s="103" t="s">
        <v>467</v>
      </c>
      <c r="D776" s="103" t="s">
        <v>467</v>
      </c>
      <c r="E776" s="103" t="s">
        <v>126</v>
      </c>
      <c r="F776" s="103" t="s">
        <v>839</v>
      </c>
      <c r="G776" s="60">
        <v>1</v>
      </c>
      <c r="H776" s="103">
        <v>0</v>
      </c>
      <c r="I776" s="103" t="s">
        <v>127</v>
      </c>
      <c r="J776" s="103">
        <v>0</v>
      </c>
      <c r="K776" s="103">
        <v>16</v>
      </c>
      <c r="L776" s="103">
        <v>0</v>
      </c>
      <c r="M776" s="103">
        <v>0</v>
      </c>
      <c r="N776" s="103">
        <v>0</v>
      </c>
      <c r="O776" s="103">
        <v>0</v>
      </c>
      <c r="P776" s="103">
        <v>1</v>
      </c>
      <c r="Q776" s="103">
        <v>1</v>
      </c>
      <c r="R776" s="103">
        <v>0</v>
      </c>
      <c r="S776" s="136" t="s">
        <v>303</v>
      </c>
      <c r="T776" s="136">
        <v>550</v>
      </c>
      <c r="U776" s="144" t="s">
        <v>379</v>
      </c>
      <c r="V776" s="145">
        <v>4000</v>
      </c>
      <c r="W776" s="90" t="s">
        <v>126</v>
      </c>
      <c r="X776" s="90">
        <v>0</v>
      </c>
      <c r="Y776" s="103">
        <v>52</v>
      </c>
      <c r="Z776" s="103">
        <v>90170</v>
      </c>
      <c r="AA776" s="103" t="s">
        <v>378</v>
      </c>
      <c r="AB776" s="111" t="s">
        <v>126</v>
      </c>
      <c r="AC776" s="54">
        <v>90168</v>
      </c>
      <c r="AD776" s="103"/>
      <c r="AE776" s="103"/>
      <c r="AF776" s="103"/>
      <c r="AG776" s="103"/>
      <c r="AH776" s="103"/>
      <c r="AI776" s="103"/>
      <c r="AJ776" s="103"/>
      <c r="AK776" s="103"/>
    </row>
    <row r="777" spans="1:37" s="73" customFormat="1" x14ac:dyDescent="0.3">
      <c r="A777" s="103"/>
      <c r="B777" s="97">
        <v>90170</v>
      </c>
      <c r="C777" s="103" t="s">
        <v>467</v>
      </c>
      <c r="D777" s="103" t="s">
        <v>467</v>
      </c>
      <c r="E777" s="103" t="s">
        <v>126</v>
      </c>
      <c r="F777" s="103" t="s">
        <v>840</v>
      </c>
      <c r="G777" s="60">
        <v>1</v>
      </c>
      <c r="H777" s="103">
        <v>0</v>
      </c>
      <c r="I777" s="103" t="s">
        <v>127</v>
      </c>
      <c r="J777" s="103">
        <v>0</v>
      </c>
      <c r="K777" s="103">
        <v>16</v>
      </c>
      <c r="L777" s="103">
        <v>0</v>
      </c>
      <c r="M777" s="103">
        <v>0</v>
      </c>
      <c r="N777" s="103">
        <v>0</v>
      </c>
      <c r="O777" s="103">
        <v>0</v>
      </c>
      <c r="P777" s="103">
        <v>1</v>
      </c>
      <c r="Q777" s="103">
        <v>1</v>
      </c>
      <c r="R777" s="103">
        <v>0</v>
      </c>
      <c r="S777" s="136" t="s">
        <v>472</v>
      </c>
      <c r="T777" s="146">
        <v>2101</v>
      </c>
      <c r="U777" s="144" t="s">
        <v>378</v>
      </c>
      <c r="V777" s="145">
        <v>15</v>
      </c>
      <c r="W777" s="90" t="s">
        <v>126</v>
      </c>
      <c r="X777" s="90">
        <v>0</v>
      </c>
      <c r="Y777" s="103">
        <v>51</v>
      </c>
      <c r="Z777" s="103">
        <v>90171</v>
      </c>
      <c r="AA777" s="103" t="s">
        <v>381</v>
      </c>
      <c r="AB777" s="111" t="s">
        <v>126</v>
      </c>
      <c r="AC777" s="54">
        <v>90169</v>
      </c>
      <c r="AD777" s="103"/>
      <c r="AE777" s="103"/>
      <c r="AF777" s="103"/>
      <c r="AG777" s="103"/>
      <c r="AH777" s="103"/>
      <c r="AI777" s="103"/>
      <c r="AJ777" s="103"/>
      <c r="AK777" s="103"/>
    </row>
    <row r="778" spans="1:37" s="73" customFormat="1" x14ac:dyDescent="0.3">
      <c r="A778" s="103"/>
      <c r="B778" s="97">
        <v>90171</v>
      </c>
      <c r="C778" s="103" t="s">
        <v>467</v>
      </c>
      <c r="D778" s="103" t="s">
        <v>467</v>
      </c>
      <c r="E778" s="103" t="s">
        <v>126</v>
      </c>
      <c r="F778" s="103" t="s">
        <v>841</v>
      </c>
      <c r="G778" s="60">
        <v>1</v>
      </c>
      <c r="H778" s="103">
        <v>0</v>
      </c>
      <c r="I778" s="103" t="s">
        <v>127</v>
      </c>
      <c r="J778" s="103">
        <v>0</v>
      </c>
      <c r="K778" s="103">
        <v>16</v>
      </c>
      <c r="L778" s="103">
        <v>0</v>
      </c>
      <c r="M778" s="103">
        <v>0</v>
      </c>
      <c r="N778" s="103">
        <v>0</v>
      </c>
      <c r="O778" s="103">
        <v>0</v>
      </c>
      <c r="P778" s="103">
        <v>1</v>
      </c>
      <c r="Q778" s="103">
        <v>1</v>
      </c>
      <c r="R778" s="103">
        <v>0</v>
      </c>
      <c r="S778" s="136" t="s">
        <v>303</v>
      </c>
      <c r="T778" s="136">
        <v>550</v>
      </c>
      <c r="U778" s="144" t="s">
        <v>381</v>
      </c>
      <c r="V778" s="145">
        <v>160</v>
      </c>
      <c r="W778" s="90" t="s">
        <v>126</v>
      </c>
      <c r="X778" s="90">
        <v>0</v>
      </c>
      <c r="Y778" s="103">
        <v>53</v>
      </c>
      <c r="Z778" s="103">
        <v>90172</v>
      </c>
      <c r="AA778" s="103" t="s">
        <v>378</v>
      </c>
      <c r="AB778" s="111" t="s">
        <v>126</v>
      </c>
      <c r="AC778" s="54">
        <v>90170</v>
      </c>
      <c r="AD778" s="103"/>
      <c r="AE778" s="103"/>
      <c r="AF778" s="103"/>
      <c r="AG778" s="103"/>
      <c r="AH778" s="103"/>
      <c r="AI778" s="103"/>
      <c r="AJ778" s="103"/>
      <c r="AK778" s="103"/>
    </row>
    <row r="779" spans="1:37" s="73" customFormat="1" x14ac:dyDescent="0.3">
      <c r="A779" s="103"/>
      <c r="B779" s="97">
        <v>90172</v>
      </c>
      <c r="C779" s="103" t="s">
        <v>467</v>
      </c>
      <c r="D779" s="103" t="s">
        <v>467</v>
      </c>
      <c r="E779" s="103" t="s">
        <v>126</v>
      </c>
      <c r="F779" s="103" t="s">
        <v>842</v>
      </c>
      <c r="G779" s="60">
        <v>1</v>
      </c>
      <c r="H779" s="103">
        <v>0</v>
      </c>
      <c r="I779" s="103" t="s">
        <v>127</v>
      </c>
      <c r="J779" s="103">
        <v>0</v>
      </c>
      <c r="K779" s="103">
        <v>16</v>
      </c>
      <c r="L779" s="103">
        <v>0</v>
      </c>
      <c r="M779" s="103">
        <v>0</v>
      </c>
      <c r="N779" s="103">
        <v>0</v>
      </c>
      <c r="O779" s="103">
        <v>0</v>
      </c>
      <c r="P779" s="103">
        <v>1</v>
      </c>
      <c r="Q779" s="103">
        <v>1</v>
      </c>
      <c r="R779" s="103">
        <v>0</v>
      </c>
      <c r="S779" s="136" t="s">
        <v>472</v>
      </c>
      <c r="T779" s="136">
        <v>711</v>
      </c>
      <c r="U779" s="144" t="s">
        <v>378</v>
      </c>
      <c r="V779" s="145">
        <v>12</v>
      </c>
      <c r="W779" s="90" t="s">
        <v>126</v>
      </c>
      <c r="X779" s="90">
        <v>0</v>
      </c>
      <c r="Y779" s="103">
        <v>51</v>
      </c>
      <c r="Z779" s="103">
        <v>90173</v>
      </c>
      <c r="AA779" s="103" t="s">
        <v>379</v>
      </c>
      <c r="AB779" s="111" t="s">
        <v>126</v>
      </c>
      <c r="AC779" s="54">
        <v>90171</v>
      </c>
      <c r="AD779" s="103"/>
      <c r="AE779" s="103"/>
      <c r="AF779" s="103"/>
      <c r="AG779" s="103"/>
      <c r="AH779" s="103"/>
      <c r="AI779" s="103"/>
      <c r="AJ779" s="103"/>
      <c r="AK779" s="103"/>
    </row>
    <row r="780" spans="1:37" s="73" customFormat="1" x14ac:dyDescent="0.3">
      <c r="A780" s="103"/>
      <c r="B780" s="97">
        <v>90173</v>
      </c>
      <c r="C780" s="103" t="s">
        <v>467</v>
      </c>
      <c r="D780" s="103" t="s">
        <v>467</v>
      </c>
      <c r="E780" s="103" t="s">
        <v>126</v>
      </c>
      <c r="F780" s="103" t="s">
        <v>843</v>
      </c>
      <c r="G780" s="60">
        <v>1</v>
      </c>
      <c r="H780" s="103">
        <v>0</v>
      </c>
      <c r="I780" s="103" t="s">
        <v>127</v>
      </c>
      <c r="J780" s="103">
        <v>0</v>
      </c>
      <c r="K780" s="103">
        <v>16</v>
      </c>
      <c r="L780" s="103">
        <v>0</v>
      </c>
      <c r="M780" s="103">
        <v>0</v>
      </c>
      <c r="N780" s="103">
        <v>0</v>
      </c>
      <c r="O780" s="103">
        <v>0</v>
      </c>
      <c r="P780" s="103">
        <v>1</v>
      </c>
      <c r="Q780" s="103">
        <v>1</v>
      </c>
      <c r="R780" s="103">
        <v>0</v>
      </c>
      <c r="S780" s="136" t="s">
        <v>305</v>
      </c>
      <c r="T780" s="136">
        <v>20</v>
      </c>
      <c r="U780" s="144" t="s">
        <v>379</v>
      </c>
      <c r="V780" s="145">
        <v>4000</v>
      </c>
      <c r="W780" s="90" t="s">
        <v>126</v>
      </c>
      <c r="X780" s="90">
        <v>0</v>
      </c>
      <c r="Y780" s="103">
        <v>52</v>
      </c>
      <c r="Z780" s="103">
        <v>90174</v>
      </c>
      <c r="AA780" s="103" t="s">
        <v>378</v>
      </c>
      <c r="AB780" s="111" t="s">
        <v>126</v>
      </c>
      <c r="AC780" s="54">
        <v>90172</v>
      </c>
      <c r="AD780" s="103"/>
      <c r="AE780" s="103"/>
      <c r="AF780" s="103"/>
      <c r="AG780" s="103"/>
      <c r="AH780" s="103"/>
      <c r="AI780" s="103"/>
      <c r="AJ780" s="103"/>
      <c r="AK780" s="103"/>
    </row>
    <row r="781" spans="1:37" s="73" customFormat="1" x14ac:dyDescent="0.3">
      <c r="A781" s="103"/>
      <c r="B781" s="97">
        <v>90174</v>
      </c>
      <c r="C781" s="103" t="s">
        <v>467</v>
      </c>
      <c r="D781" s="103" t="s">
        <v>467</v>
      </c>
      <c r="E781" s="103" t="s">
        <v>126</v>
      </c>
      <c r="F781" s="103" t="s">
        <v>844</v>
      </c>
      <c r="G781" s="60">
        <v>1</v>
      </c>
      <c r="H781" s="103">
        <v>0</v>
      </c>
      <c r="I781" s="103" t="s">
        <v>127</v>
      </c>
      <c r="J781" s="103">
        <v>0</v>
      </c>
      <c r="K781" s="103">
        <v>16</v>
      </c>
      <c r="L781" s="103">
        <v>0</v>
      </c>
      <c r="M781" s="103">
        <v>0</v>
      </c>
      <c r="N781" s="103">
        <v>0</v>
      </c>
      <c r="O781" s="103">
        <v>0</v>
      </c>
      <c r="P781" s="103">
        <v>1</v>
      </c>
      <c r="Q781" s="103">
        <v>1</v>
      </c>
      <c r="R781" s="103">
        <v>0</v>
      </c>
      <c r="S781" s="136" t="s">
        <v>303</v>
      </c>
      <c r="T781" s="136">
        <v>550</v>
      </c>
      <c r="U781" s="144" t="s">
        <v>378</v>
      </c>
      <c r="V781" s="145">
        <v>12</v>
      </c>
      <c r="W781" s="90" t="s">
        <v>126</v>
      </c>
      <c r="X781" s="90">
        <v>0</v>
      </c>
      <c r="Y781" s="103">
        <v>51</v>
      </c>
      <c r="Z781" s="103">
        <v>90175</v>
      </c>
      <c r="AA781" s="103" t="s">
        <v>384</v>
      </c>
      <c r="AB781" s="111" t="s">
        <v>126</v>
      </c>
      <c r="AC781" s="54">
        <v>90173</v>
      </c>
      <c r="AD781" s="103"/>
      <c r="AE781" s="103"/>
      <c r="AF781" s="103"/>
      <c r="AG781" s="103"/>
      <c r="AH781" s="103"/>
      <c r="AI781" s="103"/>
      <c r="AJ781" s="103"/>
      <c r="AK781" s="103"/>
    </row>
    <row r="782" spans="1:37" s="73" customFormat="1" x14ac:dyDescent="0.3">
      <c r="A782" s="103"/>
      <c r="B782" s="97">
        <v>90175</v>
      </c>
      <c r="C782" s="103" t="s">
        <v>467</v>
      </c>
      <c r="D782" s="103" t="s">
        <v>467</v>
      </c>
      <c r="E782" s="103" t="s">
        <v>126</v>
      </c>
      <c r="F782" s="103" t="s">
        <v>845</v>
      </c>
      <c r="G782" s="60">
        <v>1</v>
      </c>
      <c r="H782" s="103">
        <v>0</v>
      </c>
      <c r="I782" s="103" t="s">
        <v>127</v>
      </c>
      <c r="J782" s="103">
        <v>0</v>
      </c>
      <c r="K782" s="103">
        <v>16</v>
      </c>
      <c r="L782" s="103">
        <v>0</v>
      </c>
      <c r="M782" s="103">
        <v>0</v>
      </c>
      <c r="N782" s="103">
        <v>0</v>
      </c>
      <c r="O782" s="103">
        <v>0</v>
      </c>
      <c r="P782" s="103">
        <v>1</v>
      </c>
      <c r="Q782" s="103">
        <v>1</v>
      </c>
      <c r="R782" s="103">
        <v>0</v>
      </c>
      <c r="S782" s="136" t="s">
        <v>303</v>
      </c>
      <c r="T782" s="136">
        <v>550</v>
      </c>
      <c r="U782" s="144" t="s">
        <v>384</v>
      </c>
      <c r="V782" s="145">
        <v>90</v>
      </c>
      <c r="W782" s="90" t="s">
        <v>126</v>
      </c>
      <c r="X782" s="90">
        <v>0</v>
      </c>
      <c r="Y782" s="103">
        <v>55</v>
      </c>
      <c r="Z782" s="103">
        <v>90176</v>
      </c>
      <c r="AA782" s="103" t="s">
        <v>379</v>
      </c>
      <c r="AB782" s="111" t="s">
        <v>126</v>
      </c>
      <c r="AC782" s="54">
        <v>90174</v>
      </c>
      <c r="AD782" s="103"/>
      <c r="AE782" s="103"/>
      <c r="AF782" s="103"/>
      <c r="AG782" s="103"/>
      <c r="AH782" s="103"/>
      <c r="AI782" s="103"/>
      <c r="AJ782" s="103"/>
      <c r="AK782" s="103"/>
    </row>
    <row r="783" spans="1:37" s="73" customFormat="1" x14ac:dyDescent="0.3">
      <c r="A783" s="103"/>
      <c r="B783" s="97">
        <v>90176</v>
      </c>
      <c r="C783" s="103" t="s">
        <v>467</v>
      </c>
      <c r="D783" s="103" t="s">
        <v>467</v>
      </c>
      <c r="E783" s="103" t="s">
        <v>126</v>
      </c>
      <c r="F783" s="103" t="s">
        <v>846</v>
      </c>
      <c r="G783" s="60">
        <v>1</v>
      </c>
      <c r="H783" s="103">
        <v>0</v>
      </c>
      <c r="I783" s="103" t="s">
        <v>127</v>
      </c>
      <c r="J783" s="103">
        <v>0</v>
      </c>
      <c r="K783" s="103">
        <v>16</v>
      </c>
      <c r="L783" s="103">
        <v>0</v>
      </c>
      <c r="M783" s="103">
        <v>0</v>
      </c>
      <c r="N783" s="103">
        <v>0</v>
      </c>
      <c r="O783" s="103">
        <v>0</v>
      </c>
      <c r="P783" s="103">
        <v>1</v>
      </c>
      <c r="Q783" s="103">
        <v>1</v>
      </c>
      <c r="R783" s="103">
        <v>0</v>
      </c>
      <c r="S783" s="136" t="s">
        <v>472</v>
      </c>
      <c r="T783" s="136">
        <v>811</v>
      </c>
      <c r="U783" s="144" t="s">
        <v>379</v>
      </c>
      <c r="V783" s="145">
        <v>4000</v>
      </c>
      <c r="W783" s="90" t="s">
        <v>126</v>
      </c>
      <c r="X783" s="90">
        <v>0</v>
      </c>
      <c r="Y783" s="103">
        <v>52</v>
      </c>
      <c r="Z783" s="103">
        <v>90177</v>
      </c>
      <c r="AA783" s="103" t="s">
        <v>378</v>
      </c>
      <c r="AB783" s="111" t="s">
        <v>126</v>
      </c>
      <c r="AC783" s="54">
        <v>90175</v>
      </c>
      <c r="AD783" s="103"/>
      <c r="AE783" s="103"/>
      <c r="AF783" s="103"/>
      <c r="AG783" s="103"/>
      <c r="AH783" s="103"/>
      <c r="AI783" s="103"/>
      <c r="AJ783" s="103"/>
      <c r="AK783" s="103"/>
    </row>
    <row r="784" spans="1:37" s="73" customFormat="1" x14ac:dyDescent="0.3">
      <c r="A784" s="103"/>
      <c r="B784" s="97">
        <v>90177</v>
      </c>
      <c r="C784" s="103" t="s">
        <v>467</v>
      </c>
      <c r="D784" s="103" t="s">
        <v>467</v>
      </c>
      <c r="E784" s="103" t="s">
        <v>126</v>
      </c>
      <c r="F784" s="103" t="s">
        <v>847</v>
      </c>
      <c r="G784" s="60">
        <v>1</v>
      </c>
      <c r="H784" s="103">
        <v>0</v>
      </c>
      <c r="I784" s="103" t="s">
        <v>127</v>
      </c>
      <c r="J784" s="103">
        <v>0</v>
      </c>
      <c r="K784" s="103">
        <v>16</v>
      </c>
      <c r="L784" s="103">
        <v>0</v>
      </c>
      <c r="M784" s="103">
        <v>0</v>
      </c>
      <c r="N784" s="103">
        <v>0</v>
      </c>
      <c r="O784" s="103">
        <v>0</v>
      </c>
      <c r="P784" s="103">
        <v>1</v>
      </c>
      <c r="Q784" s="103">
        <v>1</v>
      </c>
      <c r="R784" s="103">
        <v>0</v>
      </c>
      <c r="S784" s="136" t="s">
        <v>303</v>
      </c>
      <c r="T784" s="136">
        <v>550</v>
      </c>
      <c r="U784" s="144" t="s">
        <v>378</v>
      </c>
      <c r="V784" s="145">
        <v>15</v>
      </c>
      <c r="W784" s="90" t="s">
        <v>126</v>
      </c>
      <c r="X784" s="90">
        <v>0</v>
      </c>
      <c r="Y784" s="103">
        <v>51</v>
      </c>
      <c r="Z784" s="103">
        <v>90178</v>
      </c>
      <c r="AA784" s="92" t="s">
        <v>998</v>
      </c>
      <c r="AB784" s="111" t="s">
        <v>126</v>
      </c>
      <c r="AC784" s="54">
        <v>90176</v>
      </c>
      <c r="AD784" s="103"/>
      <c r="AE784" s="103"/>
      <c r="AF784" s="103"/>
      <c r="AG784" s="103"/>
      <c r="AH784" s="103"/>
      <c r="AI784" s="103"/>
      <c r="AJ784" s="103"/>
      <c r="AK784" s="103"/>
    </row>
    <row r="785" spans="1:37" s="79" customFormat="1" x14ac:dyDescent="0.3">
      <c r="A785" s="103"/>
      <c r="B785" s="97">
        <v>90178</v>
      </c>
      <c r="C785" s="103" t="s">
        <v>467</v>
      </c>
      <c r="D785" s="103" t="s">
        <v>467</v>
      </c>
      <c r="E785" s="103" t="s">
        <v>126</v>
      </c>
      <c r="F785" s="103" t="s">
        <v>848</v>
      </c>
      <c r="G785" s="60">
        <v>1</v>
      </c>
      <c r="H785" s="103">
        <v>0</v>
      </c>
      <c r="I785" s="103" t="s">
        <v>127</v>
      </c>
      <c r="J785" s="103">
        <v>0</v>
      </c>
      <c r="K785" s="103">
        <v>16</v>
      </c>
      <c r="L785" s="103">
        <v>0</v>
      </c>
      <c r="M785" s="103">
        <v>0</v>
      </c>
      <c r="N785" s="103">
        <v>0</v>
      </c>
      <c r="O785" s="103">
        <v>0</v>
      </c>
      <c r="P785" s="103">
        <v>1</v>
      </c>
      <c r="Q785" s="103">
        <v>1</v>
      </c>
      <c r="R785" s="103">
        <v>0</v>
      </c>
      <c r="S785" s="136" t="s">
        <v>472</v>
      </c>
      <c r="T785" s="136">
        <v>107</v>
      </c>
      <c r="U785" s="142" t="s">
        <v>998</v>
      </c>
      <c r="V785" s="143">
        <v>206</v>
      </c>
      <c r="W785" s="90" t="s">
        <v>126</v>
      </c>
      <c r="X785" s="90">
        <v>0</v>
      </c>
      <c r="Y785" s="103">
        <v>47</v>
      </c>
      <c r="Z785" s="103">
        <v>90179</v>
      </c>
      <c r="AA785" s="103" t="s">
        <v>379</v>
      </c>
      <c r="AB785" s="111" t="s">
        <v>126</v>
      </c>
      <c r="AC785" s="54">
        <v>90177</v>
      </c>
      <c r="AD785" s="103"/>
      <c r="AE785" s="103"/>
      <c r="AF785" s="103"/>
      <c r="AG785" s="103"/>
      <c r="AH785" s="103"/>
      <c r="AI785" s="103"/>
      <c r="AJ785" s="103"/>
      <c r="AK785" s="103"/>
    </row>
    <row r="786" spans="1:37" s="73" customFormat="1" x14ac:dyDescent="0.3">
      <c r="A786" s="103"/>
      <c r="B786" s="97">
        <v>90179</v>
      </c>
      <c r="C786" s="103" t="s">
        <v>467</v>
      </c>
      <c r="D786" s="103" t="s">
        <v>467</v>
      </c>
      <c r="E786" s="103" t="s">
        <v>126</v>
      </c>
      <c r="F786" s="103" t="s">
        <v>849</v>
      </c>
      <c r="G786" s="60">
        <v>1</v>
      </c>
      <c r="H786" s="103">
        <v>0</v>
      </c>
      <c r="I786" s="103" t="s">
        <v>127</v>
      </c>
      <c r="J786" s="103">
        <v>0</v>
      </c>
      <c r="K786" s="103">
        <v>16</v>
      </c>
      <c r="L786" s="103">
        <v>0</v>
      </c>
      <c r="M786" s="103">
        <v>0</v>
      </c>
      <c r="N786" s="103">
        <v>0</v>
      </c>
      <c r="O786" s="103">
        <v>0</v>
      </c>
      <c r="P786" s="103">
        <v>1</v>
      </c>
      <c r="Q786" s="103">
        <v>1</v>
      </c>
      <c r="R786" s="103">
        <v>0</v>
      </c>
      <c r="S786" s="136" t="s">
        <v>472</v>
      </c>
      <c r="T786" s="136">
        <v>1112</v>
      </c>
      <c r="U786" s="144" t="s">
        <v>379</v>
      </c>
      <c r="V786" s="145">
        <v>5000</v>
      </c>
      <c r="W786" s="90" t="s">
        <v>126</v>
      </c>
      <c r="X786" s="90">
        <v>0</v>
      </c>
      <c r="Y786" s="103">
        <v>52</v>
      </c>
      <c r="Z786" s="103">
        <v>90180</v>
      </c>
      <c r="AA786" s="103" t="s">
        <v>378</v>
      </c>
      <c r="AB786" s="111" t="s">
        <v>126</v>
      </c>
      <c r="AC786" s="54">
        <v>90178</v>
      </c>
      <c r="AD786" s="103"/>
      <c r="AE786" s="103"/>
      <c r="AF786" s="103"/>
      <c r="AG786" s="103"/>
      <c r="AH786" s="103"/>
      <c r="AI786" s="103"/>
      <c r="AJ786" s="103"/>
      <c r="AK786" s="103"/>
    </row>
    <row r="787" spans="1:37" s="73" customFormat="1" x14ac:dyDescent="0.3">
      <c r="A787" s="103"/>
      <c r="B787" s="97">
        <v>90180</v>
      </c>
      <c r="C787" s="103" t="s">
        <v>467</v>
      </c>
      <c r="D787" s="103" t="s">
        <v>467</v>
      </c>
      <c r="E787" s="103" t="s">
        <v>126</v>
      </c>
      <c r="F787" s="103" t="s">
        <v>850</v>
      </c>
      <c r="G787" s="60">
        <v>1</v>
      </c>
      <c r="H787" s="103">
        <v>0</v>
      </c>
      <c r="I787" s="103" t="s">
        <v>127</v>
      </c>
      <c r="J787" s="103">
        <v>0</v>
      </c>
      <c r="K787" s="103">
        <v>16</v>
      </c>
      <c r="L787" s="103">
        <v>0</v>
      </c>
      <c r="M787" s="103">
        <v>0</v>
      </c>
      <c r="N787" s="103">
        <v>0</v>
      </c>
      <c r="O787" s="103">
        <v>0</v>
      </c>
      <c r="P787" s="103">
        <v>1</v>
      </c>
      <c r="Q787" s="103">
        <v>1</v>
      </c>
      <c r="R787" s="103">
        <v>0</v>
      </c>
      <c r="S787" s="136" t="s">
        <v>303</v>
      </c>
      <c r="T787" s="136">
        <v>550</v>
      </c>
      <c r="U787" s="144" t="s">
        <v>378</v>
      </c>
      <c r="V787" s="145">
        <v>12</v>
      </c>
      <c r="W787" s="90" t="s">
        <v>126</v>
      </c>
      <c r="X787" s="90">
        <v>0</v>
      </c>
      <c r="Y787" s="103">
        <v>51</v>
      </c>
      <c r="Z787" s="103">
        <v>90181</v>
      </c>
      <c r="AA787" s="103" t="s">
        <v>617</v>
      </c>
      <c r="AB787" s="111" t="s">
        <v>126</v>
      </c>
      <c r="AC787" s="54">
        <v>90179</v>
      </c>
      <c r="AD787" s="103"/>
      <c r="AE787" s="103"/>
      <c r="AF787" s="103"/>
      <c r="AG787" s="103"/>
      <c r="AH787" s="103"/>
      <c r="AI787" s="103"/>
      <c r="AJ787" s="103"/>
      <c r="AK787" s="103"/>
    </row>
    <row r="788" spans="1:37" s="74" customFormat="1" x14ac:dyDescent="0.3">
      <c r="A788" s="103"/>
      <c r="B788" s="97">
        <v>90181</v>
      </c>
      <c r="C788" s="103" t="s">
        <v>467</v>
      </c>
      <c r="D788" s="103" t="s">
        <v>467</v>
      </c>
      <c r="E788" s="103" t="s">
        <v>126</v>
      </c>
      <c r="F788" s="103" t="s">
        <v>851</v>
      </c>
      <c r="G788" s="60">
        <v>1</v>
      </c>
      <c r="H788" s="103">
        <v>0</v>
      </c>
      <c r="I788" s="103" t="s">
        <v>127</v>
      </c>
      <c r="J788" s="103">
        <v>0</v>
      </c>
      <c r="K788" s="103">
        <v>16</v>
      </c>
      <c r="L788" s="103">
        <v>0</v>
      </c>
      <c r="M788" s="103">
        <v>0</v>
      </c>
      <c r="N788" s="103">
        <v>0</v>
      </c>
      <c r="O788" s="103">
        <v>0</v>
      </c>
      <c r="P788" s="103">
        <v>1</v>
      </c>
      <c r="Q788" s="103">
        <v>1</v>
      </c>
      <c r="R788" s="103">
        <v>0</v>
      </c>
      <c r="S788" s="136" t="s">
        <v>304</v>
      </c>
      <c r="T788" s="136">
        <v>30</v>
      </c>
      <c r="U788" s="144" t="s">
        <v>617</v>
      </c>
      <c r="V788" s="145">
        <v>4</v>
      </c>
      <c r="W788" s="90" t="s">
        <v>126</v>
      </c>
      <c r="X788" s="90">
        <v>0</v>
      </c>
      <c r="Y788" s="103">
        <v>54</v>
      </c>
      <c r="Z788" s="103">
        <v>90182</v>
      </c>
      <c r="AA788" s="103" t="s">
        <v>379</v>
      </c>
      <c r="AB788" s="111" t="s">
        <v>126</v>
      </c>
      <c r="AC788" s="54">
        <v>90180</v>
      </c>
      <c r="AD788" s="103"/>
      <c r="AE788" s="103"/>
      <c r="AF788" s="103"/>
      <c r="AG788" s="103"/>
      <c r="AH788" s="103"/>
      <c r="AI788" s="103"/>
      <c r="AJ788" s="103"/>
      <c r="AK788" s="103"/>
    </row>
    <row r="789" spans="1:37" s="74" customFormat="1" x14ac:dyDescent="0.3">
      <c r="A789" s="103"/>
      <c r="B789" s="97">
        <v>90182</v>
      </c>
      <c r="C789" s="103" t="s">
        <v>467</v>
      </c>
      <c r="D789" s="103" t="s">
        <v>467</v>
      </c>
      <c r="E789" s="103" t="s">
        <v>126</v>
      </c>
      <c r="F789" s="103" t="s">
        <v>852</v>
      </c>
      <c r="G789" s="60">
        <v>1</v>
      </c>
      <c r="H789" s="103">
        <v>0</v>
      </c>
      <c r="I789" s="103" t="s">
        <v>127</v>
      </c>
      <c r="J789" s="103">
        <v>0</v>
      </c>
      <c r="K789" s="103">
        <v>16</v>
      </c>
      <c r="L789" s="103">
        <v>0</v>
      </c>
      <c r="M789" s="103">
        <v>0</v>
      </c>
      <c r="N789" s="103">
        <v>0</v>
      </c>
      <c r="O789" s="103">
        <v>0</v>
      </c>
      <c r="P789" s="103">
        <v>1</v>
      </c>
      <c r="Q789" s="103">
        <v>1</v>
      </c>
      <c r="R789" s="103">
        <v>0</v>
      </c>
      <c r="S789" s="136" t="s">
        <v>303</v>
      </c>
      <c r="T789" s="136">
        <v>550</v>
      </c>
      <c r="U789" s="144" t="s">
        <v>379</v>
      </c>
      <c r="V789" s="145">
        <v>4000</v>
      </c>
      <c r="W789" s="90" t="s">
        <v>126</v>
      </c>
      <c r="X789" s="90">
        <v>0</v>
      </c>
      <c r="Y789" s="103">
        <v>52</v>
      </c>
      <c r="Z789" s="103">
        <v>90183</v>
      </c>
      <c r="AA789" s="103" t="s">
        <v>384</v>
      </c>
      <c r="AB789" s="111" t="s">
        <v>126</v>
      </c>
      <c r="AC789" s="54">
        <v>90181</v>
      </c>
      <c r="AD789" s="103"/>
      <c r="AE789" s="103"/>
      <c r="AF789" s="103"/>
      <c r="AG789" s="103"/>
      <c r="AH789" s="103"/>
      <c r="AI789" s="103"/>
      <c r="AJ789" s="103"/>
      <c r="AK789" s="103"/>
    </row>
    <row r="790" spans="1:37" s="73" customFormat="1" x14ac:dyDescent="0.3">
      <c r="A790" s="103"/>
      <c r="B790" s="97">
        <v>90183</v>
      </c>
      <c r="C790" s="103" t="s">
        <v>467</v>
      </c>
      <c r="D790" s="103" t="s">
        <v>467</v>
      </c>
      <c r="E790" s="103" t="s">
        <v>126</v>
      </c>
      <c r="F790" s="103" t="s">
        <v>853</v>
      </c>
      <c r="G790" s="60">
        <v>1</v>
      </c>
      <c r="H790" s="103">
        <v>0</v>
      </c>
      <c r="I790" s="103" t="s">
        <v>127</v>
      </c>
      <c r="J790" s="103">
        <v>0</v>
      </c>
      <c r="K790" s="103">
        <v>16</v>
      </c>
      <c r="L790" s="103">
        <v>0</v>
      </c>
      <c r="M790" s="103">
        <v>0</v>
      </c>
      <c r="N790" s="103">
        <v>0</v>
      </c>
      <c r="O790" s="103">
        <v>0</v>
      </c>
      <c r="P790" s="103">
        <v>1</v>
      </c>
      <c r="Q790" s="103">
        <v>1</v>
      </c>
      <c r="R790" s="103">
        <v>0</v>
      </c>
      <c r="S790" s="136" t="s">
        <v>472</v>
      </c>
      <c r="T790" s="136">
        <v>1025</v>
      </c>
      <c r="U790" s="144" t="s">
        <v>384</v>
      </c>
      <c r="V790" s="145">
        <v>70</v>
      </c>
      <c r="W790" s="90" t="s">
        <v>126</v>
      </c>
      <c r="X790" s="90">
        <v>0</v>
      </c>
      <c r="Y790" s="103">
        <v>55</v>
      </c>
      <c r="Z790" s="103">
        <v>90184</v>
      </c>
      <c r="AA790" s="103" t="s">
        <v>379</v>
      </c>
      <c r="AB790" s="111" t="s">
        <v>126</v>
      </c>
      <c r="AC790" s="54">
        <v>90182</v>
      </c>
      <c r="AD790" s="103"/>
      <c r="AE790" s="103"/>
      <c r="AF790" s="103"/>
      <c r="AG790" s="103"/>
      <c r="AH790" s="103"/>
      <c r="AI790" s="103"/>
      <c r="AJ790" s="103"/>
      <c r="AK790" s="103"/>
    </row>
    <row r="791" spans="1:37" s="74" customFormat="1" x14ac:dyDescent="0.3">
      <c r="A791" s="103"/>
      <c r="B791" s="97">
        <v>90184</v>
      </c>
      <c r="C791" s="103" t="s">
        <v>467</v>
      </c>
      <c r="D791" s="103" t="s">
        <v>467</v>
      </c>
      <c r="E791" s="103" t="s">
        <v>126</v>
      </c>
      <c r="F791" s="103" t="s">
        <v>854</v>
      </c>
      <c r="G791" s="60">
        <v>1</v>
      </c>
      <c r="H791" s="103">
        <v>0</v>
      </c>
      <c r="I791" s="103" t="s">
        <v>127</v>
      </c>
      <c r="J791" s="103">
        <v>0</v>
      </c>
      <c r="K791" s="103">
        <v>16</v>
      </c>
      <c r="L791" s="103">
        <v>0</v>
      </c>
      <c r="M791" s="103">
        <v>0</v>
      </c>
      <c r="N791" s="103">
        <v>0</v>
      </c>
      <c r="O791" s="103">
        <v>0</v>
      </c>
      <c r="P791" s="103">
        <v>1</v>
      </c>
      <c r="Q791" s="103">
        <v>1</v>
      </c>
      <c r="R791" s="103">
        <v>0</v>
      </c>
      <c r="S791" s="136" t="s">
        <v>472</v>
      </c>
      <c r="T791" s="146">
        <v>1201</v>
      </c>
      <c r="U791" s="144" t="s">
        <v>379</v>
      </c>
      <c r="V791" s="145">
        <v>5000</v>
      </c>
      <c r="W791" s="90" t="s">
        <v>126</v>
      </c>
      <c r="X791" s="90">
        <v>0</v>
      </c>
      <c r="Y791" s="103">
        <v>52</v>
      </c>
      <c r="Z791" s="103">
        <v>90185</v>
      </c>
      <c r="AA791" s="103" t="s">
        <v>378</v>
      </c>
      <c r="AB791" s="111" t="s">
        <v>126</v>
      </c>
      <c r="AC791" s="54">
        <v>90183</v>
      </c>
      <c r="AD791" s="103"/>
      <c r="AE791" s="103"/>
      <c r="AF791" s="103"/>
      <c r="AG791" s="103"/>
      <c r="AH791" s="103"/>
      <c r="AI791" s="103"/>
      <c r="AJ791" s="103"/>
      <c r="AK791" s="103"/>
    </row>
    <row r="792" spans="1:37" s="73" customFormat="1" x14ac:dyDescent="0.3">
      <c r="A792" s="103"/>
      <c r="B792" s="97">
        <v>90185</v>
      </c>
      <c r="C792" s="103" t="s">
        <v>467</v>
      </c>
      <c r="D792" s="103" t="s">
        <v>467</v>
      </c>
      <c r="E792" s="103" t="s">
        <v>126</v>
      </c>
      <c r="F792" s="103" t="s">
        <v>855</v>
      </c>
      <c r="G792" s="60">
        <v>1</v>
      </c>
      <c r="H792" s="103">
        <v>0</v>
      </c>
      <c r="I792" s="103" t="s">
        <v>127</v>
      </c>
      <c r="J792" s="103">
        <v>0</v>
      </c>
      <c r="K792" s="103">
        <v>16</v>
      </c>
      <c r="L792" s="103">
        <v>0</v>
      </c>
      <c r="M792" s="103">
        <v>0</v>
      </c>
      <c r="N792" s="103">
        <v>0</v>
      </c>
      <c r="O792" s="103">
        <v>0</v>
      </c>
      <c r="P792" s="103">
        <v>1</v>
      </c>
      <c r="Q792" s="103">
        <v>1</v>
      </c>
      <c r="R792" s="103">
        <v>0</v>
      </c>
      <c r="S792" s="136" t="s">
        <v>303</v>
      </c>
      <c r="T792" s="136">
        <v>550</v>
      </c>
      <c r="U792" s="144" t="s">
        <v>378</v>
      </c>
      <c r="V792" s="145">
        <v>12</v>
      </c>
      <c r="W792" s="90" t="s">
        <v>126</v>
      </c>
      <c r="X792" s="90">
        <v>0</v>
      </c>
      <c r="Y792" s="103">
        <v>51</v>
      </c>
      <c r="Z792" s="103">
        <v>90186</v>
      </c>
      <c r="AA792" s="103" t="s">
        <v>381</v>
      </c>
      <c r="AB792" s="111" t="s">
        <v>126</v>
      </c>
      <c r="AC792" s="54">
        <v>90184</v>
      </c>
      <c r="AD792" s="103"/>
      <c r="AE792" s="103"/>
      <c r="AF792" s="103"/>
      <c r="AG792" s="103"/>
      <c r="AH792" s="103"/>
      <c r="AI792" s="103"/>
      <c r="AJ792" s="103"/>
      <c r="AK792" s="103"/>
    </row>
    <row r="793" spans="1:37" s="73" customFormat="1" x14ac:dyDescent="0.3">
      <c r="A793" s="103"/>
      <c r="B793" s="97">
        <v>90186</v>
      </c>
      <c r="C793" s="103" t="s">
        <v>467</v>
      </c>
      <c r="D793" s="103" t="s">
        <v>467</v>
      </c>
      <c r="E793" s="103" t="s">
        <v>126</v>
      </c>
      <c r="F793" s="103" t="s">
        <v>856</v>
      </c>
      <c r="G793" s="60">
        <v>1</v>
      </c>
      <c r="H793" s="103">
        <v>0</v>
      </c>
      <c r="I793" s="103" t="s">
        <v>127</v>
      </c>
      <c r="J793" s="103">
        <v>0</v>
      </c>
      <c r="K793" s="103">
        <v>16</v>
      </c>
      <c r="L793" s="103">
        <v>0</v>
      </c>
      <c r="M793" s="103">
        <v>0</v>
      </c>
      <c r="N793" s="103">
        <v>0</v>
      </c>
      <c r="O793" s="103">
        <v>0</v>
      </c>
      <c r="P793" s="103">
        <v>1</v>
      </c>
      <c r="Q793" s="103">
        <v>1</v>
      </c>
      <c r="R793" s="103">
        <v>0</v>
      </c>
      <c r="S793" s="136" t="s">
        <v>305</v>
      </c>
      <c r="T793" s="136">
        <v>20</v>
      </c>
      <c r="U793" s="144" t="s">
        <v>381</v>
      </c>
      <c r="V793" s="145">
        <v>160</v>
      </c>
      <c r="W793" s="90" t="s">
        <v>126</v>
      </c>
      <c r="X793" s="90">
        <v>0</v>
      </c>
      <c r="Y793" s="103">
        <v>53</v>
      </c>
      <c r="Z793" s="103">
        <v>90187</v>
      </c>
      <c r="AA793" s="103" t="s">
        <v>384</v>
      </c>
      <c r="AB793" s="111" t="s">
        <v>126</v>
      </c>
      <c r="AC793" s="54">
        <v>90185</v>
      </c>
      <c r="AD793" s="103"/>
      <c r="AE793" s="103"/>
      <c r="AF793" s="103"/>
      <c r="AG793" s="103"/>
      <c r="AH793" s="103"/>
      <c r="AI793" s="103"/>
      <c r="AJ793" s="103"/>
      <c r="AK793" s="103"/>
    </row>
    <row r="794" spans="1:37" s="73" customFormat="1" x14ac:dyDescent="0.3">
      <c r="A794" s="103"/>
      <c r="B794" s="97">
        <v>90187</v>
      </c>
      <c r="C794" s="103" t="s">
        <v>467</v>
      </c>
      <c r="D794" s="103" t="s">
        <v>467</v>
      </c>
      <c r="E794" s="103" t="s">
        <v>126</v>
      </c>
      <c r="F794" s="103" t="s">
        <v>857</v>
      </c>
      <c r="G794" s="60">
        <v>1</v>
      </c>
      <c r="H794" s="103">
        <v>0</v>
      </c>
      <c r="I794" s="103" t="s">
        <v>127</v>
      </c>
      <c r="J794" s="103">
        <v>0</v>
      </c>
      <c r="K794" s="103">
        <v>16</v>
      </c>
      <c r="L794" s="103">
        <v>0</v>
      </c>
      <c r="M794" s="103">
        <v>0</v>
      </c>
      <c r="N794" s="103">
        <v>0</v>
      </c>
      <c r="O794" s="103">
        <v>0</v>
      </c>
      <c r="P794" s="103">
        <v>1</v>
      </c>
      <c r="Q794" s="103">
        <v>1</v>
      </c>
      <c r="R794" s="103">
        <v>0</v>
      </c>
      <c r="S794" s="136" t="s">
        <v>304</v>
      </c>
      <c r="T794" s="136">
        <v>30</v>
      </c>
      <c r="U794" s="144" t="s">
        <v>384</v>
      </c>
      <c r="V794" s="145">
        <v>90</v>
      </c>
      <c r="W794" s="90" t="s">
        <v>126</v>
      </c>
      <c r="X794" s="90">
        <v>0</v>
      </c>
      <c r="Y794" s="103">
        <v>55</v>
      </c>
      <c r="Z794" s="103">
        <v>90188</v>
      </c>
      <c r="AA794" s="103" t="s">
        <v>617</v>
      </c>
      <c r="AB794" s="111" t="s">
        <v>126</v>
      </c>
      <c r="AC794" s="54">
        <v>90186</v>
      </c>
      <c r="AD794" s="103"/>
      <c r="AE794" s="103"/>
      <c r="AF794" s="103"/>
      <c r="AG794" s="103"/>
      <c r="AH794" s="103"/>
      <c r="AI794" s="103"/>
      <c r="AJ794" s="103"/>
      <c r="AK794" s="103"/>
    </row>
    <row r="795" spans="1:37" s="73" customFormat="1" x14ac:dyDescent="0.3">
      <c r="A795" s="103"/>
      <c r="B795" s="97">
        <v>90188</v>
      </c>
      <c r="C795" s="103" t="s">
        <v>467</v>
      </c>
      <c r="D795" s="103" t="s">
        <v>467</v>
      </c>
      <c r="E795" s="103" t="s">
        <v>126</v>
      </c>
      <c r="F795" s="103" t="s">
        <v>858</v>
      </c>
      <c r="G795" s="60">
        <v>1</v>
      </c>
      <c r="H795" s="103">
        <v>0</v>
      </c>
      <c r="I795" s="103" t="s">
        <v>127</v>
      </c>
      <c r="J795" s="103">
        <v>0</v>
      </c>
      <c r="K795" s="103">
        <v>16</v>
      </c>
      <c r="L795" s="103">
        <v>0</v>
      </c>
      <c r="M795" s="103">
        <v>0</v>
      </c>
      <c r="N795" s="103">
        <v>0</v>
      </c>
      <c r="O795" s="103">
        <v>0</v>
      </c>
      <c r="P795" s="103">
        <v>1</v>
      </c>
      <c r="Q795" s="103">
        <v>1</v>
      </c>
      <c r="R795" s="103">
        <v>0</v>
      </c>
      <c r="S795" s="136" t="s">
        <v>472</v>
      </c>
      <c r="T795" s="146">
        <v>1201</v>
      </c>
      <c r="U795" s="144" t="s">
        <v>617</v>
      </c>
      <c r="V795" s="145">
        <v>4</v>
      </c>
      <c r="W795" s="90" t="s">
        <v>126</v>
      </c>
      <c r="X795" s="90">
        <v>0</v>
      </c>
      <c r="Y795" s="103">
        <v>54</v>
      </c>
      <c r="Z795" s="103">
        <v>90189</v>
      </c>
      <c r="AA795" s="103" t="s">
        <v>379</v>
      </c>
      <c r="AB795" s="111" t="s">
        <v>126</v>
      </c>
      <c r="AC795" s="54">
        <v>90187</v>
      </c>
      <c r="AD795" s="103"/>
      <c r="AE795" s="103"/>
      <c r="AF795" s="103"/>
      <c r="AG795" s="103"/>
      <c r="AH795" s="103"/>
      <c r="AI795" s="103"/>
      <c r="AJ795" s="103"/>
      <c r="AK795" s="103"/>
    </row>
    <row r="796" spans="1:37" s="73" customFormat="1" x14ac:dyDescent="0.3">
      <c r="A796" s="103"/>
      <c r="B796" s="97">
        <v>90189</v>
      </c>
      <c r="C796" s="103" t="s">
        <v>467</v>
      </c>
      <c r="D796" s="103" t="s">
        <v>467</v>
      </c>
      <c r="E796" s="103" t="s">
        <v>126</v>
      </c>
      <c r="F796" s="103" t="s">
        <v>859</v>
      </c>
      <c r="G796" s="60">
        <v>1</v>
      </c>
      <c r="H796" s="103">
        <v>0</v>
      </c>
      <c r="I796" s="103" t="s">
        <v>127</v>
      </c>
      <c r="J796" s="103">
        <v>0</v>
      </c>
      <c r="K796" s="103">
        <v>16</v>
      </c>
      <c r="L796" s="103">
        <v>0</v>
      </c>
      <c r="M796" s="103">
        <v>0</v>
      </c>
      <c r="N796" s="103">
        <v>0</v>
      </c>
      <c r="O796" s="103">
        <v>0</v>
      </c>
      <c r="P796" s="103">
        <v>1</v>
      </c>
      <c r="Q796" s="103">
        <v>1</v>
      </c>
      <c r="R796" s="103">
        <v>0</v>
      </c>
      <c r="S796" s="136" t="s">
        <v>303</v>
      </c>
      <c r="T796" s="136">
        <v>550</v>
      </c>
      <c r="U796" s="144" t="s">
        <v>379</v>
      </c>
      <c r="V796" s="145">
        <v>4000</v>
      </c>
      <c r="W796" s="90" t="s">
        <v>126</v>
      </c>
      <c r="X796" s="90">
        <v>0</v>
      </c>
      <c r="Y796" s="103">
        <v>52</v>
      </c>
      <c r="Z796" s="103">
        <v>90190</v>
      </c>
      <c r="AA796" s="103" t="s">
        <v>378</v>
      </c>
      <c r="AB796" s="111" t="s">
        <v>126</v>
      </c>
      <c r="AC796" s="54">
        <v>90188</v>
      </c>
      <c r="AD796" s="103"/>
      <c r="AE796" s="103"/>
      <c r="AF796" s="103"/>
      <c r="AG796" s="103"/>
      <c r="AH796" s="103"/>
      <c r="AI796" s="103"/>
      <c r="AJ796" s="103"/>
      <c r="AK796" s="103"/>
    </row>
    <row r="797" spans="1:37" s="73" customFormat="1" x14ac:dyDescent="0.3">
      <c r="A797" s="103"/>
      <c r="B797" s="97">
        <v>90190</v>
      </c>
      <c r="C797" s="103" t="s">
        <v>467</v>
      </c>
      <c r="D797" s="103" t="s">
        <v>467</v>
      </c>
      <c r="E797" s="103" t="s">
        <v>126</v>
      </c>
      <c r="F797" s="103" t="s">
        <v>860</v>
      </c>
      <c r="G797" s="60">
        <v>1</v>
      </c>
      <c r="H797" s="103">
        <v>0</v>
      </c>
      <c r="I797" s="103" t="s">
        <v>127</v>
      </c>
      <c r="J797" s="103">
        <v>0</v>
      </c>
      <c r="K797" s="103">
        <v>16</v>
      </c>
      <c r="L797" s="103">
        <v>0</v>
      </c>
      <c r="M797" s="103">
        <v>0</v>
      </c>
      <c r="N797" s="103">
        <v>0</v>
      </c>
      <c r="O797" s="103">
        <v>0</v>
      </c>
      <c r="P797" s="103">
        <v>1</v>
      </c>
      <c r="Q797" s="103">
        <v>1</v>
      </c>
      <c r="R797" s="103">
        <v>0</v>
      </c>
      <c r="S797" s="136" t="s">
        <v>472</v>
      </c>
      <c r="T797" s="146">
        <v>2101</v>
      </c>
      <c r="U797" s="144" t="s">
        <v>378</v>
      </c>
      <c r="V797" s="145">
        <v>15</v>
      </c>
      <c r="W797" s="90" t="s">
        <v>126</v>
      </c>
      <c r="X797" s="90">
        <v>0</v>
      </c>
      <c r="Y797" s="103">
        <v>51</v>
      </c>
      <c r="Z797" s="103">
        <v>90191</v>
      </c>
      <c r="AA797" s="92" t="s">
        <v>998</v>
      </c>
      <c r="AB797" s="111" t="s">
        <v>126</v>
      </c>
      <c r="AC797" s="54">
        <v>90189</v>
      </c>
      <c r="AD797" s="103"/>
      <c r="AE797" s="103"/>
      <c r="AF797" s="103"/>
      <c r="AG797" s="103"/>
      <c r="AH797" s="103"/>
      <c r="AI797" s="103"/>
      <c r="AJ797" s="103"/>
      <c r="AK797" s="103"/>
    </row>
    <row r="798" spans="1:37" s="79" customFormat="1" x14ac:dyDescent="0.3">
      <c r="A798" s="103"/>
      <c r="B798" s="97">
        <v>90191</v>
      </c>
      <c r="C798" s="103" t="s">
        <v>467</v>
      </c>
      <c r="D798" s="103" t="s">
        <v>467</v>
      </c>
      <c r="E798" s="103" t="s">
        <v>126</v>
      </c>
      <c r="F798" s="103" t="s">
        <v>861</v>
      </c>
      <c r="G798" s="60">
        <v>1</v>
      </c>
      <c r="H798" s="103">
        <v>0</v>
      </c>
      <c r="I798" s="103" t="s">
        <v>127</v>
      </c>
      <c r="J798" s="103">
        <v>0</v>
      </c>
      <c r="K798" s="103">
        <v>16</v>
      </c>
      <c r="L798" s="103">
        <v>0</v>
      </c>
      <c r="M798" s="103">
        <v>0</v>
      </c>
      <c r="N798" s="103">
        <v>0</v>
      </c>
      <c r="O798" s="103">
        <v>0</v>
      </c>
      <c r="P798" s="103">
        <v>1</v>
      </c>
      <c r="Q798" s="103">
        <v>1</v>
      </c>
      <c r="R798" s="103">
        <v>0</v>
      </c>
      <c r="S798" s="136" t="s">
        <v>472</v>
      </c>
      <c r="T798" s="146">
        <v>207</v>
      </c>
      <c r="U798" s="142" t="s">
        <v>998</v>
      </c>
      <c r="V798" s="143">
        <v>14</v>
      </c>
      <c r="W798" s="90" t="s">
        <v>126</v>
      </c>
      <c r="X798" s="90">
        <v>0</v>
      </c>
      <c r="Y798" s="103">
        <v>47</v>
      </c>
      <c r="Z798" s="103">
        <v>90192</v>
      </c>
      <c r="AA798" s="103" t="s">
        <v>381</v>
      </c>
      <c r="AB798" s="111" t="s">
        <v>126</v>
      </c>
      <c r="AC798" s="54">
        <v>90190</v>
      </c>
      <c r="AD798" s="103"/>
      <c r="AE798" s="103"/>
      <c r="AF798" s="103"/>
      <c r="AG798" s="103"/>
      <c r="AH798" s="103"/>
      <c r="AI798" s="103"/>
      <c r="AJ798" s="103"/>
      <c r="AK798" s="103"/>
    </row>
    <row r="799" spans="1:37" s="73" customFormat="1" x14ac:dyDescent="0.3">
      <c r="A799" s="103"/>
      <c r="B799" s="97">
        <v>90192</v>
      </c>
      <c r="C799" s="103" t="s">
        <v>467</v>
      </c>
      <c r="D799" s="103" t="s">
        <v>467</v>
      </c>
      <c r="E799" s="103" t="s">
        <v>126</v>
      </c>
      <c r="F799" s="103" t="s">
        <v>862</v>
      </c>
      <c r="G799" s="60">
        <v>1</v>
      </c>
      <c r="H799" s="103">
        <v>0</v>
      </c>
      <c r="I799" s="103" t="s">
        <v>127</v>
      </c>
      <c r="J799" s="103">
        <v>0</v>
      </c>
      <c r="K799" s="103">
        <v>16</v>
      </c>
      <c r="L799" s="103">
        <v>0</v>
      </c>
      <c r="M799" s="103">
        <v>0</v>
      </c>
      <c r="N799" s="103">
        <v>0</v>
      </c>
      <c r="O799" s="103">
        <v>0</v>
      </c>
      <c r="P799" s="103">
        <v>1</v>
      </c>
      <c r="Q799" s="103">
        <v>1</v>
      </c>
      <c r="R799" s="103">
        <v>0</v>
      </c>
      <c r="S799" s="136" t="s">
        <v>303</v>
      </c>
      <c r="T799" s="136">
        <v>550</v>
      </c>
      <c r="U799" s="144" t="s">
        <v>381</v>
      </c>
      <c r="V799" s="145">
        <v>160</v>
      </c>
      <c r="W799" s="90" t="s">
        <v>126</v>
      </c>
      <c r="X799" s="90">
        <v>0</v>
      </c>
      <c r="Y799" s="103">
        <v>53</v>
      </c>
      <c r="Z799" s="103">
        <v>90193</v>
      </c>
      <c r="AA799" s="103" t="s">
        <v>378</v>
      </c>
      <c r="AB799" s="111" t="s">
        <v>126</v>
      </c>
      <c r="AC799" s="54">
        <v>90191</v>
      </c>
      <c r="AD799" s="103"/>
      <c r="AE799" s="103"/>
      <c r="AF799" s="103"/>
      <c r="AG799" s="103"/>
      <c r="AH799" s="103"/>
      <c r="AI799" s="103"/>
      <c r="AJ799" s="103"/>
      <c r="AK799" s="103"/>
    </row>
    <row r="800" spans="1:37" s="73" customFormat="1" x14ac:dyDescent="0.3">
      <c r="A800" s="103"/>
      <c r="B800" s="97">
        <v>90193</v>
      </c>
      <c r="C800" s="103" t="s">
        <v>467</v>
      </c>
      <c r="D800" s="103" t="s">
        <v>467</v>
      </c>
      <c r="E800" s="103" t="s">
        <v>126</v>
      </c>
      <c r="F800" s="103" t="s">
        <v>863</v>
      </c>
      <c r="G800" s="60">
        <v>1</v>
      </c>
      <c r="H800" s="103">
        <v>0</v>
      </c>
      <c r="I800" s="103" t="s">
        <v>127</v>
      </c>
      <c r="J800" s="103">
        <v>0</v>
      </c>
      <c r="K800" s="103">
        <v>16</v>
      </c>
      <c r="L800" s="103">
        <v>0</v>
      </c>
      <c r="M800" s="103">
        <v>0</v>
      </c>
      <c r="N800" s="103">
        <v>0</v>
      </c>
      <c r="O800" s="103">
        <v>0</v>
      </c>
      <c r="P800" s="103">
        <v>1</v>
      </c>
      <c r="Q800" s="103">
        <v>1</v>
      </c>
      <c r="R800" s="103">
        <v>0</v>
      </c>
      <c r="S800" s="136" t="s">
        <v>303</v>
      </c>
      <c r="T800" s="136">
        <v>600</v>
      </c>
      <c r="U800" s="147" t="s">
        <v>378</v>
      </c>
      <c r="V800" s="148">
        <v>15</v>
      </c>
      <c r="W800" s="90" t="s">
        <v>126</v>
      </c>
      <c r="X800" s="90">
        <v>0</v>
      </c>
      <c r="Y800" s="103">
        <v>51</v>
      </c>
      <c r="Z800" s="103">
        <v>90194</v>
      </c>
      <c r="AA800" s="103" t="s">
        <v>379</v>
      </c>
      <c r="AB800" s="111" t="s">
        <v>126</v>
      </c>
      <c r="AC800" s="54">
        <v>90192</v>
      </c>
      <c r="AD800" s="103"/>
      <c r="AE800" s="103"/>
      <c r="AF800" s="103"/>
      <c r="AG800" s="103"/>
      <c r="AH800" s="103"/>
      <c r="AI800" s="103"/>
      <c r="AJ800" s="103"/>
      <c r="AK800" s="103"/>
    </row>
    <row r="801" spans="1:37" s="73" customFormat="1" x14ac:dyDescent="0.3">
      <c r="A801" s="103"/>
      <c r="B801" s="97">
        <v>90194</v>
      </c>
      <c r="C801" s="103" t="s">
        <v>467</v>
      </c>
      <c r="D801" s="103" t="s">
        <v>467</v>
      </c>
      <c r="E801" s="103" t="s">
        <v>126</v>
      </c>
      <c r="F801" s="103" t="s">
        <v>864</v>
      </c>
      <c r="G801" s="60">
        <v>1</v>
      </c>
      <c r="H801" s="103">
        <v>0</v>
      </c>
      <c r="I801" s="103" t="s">
        <v>127</v>
      </c>
      <c r="J801" s="103">
        <v>0</v>
      </c>
      <c r="K801" s="103">
        <v>16</v>
      </c>
      <c r="L801" s="103">
        <v>0</v>
      </c>
      <c r="M801" s="103">
        <v>0</v>
      </c>
      <c r="N801" s="103">
        <v>0</v>
      </c>
      <c r="O801" s="103">
        <v>0</v>
      </c>
      <c r="P801" s="103">
        <v>1</v>
      </c>
      <c r="Q801" s="103">
        <v>1</v>
      </c>
      <c r="R801" s="103">
        <v>0</v>
      </c>
      <c r="S801" s="136" t="s">
        <v>472</v>
      </c>
      <c r="T801" s="136">
        <v>811</v>
      </c>
      <c r="U801" s="147" t="s">
        <v>379</v>
      </c>
      <c r="V801" s="148">
        <v>5000</v>
      </c>
      <c r="W801" s="90" t="s">
        <v>126</v>
      </c>
      <c r="X801" s="90">
        <v>0</v>
      </c>
      <c r="Y801" s="103">
        <v>52</v>
      </c>
      <c r="Z801" s="103">
        <v>90195</v>
      </c>
      <c r="AA801" s="103" t="s">
        <v>384</v>
      </c>
      <c r="AB801" s="111" t="s">
        <v>126</v>
      </c>
      <c r="AC801" s="54">
        <v>90193</v>
      </c>
      <c r="AD801" s="103"/>
      <c r="AE801" s="103"/>
      <c r="AF801" s="103"/>
      <c r="AG801" s="103"/>
      <c r="AH801" s="103"/>
      <c r="AI801" s="103"/>
      <c r="AJ801" s="103"/>
      <c r="AK801" s="103"/>
    </row>
    <row r="802" spans="1:37" s="73" customFormat="1" x14ac:dyDescent="0.3">
      <c r="A802" s="103"/>
      <c r="B802" s="97">
        <v>90195</v>
      </c>
      <c r="C802" s="103" t="s">
        <v>467</v>
      </c>
      <c r="D802" s="103" t="s">
        <v>467</v>
      </c>
      <c r="E802" s="103" t="s">
        <v>126</v>
      </c>
      <c r="F802" s="103" t="s">
        <v>865</v>
      </c>
      <c r="G802" s="60">
        <v>1</v>
      </c>
      <c r="H802" s="103">
        <v>0</v>
      </c>
      <c r="I802" s="103" t="s">
        <v>127</v>
      </c>
      <c r="J802" s="103">
        <v>0</v>
      </c>
      <c r="K802" s="103">
        <v>16</v>
      </c>
      <c r="L802" s="103">
        <v>0</v>
      </c>
      <c r="M802" s="103">
        <v>0</v>
      </c>
      <c r="N802" s="103">
        <v>0</v>
      </c>
      <c r="O802" s="103">
        <v>0</v>
      </c>
      <c r="P802" s="103">
        <v>1</v>
      </c>
      <c r="Q802" s="103">
        <v>1</v>
      </c>
      <c r="R802" s="103">
        <v>0</v>
      </c>
      <c r="S802" s="136" t="s">
        <v>472</v>
      </c>
      <c r="T802" s="136">
        <v>711</v>
      </c>
      <c r="U802" s="147" t="s">
        <v>384</v>
      </c>
      <c r="V802" s="148">
        <v>70</v>
      </c>
      <c r="W802" s="90" t="s">
        <v>126</v>
      </c>
      <c r="X802" s="90">
        <v>0</v>
      </c>
      <c r="Y802" s="103">
        <v>55</v>
      </c>
      <c r="Z802" s="103">
        <v>90196</v>
      </c>
      <c r="AA802" s="103" t="s">
        <v>617</v>
      </c>
      <c r="AB802" s="111" t="s">
        <v>126</v>
      </c>
      <c r="AC802" s="54">
        <v>90194</v>
      </c>
      <c r="AD802" s="103"/>
      <c r="AE802" s="103"/>
      <c r="AF802" s="103"/>
      <c r="AG802" s="103"/>
      <c r="AH802" s="103"/>
      <c r="AI802" s="103"/>
      <c r="AJ802" s="103"/>
      <c r="AK802" s="103"/>
    </row>
    <row r="803" spans="1:37" s="73" customFormat="1" x14ac:dyDescent="0.3">
      <c r="A803" s="103"/>
      <c r="B803" s="97">
        <v>90196</v>
      </c>
      <c r="C803" s="103" t="s">
        <v>467</v>
      </c>
      <c r="D803" s="103" t="s">
        <v>467</v>
      </c>
      <c r="E803" s="103" t="s">
        <v>126</v>
      </c>
      <c r="F803" s="103" t="s">
        <v>866</v>
      </c>
      <c r="G803" s="60">
        <v>1</v>
      </c>
      <c r="H803" s="103">
        <v>0</v>
      </c>
      <c r="I803" s="103" t="s">
        <v>127</v>
      </c>
      <c r="J803" s="103">
        <v>0</v>
      </c>
      <c r="K803" s="103">
        <v>16</v>
      </c>
      <c r="L803" s="103">
        <v>0</v>
      </c>
      <c r="M803" s="103">
        <v>0</v>
      </c>
      <c r="N803" s="103">
        <v>0</v>
      </c>
      <c r="O803" s="103">
        <v>0</v>
      </c>
      <c r="P803" s="103">
        <v>1</v>
      </c>
      <c r="Q803" s="103">
        <v>1</v>
      </c>
      <c r="R803" s="103">
        <v>0</v>
      </c>
      <c r="S803" s="136" t="s">
        <v>303</v>
      </c>
      <c r="T803" s="136">
        <v>600</v>
      </c>
      <c r="U803" s="147" t="s">
        <v>617</v>
      </c>
      <c r="V803" s="148">
        <v>4</v>
      </c>
      <c r="W803" s="90" t="s">
        <v>126</v>
      </c>
      <c r="X803" s="90">
        <v>0</v>
      </c>
      <c r="Y803" s="103">
        <v>54</v>
      </c>
      <c r="Z803" s="103">
        <v>90197</v>
      </c>
      <c r="AA803" s="103" t="s">
        <v>384</v>
      </c>
      <c r="AB803" s="111" t="s">
        <v>126</v>
      </c>
      <c r="AC803" s="54">
        <v>90195</v>
      </c>
      <c r="AD803" s="103"/>
      <c r="AE803" s="103"/>
      <c r="AF803" s="103"/>
      <c r="AG803" s="103"/>
      <c r="AH803" s="103"/>
      <c r="AI803" s="103"/>
      <c r="AJ803" s="103"/>
      <c r="AK803" s="103"/>
    </row>
    <row r="804" spans="1:37" s="73" customFormat="1" x14ac:dyDescent="0.3">
      <c r="A804" s="103"/>
      <c r="B804" s="97">
        <v>90197</v>
      </c>
      <c r="C804" s="103" t="s">
        <v>467</v>
      </c>
      <c r="D804" s="103" t="s">
        <v>467</v>
      </c>
      <c r="E804" s="103" t="s">
        <v>126</v>
      </c>
      <c r="F804" s="103" t="s">
        <v>867</v>
      </c>
      <c r="G804" s="60">
        <v>1</v>
      </c>
      <c r="H804" s="103">
        <v>0</v>
      </c>
      <c r="I804" s="103" t="s">
        <v>127</v>
      </c>
      <c r="J804" s="103">
        <v>0</v>
      </c>
      <c r="K804" s="103">
        <v>16</v>
      </c>
      <c r="L804" s="103">
        <v>0</v>
      </c>
      <c r="M804" s="103">
        <v>0</v>
      </c>
      <c r="N804" s="103">
        <v>0</v>
      </c>
      <c r="O804" s="103">
        <v>0</v>
      </c>
      <c r="P804" s="103">
        <v>1</v>
      </c>
      <c r="Q804" s="103">
        <v>1</v>
      </c>
      <c r="R804" s="103">
        <v>0</v>
      </c>
      <c r="S804" s="136" t="s">
        <v>305</v>
      </c>
      <c r="T804" s="136">
        <v>30</v>
      </c>
      <c r="U804" s="147" t="s">
        <v>384</v>
      </c>
      <c r="V804" s="148">
        <v>90</v>
      </c>
      <c r="W804" s="90" t="s">
        <v>126</v>
      </c>
      <c r="X804" s="90">
        <v>0</v>
      </c>
      <c r="Y804" s="103">
        <v>55</v>
      </c>
      <c r="Z804" s="103">
        <v>90198</v>
      </c>
      <c r="AA804" s="103" t="s">
        <v>381</v>
      </c>
      <c r="AB804" s="111" t="s">
        <v>126</v>
      </c>
      <c r="AC804" s="54">
        <v>90196</v>
      </c>
      <c r="AD804" s="103"/>
      <c r="AE804" s="103"/>
      <c r="AF804" s="103"/>
      <c r="AG804" s="103"/>
      <c r="AH804" s="103"/>
      <c r="AI804" s="103"/>
      <c r="AJ804" s="103"/>
      <c r="AK804" s="103"/>
    </row>
    <row r="805" spans="1:37" s="73" customFormat="1" x14ac:dyDescent="0.3">
      <c r="A805" s="103"/>
      <c r="B805" s="97">
        <v>90198</v>
      </c>
      <c r="C805" s="103" t="s">
        <v>467</v>
      </c>
      <c r="D805" s="103" t="s">
        <v>467</v>
      </c>
      <c r="E805" s="103" t="s">
        <v>126</v>
      </c>
      <c r="F805" s="103" t="s">
        <v>868</v>
      </c>
      <c r="G805" s="60">
        <v>1</v>
      </c>
      <c r="H805" s="103">
        <v>0</v>
      </c>
      <c r="I805" s="103" t="s">
        <v>127</v>
      </c>
      <c r="J805" s="103">
        <v>0</v>
      </c>
      <c r="K805" s="103">
        <v>16</v>
      </c>
      <c r="L805" s="103">
        <v>0</v>
      </c>
      <c r="M805" s="103">
        <v>0</v>
      </c>
      <c r="N805" s="103">
        <v>0</v>
      </c>
      <c r="O805" s="103">
        <v>0</v>
      </c>
      <c r="P805" s="103">
        <v>1</v>
      </c>
      <c r="Q805" s="103">
        <v>1</v>
      </c>
      <c r="R805" s="103">
        <v>0</v>
      </c>
      <c r="S805" s="136" t="s">
        <v>304</v>
      </c>
      <c r="T805" s="136">
        <v>30</v>
      </c>
      <c r="U805" s="147" t="s">
        <v>381</v>
      </c>
      <c r="V805" s="148">
        <v>320</v>
      </c>
      <c r="W805" s="90" t="s">
        <v>126</v>
      </c>
      <c r="X805" s="90">
        <v>0</v>
      </c>
      <c r="Y805" s="103">
        <v>53</v>
      </c>
      <c r="Z805" s="103">
        <v>90199</v>
      </c>
      <c r="AA805" s="103" t="s">
        <v>385</v>
      </c>
      <c r="AB805" s="111" t="s">
        <v>126</v>
      </c>
      <c r="AC805" s="54">
        <v>90197</v>
      </c>
      <c r="AD805" s="103"/>
      <c r="AE805" s="103"/>
      <c r="AF805" s="103"/>
      <c r="AG805" s="103"/>
      <c r="AH805" s="103"/>
      <c r="AI805" s="103"/>
      <c r="AJ805" s="103"/>
      <c r="AK805" s="103"/>
    </row>
    <row r="806" spans="1:37" s="73" customFormat="1" x14ac:dyDescent="0.3">
      <c r="A806" s="103"/>
      <c r="B806" s="97">
        <v>90199</v>
      </c>
      <c r="C806" s="103" t="s">
        <v>467</v>
      </c>
      <c r="D806" s="103" t="s">
        <v>467</v>
      </c>
      <c r="E806" s="103" t="s">
        <v>126</v>
      </c>
      <c r="F806" s="103" t="s">
        <v>869</v>
      </c>
      <c r="G806" s="60">
        <v>1</v>
      </c>
      <c r="H806" s="103">
        <v>0</v>
      </c>
      <c r="I806" s="103" t="s">
        <v>127</v>
      </c>
      <c r="J806" s="103">
        <v>0</v>
      </c>
      <c r="K806" s="103">
        <v>16</v>
      </c>
      <c r="L806" s="103">
        <v>0</v>
      </c>
      <c r="M806" s="103">
        <v>0</v>
      </c>
      <c r="N806" s="103">
        <v>0</v>
      </c>
      <c r="O806" s="103">
        <v>0</v>
      </c>
      <c r="P806" s="103">
        <v>1</v>
      </c>
      <c r="Q806" s="103">
        <v>1</v>
      </c>
      <c r="R806" s="103">
        <v>0</v>
      </c>
      <c r="S806" s="136" t="s">
        <v>303</v>
      </c>
      <c r="T806" s="136">
        <v>600</v>
      </c>
      <c r="U806" s="147" t="s">
        <v>385</v>
      </c>
      <c r="V806" s="148">
        <v>4</v>
      </c>
      <c r="W806" s="90" t="s">
        <v>126</v>
      </c>
      <c r="X806" s="90">
        <v>0</v>
      </c>
      <c r="Y806" s="103">
        <v>56</v>
      </c>
      <c r="Z806" s="103">
        <v>90200</v>
      </c>
      <c r="AA806" s="103" t="s">
        <v>379</v>
      </c>
      <c r="AB806" s="111" t="s">
        <v>126</v>
      </c>
      <c r="AC806" s="54">
        <v>90198</v>
      </c>
      <c r="AD806" s="103"/>
      <c r="AE806" s="103"/>
      <c r="AF806" s="103"/>
      <c r="AG806" s="103"/>
      <c r="AH806" s="103"/>
      <c r="AI806" s="103"/>
      <c r="AJ806" s="103"/>
      <c r="AK806" s="103"/>
    </row>
    <row r="807" spans="1:37" s="73" customFormat="1" x14ac:dyDescent="0.3">
      <c r="A807" s="103"/>
      <c r="B807" s="97">
        <v>90200</v>
      </c>
      <c r="C807" s="103" t="s">
        <v>467</v>
      </c>
      <c r="D807" s="103" t="s">
        <v>467</v>
      </c>
      <c r="E807" s="103" t="s">
        <v>126</v>
      </c>
      <c r="F807" s="103" t="s">
        <v>870</v>
      </c>
      <c r="G807" s="60">
        <v>1</v>
      </c>
      <c r="H807" s="103">
        <v>0</v>
      </c>
      <c r="I807" s="103" t="s">
        <v>127</v>
      </c>
      <c r="J807" s="103">
        <v>0</v>
      </c>
      <c r="K807" s="103">
        <v>16</v>
      </c>
      <c r="L807" s="103">
        <v>0</v>
      </c>
      <c r="M807" s="103">
        <v>0</v>
      </c>
      <c r="N807" s="103">
        <v>0</v>
      </c>
      <c r="O807" s="103">
        <v>0</v>
      </c>
      <c r="P807" s="103">
        <v>1</v>
      </c>
      <c r="Q807" s="103">
        <v>1</v>
      </c>
      <c r="R807" s="103">
        <v>0</v>
      </c>
      <c r="S807" s="136" t="s">
        <v>472</v>
      </c>
      <c r="T807" s="146">
        <v>1201</v>
      </c>
      <c r="U807" s="147" t="s">
        <v>379</v>
      </c>
      <c r="V807" s="148">
        <v>5000</v>
      </c>
      <c r="W807" s="90" t="s">
        <v>126</v>
      </c>
      <c r="X807" s="90">
        <v>0</v>
      </c>
      <c r="Y807" s="103">
        <v>52</v>
      </c>
      <c r="Z807" s="103">
        <v>90201</v>
      </c>
      <c r="AA807" s="92" t="s">
        <v>998</v>
      </c>
      <c r="AB807" s="111" t="s">
        <v>126</v>
      </c>
      <c r="AC807" s="54">
        <v>90199</v>
      </c>
      <c r="AD807" s="103"/>
      <c r="AE807" s="103"/>
      <c r="AF807" s="103"/>
      <c r="AG807" s="103"/>
      <c r="AH807" s="103"/>
      <c r="AI807" s="103"/>
      <c r="AJ807" s="103"/>
      <c r="AK807" s="103"/>
    </row>
    <row r="808" spans="1:37" s="79" customFormat="1" x14ac:dyDescent="0.3">
      <c r="A808" s="103"/>
      <c r="B808" s="97">
        <v>90201</v>
      </c>
      <c r="C808" s="103" t="s">
        <v>467</v>
      </c>
      <c r="D808" s="103" t="s">
        <v>467</v>
      </c>
      <c r="E808" s="103" t="s">
        <v>126</v>
      </c>
      <c r="F808" s="103" t="s">
        <v>871</v>
      </c>
      <c r="G808" s="60">
        <v>1</v>
      </c>
      <c r="H808" s="103">
        <v>0</v>
      </c>
      <c r="I808" s="103" t="s">
        <v>127</v>
      </c>
      <c r="J808" s="103">
        <v>0</v>
      </c>
      <c r="K808" s="103">
        <v>16</v>
      </c>
      <c r="L808" s="103">
        <v>0</v>
      </c>
      <c r="M808" s="103">
        <v>0</v>
      </c>
      <c r="N808" s="103">
        <v>0</v>
      </c>
      <c r="O808" s="103">
        <v>0</v>
      </c>
      <c r="P808" s="103">
        <v>1</v>
      </c>
      <c r="Q808" s="103">
        <v>1</v>
      </c>
      <c r="R808" s="103">
        <v>0</v>
      </c>
      <c r="S808" s="136" t="s">
        <v>472</v>
      </c>
      <c r="T808" s="146">
        <v>211</v>
      </c>
      <c r="U808" s="142" t="s">
        <v>998</v>
      </c>
      <c r="V808" s="143">
        <v>111</v>
      </c>
      <c r="W808" s="90" t="s">
        <v>126</v>
      </c>
      <c r="X808" s="90">
        <v>0</v>
      </c>
      <c r="Y808" s="103">
        <v>48</v>
      </c>
      <c r="Z808" s="103">
        <v>90202</v>
      </c>
      <c r="AA808" s="103" t="s">
        <v>617</v>
      </c>
      <c r="AB808" s="111" t="s">
        <v>126</v>
      </c>
      <c r="AC808" s="54">
        <v>90200</v>
      </c>
      <c r="AD808" s="103"/>
      <c r="AE808" s="103"/>
      <c r="AF808" s="103"/>
      <c r="AG808" s="103"/>
      <c r="AH808" s="103"/>
      <c r="AI808" s="103"/>
      <c r="AJ808" s="103"/>
      <c r="AK808" s="103"/>
    </row>
    <row r="809" spans="1:37" s="73" customFormat="1" x14ac:dyDescent="0.3">
      <c r="A809" s="103"/>
      <c r="B809" s="97">
        <v>90202</v>
      </c>
      <c r="C809" s="103" t="s">
        <v>467</v>
      </c>
      <c r="D809" s="103" t="s">
        <v>467</v>
      </c>
      <c r="E809" s="103" t="s">
        <v>126</v>
      </c>
      <c r="F809" s="103" t="s">
        <v>872</v>
      </c>
      <c r="G809" s="60">
        <v>1</v>
      </c>
      <c r="H809" s="103">
        <v>0</v>
      </c>
      <c r="I809" s="103" t="s">
        <v>127</v>
      </c>
      <c r="J809" s="103">
        <v>0</v>
      </c>
      <c r="K809" s="103">
        <v>16</v>
      </c>
      <c r="L809" s="103">
        <v>0</v>
      </c>
      <c r="M809" s="103">
        <v>0</v>
      </c>
      <c r="N809" s="103">
        <v>0</v>
      </c>
      <c r="O809" s="103">
        <v>0</v>
      </c>
      <c r="P809" s="103">
        <v>1</v>
      </c>
      <c r="Q809" s="103">
        <v>1</v>
      </c>
      <c r="R809" s="103">
        <v>0</v>
      </c>
      <c r="S809" s="136" t="s">
        <v>472</v>
      </c>
      <c r="T809" s="146">
        <v>2101</v>
      </c>
      <c r="U809" s="147" t="s">
        <v>617</v>
      </c>
      <c r="V809" s="148">
        <v>5</v>
      </c>
      <c r="W809" s="90" t="s">
        <v>126</v>
      </c>
      <c r="X809" s="90">
        <v>0</v>
      </c>
      <c r="Y809" s="103">
        <v>54</v>
      </c>
      <c r="Z809" s="103">
        <v>90203</v>
      </c>
      <c r="AA809" s="103" t="s">
        <v>378</v>
      </c>
      <c r="AB809" s="111" t="s">
        <v>126</v>
      </c>
      <c r="AC809" s="54">
        <v>90201</v>
      </c>
      <c r="AD809" s="103"/>
      <c r="AE809" s="103"/>
      <c r="AF809" s="103"/>
      <c r="AG809" s="103"/>
      <c r="AH809" s="103"/>
      <c r="AI809" s="103"/>
      <c r="AJ809" s="103"/>
      <c r="AK809" s="103"/>
    </row>
    <row r="810" spans="1:37" s="73" customFormat="1" x14ac:dyDescent="0.3">
      <c r="A810" s="103"/>
      <c r="B810" s="97">
        <v>90203</v>
      </c>
      <c r="C810" s="103" t="s">
        <v>467</v>
      </c>
      <c r="D810" s="103" t="s">
        <v>467</v>
      </c>
      <c r="E810" s="103" t="s">
        <v>126</v>
      </c>
      <c r="F810" s="103" t="s">
        <v>873</v>
      </c>
      <c r="G810" s="60">
        <v>1</v>
      </c>
      <c r="H810" s="103">
        <v>0</v>
      </c>
      <c r="I810" s="103" t="s">
        <v>127</v>
      </c>
      <c r="J810" s="103">
        <v>0</v>
      </c>
      <c r="K810" s="103">
        <v>16</v>
      </c>
      <c r="L810" s="103">
        <v>0</v>
      </c>
      <c r="M810" s="103">
        <v>0</v>
      </c>
      <c r="N810" s="103">
        <v>0</v>
      </c>
      <c r="O810" s="103">
        <v>0</v>
      </c>
      <c r="P810" s="103">
        <v>1</v>
      </c>
      <c r="Q810" s="103">
        <v>1</v>
      </c>
      <c r="R810" s="103">
        <v>0</v>
      </c>
      <c r="S810" s="136" t="s">
        <v>303</v>
      </c>
      <c r="T810" s="136">
        <v>600</v>
      </c>
      <c r="U810" s="147" t="s">
        <v>378</v>
      </c>
      <c r="V810" s="148">
        <v>15</v>
      </c>
      <c r="W810" s="90" t="s">
        <v>126</v>
      </c>
      <c r="X810" s="90">
        <v>0</v>
      </c>
      <c r="Y810" s="103">
        <v>51</v>
      </c>
      <c r="Z810" s="103">
        <v>90204</v>
      </c>
      <c r="AA810" s="103" t="s">
        <v>379</v>
      </c>
      <c r="AB810" s="111" t="s">
        <v>126</v>
      </c>
      <c r="AC810" s="54">
        <v>90202</v>
      </c>
      <c r="AD810" s="103"/>
      <c r="AE810" s="103"/>
      <c r="AF810" s="103"/>
      <c r="AG810" s="103"/>
      <c r="AH810" s="103"/>
      <c r="AI810" s="103"/>
      <c r="AJ810" s="103"/>
      <c r="AK810" s="103"/>
    </row>
    <row r="811" spans="1:37" s="73" customFormat="1" x14ac:dyDescent="0.3">
      <c r="A811" s="103"/>
      <c r="B811" s="97">
        <v>90204</v>
      </c>
      <c r="C811" s="103" t="s">
        <v>467</v>
      </c>
      <c r="D811" s="103" t="s">
        <v>467</v>
      </c>
      <c r="E811" s="103" t="s">
        <v>126</v>
      </c>
      <c r="F811" s="103" t="s">
        <v>874</v>
      </c>
      <c r="G811" s="60">
        <v>1</v>
      </c>
      <c r="H811" s="103">
        <v>0</v>
      </c>
      <c r="I811" s="103" t="s">
        <v>127</v>
      </c>
      <c r="J811" s="103">
        <v>0</v>
      </c>
      <c r="K811" s="103">
        <v>16</v>
      </c>
      <c r="L811" s="103">
        <v>0</v>
      </c>
      <c r="M811" s="103">
        <v>0</v>
      </c>
      <c r="N811" s="103">
        <v>0</v>
      </c>
      <c r="O811" s="103">
        <v>0</v>
      </c>
      <c r="P811" s="103">
        <v>1</v>
      </c>
      <c r="Q811" s="103">
        <v>1</v>
      </c>
      <c r="R811" s="103">
        <v>0</v>
      </c>
      <c r="S811" s="136" t="s">
        <v>472</v>
      </c>
      <c r="T811" s="136">
        <v>1025</v>
      </c>
      <c r="U811" s="147" t="s">
        <v>379</v>
      </c>
      <c r="V811" s="148">
        <v>7000</v>
      </c>
      <c r="W811" s="90" t="s">
        <v>126</v>
      </c>
      <c r="X811" s="90">
        <v>0</v>
      </c>
      <c r="Y811" s="103">
        <v>52</v>
      </c>
      <c r="Z811" s="103">
        <v>90205</v>
      </c>
      <c r="AA811" s="103" t="s">
        <v>381</v>
      </c>
      <c r="AB811" s="111" t="s">
        <v>126</v>
      </c>
      <c r="AC811" s="54">
        <v>90203</v>
      </c>
      <c r="AD811" s="103"/>
      <c r="AE811" s="103"/>
      <c r="AF811" s="103"/>
      <c r="AG811" s="103"/>
      <c r="AH811" s="103"/>
      <c r="AI811" s="103"/>
      <c r="AJ811" s="103"/>
      <c r="AK811" s="103"/>
    </row>
    <row r="812" spans="1:37" s="73" customFormat="1" x14ac:dyDescent="0.3">
      <c r="A812" s="103"/>
      <c r="B812" s="97">
        <v>90205</v>
      </c>
      <c r="C812" s="103" t="s">
        <v>467</v>
      </c>
      <c r="D812" s="103" t="s">
        <v>467</v>
      </c>
      <c r="E812" s="103" t="s">
        <v>126</v>
      </c>
      <c r="F812" s="103" t="s">
        <v>875</v>
      </c>
      <c r="G812" s="60">
        <v>1</v>
      </c>
      <c r="H812" s="103">
        <v>0</v>
      </c>
      <c r="I812" s="103" t="s">
        <v>127</v>
      </c>
      <c r="J812" s="103">
        <v>0</v>
      </c>
      <c r="K812" s="103">
        <v>16</v>
      </c>
      <c r="L812" s="103">
        <v>0</v>
      </c>
      <c r="M812" s="103">
        <v>0</v>
      </c>
      <c r="N812" s="103">
        <v>0</v>
      </c>
      <c r="O812" s="103">
        <v>0</v>
      </c>
      <c r="P812" s="103">
        <v>1</v>
      </c>
      <c r="Q812" s="103">
        <v>1</v>
      </c>
      <c r="R812" s="103">
        <v>0</v>
      </c>
      <c r="S812" s="136" t="s">
        <v>472</v>
      </c>
      <c r="T812" s="136">
        <v>811</v>
      </c>
      <c r="U812" s="147" t="s">
        <v>381</v>
      </c>
      <c r="V812" s="148">
        <v>320</v>
      </c>
      <c r="W812" s="90" t="s">
        <v>126</v>
      </c>
      <c r="X812" s="90">
        <v>0</v>
      </c>
      <c r="Y812" s="103">
        <v>53</v>
      </c>
      <c r="Z812" s="103">
        <v>90206</v>
      </c>
      <c r="AA812" s="103" t="s">
        <v>385</v>
      </c>
      <c r="AB812" s="111" t="s">
        <v>126</v>
      </c>
      <c r="AC812" s="54">
        <v>90204</v>
      </c>
      <c r="AD812" s="103"/>
      <c r="AE812" s="103"/>
      <c r="AF812" s="103"/>
      <c r="AG812" s="103"/>
      <c r="AH812" s="103"/>
      <c r="AI812" s="103"/>
      <c r="AJ812" s="103"/>
      <c r="AK812" s="103"/>
    </row>
    <row r="813" spans="1:37" s="73" customFormat="1" x14ac:dyDescent="0.3">
      <c r="A813" s="103"/>
      <c r="B813" s="97">
        <v>90206</v>
      </c>
      <c r="C813" s="103" t="s">
        <v>467</v>
      </c>
      <c r="D813" s="103" t="s">
        <v>467</v>
      </c>
      <c r="E813" s="103" t="s">
        <v>126</v>
      </c>
      <c r="F813" s="103" t="s">
        <v>876</v>
      </c>
      <c r="G813" s="60">
        <v>1</v>
      </c>
      <c r="H813" s="103">
        <v>0</v>
      </c>
      <c r="I813" s="103" t="s">
        <v>127</v>
      </c>
      <c r="J813" s="103">
        <v>0</v>
      </c>
      <c r="K813" s="103">
        <v>16</v>
      </c>
      <c r="L813" s="103">
        <v>0</v>
      </c>
      <c r="M813" s="103">
        <v>0</v>
      </c>
      <c r="N813" s="103">
        <v>0</v>
      </c>
      <c r="O813" s="103">
        <v>0</v>
      </c>
      <c r="P813" s="103">
        <v>1</v>
      </c>
      <c r="Q813" s="103">
        <v>1</v>
      </c>
      <c r="R813" s="103">
        <v>0</v>
      </c>
      <c r="S813" s="136" t="s">
        <v>303</v>
      </c>
      <c r="T813" s="136">
        <v>600</v>
      </c>
      <c r="U813" s="147" t="s">
        <v>385</v>
      </c>
      <c r="V813" s="148">
        <v>4</v>
      </c>
      <c r="W813" s="90" t="s">
        <v>126</v>
      </c>
      <c r="X813" s="90">
        <v>0</v>
      </c>
      <c r="Y813" s="103">
        <v>56</v>
      </c>
      <c r="Z813" s="103">
        <v>90207</v>
      </c>
      <c r="AA813" s="103" t="s">
        <v>381</v>
      </c>
      <c r="AB813" s="111" t="s">
        <v>126</v>
      </c>
      <c r="AC813" s="54">
        <v>90205</v>
      </c>
      <c r="AD813" s="103"/>
      <c r="AE813" s="103"/>
      <c r="AF813" s="103"/>
      <c r="AG813" s="103"/>
      <c r="AH813" s="103"/>
      <c r="AI813" s="103"/>
      <c r="AJ813" s="103"/>
      <c r="AK813" s="103"/>
    </row>
    <row r="814" spans="1:37" s="73" customFormat="1" x14ac:dyDescent="0.3">
      <c r="A814" s="103"/>
      <c r="B814" s="97">
        <v>90207</v>
      </c>
      <c r="C814" s="103" t="s">
        <v>467</v>
      </c>
      <c r="D814" s="103" t="s">
        <v>467</v>
      </c>
      <c r="E814" s="103" t="s">
        <v>126</v>
      </c>
      <c r="F814" s="103" t="s">
        <v>877</v>
      </c>
      <c r="G814" s="60">
        <v>1</v>
      </c>
      <c r="H814" s="103">
        <v>0</v>
      </c>
      <c r="I814" s="103" t="s">
        <v>127</v>
      </c>
      <c r="J814" s="103">
        <v>0</v>
      </c>
      <c r="K814" s="103">
        <v>16</v>
      </c>
      <c r="L814" s="103">
        <v>0</v>
      </c>
      <c r="M814" s="103">
        <v>0</v>
      </c>
      <c r="N814" s="103">
        <v>0</v>
      </c>
      <c r="O814" s="103">
        <v>0</v>
      </c>
      <c r="P814" s="103">
        <v>1</v>
      </c>
      <c r="Q814" s="103">
        <v>1</v>
      </c>
      <c r="R814" s="103">
        <v>0</v>
      </c>
      <c r="S814" s="136" t="s">
        <v>472</v>
      </c>
      <c r="T814" s="136">
        <v>1112</v>
      </c>
      <c r="U814" s="147" t="s">
        <v>381</v>
      </c>
      <c r="V814" s="148">
        <v>640</v>
      </c>
      <c r="W814" s="90" t="s">
        <v>126</v>
      </c>
      <c r="X814" s="90">
        <v>0</v>
      </c>
      <c r="Y814" s="103">
        <v>53</v>
      </c>
      <c r="Z814" s="103">
        <v>90208</v>
      </c>
      <c r="AA814" s="103" t="s">
        <v>384</v>
      </c>
      <c r="AB814" s="111" t="s">
        <v>126</v>
      </c>
      <c r="AC814" s="54">
        <v>90206</v>
      </c>
      <c r="AD814" s="103"/>
      <c r="AE814" s="103"/>
      <c r="AF814" s="103"/>
      <c r="AG814" s="103"/>
      <c r="AH814" s="103"/>
      <c r="AI814" s="103"/>
      <c r="AJ814" s="103"/>
      <c r="AK814" s="103"/>
    </row>
    <row r="815" spans="1:37" s="73" customFormat="1" x14ac:dyDescent="0.3">
      <c r="A815" s="103"/>
      <c r="B815" s="97">
        <v>90208</v>
      </c>
      <c r="C815" s="103" t="s">
        <v>467</v>
      </c>
      <c r="D815" s="103" t="s">
        <v>467</v>
      </c>
      <c r="E815" s="103" t="s">
        <v>126</v>
      </c>
      <c r="F815" s="103" t="s">
        <v>878</v>
      </c>
      <c r="G815" s="60">
        <v>1</v>
      </c>
      <c r="H815" s="103">
        <v>0</v>
      </c>
      <c r="I815" s="103" t="s">
        <v>127</v>
      </c>
      <c r="J815" s="103">
        <v>0</v>
      </c>
      <c r="K815" s="103">
        <v>16</v>
      </c>
      <c r="L815" s="103">
        <v>0</v>
      </c>
      <c r="M815" s="103">
        <v>0</v>
      </c>
      <c r="N815" s="103">
        <v>0</v>
      </c>
      <c r="O815" s="103">
        <v>0</v>
      </c>
      <c r="P815" s="103">
        <v>1</v>
      </c>
      <c r="Q815" s="103">
        <v>1</v>
      </c>
      <c r="R815" s="103">
        <v>0</v>
      </c>
      <c r="S815" s="136" t="s">
        <v>305</v>
      </c>
      <c r="T815" s="136">
        <v>30</v>
      </c>
      <c r="U815" s="147" t="s">
        <v>384</v>
      </c>
      <c r="V815" s="148">
        <v>70</v>
      </c>
      <c r="W815" s="90" t="s">
        <v>126</v>
      </c>
      <c r="X815" s="90">
        <v>0</v>
      </c>
      <c r="Y815" s="103">
        <v>55</v>
      </c>
      <c r="Z815" s="103">
        <v>90209</v>
      </c>
      <c r="AA815" s="103" t="s">
        <v>617</v>
      </c>
      <c r="AB815" s="111" t="s">
        <v>126</v>
      </c>
      <c r="AC815" s="54">
        <v>90207</v>
      </c>
      <c r="AD815" s="103"/>
      <c r="AE815" s="103"/>
      <c r="AF815" s="103"/>
      <c r="AG815" s="103"/>
      <c r="AH815" s="103"/>
      <c r="AI815" s="103"/>
      <c r="AJ815" s="103"/>
      <c r="AK815" s="103"/>
    </row>
    <row r="816" spans="1:37" s="74" customFormat="1" x14ac:dyDescent="0.3">
      <c r="A816" s="103"/>
      <c r="B816" s="97">
        <v>90209</v>
      </c>
      <c r="C816" s="103" t="s">
        <v>467</v>
      </c>
      <c r="D816" s="103" t="s">
        <v>467</v>
      </c>
      <c r="E816" s="103" t="s">
        <v>126</v>
      </c>
      <c r="F816" s="103" t="s">
        <v>879</v>
      </c>
      <c r="G816" s="60">
        <v>1</v>
      </c>
      <c r="H816" s="103">
        <v>0</v>
      </c>
      <c r="I816" s="103" t="s">
        <v>127</v>
      </c>
      <c r="J816" s="103">
        <v>0</v>
      </c>
      <c r="K816" s="103">
        <v>16</v>
      </c>
      <c r="L816" s="103">
        <v>0</v>
      </c>
      <c r="M816" s="103">
        <v>0</v>
      </c>
      <c r="N816" s="103">
        <v>0</v>
      </c>
      <c r="O816" s="103">
        <v>0</v>
      </c>
      <c r="P816" s="103">
        <v>1</v>
      </c>
      <c r="Q816" s="103">
        <v>1</v>
      </c>
      <c r="R816" s="103">
        <v>0</v>
      </c>
      <c r="S816" s="136" t="s">
        <v>303</v>
      </c>
      <c r="T816" s="136">
        <v>600</v>
      </c>
      <c r="U816" s="147" t="s">
        <v>617</v>
      </c>
      <c r="V816" s="148">
        <v>5</v>
      </c>
      <c r="W816" s="90" t="s">
        <v>126</v>
      </c>
      <c r="X816" s="90">
        <v>0</v>
      </c>
      <c r="Y816" s="103">
        <v>54</v>
      </c>
      <c r="Z816" s="103">
        <v>90210</v>
      </c>
      <c r="AA816" s="103" t="s">
        <v>379</v>
      </c>
      <c r="AB816" s="111" t="s">
        <v>126</v>
      </c>
      <c r="AC816" s="54">
        <v>90208</v>
      </c>
      <c r="AD816" s="103"/>
      <c r="AE816" s="103"/>
      <c r="AF816" s="103"/>
      <c r="AG816" s="103"/>
      <c r="AH816" s="103"/>
      <c r="AI816" s="103"/>
      <c r="AJ816" s="103"/>
      <c r="AK816" s="103"/>
    </row>
    <row r="817" spans="1:37" s="74" customFormat="1" x14ac:dyDescent="0.3">
      <c r="A817" s="103"/>
      <c r="B817" s="97">
        <v>90210</v>
      </c>
      <c r="C817" s="103" t="s">
        <v>467</v>
      </c>
      <c r="D817" s="103" t="s">
        <v>467</v>
      </c>
      <c r="E817" s="103" t="s">
        <v>126</v>
      </c>
      <c r="F817" s="103" t="s">
        <v>880</v>
      </c>
      <c r="G817" s="60">
        <v>1</v>
      </c>
      <c r="H817" s="103">
        <v>0</v>
      </c>
      <c r="I817" s="103" t="s">
        <v>127</v>
      </c>
      <c r="J817" s="103">
        <v>0</v>
      </c>
      <c r="K817" s="103">
        <v>16</v>
      </c>
      <c r="L817" s="103">
        <v>0</v>
      </c>
      <c r="M817" s="103">
        <v>0</v>
      </c>
      <c r="N817" s="103">
        <v>0</v>
      </c>
      <c r="O817" s="103">
        <v>0</v>
      </c>
      <c r="P817" s="103">
        <v>1</v>
      </c>
      <c r="Q817" s="103">
        <v>1</v>
      </c>
      <c r="R817" s="103">
        <v>0</v>
      </c>
      <c r="S817" s="136" t="s">
        <v>472</v>
      </c>
      <c r="T817" s="136">
        <v>811</v>
      </c>
      <c r="U817" s="147" t="s">
        <v>379</v>
      </c>
      <c r="V817" s="148">
        <v>7000</v>
      </c>
      <c r="W817" s="90" t="s">
        <v>126</v>
      </c>
      <c r="X817" s="90">
        <v>0</v>
      </c>
      <c r="Y817" s="103">
        <v>52</v>
      </c>
      <c r="Z817" s="103">
        <v>90211</v>
      </c>
      <c r="AA817" s="103" t="s">
        <v>378</v>
      </c>
      <c r="AB817" s="111" t="s">
        <v>126</v>
      </c>
      <c r="AC817" s="54">
        <v>90209</v>
      </c>
      <c r="AD817" s="103"/>
      <c r="AE817" s="103"/>
      <c r="AF817" s="103"/>
      <c r="AG817" s="103"/>
      <c r="AH817" s="103"/>
      <c r="AI817" s="103"/>
      <c r="AJ817" s="103"/>
      <c r="AK817" s="103"/>
    </row>
    <row r="818" spans="1:37" s="73" customFormat="1" x14ac:dyDescent="0.3">
      <c r="A818" s="103"/>
      <c r="B818" s="97">
        <v>90211</v>
      </c>
      <c r="C818" s="103" t="s">
        <v>467</v>
      </c>
      <c r="D818" s="103" t="s">
        <v>467</v>
      </c>
      <c r="E818" s="103" t="s">
        <v>126</v>
      </c>
      <c r="F818" s="103" t="s">
        <v>881</v>
      </c>
      <c r="G818" s="60">
        <v>1</v>
      </c>
      <c r="H818" s="103">
        <v>0</v>
      </c>
      <c r="I818" s="103" t="s">
        <v>127</v>
      </c>
      <c r="J818" s="103">
        <v>0</v>
      </c>
      <c r="K818" s="103">
        <v>16</v>
      </c>
      <c r="L818" s="103">
        <v>0</v>
      </c>
      <c r="M818" s="103">
        <v>0</v>
      </c>
      <c r="N818" s="103">
        <v>0</v>
      </c>
      <c r="O818" s="103">
        <v>0</v>
      </c>
      <c r="P818" s="103">
        <v>1</v>
      </c>
      <c r="Q818" s="103">
        <v>1</v>
      </c>
      <c r="R818" s="103">
        <v>0</v>
      </c>
      <c r="S818" s="136" t="s">
        <v>472</v>
      </c>
      <c r="T818" s="136">
        <v>1112</v>
      </c>
      <c r="U818" s="147" t="s">
        <v>378</v>
      </c>
      <c r="V818" s="148">
        <v>15</v>
      </c>
      <c r="W818" s="90" t="s">
        <v>126</v>
      </c>
      <c r="X818" s="90">
        <v>0</v>
      </c>
      <c r="Y818" s="103">
        <v>51</v>
      </c>
      <c r="Z818" s="103">
        <v>90212</v>
      </c>
      <c r="AA818" s="103" t="s">
        <v>384</v>
      </c>
      <c r="AB818" s="111" t="s">
        <v>126</v>
      </c>
      <c r="AC818" s="54">
        <v>90210</v>
      </c>
      <c r="AD818" s="103"/>
      <c r="AE818" s="103"/>
      <c r="AF818" s="103"/>
      <c r="AG818" s="103"/>
      <c r="AH818" s="103"/>
      <c r="AI818" s="103"/>
      <c r="AJ818" s="103"/>
      <c r="AK818" s="103"/>
    </row>
    <row r="819" spans="1:37" s="74" customFormat="1" x14ac:dyDescent="0.3">
      <c r="A819" s="103"/>
      <c r="B819" s="97">
        <v>90212</v>
      </c>
      <c r="C819" s="103" t="s">
        <v>467</v>
      </c>
      <c r="D819" s="103" t="s">
        <v>467</v>
      </c>
      <c r="E819" s="103" t="s">
        <v>126</v>
      </c>
      <c r="F819" s="103" t="s">
        <v>882</v>
      </c>
      <c r="G819" s="60">
        <v>1</v>
      </c>
      <c r="H819" s="103">
        <v>0</v>
      </c>
      <c r="I819" s="103" t="s">
        <v>127</v>
      </c>
      <c r="J819" s="103">
        <v>0</v>
      </c>
      <c r="K819" s="103">
        <v>16</v>
      </c>
      <c r="L819" s="103">
        <v>0</v>
      </c>
      <c r="M819" s="103">
        <v>0</v>
      </c>
      <c r="N819" s="103">
        <v>0</v>
      </c>
      <c r="O819" s="103">
        <v>0</v>
      </c>
      <c r="P819" s="103">
        <v>1</v>
      </c>
      <c r="Q819" s="103">
        <v>1</v>
      </c>
      <c r="R819" s="103">
        <v>0</v>
      </c>
      <c r="S819" s="136" t="s">
        <v>303</v>
      </c>
      <c r="T819" s="136">
        <v>600</v>
      </c>
      <c r="U819" s="147" t="s">
        <v>384</v>
      </c>
      <c r="V819" s="148">
        <v>90</v>
      </c>
      <c r="W819" s="90" t="s">
        <v>126</v>
      </c>
      <c r="X819" s="90">
        <v>0</v>
      </c>
      <c r="Y819" s="103">
        <v>55</v>
      </c>
      <c r="Z819" s="103">
        <v>90213</v>
      </c>
      <c r="AA819" s="103" t="s">
        <v>381</v>
      </c>
      <c r="AB819" s="111" t="s">
        <v>126</v>
      </c>
      <c r="AC819" s="54">
        <v>90211</v>
      </c>
      <c r="AD819" s="103"/>
      <c r="AE819" s="103"/>
      <c r="AF819" s="103"/>
      <c r="AG819" s="103"/>
      <c r="AH819" s="103"/>
      <c r="AI819" s="103"/>
      <c r="AJ819" s="103"/>
      <c r="AK819" s="103"/>
    </row>
    <row r="820" spans="1:37" s="73" customFormat="1" x14ac:dyDescent="0.3">
      <c r="A820" s="103"/>
      <c r="B820" s="97">
        <v>90213</v>
      </c>
      <c r="C820" s="103" t="s">
        <v>467</v>
      </c>
      <c r="D820" s="103" t="s">
        <v>467</v>
      </c>
      <c r="E820" s="103" t="s">
        <v>126</v>
      </c>
      <c r="F820" s="103" t="s">
        <v>883</v>
      </c>
      <c r="G820" s="60">
        <v>1</v>
      </c>
      <c r="H820" s="103">
        <v>0</v>
      </c>
      <c r="I820" s="103" t="s">
        <v>127</v>
      </c>
      <c r="J820" s="103">
        <v>0</v>
      </c>
      <c r="K820" s="103">
        <v>16</v>
      </c>
      <c r="L820" s="103">
        <v>0</v>
      </c>
      <c r="M820" s="103">
        <v>0</v>
      </c>
      <c r="N820" s="103">
        <v>0</v>
      </c>
      <c r="O820" s="103">
        <v>0</v>
      </c>
      <c r="P820" s="103">
        <v>1</v>
      </c>
      <c r="Q820" s="103">
        <v>1</v>
      </c>
      <c r="R820" s="103">
        <v>0</v>
      </c>
      <c r="S820" s="136" t="s">
        <v>304</v>
      </c>
      <c r="T820" s="136">
        <v>30</v>
      </c>
      <c r="U820" s="147" t="s">
        <v>381</v>
      </c>
      <c r="V820" s="148">
        <v>320</v>
      </c>
      <c r="W820" s="90" t="s">
        <v>126</v>
      </c>
      <c r="X820" s="90">
        <v>0</v>
      </c>
      <c r="Y820" s="103">
        <v>53</v>
      </c>
      <c r="Z820" s="103">
        <v>90214</v>
      </c>
      <c r="AA820" s="103" t="s">
        <v>617</v>
      </c>
      <c r="AB820" s="111" t="s">
        <v>126</v>
      </c>
      <c r="AC820" s="54">
        <v>90212</v>
      </c>
      <c r="AD820" s="103"/>
      <c r="AE820" s="103"/>
      <c r="AF820" s="103"/>
      <c r="AG820" s="103"/>
      <c r="AH820" s="103"/>
      <c r="AI820" s="103"/>
      <c r="AJ820" s="103"/>
      <c r="AK820" s="103"/>
    </row>
    <row r="821" spans="1:37" s="73" customFormat="1" x14ac:dyDescent="0.3">
      <c r="A821" s="103"/>
      <c r="B821" s="97">
        <v>90214</v>
      </c>
      <c r="C821" s="103" t="s">
        <v>467</v>
      </c>
      <c r="D821" s="103" t="s">
        <v>467</v>
      </c>
      <c r="E821" s="103" t="s">
        <v>126</v>
      </c>
      <c r="F821" s="103" t="s">
        <v>884</v>
      </c>
      <c r="G821" s="60">
        <v>1</v>
      </c>
      <c r="H821" s="103">
        <v>0</v>
      </c>
      <c r="I821" s="103" t="s">
        <v>127</v>
      </c>
      <c r="J821" s="103">
        <v>0</v>
      </c>
      <c r="K821" s="103">
        <v>16</v>
      </c>
      <c r="L821" s="103">
        <v>0</v>
      </c>
      <c r="M821" s="103">
        <v>0</v>
      </c>
      <c r="N821" s="103">
        <v>0</v>
      </c>
      <c r="O821" s="103">
        <v>0</v>
      </c>
      <c r="P821" s="103">
        <v>1</v>
      </c>
      <c r="Q821" s="103">
        <v>1</v>
      </c>
      <c r="R821" s="103">
        <v>0</v>
      </c>
      <c r="S821" s="136" t="s">
        <v>304</v>
      </c>
      <c r="T821" s="136">
        <v>30</v>
      </c>
      <c r="U821" s="147" t="s">
        <v>617</v>
      </c>
      <c r="V821" s="148">
        <v>4</v>
      </c>
      <c r="W821" s="90" t="s">
        <v>126</v>
      </c>
      <c r="X821" s="90">
        <v>0</v>
      </c>
      <c r="Y821" s="103">
        <v>54</v>
      </c>
      <c r="Z821" s="103">
        <v>90215</v>
      </c>
      <c r="AA821" s="103" t="s">
        <v>384</v>
      </c>
      <c r="AB821" s="111" t="s">
        <v>126</v>
      </c>
      <c r="AC821" s="54">
        <v>90213</v>
      </c>
      <c r="AD821" s="103"/>
      <c r="AE821" s="103"/>
      <c r="AF821" s="103"/>
      <c r="AG821" s="103"/>
      <c r="AH821" s="103"/>
      <c r="AI821" s="103"/>
      <c r="AJ821" s="103"/>
      <c r="AK821" s="103"/>
    </row>
    <row r="822" spans="1:37" s="73" customFormat="1" x14ac:dyDescent="0.3">
      <c r="A822" s="103"/>
      <c r="B822" s="97">
        <v>90215</v>
      </c>
      <c r="C822" s="103" t="s">
        <v>467</v>
      </c>
      <c r="D822" s="103" t="s">
        <v>467</v>
      </c>
      <c r="E822" s="103" t="s">
        <v>126</v>
      </c>
      <c r="F822" s="103" t="s">
        <v>885</v>
      </c>
      <c r="G822" s="60">
        <v>1</v>
      </c>
      <c r="H822" s="103">
        <v>0</v>
      </c>
      <c r="I822" s="103" t="s">
        <v>127</v>
      </c>
      <c r="J822" s="103">
        <v>0</v>
      </c>
      <c r="K822" s="103">
        <v>16</v>
      </c>
      <c r="L822" s="103">
        <v>0</v>
      </c>
      <c r="M822" s="103">
        <v>0</v>
      </c>
      <c r="N822" s="103">
        <v>0</v>
      </c>
      <c r="O822" s="103">
        <v>0</v>
      </c>
      <c r="P822" s="103">
        <v>1</v>
      </c>
      <c r="Q822" s="103">
        <v>1</v>
      </c>
      <c r="R822" s="103">
        <v>0</v>
      </c>
      <c r="S822" s="136" t="s">
        <v>303</v>
      </c>
      <c r="T822" s="136">
        <v>600</v>
      </c>
      <c r="U822" s="147" t="s">
        <v>384</v>
      </c>
      <c r="V822" s="148">
        <v>90</v>
      </c>
      <c r="W822" s="90" t="s">
        <v>126</v>
      </c>
      <c r="X822" s="90">
        <v>0</v>
      </c>
      <c r="Y822" s="103">
        <v>55</v>
      </c>
      <c r="Z822" s="103">
        <v>90216</v>
      </c>
      <c r="AA822" s="103" t="s">
        <v>617</v>
      </c>
      <c r="AB822" s="111" t="s">
        <v>126</v>
      </c>
      <c r="AC822" s="54">
        <v>90214</v>
      </c>
      <c r="AD822" s="103"/>
      <c r="AE822" s="103"/>
      <c r="AF822" s="103"/>
      <c r="AG822" s="103"/>
      <c r="AH822" s="103"/>
      <c r="AI822" s="103"/>
      <c r="AJ822" s="103"/>
      <c r="AK822" s="103"/>
    </row>
    <row r="823" spans="1:37" s="73" customFormat="1" x14ac:dyDescent="0.3">
      <c r="A823" s="103"/>
      <c r="B823" s="97">
        <v>90216</v>
      </c>
      <c r="C823" s="103" t="s">
        <v>467</v>
      </c>
      <c r="D823" s="103" t="s">
        <v>467</v>
      </c>
      <c r="E823" s="103" t="s">
        <v>126</v>
      </c>
      <c r="F823" s="103" t="s">
        <v>886</v>
      </c>
      <c r="G823" s="60">
        <v>1</v>
      </c>
      <c r="H823" s="103">
        <v>0</v>
      </c>
      <c r="I823" s="103" t="s">
        <v>127</v>
      </c>
      <c r="J823" s="103">
        <v>0</v>
      </c>
      <c r="K823" s="103">
        <v>16</v>
      </c>
      <c r="L823" s="103">
        <v>0</v>
      </c>
      <c r="M823" s="103">
        <v>0</v>
      </c>
      <c r="N823" s="103">
        <v>0</v>
      </c>
      <c r="O823" s="103">
        <v>0</v>
      </c>
      <c r="P823" s="103">
        <v>1</v>
      </c>
      <c r="Q823" s="103">
        <v>1</v>
      </c>
      <c r="R823" s="103">
        <v>0</v>
      </c>
      <c r="S823" s="136" t="s">
        <v>472</v>
      </c>
      <c r="T823" s="146">
        <v>1201</v>
      </c>
      <c r="U823" s="147" t="s">
        <v>617</v>
      </c>
      <c r="V823" s="148">
        <v>4</v>
      </c>
      <c r="W823" s="90" t="s">
        <v>126</v>
      </c>
      <c r="X823" s="90">
        <v>0</v>
      </c>
      <c r="Y823" s="103">
        <v>54</v>
      </c>
      <c r="Z823" s="103">
        <v>90217</v>
      </c>
      <c r="AA823" s="92" t="s">
        <v>998</v>
      </c>
      <c r="AB823" s="111" t="s">
        <v>126</v>
      </c>
      <c r="AC823" s="54">
        <v>90215</v>
      </c>
      <c r="AD823" s="103"/>
      <c r="AE823" s="103"/>
      <c r="AF823" s="103"/>
      <c r="AG823" s="103"/>
      <c r="AH823" s="103"/>
      <c r="AI823" s="103"/>
      <c r="AJ823" s="103"/>
      <c r="AK823" s="103"/>
    </row>
    <row r="824" spans="1:37" s="79" customFormat="1" x14ac:dyDescent="0.3">
      <c r="A824" s="103"/>
      <c r="B824" s="97">
        <v>90217</v>
      </c>
      <c r="C824" s="103" t="s">
        <v>467</v>
      </c>
      <c r="D824" s="103" t="s">
        <v>467</v>
      </c>
      <c r="E824" s="103" t="s">
        <v>126</v>
      </c>
      <c r="F824" s="103" t="s">
        <v>887</v>
      </c>
      <c r="G824" s="60">
        <v>1</v>
      </c>
      <c r="H824" s="103">
        <v>0</v>
      </c>
      <c r="I824" s="103" t="s">
        <v>127</v>
      </c>
      <c r="J824" s="103">
        <v>0</v>
      </c>
      <c r="K824" s="103">
        <v>16</v>
      </c>
      <c r="L824" s="103">
        <v>0</v>
      </c>
      <c r="M824" s="103">
        <v>0</v>
      </c>
      <c r="N824" s="103">
        <v>0</v>
      </c>
      <c r="O824" s="103">
        <v>0</v>
      </c>
      <c r="P824" s="103">
        <v>1</v>
      </c>
      <c r="Q824" s="103">
        <v>1</v>
      </c>
      <c r="R824" s="103">
        <v>0</v>
      </c>
      <c r="S824" s="136" t="s">
        <v>472</v>
      </c>
      <c r="T824" s="146">
        <v>2201</v>
      </c>
      <c r="U824" s="142" t="s">
        <v>998</v>
      </c>
      <c r="V824" s="143">
        <v>210</v>
      </c>
      <c r="W824" s="90" t="s">
        <v>126</v>
      </c>
      <c r="X824" s="90">
        <v>0</v>
      </c>
      <c r="Y824" s="103">
        <v>48</v>
      </c>
      <c r="Z824" s="103">
        <v>90218</v>
      </c>
      <c r="AA824" s="103" t="s">
        <v>385</v>
      </c>
      <c r="AB824" s="111" t="s">
        <v>126</v>
      </c>
      <c r="AC824" s="54">
        <v>90216</v>
      </c>
      <c r="AD824" s="103"/>
      <c r="AE824" s="103"/>
      <c r="AF824" s="103"/>
      <c r="AG824" s="103"/>
      <c r="AH824" s="103"/>
      <c r="AI824" s="103"/>
      <c r="AJ824" s="103"/>
      <c r="AK824" s="103"/>
    </row>
    <row r="825" spans="1:37" s="73" customFormat="1" x14ac:dyDescent="0.3">
      <c r="A825" s="103"/>
      <c r="B825" s="97">
        <v>90218</v>
      </c>
      <c r="C825" s="103" t="s">
        <v>467</v>
      </c>
      <c r="D825" s="103" t="s">
        <v>467</v>
      </c>
      <c r="E825" s="103" t="s">
        <v>126</v>
      </c>
      <c r="F825" s="103" t="s">
        <v>888</v>
      </c>
      <c r="G825" s="60">
        <v>1</v>
      </c>
      <c r="H825" s="103">
        <v>0</v>
      </c>
      <c r="I825" s="103" t="s">
        <v>127</v>
      </c>
      <c r="J825" s="103">
        <v>0</v>
      </c>
      <c r="K825" s="103">
        <v>16</v>
      </c>
      <c r="L825" s="103">
        <v>0</v>
      </c>
      <c r="M825" s="103">
        <v>0</v>
      </c>
      <c r="N825" s="103">
        <v>0</v>
      </c>
      <c r="O825" s="103">
        <v>0</v>
      </c>
      <c r="P825" s="103">
        <v>1</v>
      </c>
      <c r="Q825" s="103">
        <v>1</v>
      </c>
      <c r="R825" s="103">
        <v>0</v>
      </c>
      <c r="S825" s="136" t="s">
        <v>472</v>
      </c>
      <c r="T825" s="146">
        <v>2101</v>
      </c>
      <c r="U825" s="147" t="s">
        <v>385</v>
      </c>
      <c r="V825" s="148">
        <v>4</v>
      </c>
      <c r="W825" s="90" t="s">
        <v>126</v>
      </c>
      <c r="X825" s="90">
        <v>0</v>
      </c>
      <c r="Y825" s="103">
        <v>56</v>
      </c>
      <c r="Z825" s="103">
        <v>90219</v>
      </c>
      <c r="AA825" s="103" t="s">
        <v>378</v>
      </c>
      <c r="AB825" s="111" t="s">
        <v>126</v>
      </c>
      <c r="AC825" s="54">
        <v>90217</v>
      </c>
      <c r="AD825" s="103"/>
      <c r="AE825" s="103"/>
      <c r="AF825" s="103"/>
      <c r="AG825" s="103"/>
      <c r="AH825" s="103"/>
      <c r="AI825" s="103"/>
      <c r="AJ825" s="103"/>
      <c r="AK825" s="103"/>
    </row>
    <row r="826" spans="1:37" s="73" customFormat="1" x14ac:dyDescent="0.3">
      <c r="A826" s="103"/>
      <c r="B826" s="97">
        <v>90219</v>
      </c>
      <c r="C826" s="103" t="s">
        <v>467</v>
      </c>
      <c r="D826" s="103" t="s">
        <v>467</v>
      </c>
      <c r="E826" s="103" t="s">
        <v>126</v>
      </c>
      <c r="F826" s="103" t="s">
        <v>889</v>
      </c>
      <c r="G826" s="60">
        <v>1</v>
      </c>
      <c r="H826" s="103">
        <v>0</v>
      </c>
      <c r="I826" s="103" t="s">
        <v>127</v>
      </c>
      <c r="J826" s="103">
        <v>0</v>
      </c>
      <c r="K826" s="103">
        <v>16</v>
      </c>
      <c r="L826" s="103">
        <v>0</v>
      </c>
      <c r="M826" s="103">
        <v>0</v>
      </c>
      <c r="N826" s="103">
        <v>0</v>
      </c>
      <c r="O826" s="103">
        <v>0</v>
      </c>
      <c r="P826" s="103">
        <v>1</v>
      </c>
      <c r="Q826" s="103">
        <v>1</v>
      </c>
      <c r="R826" s="103">
        <v>0</v>
      </c>
      <c r="S826" s="136" t="s">
        <v>472</v>
      </c>
      <c r="T826" s="136">
        <v>711</v>
      </c>
      <c r="U826" s="144" t="s">
        <v>378</v>
      </c>
      <c r="V826" s="145">
        <v>12</v>
      </c>
      <c r="W826" s="90" t="s">
        <v>126</v>
      </c>
      <c r="X826" s="90">
        <v>0</v>
      </c>
      <c r="Y826" s="103">
        <v>51</v>
      </c>
      <c r="Z826" s="103">
        <v>90220</v>
      </c>
      <c r="AA826" s="103" t="s">
        <v>379</v>
      </c>
      <c r="AB826" s="111" t="s">
        <v>126</v>
      </c>
      <c r="AC826" s="54">
        <v>90218</v>
      </c>
      <c r="AD826" s="103"/>
      <c r="AE826" s="103"/>
      <c r="AF826" s="103"/>
      <c r="AG826" s="103"/>
      <c r="AH826" s="103"/>
      <c r="AI826" s="103"/>
      <c r="AJ826" s="103"/>
      <c r="AK826" s="103"/>
    </row>
    <row r="827" spans="1:37" s="73" customFormat="1" x14ac:dyDescent="0.3">
      <c r="A827" s="103"/>
      <c r="B827" s="97">
        <v>90220</v>
      </c>
      <c r="C827" s="103" t="s">
        <v>467</v>
      </c>
      <c r="D827" s="103" t="s">
        <v>467</v>
      </c>
      <c r="E827" s="103" t="s">
        <v>126</v>
      </c>
      <c r="F827" s="103" t="s">
        <v>890</v>
      </c>
      <c r="G827" s="60">
        <v>1</v>
      </c>
      <c r="H827" s="103">
        <v>0</v>
      </c>
      <c r="I827" s="103" t="s">
        <v>127</v>
      </c>
      <c r="J827" s="103">
        <v>0</v>
      </c>
      <c r="K827" s="103">
        <v>16</v>
      </c>
      <c r="L827" s="103">
        <v>0</v>
      </c>
      <c r="M827" s="103">
        <v>0</v>
      </c>
      <c r="N827" s="103">
        <v>0</v>
      </c>
      <c r="O827" s="103">
        <v>0</v>
      </c>
      <c r="P827" s="103">
        <v>1</v>
      </c>
      <c r="Q827" s="103">
        <v>1</v>
      </c>
      <c r="R827" s="103">
        <v>0</v>
      </c>
      <c r="S827" s="136" t="s">
        <v>305</v>
      </c>
      <c r="T827" s="136">
        <v>20</v>
      </c>
      <c r="U827" s="144" t="s">
        <v>379</v>
      </c>
      <c r="V827" s="145">
        <v>4000</v>
      </c>
      <c r="W827" s="90" t="s">
        <v>126</v>
      </c>
      <c r="X827" s="90">
        <v>0</v>
      </c>
      <c r="Y827" s="103">
        <v>52</v>
      </c>
      <c r="Z827" s="103">
        <v>90221</v>
      </c>
      <c r="AA827" s="103" t="s">
        <v>378</v>
      </c>
      <c r="AB827" s="111" t="s">
        <v>126</v>
      </c>
      <c r="AC827" s="54">
        <v>90219</v>
      </c>
      <c r="AD827" s="103"/>
      <c r="AE827" s="103"/>
      <c r="AF827" s="103"/>
      <c r="AG827" s="103"/>
      <c r="AH827" s="103"/>
      <c r="AI827" s="103"/>
      <c r="AJ827" s="103"/>
      <c r="AK827" s="103"/>
    </row>
    <row r="828" spans="1:37" s="73" customFormat="1" x14ac:dyDescent="0.3">
      <c r="A828" s="103"/>
      <c r="B828" s="97">
        <v>90221</v>
      </c>
      <c r="C828" s="103" t="s">
        <v>467</v>
      </c>
      <c r="D828" s="103" t="s">
        <v>467</v>
      </c>
      <c r="E828" s="103" t="s">
        <v>126</v>
      </c>
      <c r="F828" s="103" t="s">
        <v>891</v>
      </c>
      <c r="G828" s="60">
        <v>1</v>
      </c>
      <c r="H828" s="103">
        <v>0</v>
      </c>
      <c r="I828" s="103" t="s">
        <v>127</v>
      </c>
      <c r="J828" s="103">
        <v>0</v>
      </c>
      <c r="K828" s="103">
        <v>16</v>
      </c>
      <c r="L828" s="103">
        <v>0</v>
      </c>
      <c r="M828" s="103">
        <v>0</v>
      </c>
      <c r="N828" s="103">
        <v>0</v>
      </c>
      <c r="O828" s="103">
        <v>0</v>
      </c>
      <c r="P828" s="103">
        <v>1</v>
      </c>
      <c r="Q828" s="103">
        <v>1</v>
      </c>
      <c r="R828" s="103">
        <v>0</v>
      </c>
      <c r="S828" s="136" t="s">
        <v>303</v>
      </c>
      <c r="T828" s="136">
        <v>550</v>
      </c>
      <c r="U828" s="144" t="s">
        <v>378</v>
      </c>
      <c r="V828" s="145">
        <v>12</v>
      </c>
      <c r="W828" s="90" t="s">
        <v>126</v>
      </c>
      <c r="X828" s="90">
        <v>0</v>
      </c>
      <c r="Y828" s="103">
        <v>51</v>
      </c>
      <c r="Z828" s="103">
        <v>90222</v>
      </c>
      <c r="AA828" s="103" t="s">
        <v>384</v>
      </c>
      <c r="AB828" s="111" t="s">
        <v>126</v>
      </c>
      <c r="AC828" s="54">
        <v>90220</v>
      </c>
      <c r="AD828" s="103"/>
      <c r="AE828" s="103"/>
      <c r="AF828" s="103"/>
      <c r="AG828" s="103"/>
      <c r="AH828" s="103"/>
      <c r="AI828" s="103"/>
      <c r="AJ828" s="103"/>
      <c r="AK828" s="103"/>
    </row>
    <row r="829" spans="1:37" s="73" customFormat="1" x14ac:dyDescent="0.3">
      <c r="A829" s="103"/>
      <c r="B829" s="97">
        <v>90222</v>
      </c>
      <c r="C829" s="103" t="s">
        <v>467</v>
      </c>
      <c r="D829" s="103" t="s">
        <v>467</v>
      </c>
      <c r="E829" s="103" t="s">
        <v>126</v>
      </c>
      <c r="F829" s="103" t="s">
        <v>892</v>
      </c>
      <c r="G829" s="60">
        <v>1</v>
      </c>
      <c r="H829" s="103">
        <v>0</v>
      </c>
      <c r="I829" s="103" t="s">
        <v>127</v>
      </c>
      <c r="J829" s="103">
        <v>0</v>
      </c>
      <c r="K829" s="103">
        <v>16</v>
      </c>
      <c r="L829" s="103">
        <v>0</v>
      </c>
      <c r="M829" s="103">
        <v>0</v>
      </c>
      <c r="N829" s="103">
        <v>0</v>
      </c>
      <c r="O829" s="103">
        <v>0</v>
      </c>
      <c r="P829" s="103">
        <v>1</v>
      </c>
      <c r="Q829" s="103">
        <v>1</v>
      </c>
      <c r="R829" s="103">
        <v>0</v>
      </c>
      <c r="S829" s="136" t="s">
        <v>303</v>
      </c>
      <c r="T829" s="136">
        <v>550</v>
      </c>
      <c r="U829" s="144" t="s">
        <v>384</v>
      </c>
      <c r="V829" s="145">
        <v>90</v>
      </c>
      <c r="W829" s="90" t="s">
        <v>126</v>
      </c>
      <c r="X829" s="90">
        <v>0</v>
      </c>
      <c r="Y829" s="103">
        <v>55</v>
      </c>
      <c r="Z829" s="103">
        <v>90223</v>
      </c>
      <c r="AA829" s="103" t="s">
        <v>379</v>
      </c>
      <c r="AB829" s="111" t="s">
        <v>126</v>
      </c>
      <c r="AC829" s="54">
        <v>90221</v>
      </c>
      <c r="AD829" s="103"/>
      <c r="AE829" s="103"/>
      <c r="AF829" s="103"/>
      <c r="AG829" s="103"/>
      <c r="AH829" s="103"/>
      <c r="AI829" s="103"/>
      <c r="AJ829" s="103"/>
      <c r="AK829" s="103"/>
    </row>
    <row r="830" spans="1:37" s="73" customFormat="1" x14ac:dyDescent="0.3">
      <c r="A830" s="103"/>
      <c r="B830" s="97">
        <v>90223</v>
      </c>
      <c r="C830" s="103" t="s">
        <v>467</v>
      </c>
      <c r="D830" s="103" t="s">
        <v>467</v>
      </c>
      <c r="E830" s="103" t="s">
        <v>126</v>
      </c>
      <c r="F830" s="103" t="s">
        <v>893</v>
      </c>
      <c r="G830" s="60">
        <v>1</v>
      </c>
      <c r="H830" s="103">
        <v>0</v>
      </c>
      <c r="I830" s="103" t="s">
        <v>127</v>
      </c>
      <c r="J830" s="103">
        <v>0</v>
      </c>
      <c r="K830" s="103">
        <v>16</v>
      </c>
      <c r="L830" s="103">
        <v>0</v>
      </c>
      <c r="M830" s="103">
        <v>0</v>
      </c>
      <c r="N830" s="103">
        <v>0</v>
      </c>
      <c r="O830" s="103">
        <v>0</v>
      </c>
      <c r="P830" s="103">
        <v>1</v>
      </c>
      <c r="Q830" s="103">
        <v>1</v>
      </c>
      <c r="R830" s="103">
        <v>0</v>
      </c>
      <c r="S830" s="136" t="s">
        <v>472</v>
      </c>
      <c r="T830" s="136">
        <v>811</v>
      </c>
      <c r="U830" s="144" t="s">
        <v>379</v>
      </c>
      <c r="V830" s="145">
        <v>4000</v>
      </c>
      <c r="W830" s="90" t="s">
        <v>126</v>
      </c>
      <c r="X830" s="90">
        <v>0</v>
      </c>
      <c r="Y830" s="103">
        <v>52</v>
      </c>
      <c r="Z830" s="103">
        <v>90224</v>
      </c>
      <c r="AA830" s="103" t="s">
        <v>378</v>
      </c>
      <c r="AB830" s="111" t="s">
        <v>126</v>
      </c>
      <c r="AC830" s="54">
        <v>90222</v>
      </c>
      <c r="AD830" s="103"/>
      <c r="AE830" s="103"/>
      <c r="AF830" s="103"/>
      <c r="AG830" s="103"/>
      <c r="AH830" s="103"/>
      <c r="AI830" s="103"/>
      <c r="AJ830" s="103"/>
      <c r="AK830" s="103"/>
    </row>
    <row r="831" spans="1:37" s="73" customFormat="1" x14ac:dyDescent="0.3">
      <c r="A831" s="103"/>
      <c r="B831" s="97">
        <v>90224</v>
      </c>
      <c r="C831" s="103" t="s">
        <v>467</v>
      </c>
      <c r="D831" s="103" t="s">
        <v>467</v>
      </c>
      <c r="E831" s="103" t="s">
        <v>126</v>
      </c>
      <c r="F831" s="103" t="s">
        <v>894</v>
      </c>
      <c r="G831" s="60">
        <v>1</v>
      </c>
      <c r="H831" s="103">
        <v>0</v>
      </c>
      <c r="I831" s="103" t="s">
        <v>127</v>
      </c>
      <c r="J831" s="103">
        <v>0</v>
      </c>
      <c r="K831" s="103">
        <v>16</v>
      </c>
      <c r="L831" s="103">
        <v>0</v>
      </c>
      <c r="M831" s="103">
        <v>0</v>
      </c>
      <c r="N831" s="103">
        <v>0</v>
      </c>
      <c r="O831" s="103">
        <v>0</v>
      </c>
      <c r="P831" s="103">
        <v>1</v>
      </c>
      <c r="Q831" s="103">
        <v>1</v>
      </c>
      <c r="R831" s="103">
        <v>0</v>
      </c>
      <c r="S831" s="136" t="s">
        <v>303</v>
      </c>
      <c r="T831" s="136">
        <v>550</v>
      </c>
      <c r="U831" s="144" t="s">
        <v>378</v>
      </c>
      <c r="V831" s="145">
        <v>15</v>
      </c>
      <c r="W831" s="90" t="s">
        <v>126</v>
      </c>
      <c r="X831" s="90">
        <v>0</v>
      </c>
      <c r="Y831" s="103">
        <v>51</v>
      </c>
      <c r="Z831" s="103">
        <v>90225</v>
      </c>
      <c r="AA831" s="103" t="s">
        <v>379</v>
      </c>
      <c r="AB831" s="111" t="s">
        <v>126</v>
      </c>
      <c r="AC831" s="54">
        <v>90223</v>
      </c>
      <c r="AD831" s="103"/>
      <c r="AE831" s="103"/>
      <c r="AF831" s="103"/>
      <c r="AG831" s="103"/>
      <c r="AH831" s="103"/>
      <c r="AI831" s="103"/>
      <c r="AJ831" s="103"/>
      <c r="AK831" s="103"/>
    </row>
    <row r="832" spans="1:37" s="73" customFormat="1" x14ac:dyDescent="0.3">
      <c r="A832" s="103"/>
      <c r="B832" s="97">
        <v>90225</v>
      </c>
      <c r="C832" s="103" t="s">
        <v>467</v>
      </c>
      <c r="D832" s="103" t="s">
        <v>467</v>
      </c>
      <c r="E832" s="103" t="s">
        <v>126</v>
      </c>
      <c r="F832" s="103" t="s">
        <v>895</v>
      </c>
      <c r="G832" s="60">
        <v>1</v>
      </c>
      <c r="H832" s="103">
        <v>0</v>
      </c>
      <c r="I832" s="103" t="s">
        <v>127</v>
      </c>
      <c r="J832" s="103">
        <v>0</v>
      </c>
      <c r="K832" s="103">
        <v>16</v>
      </c>
      <c r="L832" s="103">
        <v>0</v>
      </c>
      <c r="M832" s="103">
        <v>0</v>
      </c>
      <c r="N832" s="103">
        <v>0</v>
      </c>
      <c r="O832" s="103">
        <v>0</v>
      </c>
      <c r="P832" s="103">
        <v>1</v>
      </c>
      <c r="Q832" s="103">
        <v>1</v>
      </c>
      <c r="R832" s="103">
        <v>0</v>
      </c>
      <c r="S832" s="136" t="s">
        <v>472</v>
      </c>
      <c r="T832" s="136">
        <v>1112</v>
      </c>
      <c r="U832" s="144" t="s">
        <v>379</v>
      </c>
      <c r="V832" s="145">
        <v>5000</v>
      </c>
      <c r="W832" s="90" t="s">
        <v>126</v>
      </c>
      <c r="X832" s="90">
        <v>0</v>
      </c>
      <c r="Y832" s="103">
        <v>52</v>
      </c>
      <c r="Z832" s="103">
        <v>90226</v>
      </c>
      <c r="AA832" s="103" t="s">
        <v>378</v>
      </c>
      <c r="AB832" s="111" t="s">
        <v>126</v>
      </c>
      <c r="AC832" s="54">
        <v>90224</v>
      </c>
      <c r="AD832" s="103"/>
      <c r="AE832" s="103"/>
      <c r="AF832" s="103"/>
      <c r="AG832" s="103"/>
      <c r="AH832" s="103"/>
      <c r="AI832" s="103"/>
      <c r="AJ832" s="103"/>
      <c r="AK832" s="103"/>
    </row>
    <row r="833" spans="1:37" s="73" customFormat="1" x14ac:dyDescent="0.3">
      <c r="A833" s="103"/>
      <c r="B833" s="97">
        <v>90226</v>
      </c>
      <c r="C833" s="103" t="s">
        <v>467</v>
      </c>
      <c r="D833" s="103" t="s">
        <v>467</v>
      </c>
      <c r="E833" s="103" t="s">
        <v>126</v>
      </c>
      <c r="F833" s="103" t="s">
        <v>896</v>
      </c>
      <c r="G833" s="60">
        <v>1</v>
      </c>
      <c r="H833" s="103">
        <v>0</v>
      </c>
      <c r="I833" s="103" t="s">
        <v>127</v>
      </c>
      <c r="J833" s="103">
        <v>0</v>
      </c>
      <c r="K833" s="103">
        <v>16</v>
      </c>
      <c r="L833" s="103">
        <v>0</v>
      </c>
      <c r="M833" s="103">
        <v>0</v>
      </c>
      <c r="N833" s="103">
        <v>0</v>
      </c>
      <c r="O833" s="103">
        <v>0</v>
      </c>
      <c r="P833" s="103">
        <v>1</v>
      </c>
      <c r="Q833" s="103">
        <v>1</v>
      </c>
      <c r="R833" s="103">
        <v>0</v>
      </c>
      <c r="S833" s="136" t="s">
        <v>303</v>
      </c>
      <c r="T833" s="136">
        <v>550</v>
      </c>
      <c r="U833" s="144" t="s">
        <v>378</v>
      </c>
      <c r="V833" s="145">
        <v>12</v>
      </c>
      <c r="W833" s="90" t="s">
        <v>126</v>
      </c>
      <c r="X833" s="90">
        <v>0</v>
      </c>
      <c r="Y833" s="103">
        <v>51</v>
      </c>
      <c r="Z833" s="103">
        <v>90227</v>
      </c>
      <c r="AA833" s="103" t="s">
        <v>617</v>
      </c>
      <c r="AB833" s="111" t="s">
        <v>126</v>
      </c>
      <c r="AC833" s="54">
        <v>90225</v>
      </c>
      <c r="AD833" s="103"/>
      <c r="AE833" s="103"/>
      <c r="AF833" s="103"/>
      <c r="AG833" s="103"/>
      <c r="AH833" s="103"/>
      <c r="AI833" s="103"/>
      <c r="AJ833" s="103"/>
      <c r="AK833" s="103"/>
    </row>
    <row r="834" spans="1:37" s="73" customFormat="1" x14ac:dyDescent="0.3">
      <c r="A834" s="103"/>
      <c r="B834" s="97">
        <v>90227</v>
      </c>
      <c r="C834" s="103" t="s">
        <v>467</v>
      </c>
      <c r="D834" s="103" t="s">
        <v>467</v>
      </c>
      <c r="E834" s="103" t="s">
        <v>126</v>
      </c>
      <c r="F834" s="103" t="s">
        <v>897</v>
      </c>
      <c r="G834" s="60">
        <v>1</v>
      </c>
      <c r="H834" s="103">
        <v>0</v>
      </c>
      <c r="I834" s="103" t="s">
        <v>127</v>
      </c>
      <c r="J834" s="103">
        <v>0</v>
      </c>
      <c r="K834" s="103">
        <v>16</v>
      </c>
      <c r="L834" s="103">
        <v>0</v>
      </c>
      <c r="M834" s="103">
        <v>0</v>
      </c>
      <c r="N834" s="103">
        <v>0</v>
      </c>
      <c r="O834" s="103">
        <v>0</v>
      </c>
      <c r="P834" s="103">
        <v>1</v>
      </c>
      <c r="Q834" s="103">
        <v>1</v>
      </c>
      <c r="R834" s="103">
        <v>0</v>
      </c>
      <c r="S834" s="136" t="s">
        <v>304</v>
      </c>
      <c r="T834" s="136">
        <v>30</v>
      </c>
      <c r="U834" s="144" t="s">
        <v>617</v>
      </c>
      <c r="V834" s="145">
        <v>4</v>
      </c>
      <c r="W834" s="90" t="s">
        <v>126</v>
      </c>
      <c r="X834" s="90">
        <v>0</v>
      </c>
      <c r="Y834" s="103">
        <v>54</v>
      </c>
      <c r="Z834" s="103">
        <v>90228</v>
      </c>
      <c r="AA834" s="103" t="s">
        <v>379</v>
      </c>
      <c r="AB834" s="111" t="s">
        <v>126</v>
      </c>
      <c r="AC834" s="54">
        <v>90226</v>
      </c>
      <c r="AD834" s="103"/>
      <c r="AE834" s="103"/>
      <c r="AF834" s="103"/>
      <c r="AG834" s="103"/>
      <c r="AH834" s="103"/>
      <c r="AI834" s="103"/>
      <c r="AJ834" s="103"/>
      <c r="AK834" s="103"/>
    </row>
    <row r="835" spans="1:37" s="73" customFormat="1" x14ac:dyDescent="0.3">
      <c r="A835" s="103"/>
      <c r="B835" s="97">
        <v>90228</v>
      </c>
      <c r="C835" s="103" t="s">
        <v>467</v>
      </c>
      <c r="D835" s="103" t="s">
        <v>467</v>
      </c>
      <c r="E835" s="103" t="s">
        <v>126</v>
      </c>
      <c r="F835" s="103" t="s">
        <v>898</v>
      </c>
      <c r="G835" s="60">
        <v>1</v>
      </c>
      <c r="H835" s="103">
        <v>0</v>
      </c>
      <c r="I835" s="103" t="s">
        <v>127</v>
      </c>
      <c r="J835" s="103">
        <v>0</v>
      </c>
      <c r="K835" s="103">
        <v>16</v>
      </c>
      <c r="L835" s="103">
        <v>0</v>
      </c>
      <c r="M835" s="103">
        <v>0</v>
      </c>
      <c r="N835" s="103">
        <v>0</v>
      </c>
      <c r="O835" s="103">
        <v>0</v>
      </c>
      <c r="P835" s="103">
        <v>1</v>
      </c>
      <c r="Q835" s="103">
        <v>1</v>
      </c>
      <c r="R835" s="103">
        <v>0</v>
      </c>
      <c r="S835" s="136" t="s">
        <v>303</v>
      </c>
      <c r="T835" s="136">
        <v>550</v>
      </c>
      <c r="U835" s="144" t="s">
        <v>379</v>
      </c>
      <c r="V835" s="145">
        <v>4000</v>
      </c>
      <c r="W835" s="90" t="s">
        <v>126</v>
      </c>
      <c r="X835" s="90">
        <v>0</v>
      </c>
      <c r="Y835" s="103">
        <v>52</v>
      </c>
      <c r="Z835" s="103">
        <v>90229</v>
      </c>
      <c r="AA835" s="103" t="s">
        <v>384</v>
      </c>
      <c r="AB835" s="111" t="s">
        <v>126</v>
      </c>
      <c r="AC835" s="54">
        <v>90227</v>
      </c>
      <c r="AD835" s="103"/>
      <c r="AE835" s="103"/>
      <c r="AF835" s="103"/>
      <c r="AG835" s="103"/>
      <c r="AH835" s="103"/>
      <c r="AI835" s="103"/>
      <c r="AJ835" s="103"/>
      <c r="AK835" s="103"/>
    </row>
    <row r="836" spans="1:37" s="73" customFormat="1" x14ac:dyDescent="0.3">
      <c r="A836" s="103"/>
      <c r="B836" s="97">
        <v>90229</v>
      </c>
      <c r="C836" s="103" t="s">
        <v>467</v>
      </c>
      <c r="D836" s="103" t="s">
        <v>467</v>
      </c>
      <c r="E836" s="103" t="s">
        <v>126</v>
      </c>
      <c r="F836" s="103" t="s">
        <v>899</v>
      </c>
      <c r="G836" s="60">
        <v>1</v>
      </c>
      <c r="H836" s="103">
        <v>0</v>
      </c>
      <c r="I836" s="103" t="s">
        <v>127</v>
      </c>
      <c r="J836" s="103">
        <v>0</v>
      </c>
      <c r="K836" s="103">
        <v>16</v>
      </c>
      <c r="L836" s="103">
        <v>0</v>
      </c>
      <c r="M836" s="103">
        <v>0</v>
      </c>
      <c r="N836" s="103">
        <v>0</v>
      </c>
      <c r="O836" s="103">
        <v>0</v>
      </c>
      <c r="P836" s="103">
        <v>1</v>
      </c>
      <c r="Q836" s="103">
        <v>1</v>
      </c>
      <c r="R836" s="103">
        <v>0</v>
      </c>
      <c r="S836" s="136" t="s">
        <v>472</v>
      </c>
      <c r="T836" s="136">
        <v>1025</v>
      </c>
      <c r="U836" s="144" t="s">
        <v>384</v>
      </c>
      <c r="V836" s="145">
        <v>70</v>
      </c>
      <c r="W836" s="90" t="s">
        <v>126</v>
      </c>
      <c r="X836" s="90">
        <v>0</v>
      </c>
      <c r="Y836" s="103">
        <v>55</v>
      </c>
      <c r="Z836" s="103">
        <v>90230</v>
      </c>
      <c r="AA836" s="103" t="s">
        <v>379</v>
      </c>
      <c r="AB836" s="111" t="s">
        <v>126</v>
      </c>
      <c r="AC836" s="54">
        <v>90228</v>
      </c>
      <c r="AD836" s="103"/>
      <c r="AE836" s="103"/>
      <c r="AF836" s="103"/>
      <c r="AG836" s="103"/>
      <c r="AH836" s="103"/>
      <c r="AI836" s="103"/>
      <c r="AJ836" s="103"/>
      <c r="AK836" s="103"/>
    </row>
    <row r="837" spans="1:37" s="73" customFormat="1" x14ac:dyDescent="0.3">
      <c r="A837" s="103"/>
      <c r="B837" s="97">
        <v>90230</v>
      </c>
      <c r="C837" s="103" t="s">
        <v>467</v>
      </c>
      <c r="D837" s="103" t="s">
        <v>467</v>
      </c>
      <c r="E837" s="103" t="s">
        <v>126</v>
      </c>
      <c r="F837" s="103" t="s">
        <v>900</v>
      </c>
      <c r="G837" s="60">
        <v>1</v>
      </c>
      <c r="H837" s="103">
        <v>0</v>
      </c>
      <c r="I837" s="103" t="s">
        <v>127</v>
      </c>
      <c r="J837" s="103">
        <v>0</v>
      </c>
      <c r="K837" s="103">
        <v>16</v>
      </c>
      <c r="L837" s="103">
        <v>0</v>
      </c>
      <c r="M837" s="103">
        <v>0</v>
      </c>
      <c r="N837" s="103">
        <v>0</v>
      </c>
      <c r="O837" s="103">
        <v>0</v>
      </c>
      <c r="P837" s="103">
        <v>1</v>
      </c>
      <c r="Q837" s="103">
        <v>1</v>
      </c>
      <c r="R837" s="103">
        <v>0</v>
      </c>
      <c r="S837" s="136" t="s">
        <v>472</v>
      </c>
      <c r="T837" s="146">
        <v>1201</v>
      </c>
      <c r="U837" s="144" t="s">
        <v>379</v>
      </c>
      <c r="V837" s="145">
        <v>5000</v>
      </c>
      <c r="W837" s="90" t="s">
        <v>126</v>
      </c>
      <c r="X837" s="90">
        <v>0</v>
      </c>
      <c r="Y837" s="103">
        <v>52</v>
      </c>
      <c r="Z837" s="103">
        <v>90231</v>
      </c>
      <c r="AA837" s="103" t="s">
        <v>378</v>
      </c>
      <c r="AB837" s="111" t="s">
        <v>126</v>
      </c>
      <c r="AC837" s="54">
        <v>90229</v>
      </c>
      <c r="AD837" s="103"/>
      <c r="AE837" s="103"/>
      <c r="AF837" s="103"/>
      <c r="AG837" s="103"/>
      <c r="AH837" s="103"/>
      <c r="AI837" s="103"/>
      <c r="AJ837" s="103"/>
      <c r="AK837" s="103"/>
    </row>
    <row r="838" spans="1:37" s="73" customFormat="1" x14ac:dyDescent="0.3">
      <c r="A838" s="103"/>
      <c r="B838" s="97">
        <v>90231</v>
      </c>
      <c r="C838" s="103" t="s">
        <v>467</v>
      </c>
      <c r="D838" s="103" t="s">
        <v>467</v>
      </c>
      <c r="E838" s="103" t="s">
        <v>126</v>
      </c>
      <c r="F838" s="103" t="s">
        <v>901</v>
      </c>
      <c r="G838" s="60">
        <v>1</v>
      </c>
      <c r="H838" s="103">
        <v>0</v>
      </c>
      <c r="I838" s="103" t="s">
        <v>127</v>
      </c>
      <c r="J838" s="103">
        <v>0</v>
      </c>
      <c r="K838" s="103">
        <v>16</v>
      </c>
      <c r="L838" s="103">
        <v>0</v>
      </c>
      <c r="M838" s="103">
        <v>0</v>
      </c>
      <c r="N838" s="103">
        <v>0</v>
      </c>
      <c r="O838" s="103">
        <v>0</v>
      </c>
      <c r="P838" s="103">
        <v>1</v>
      </c>
      <c r="Q838" s="103">
        <v>1</v>
      </c>
      <c r="R838" s="103">
        <v>0</v>
      </c>
      <c r="S838" s="136" t="s">
        <v>303</v>
      </c>
      <c r="T838" s="136">
        <v>550</v>
      </c>
      <c r="U838" s="144" t="s">
        <v>378</v>
      </c>
      <c r="V838" s="145">
        <v>12</v>
      </c>
      <c r="W838" s="90" t="s">
        <v>126</v>
      </c>
      <c r="X838" s="90">
        <v>0</v>
      </c>
      <c r="Y838" s="103">
        <v>51</v>
      </c>
      <c r="Z838" s="103">
        <v>90232</v>
      </c>
      <c r="AA838" s="103" t="s">
        <v>381</v>
      </c>
      <c r="AB838" s="111" t="s">
        <v>126</v>
      </c>
      <c r="AC838" s="54">
        <v>90230</v>
      </c>
      <c r="AD838" s="103"/>
      <c r="AE838" s="103"/>
      <c r="AF838" s="103"/>
      <c r="AG838" s="103"/>
      <c r="AH838" s="103"/>
      <c r="AI838" s="103"/>
      <c r="AJ838" s="103"/>
      <c r="AK838" s="103"/>
    </row>
    <row r="839" spans="1:37" s="73" customFormat="1" x14ac:dyDescent="0.3">
      <c r="A839" s="103"/>
      <c r="B839" s="97">
        <v>90232</v>
      </c>
      <c r="C839" s="103" t="s">
        <v>467</v>
      </c>
      <c r="D839" s="103" t="s">
        <v>467</v>
      </c>
      <c r="E839" s="103" t="s">
        <v>126</v>
      </c>
      <c r="F839" s="103" t="s">
        <v>902</v>
      </c>
      <c r="G839" s="60">
        <v>1</v>
      </c>
      <c r="H839" s="103">
        <v>0</v>
      </c>
      <c r="I839" s="103" t="s">
        <v>127</v>
      </c>
      <c r="J839" s="103">
        <v>0</v>
      </c>
      <c r="K839" s="103">
        <v>16</v>
      </c>
      <c r="L839" s="103">
        <v>0</v>
      </c>
      <c r="M839" s="103">
        <v>0</v>
      </c>
      <c r="N839" s="103">
        <v>0</v>
      </c>
      <c r="O839" s="103">
        <v>0</v>
      </c>
      <c r="P839" s="103">
        <v>1</v>
      </c>
      <c r="Q839" s="103">
        <v>1</v>
      </c>
      <c r="R839" s="103">
        <v>0</v>
      </c>
      <c r="S839" s="136" t="s">
        <v>305</v>
      </c>
      <c r="T839" s="136">
        <v>20</v>
      </c>
      <c r="U839" s="144" t="s">
        <v>381</v>
      </c>
      <c r="V839" s="145">
        <v>160</v>
      </c>
      <c r="W839" s="90" t="s">
        <v>126</v>
      </c>
      <c r="X839" s="90">
        <v>0</v>
      </c>
      <c r="Y839" s="103">
        <v>53</v>
      </c>
      <c r="Z839" s="103">
        <v>90233</v>
      </c>
      <c r="AA839" s="103" t="s">
        <v>384</v>
      </c>
      <c r="AB839" s="111" t="s">
        <v>126</v>
      </c>
      <c r="AC839" s="54">
        <v>90231</v>
      </c>
      <c r="AD839" s="103"/>
      <c r="AE839" s="103"/>
      <c r="AF839" s="103"/>
      <c r="AG839" s="103"/>
      <c r="AH839" s="103"/>
      <c r="AI839" s="103"/>
      <c r="AJ839" s="103"/>
      <c r="AK839" s="103"/>
    </row>
    <row r="840" spans="1:37" s="73" customFormat="1" x14ac:dyDescent="0.3">
      <c r="A840" s="103"/>
      <c r="B840" s="97">
        <v>90233</v>
      </c>
      <c r="C840" s="103" t="s">
        <v>467</v>
      </c>
      <c r="D840" s="103" t="s">
        <v>467</v>
      </c>
      <c r="E840" s="103" t="s">
        <v>126</v>
      </c>
      <c r="F840" s="103" t="s">
        <v>903</v>
      </c>
      <c r="G840" s="60">
        <v>1</v>
      </c>
      <c r="H840" s="103">
        <v>0</v>
      </c>
      <c r="I840" s="103" t="s">
        <v>127</v>
      </c>
      <c r="J840" s="103">
        <v>0</v>
      </c>
      <c r="K840" s="103">
        <v>16</v>
      </c>
      <c r="L840" s="103">
        <v>0</v>
      </c>
      <c r="M840" s="103">
        <v>0</v>
      </c>
      <c r="N840" s="103">
        <v>0</v>
      </c>
      <c r="O840" s="103">
        <v>0</v>
      </c>
      <c r="P840" s="103">
        <v>1</v>
      </c>
      <c r="Q840" s="103">
        <v>1</v>
      </c>
      <c r="R840" s="103">
        <v>0</v>
      </c>
      <c r="S840" s="136" t="s">
        <v>304</v>
      </c>
      <c r="T840" s="136">
        <v>30</v>
      </c>
      <c r="U840" s="144" t="s">
        <v>384</v>
      </c>
      <c r="V840" s="145">
        <v>90</v>
      </c>
      <c r="W840" s="90" t="s">
        <v>126</v>
      </c>
      <c r="X840" s="90">
        <v>0</v>
      </c>
      <c r="Y840" s="103">
        <v>55</v>
      </c>
      <c r="Z840" s="103">
        <v>90234</v>
      </c>
      <c r="AA840" s="103" t="s">
        <v>617</v>
      </c>
      <c r="AB840" s="111" t="s">
        <v>126</v>
      </c>
      <c r="AC840" s="54">
        <v>90232</v>
      </c>
      <c r="AD840" s="103"/>
      <c r="AE840" s="103"/>
      <c r="AF840" s="103"/>
      <c r="AG840" s="103"/>
      <c r="AH840" s="103"/>
      <c r="AI840" s="103"/>
      <c r="AJ840" s="103"/>
      <c r="AK840" s="103"/>
    </row>
    <row r="841" spans="1:37" s="73" customFormat="1" x14ac:dyDescent="0.3">
      <c r="A841" s="103"/>
      <c r="B841" s="97">
        <v>90234</v>
      </c>
      <c r="C841" s="103" t="s">
        <v>467</v>
      </c>
      <c r="D841" s="103" t="s">
        <v>467</v>
      </c>
      <c r="E841" s="103" t="s">
        <v>126</v>
      </c>
      <c r="F841" s="103" t="s">
        <v>904</v>
      </c>
      <c r="G841" s="60">
        <v>1</v>
      </c>
      <c r="H841" s="103">
        <v>0</v>
      </c>
      <c r="I841" s="103" t="s">
        <v>127</v>
      </c>
      <c r="J841" s="103">
        <v>0</v>
      </c>
      <c r="K841" s="103">
        <v>16</v>
      </c>
      <c r="L841" s="103">
        <v>0</v>
      </c>
      <c r="M841" s="103">
        <v>0</v>
      </c>
      <c r="N841" s="103">
        <v>0</v>
      </c>
      <c r="O841" s="103">
        <v>0</v>
      </c>
      <c r="P841" s="103">
        <v>1</v>
      </c>
      <c r="Q841" s="103">
        <v>1</v>
      </c>
      <c r="R841" s="103">
        <v>0</v>
      </c>
      <c r="S841" s="136" t="s">
        <v>472</v>
      </c>
      <c r="T841" s="146">
        <v>1201</v>
      </c>
      <c r="U841" s="144" t="s">
        <v>617</v>
      </c>
      <c r="V841" s="145">
        <v>4</v>
      </c>
      <c r="W841" s="90" t="s">
        <v>126</v>
      </c>
      <c r="X841" s="90">
        <v>0</v>
      </c>
      <c r="Y841" s="103">
        <v>54</v>
      </c>
      <c r="Z841" s="103">
        <v>90235</v>
      </c>
      <c r="AA841" s="103" t="s">
        <v>379</v>
      </c>
      <c r="AB841" s="111" t="s">
        <v>126</v>
      </c>
      <c r="AC841" s="54">
        <v>90233</v>
      </c>
      <c r="AD841" s="103"/>
      <c r="AE841" s="103"/>
      <c r="AF841" s="103"/>
      <c r="AG841" s="103"/>
      <c r="AH841" s="103"/>
      <c r="AI841" s="103"/>
      <c r="AJ841" s="103"/>
      <c r="AK841" s="103"/>
    </row>
    <row r="842" spans="1:37" s="73" customFormat="1" x14ac:dyDescent="0.3">
      <c r="A842" s="103"/>
      <c r="B842" s="97">
        <v>90235</v>
      </c>
      <c r="C842" s="103" t="s">
        <v>467</v>
      </c>
      <c r="D842" s="103" t="s">
        <v>467</v>
      </c>
      <c r="E842" s="103" t="s">
        <v>126</v>
      </c>
      <c r="F842" s="103" t="s">
        <v>905</v>
      </c>
      <c r="G842" s="60">
        <v>1</v>
      </c>
      <c r="H842" s="103">
        <v>0</v>
      </c>
      <c r="I842" s="103" t="s">
        <v>127</v>
      </c>
      <c r="J842" s="103">
        <v>0</v>
      </c>
      <c r="K842" s="103">
        <v>16</v>
      </c>
      <c r="L842" s="103">
        <v>0</v>
      </c>
      <c r="M842" s="103">
        <v>0</v>
      </c>
      <c r="N842" s="103">
        <v>0</v>
      </c>
      <c r="O842" s="103">
        <v>0</v>
      </c>
      <c r="P842" s="103">
        <v>1</v>
      </c>
      <c r="Q842" s="103">
        <v>1</v>
      </c>
      <c r="R842" s="103">
        <v>0</v>
      </c>
      <c r="S842" s="136" t="s">
        <v>303</v>
      </c>
      <c r="T842" s="136">
        <v>550</v>
      </c>
      <c r="U842" s="144" t="s">
        <v>379</v>
      </c>
      <c r="V842" s="145">
        <v>4000</v>
      </c>
      <c r="W842" s="90" t="s">
        <v>126</v>
      </c>
      <c r="X842" s="90">
        <v>0</v>
      </c>
      <c r="Y842" s="103">
        <v>52</v>
      </c>
      <c r="Z842" s="103">
        <v>90236</v>
      </c>
      <c r="AA842" s="103" t="s">
        <v>378</v>
      </c>
      <c r="AB842" s="111" t="s">
        <v>126</v>
      </c>
      <c r="AC842" s="54">
        <v>90234</v>
      </c>
      <c r="AD842" s="103"/>
      <c r="AE842" s="103"/>
      <c r="AF842" s="103"/>
      <c r="AG842" s="103"/>
      <c r="AH842" s="103"/>
      <c r="AI842" s="103"/>
      <c r="AJ842" s="103"/>
      <c r="AK842" s="103"/>
    </row>
    <row r="843" spans="1:37" s="74" customFormat="1" x14ac:dyDescent="0.3">
      <c r="A843" s="103"/>
      <c r="B843" s="97">
        <v>90236</v>
      </c>
      <c r="C843" s="103" t="s">
        <v>467</v>
      </c>
      <c r="D843" s="103" t="s">
        <v>467</v>
      </c>
      <c r="E843" s="103" t="s">
        <v>126</v>
      </c>
      <c r="F843" s="103" t="s">
        <v>906</v>
      </c>
      <c r="G843" s="60">
        <v>1</v>
      </c>
      <c r="H843" s="103">
        <v>0</v>
      </c>
      <c r="I843" s="103" t="s">
        <v>127</v>
      </c>
      <c r="J843" s="103">
        <v>0</v>
      </c>
      <c r="K843" s="103">
        <v>16</v>
      </c>
      <c r="L843" s="103">
        <v>0</v>
      </c>
      <c r="M843" s="103">
        <v>0</v>
      </c>
      <c r="N843" s="103">
        <v>0</v>
      </c>
      <c r="O843" s="103">
        <v>0</v>
      </c>
      <c r="P843" s="103">
        <v>1</v>
      </c>
      <c r="Q843" s="103">
        <v>1</v>
      </c>
      <c r="R843" s="103">
        <v>0</v>
      </c>
      <c r="S843" s="136" t="s">
        <v>472</v>
      </c>
      <c r="T843" s="146">
        <v>2101</v>
      </c>
      <c r="U843" s="144" t="s">
        <v>378</v>
      </c>
      <c r="V843" s="145">
        <v>15</v>
      </c>
      <c r="W843" s="90" t="s">
        <v>126</v>
      </c>
      <c r="X843" s="90">
        <v>0</v>
      </c>
      <c r="Y843" s="103">
        <v>51</v>
      </c>
      <c r="Z843" s="103">
        <v>90237</v>
      </c>
      <c r="AA843" s="103" t="s">
        <v>381</v>
      </c>
      <c r="AB843" s="111" t="s">
        <v>126</v>
      </c>
      <c r="AC843" s="54">
        <v>90235</v>
      </c>
      <c r="AD843" s="103"/>
      <c r="AE843" s="103"/>
      <c r="AF843" s="103"/>
      <c r="AG843" s="103"/>
      <c r="AH843" s="103"/>
      <c r="AI843" s="103"/>
      <c r="AJ843" s="103"/>
      <c r="AK843" s="103"/>
    </row>
    <row r="844" spans="1:37" s="74" customFormat="1" x14ac:dyDescent="0.3">
      <c r="A844" s="103"/>
      <c r="B844" s="97">
        <v>90237</v>
      </c>
      <c r="C844" s="103" t="s">
        <v>467</v>
      </c>
      <c r="D844" s="103" t="s">
        <v>467</v>
      </c>
      <c r="E844" s="103" t="s">
        <v>126</v>
      </c>
      <c r="F844" s="103" t="s">
        <v>907</v>
      </c>
      <c r="G844" s="60">
        <v>1</v>
      </c>
      <c r="H844" s="103">
        <v>0</v>
      </c>
      <c r="I844" s="103" t="s">
        <v>127</v>
      </c>
      <c r="J844" s="103">
        <v>0</v>
      </c>
      <c r="K844" s="103">
        <v>16</v>
      </c>
      <c r="L844" s="103">
        <v>0</v>
      </c>
      <c r="M844" s="103">
        <v>0</v>
      </c>
      <c r="N844" s="103">
        <v>0</v>
      </c>
      <c r="O844" s="103">
        <v>0</v>
      </c>
      <c r="P844" s="103">
        <v>1</v>
      </c>
      <c r="Q844" s="103">
        <v>1</v>
      </c>
      <c r="R844" s="103">
        <v>0</v>
      </c>
      <c r="S844" s="136" t="s">
        <v>303</v>
      </c>
      <c r="T844" s="136">
        <v>550</v>
      </c>
      <c r="U844" s="144" t="s">
        <v>381</v>
      </c>
      <c r="V844" s="145">
        <v>160</v>
      </c>
      <c r="W844" s="90" t="s">
        <v>126</v>
      </c>
      <c r="X844" s="90">
        <v>0</v>
      </c>
      <c r="Y844" s="103">
        <v>53</v>
      </c>
      <c r="Z844" s="103">
        <v>90238</v>
      </c>
      <c r="AA844" s="92" t="s">
        <v>998</v>
      </c>
      <c r="AB844" s="111" t="s">
        <v>126</v>
      </c>
      <c r="AC844" s="54">
        <v>90236</v>
      </c>
      <c r="AD844" s="103"/>
      <c r="AE844" s="103"/>
      <c r="AF844" s="103"/>
      <c r="AG844" s="103"/>
      <c r="AH844" s="103"/>
      <c r="AI844" s="103"/>
      <c r="AJ844" s="103"/>
      <c r="AK844" s="103"/>
    </row>
    <row r="845" spans="1:37" s="80" customFormat="1" x14ac:dyDescent="0.3">
      <c r="A845" s="103"/>
      <c r="B845" s="97">
        <v>90238</v>
      </c>
      <c r="C845" s="103" t="s">
        <v>467</v>
      </c>
      <c r="D845" s="103" t="s">
        <v>467</v>
      </c>
      <c r="E845" s="103" t="s">
        <v>126</v>
      </c>
      <c r="F845" s="103" t="s">
        <v>908</v>
      </c>
      <c r="G845" s="60">
        <v>1</v>
      </c>
      <c r="H845" s="103">
        <v>0</v>
      </c>
      <c r="I845" s="103" t="s">
        <v>127</v>
      </c>
      <c r="J845" s="103">
        <v>0</v>
      </c>
      <c r="K845" s="103">
        <v>16</v>
      </c>
      <c r="L845" s="103">
        <v>0</v>
      </c>
      <c r="M845" s="103">
        <v>0</v>
      </c>
      <c r="N845" s="103">
        <v>0</v>
      </c>
      <c r="O845" s="103">
        <v>0</v>
      </c>
      <c r="P845" s="103">
        <v>1</v>
      </c>
      <c r="Q845" s="103">
        <v>1</v>
      </c>
      <c r="R845" s="103">
        <v>0</v>
      </c>
      <c r="S845" s="136" t="s">
        <v>472</v>
      </c>
      <c r="T845" s="146">
        <v>2201</v>
      </c>
      <c r="U845" s="142" t="s">
        <v>998</v>
      </c>
      <c r="V845" s="143">
        <v>112</v>
      </c>
      <c r="W845" s="90" t="s">
        <v>126</v>
      </c>
      <c r="X845" s="90">
        <v>0</v>
      </c>
      <c r="Y845" s="103">
        <v>49</v>
      </c>
      <c r="Z845" s="103">
        <v>90239</v>
      </c>
      <c r="AA845" s="103" t="s">
        <v>378</v>
      </c>
      <c r="AB845" s="111" t="s">
        <v>126</v>
      </c>
      <c r="AC845" s="54">
        <v>90237</v>
      </c>
      <c r="AD845" s="103"/>
      <c r="AE845" s="103"/>
      <c r="AF845" s="103"/>
      <c r="AG845" s="103"/>
      <c r="AH845" s="103"/>
      <c r="AI845" s="103"/>
      <c r="AJ845" s="103"/>
      <c r="AK845" s="103"/>
    </row>
    <row r="846" spans="1:37" s="73" customFormat="1" x14ac:dyDescent="0.3">
      <c r="A846" s="103"/>
      <c r="B846" s="97">
        <v>90239</v>
      </c>
      <c r="C846" s="103" t="s">
        <v>467</v>
      </c>
      <c r="D846" s="103" t="s">
        <v>467</v>
      </c>
      <c r="E846" s="103" t="s">
        <v>126</v>
      </c>
      <c r="F846" s="103" t="s">
        <v>909</v>
      </c>
      <c r="G846" s="60">
        <v>1</v>
      </c>
      <c r="H846" s="103">
        <v>0</v>
      </c>
      <c r="I846" s="103" t="s">
        <v>127</v>
      </c>
      <c r="J846" s="103">
        <v>0</v>
      </c>
      <c r="K846" s="103">
        <v>16</v>
      </c>
      <c r="L846" s="103">
        <v>0</v>
      </c>
      <c r="M846" s="103">
        <v>0</v>
      </c>
      <c r="N846" s="103">
        <v>0</v>
      </c>
      <c r="O846" s="103">
        <v>0</v>
      </c>
      <c r="P846" s="103">
        <v>1</v>
      </c>
      <c r="Q846" s="103">
        <v>1</v>
      </c>
      <c r="R846" s="103">
        <v>0</v>
      </c>
      <c r="S846" s="136" t="s">
        <v>303</v>
      </c>
      <c r="T846" s="136">
        <v>600</v>
      </c>
      <c r="U846" s="147" t="s">
        <v>378</v>
      </c>
      <c r="V846" s="148">
        <v>15</v>
      </c>
      <c r="W846" s="90" t="s">
        <v>126</v>
      </c>
      <c r="X846" s="90">
        <v>0</v>
      </c>
      <c r="Y846" s="103">
        <v>51</v>
      </c>
      <c r="Z846" s="103">
        <v>90240</v>
      </c>
      <c r="AA846" s="103" t="s">
        <v>379</v>
      </c>
      <c r="AB846" s="111" t="s">
        <v>126</v>
      </c>
      <c r="AC846" s="54">
        <v>90238</v>
      </c>
      <c r="AD846" s="103"/>
      <c r="AE846" s="103"/>
      <c r="AF846" s="103"/>
      <c r="AG846" s="103"/>
      <c r="AH846" s="103"/>
      <c r="AI846" s="103"/>
      <c r="AJ846" s="103"/>
      <c r="AK846" s="103"/>
    </row>
    <row r="847" spans="1:37" s="73" customFormat="1" x14ac:dyDescent="0.3">
      <c r="A847" s="103"/>
      <c r="B847" s="97">
        <v>90240</v>
      </c>
      <c r="C847" s="103" t="s">
        <v>467</v>
      </c>
      <c r="D847" s="103" t="s">
        <v>467</v>
      </c>
      <c r="E847" s="103" t="s">
        <v>126</v>
      </c>
      <c r="F847" s="103" t="s">
        <v>910</v>
      </c>
      <c r="G847" s="60">
        <v>1</v>
      </c>
      <c r="H847" s="103">
        <v>0</v>
      </c>
      <c r="I847" s="103" t="s">
        <v>127</v>
      </c>
      <c r="J847" s="103">
        <v>0</v>
      </c>
      <c r="K847" s="103">
        <v>16</v>
      </c>
      <c r="L847" s="103">
        <v>0</v>
      </c>
      <c r="M847" s="103">
        <v>0</v>
      </c>
      <c r="N847" s="103">
        <v>0</v>
      </c>
      <c r="O847" s="103">
        <v>0</v>
      </c>
      <c r="P847" s="103">
        <v>1</v>
      </c>
      <c r="Q847" s="103">
        <v>1</v>
      </c>
      <c r="R847" s="103">
        <v>0</v>
      </c>
      <c r="S847" s="136" t="s">
        <v>472</v>
      </c>
      <c r="T847" s="136">
        <v>811</v>
      </c>
      <c r="U847" s="147" t="s">
        <v>379</v>
      </c>
      <c r="V847" s="148">
        <v>5000</v>
      </c>
      <c r="W847" s="90" t="s">
        <v>126</v>
      </c>
      <c r="X847" s="90">
        <v>0</v>
      </c>
      <c r="Y847" s="103">
        <v>52</v>
      </c>
      <c r="Z847" s="103">
        <v>90241</v>
      </c>
      <c r="AA847" s="103" t="s">
        <v>384</v>
      </c>
      <c r="AB847" s="111" t="s">
        <v>126</v>
      </c>
      <c r="AC847" s="54">
        <v>90239</v>
      </c>
      <c r="AD847" s="103"/>
      <c r="AE847" s="103"/>
      <c r="AF847" s="103"/>
      <c r="AG847" s="103"/>
      <c r="AH847" s="103"/>
      <c r="AI847" s="103"/>
      <c r="AJ847" s="103"/>
      <c r="AK847" s="103"/>
    </row>
    <row r="848" spans="1:37" s="73" customFormat="1" x14ac:dyDescent="0.3">
      <c r="A848" s="103"/>
      <c r="B848" s="97">
        <v>90241</v>
      </c>
      <c r="C848" s="103" t="s">
        <v>467</v>
      </c>
      <c r="D848" s="103" t="s">
        <v>467</v>
      </c>
      <c r="E848" s="103" t="s">
        <v>126</v>
      </c>
      <c r="F848" s="103" t="s">
        <v>911</v>
      </c>
      <c r="G848" s="60">
        <v>1</v>
      </c>
      <c r="H848" s="103">
        <v>0</v>
      </c>
      <c r="I848" s="103" t="s">
        <v>127</v>
      </c>
      <c r="J848" s="103">
        <v>0</v>
      </c>
      <c r="K848" s="103">
        <v>16</v>
      </c>
      <c r="L848" s="103">
        <v>0</v>
      </c>
      <c r="M848" s="103">
        <v>0</v>
      </c>
      <c r="N848" s="103">
        <v>0</v>
      </c>
      <c r="O848" s="103">
        <v>0</v>
      </c>
      <c r="P848" s="103">
        <v>1</v>
      </c>
      <c r="Q848" s="103">
        <v>1</v>
      </c>
      <c r="R848" s="103">
        <v>0</v>
      </c>
      <c r="S848" s="136" t="s">
        <v>472</v>
      </c>
      <c r="T848" s="136">
        <v>711</v>
      </c>
      <c r="U848" s="147" t="s">
        <v>384</v>
      </c>
      <c r="V848" s="148">
        <v>70</v>
      </c>
      <c r="W848" s="90" t="s">
        <v>126</v>
      </c>
      <c r="X848" s="90">
        <v>0</v>
      </c>
      <c r="Y848" s="103">
        <v>55</v>
      </c>
      <c r="Z848" s="103">
        <v>90242</v>
      </c>
      <c r="AA848" s="103" t="s">
        <v>617</v>
      </c>
      <c r="AB848" s="111" t="s">
        <v>126</v>
      </c>
      <c r="AC848" s="54">
        <v>90240</v>
      </c>
      <c r="AD848" s="103"/>
      <c r="AE848" s="103"/>
      <c r="AF848" s="103"/>
      <c r="AG848" s="103"/>
      <c r="AH848" s="103"/>
      <c r="AI848" s="103"/>
      <c r="AJ848" s="103"/>
      <c r="AK848" s="103"/>
    </row>
    <row r="849" spans="1:37" s="73" customFormat="1" x14ac:dyDescent="0.3">
      <c r="A849" s="103"/>
      <c r="B849" s="97">
        <v>90242</v>
      </c>
      <c r="C849" s="103" t="s">
        <v>467</v>
      </c>
      <c r="D849" s="103" t="s">
        <v>467</v>
      </c>
      <c r="E849" s="103" t="s">
        <v>126</v>
      </c>
      <c r="F849" s="103" t="s">
        <v>912</v>
      </c>
      <c r="G849" s="60">
        <v>1</v>
      </c>
      <c r="H849" s="103">
        <v>0</v>
      </c>
      <c r="I849" s="103" t="s">
        <v>127</v>
      </c>
      <c r="J849" s="103">
        <v>0</v>
      </c>
      <c r="K849" s="103">
        <v>16</v>
      </c>
      <c r="L849" s="103">
        <v>0</v>
      </c>
      <c r="M849" s="103">
        <v>0</v>
      </c>
      <c r="N849" s="103">
        <v>0</v>
      </c>
      <c r="O849" s="103">
        <v>0</v>
      </c>
      <c r="P849" s="103">
        <v>1</v>
      </c>
      <c r="Q849" s="103">
        <v>1</v>
      </c>
      <c r="R849" s="103">
        <v>0</v>
      </c>
      <c r="S849" s="136" t="s">
        <v>303</v>
      </c>
      <c r="T849" s="136">
        <v>600</v>
      </c>
      <c r="U849" s="147" t="s">
        <v>617</v>
      </c>
      <c r="V849" s="148">
        <v>4</v>
      </c>
      <c r="W849" s="90" t="s">
        <v>126</v>
      </c>
      <c r="X849" s="90">
        <v>0</v>
      </c>
      <c r="Y849" s="103">
        <v>54</v>
      </c>
      <c r="Z849" s="103">
        <v>90243</v>
      </c>
      <c r="AA849" s="103" t="s">
        <v>384</v>
      </c>
      <c r="AB849" s="111" t="s">
        <v>126</v>
      </c>
      <c r="AC849" s="54">
        <v>90241</v>
      </c>
      <c r="AD849" s="103"/>
      <c r="AE849" s="103"/>
      <c r="AF849" s="103"/>
      <c r="AG849" s="103"/>
      <c r="AH849" s="103"/>
      <c r="AI849" s="103"/>
      <c r="AJ849" s="103"/>
      <c r="AK849" s="103"/>
    </row>
    <row r="850" spans="1:37" s="73" customFormat="1" x14ac:dyDescent="0.3">
      <c r="A850" s="103"/>
      <c r="B850" s="97">
        <v>90243</v>
      </c>
      <c r="C850" s="103" t="s">
        <v>467</v>
      </c>
      <c r="D850" s="103" t="s">
        <v>467</v>
      </c>
      <c r="E850" s="103" t="s">
        <v>126</v>
      </c>
      <c r="F850" s="103" t="s">
        <v>913</v>
      </c>
      <c r="G850" s="60">
        <v>1</v>
      </c>
      <c r="H850" s="103">
        <v>0</v>
      </c>
      <c r="I850" s="103" t="s">
        <v>127</v>
      </c>
      <c r="J850" s="103">
        <v>0</v>
      </c>
      <c r="K850" s="103">
        <v>16</v>
      </c>
      <c r="L850" s="103">
        <v>0</v>
      </c>
      <c r="M850" s="103">
        <v>0</v>
      </c>
      <c r="N850" s="103">
        <v>0</v>
      </c>
      <c r="O850" s="103">
        <v>0</v>
      </c>
      <c r="P850" s="103">
        <v>1</v>
      </c>
      <c r="Q850" s="103">
        <v>1</v>
      </c>
      <c r="R850" s="103">
        <v>0</v>
      </c>
      <c r="S850" s="136" t="s">
        <v>305</v>
      </c>
      <c r="T850" s="136">
        <v>30</v>
      </c>
      <c r="U850" s="147" t="s">
        <v>384</v>
      </c>
      <c r="V850" s="148">
        <v>90</v>
      </c>
      <c r="W850" s="90" t="s">
        <v>126</v>
      </c>
      <c r="X850" s="90">
        <v>0</v>
      </c>
      <c r="Y850" s="103">
        <v>55</v>
      </c>
      <c r="Z850" s="103">
        <v>90244</v>
      </c>
      <c r="AA850" s="103" t="s">
        <v>381</v>
      </c>
      <c r="AB850" s="111" t="s">
        <v>126</v>
      </c>
      <c r="AC850" s="54">
        <v>90242</v>
      </c>
      <c r="AD850" s="103"/>
      <c r="AE850" s="103"/>
      <c r="AF850" s="103"/>
      <c r="AG850" s="103"/>
      <c r="AH850" s="103"/>
      <c r="AI850" s="103"/>
      <c r="AJ850" s="103"/>
      <c r="AK850" s="103"/>
    </row>
    <row r="851" spans="1:37" s="73" customFormat="1" x14ac:dyDescent="0.3">
      <c r="A851" s="103"/>
      <c r="B851" s="97">
        <v>90244</v>
      </c>
      <c r="C851" s="103" t="s">
        <v>467</v>
      </c>
      <c r="D851" s="103" t="s">
        <v>467</v>
      </c>
      <c r="E851" s="103" t="s">
        <v>126</v>
      </c>
      <c r="F851" s="103" t="s">
        <v>914</v>
      </c>
      <c r="G851" s="60">
        <v>1</v>
      </c>
      <c r="H851" s="103">
        <v>0</v>
      </c>
      <c r="I851" s="103" t="s">
        <v>127</v>
      </c>
      <c r="J851" s="103">
        <v>0</v>
      </c>
      <c r="K851" s="103">
        <v>16</v>
      </c>
      <c r="L851" s="103">
        <v>0</v>
      </c>
      <c r="M851" s="103">
        <v>0</v>
      </c>
      <c r="N851" s="103">
        <v>0</v>
      </c>
      <c r="O851" s="103">
        <v>0</v>
      </c>
      <c r="P851" s="103">
        <v>1</v>
      </c>
      <c r="Q851" s="103">
        <v>1</v>
      </c>
      <c r="R851" s="103">
        <v>0</v>
      </c>
      <c r="S851" s="136" t="s">
        <v>304</v>
      </c>
      <c r="T851" s="136">
        <v>30</v>
      </c>
      <c r="U851" s="147" t="s">
        <v>381</v>
      </c>
      <c r="V851" s="148">
        <v>320</v>
      </c>
      <c r="W851" s="90" t="s">
        <v>126</v>
      </c>
      <c r="X851" s="90">
        <v>0</v>
      </c>
      <c r="Y851" s="103">
        <v>53</v>
      </c>
      <c r="Z851" s="103">
        <v>90245</v>
      </c>
      <c r="AA851" s="103" t="s">
        <v>385</v>
      </c>
      <c r="AB851" s="111" t="s">
        <v>126</v>
      </c>
      <c r="AC851" s="54">
        <v>90243</v>
      </c>
      <c r="AD851" s="103"/>
      <c r="AE851" s="103"/>
      <c r="AF851" s="103"/>
      <c r="AG851" s="103"/>
      <c r="AH851" s="103"/>
      <c r="AI851" s="103"/>
      <c r="AJ851" s="103"/>
      <c r="AK851" s="103"/>
    </row>
    <row r="852" spans="1:37" s="73" customFormat="1" x14ac:dyDescent="0.3">
      <c r="A852" s="103"/>
      <c r="B852" s="97">
        <v>90245</v>
      </c>
      <c r="C852" s="103" t="s">
        <v>467</v>
      </c>
      <c r="D852" s="103" t="s">
        <v>467</v>
      </c>
      <c r="E852" s="103" t="s">
        <v>126</v>
      </c>
      <c r="F852" s="103" t="s">
        <v>915</v>
      </c>
      <c r="G852" s="60">
        <v>1</v>
      </c>
      <c r="H852" s="103">
        <v>0</v>
      </c>
      <c r="I852" s="103" t="s">
        <v>127</v>
      </c>
      <c r="J852" s="103">
        <v>0</v>
      </c>
      <c r="K852" s="103">
        <v>16</v>
      </c>
      <c r="L852" s="103">
        <v>0</v>
      </c>
      <c r="M852" s="103">
        <v>0</v>
      </c>
      <c r="N852" s="103">
        <v>0</v>
      </c>
      <c r="O852" s="103">
        <v>0</v>
      </c>
      <c r="P852" s="103">
        <v>1</v>
      </c>
      <c r="Q852" s="103">
        <v>1</v>
      </c>
      <c r="R852" s="103">
        <v>0</v>
      </c>
      <c r="S852" s="136" t="s">
        <v>303</v>
      </c>
      <c r="T852" s="136">
        <v>600</v>
      </c>
      <c r="U852" s="147" t="s">
        <v>385</v>
      </c>
      <c r="V852" s="148">
        <v>4</v>
      </c>
      <c r="W852" s="90" t="s">
        <v>126</v>
      </c>
      <c r="X852" s="90">
        <v>0</v>
      </c>
      <c r="Y852" s="103">
        <v>56</v>
      </c>
      <c r="Z852" s="103">
        <v>90246</v>
      </c>
      <c r="AA852" s="103" t="s">
        <v>379</v>
      </c>
      <c r="AB852" s="111" t="s">
        <v>126</v>
      </c>
      <c r="AC852" s="54">
        <v>90244</v>
      </c>
      <c r="AD852" s="103"/>
      <c r="AE852" s="103"/>
      <c r="AF852" s="103"/>
      <c r="AG852" s="103"/>
      <c r="AH852" s="103"/>
      <c r="AI852" s="103"/>
      <c r="AJ852" s="103"/>
      <c r="AK852" s="103"/>
    </row>
    <row r="853" spans="1:37" s="73" customFormat="1" x14ac:dyDescent="0.3">
      <c r="A853" s="103"/>
      <c r="B853" s="97">
        <v>90246</v>
      </c>
      <c r="C853" s="103" t="s">
        <v>467</v>
      </c>
      <c r="D853" s="103" t="s">
        <v>467</v>
      </c>
      <c r="E853" s="103" t="s">
        <v>126</v>
      </c>
      <c r="F853" s="103" t="s">
        <v>916</v>
      </c>
      <c r="G853" s="60">
        <v>1</v>
      </c>
      <c r="H853" s="103">
        <v>0</v>
      </c>
      <c r="I853" s="103" t="s">
        <v>127</v>
      </c>
      <c r="J853" s="103">
        <v>0</v>
      </c>
      <c r="K853" s="103">
        <v>16</v>
      </c>
      <c r="L853" s="103">
        <v>0</v>
      </c>
      <c r="M853" s="103">
        <v>0</v>
      </c>
      <c r="N853" s="103">
        <v>0</v>
      </c>
      <c r="O853" s="103">
        <v>0</v>
      </c>
      <c r="P853" s="103">
        <v>1</v>
      </c>
      <c r="Q853" s="103">
        <v>1</v>
      </c>
      <c r="R853" s="103">
        <v>0</v>
      </c>
      <c r="S853" s="136" t="s">
        <v>472</v>
      </c>
      <c r="T853" s="146">
        <v>1201</v>
      </c>
      <c r="U853" s="147" t="s">
        <v>379</v>
      </c>
      <c r="V853" s="148">
        <v>5000</v>
      </c>
      <c r="W853" s="90" t="s">
        <v>126</v>
      </c>
      <c r="X853" s="90">
        <v>0</v>
      </c>
      <c r="Y853" s="103">
        <v>52</v>
      </c>
      <c r="Z853" s="103">
        <v>90247</v>
      </c>
      <c r="AA853" s="103" t="s">
        <v>617</v>
      </c>
      <c r="AB853" s="111" t="s">
        <v>126</v>
      </c>
      <c r="AC853" s="54">
        <v>90245</v>
      </c>
      <c r="AD853" s="103"/>
      <c r="AE853" s="103"/>
      <c r="AF853" s="103"/>
      <c r="AG853" s="103"/>
      <c r="AH853" s="103"/>
      <c r="AI853" s="103"/>
      <c r="AJ853" s="103"/>
      <c r="AK853" s="103"/>
    </row>
    <row r="854" spans="1:37" s="73" customFormat="1" x14ac:dyDescent="0.3">
      <c r="A854" s="103"/>
      <c r="B854" s="97">
        <v>90247</v>
      </c>
      <c r="C854" s="103" t="s">
        <v>467</v>
      </c>
      <c r="D854" s="103" t="s">
        <v>467</v>
      </c>
      <c r="E854" s="103" t="s">
        <v>126</v>
      </c>
      <c r="F854" s="103" t="s">
        <v>917</v>
      </c>
      <c r="G854" s="60">
        <v>1</v>
      </c>
      <c r="H854" s="103">
        <v>0</v>
      </c>
      <c r="I854" s="103" t="s">
        <v>127</v>
      </c>
      <c r="J854" s="103">
        <v>0</v>
      </c>
      <c r="K854" s="103">
        <v>16</v>
      </c>
      <c r="L854" s="103">
        <v>0</v>
      </c>
      <c r="M854" s="103">
        <v>0</v>
      </c>
      <c r="N854" s="103">
        <v>0</v>
      </c>
      <c r="O854" s="103">
        <v>0</v>
      </c>
      <c r="P854" s="103">
        <v>1</v>
      </c>
      <c r="Q854" s="103">
        <v>1</v>
      </c>
      <c r="R854" s="103">
        <v>0</v>
      </c>
      <c r="S854" s="136" t="s">
        <v>472</v>
      </c>
      <c r="T854" s="146">
        <v>2101</v>
      </c>
      <c r="U854" s="147" t="s">
        <v>617</v>
      </c>
      <c r="V854" s="148">
        <v>5</v>
      </c>
      <c r="W854" s="90" t="s">
        <v>126</v>
      </c>
      <c r="X854" s="90">
        <v>0</v>
      </c>
      <c r="Y854" s="103">
        <v>54</v>
      </c>
      <c r="Z854" s="103">
        <v>90248</v>
      </c>
      <c r="AA854" s="103" t="s">
        <v>378</v>
      </c>
      <c r="AB854" s="111" t="s">
        <v>126</v>
      </c>
      <c r="AC854" s="54">
        <v>90246</v>
      </c>
      <c r="AD854" s="103"/>
      <c r="AE854" s="103"/>
      <c r="AF854" s="103"/>
      <c r="AG854" s="103"/>
      <c r="AH854" s="103"/>
      <c r="AI854" s="103"/>
      <c r="AJ854" s="103"/>
      <c r="AK854" s="103"/>
    </row>
    <row r="855" spans="1:37" s="73" customFormat="1" x14ac:dyDescent="0.3">
      <c r="A855" s="103"/>
      <c r="B855" s="97">
        <v>90248</v>
      </c>
      <c r="C855" s="103" t="s">
        <v>467</v>
      </c>
      <c r="D855" s="103" t="s">
        <v>467</v>
      </c>
      <c r="E855" s="103" t="s">
        <v>126</v>
      </c>
      <c r="F855" s="103" t="s">
        <v>918</v>
      </c>
      <c r="G855" s="60">
        <v>1</v>
      </c>
      <c r="H855" s="103">
        <v>0</v>
      </c>
      <c r="I855" s="103" t="s">
        <v>127</v>
      </c>
      <c r="J855" s="103">
        <v>0</v>
      </c>
      <c r="K855" s="103">
        <v>16</v>
      </c>
      <c r="L855" s="103">
        <v>0</v>
      </c>
      <c r="M855" s="103">
        <v>0</v>
      </c>
      <c r="N855" s="103">
        <v>0</v>
      </c>
      <c r="O855" s="103">
        <v>0</v>
      </c>
      <c r="P855" s="103">
        <v>1</v>
      </c>
      <c r="Q855" s="103">
        <v>1</v>
      </c>
      <c r="R855" s="103">
        <v>0</v>
      </c>
      <c r="S855" s="136" t="s">
        <v>303</v>
      </c>
      <c r="T855" s="136">
        <v>600</v>
      </c>
      <c r="U855" s="147" t="s">
        <v>378</v>
      </c>
      <c r="V855" s="148">
        <v>15</v>
      </c>
      <c r="W855" s="90" t="s">
        <v>126</v>
      </c>
      <c r="X855" s="90">
        <v>0</v>
      </c>
      <c r="Y855" s="103">
        <v>51</v>
      </c>
      <c r="Z855" s="103">
        <v>90249</v>
      </c>
      <c r="AA855" s="103" t="s">
        <v>379</v>
      </c>
      <c r="AB855" s="111" t="s">
        <v>126</v>
      </c>
      <c r="AC855" s="54">
        <v>90247</v>
      </c>
      <c r="AD855" s="103"/>
      <c r="AE855" s="103"/>
      <c r="AF855" s="103"/>
      <c r="AG855" s="103"/>
      <c r="AH855" s="103"/>
      <c r="AI855" s="103"/>
      <c r="AJ855" s="103"/>
      <c r="AK855" s="103"/>
    </row>
    <row r="856" spans="1:37" s="73" customFormat="1" x14ac:dyDescent="0.3">
      <c r="A856" s="103"/>
      <c r="B856" s="97">
        <v>90249</v>
      </c>
      <c r="C856" s="103" t="s">
        <v>467</v>
      </c>
      <c r="D856" s="103" t="s">
        <v>467</v>
      </c>
      <c r="E856" s="103" t="s">
        <v>126</v>
      </c>
      <c r="F856" s="103" t="s">
        <v>919</v>
      </c>
      <c r="G856" s="60">
        <v>1</v>
      </c>
      <c r="H856" s="103">
        <v>0</v>
      </c>
      <c r="I856" s="103" t="s">
        <v>127</v>
      </c>
      <c r="J856" s="103">
        <v>0</v>
      </c>
      <c r="K856" s="103">
        <v>16</v>
      </c>
      <c r="L856" s="103">
        <v>0</v>
      </c>
      <c r="M856" s="103">
        <v>0</v>
      </c>
      <c r="N856" s="103">
        <v>0</v>
      </c>
      <c r="O856" s="103">
        <v>0</v>
      </c>
      <c r="P856" s="103">
        <v>1</v>
      </c>
      <c r="Q856" s="103">
        <v>1</v>
      </c>
      <c r="R856" s="103">
        <v>0</v>
      </c>
      <c r="S856" s="136" t="s">
        <v>472</v>
      </c>
      <c r="T856" s="136">
        <v>1025</v>
      </c>
      <c r="U856" s="147" t="s">
        <v>379</v>
      </c>
      <c r="V856" s="148">
        <v>7000</v>
      </c>
      <c r="W856" s="90" t="s">
        <v>126</v>
      </c>
      <c r="X856" s="90">
        <v>0</v>
      </c>
      <c r="Y856" s="103">
        <v>52</v>
      </c>
      <c r="Z856" s="103">
        <v>90250</v>
      </c>
      <c r="AA856" s="103" t="s">
        <v>381</v>
      </c>
      <c r="AB856" s="111" t="s">
        <v>126</v>
      </c>
      <c r="AC856" s="54">
        <v>90248</v>
      </c>
      <c r="AD856" s="103"/>
      <c r="AE856" s="103"/>
      <c r="AF856" s="103"/>
      <c r="AG856" s="103"/>
      <c r="AH856" s="103"/>
      <c r="AI856" s="103"/>
      <c r="AJ856" s="103"/>
      <c r="AK856" s="103"/>
    </row>
    <row r="857" spans="1:37" s="73" customFormat="1" x14ac:dyDescent="0.3">
      <c r="A857" s="103"/>
      <c r="B857" s="97">
        <v>90250</v>
      </c>
      <c r="C857" s="103" t="s">
        <v>467</v>
      </c>
      <c r="D857" s="103" t="s">
        <v>467</v>
      </c>
      <c r="E857" s="103" t="s">
        <v>126</v>
      </c>
      <c r="F857" s="103" t="s">
        <v>920</v>
      </c>
      <c r="G857" s="60">
        <v>1</v>
      </c>
      <c r="H857" s="103">
        <v>0</v>
      </c>
      <c r="I857" s="103" t="s">
        <v>127</v>
      </c>
      <c r="J857" s="103">
        <v>0</v>
      </c>
      <c r="K857" s="103">
        <v>16</v>
      </c>
      <c r="L857" s="103">
        <v>0</v>
      </c>
      <c r="M857" s="103">
        <v>0</v>
      </c>
      <c r="N857" s="103">
        <v>0</v>
      </c>
      <c r="O857" s="103">
        <v>0</v>
      </c>
      <c r="P857" s="103">
        <v>1</v>
      </c>
      <c r="Q857" s="103">
        <v>1</v>
      </c>
      <c r="R857" s="103">
        <v>0</v>
      </c>
      <c r="S857" s="136" t="s">
        <v>472</v>
      </c>
      <c r="T857" s="136">
        <v>811</v>
      </c>
      <c r="U857" s="147" t="s">
        <v>381</v>
      </c>
      <c r="V857" s="148">
        <v>320</v>
      </c>
      <c r="W857" s="90" t="s">
        <v>126</v>
      </c>
      <c r="X857" s="90">
        <v>0</v>
      </c>
      <c r="Y857" s="103">
        <v>53</v>
      </c>
      <c r="Z857" s="103">
        <v>90251</v>
      </c>
      <c r="AA857" s="103" t="s">
        <v>385</v>
      </c>
      <c r="AB857" s="111" t="s">
        <v>126</v>
      </c>
      <c r="AC857" s="54">
        <v>90249</v>
      </c>
      <c r="AD857" s="103"/>
      <c r="AE857" s="103"/>
      <c r="AF857" s="103"/>
      <c r="AG857" s="103"/>
      <c r="AH857" s="103"/>
      <c r="AI857" s="103"/>
      <c r="AJ857" s="103"/>
      <c r="AK857" s="103"/>
    </row>
    <row r="858" spans="1:37" s="73" customFormat="1" x14ac:dyDescent="0.3">
      <c r="A858" s="103"/>
      <c r="B858" s="97">
        <v>90251</v>
      </c>
      <c r="C858" s="103" t="s">
        <v>467</v>
      </c>
      <c r="D858" s="103" t="s">
        <v>467</v>
      </c>
      <c r="E858" s="103" t="s">
        <v>126</v>
      </c>
      <c r="F858" s="103" t="s">
        <v>921</v>
      </c>
      <c r="G858" s="60">
        <v>1</v>
      </c>
      <c r="H858" s="103">
        <v>0</v>
      </c>
      <c r="I858" s="103" t="s">
        <v>127</v>
      </c>
      <c r="J858" s="103">
        <v>0</v>
      </c>
      <c r="K858" s="103">
        <v>16</v>
      </c>
      <c r="L858" s="103">
        <v>0</v>
      </c>
      <c r="M858" s="103">
        <v>0</v>
      </c>
      <c r="N858" s="103">
        <v>0</v>
      </c>
      <c r="O858" s="103">
        <v>0</v>
      </c>
      <c r="P858" s="103">
        <v>1</v>
      </c>
      <c r="Q858" s="103">
        <v>1</v>
      </c>
      <c r="R858" s="103">
        <v>0</v>
      </c>
      <c r="S858" s="136" t="s">
        <v>303</v>
      </c>
      <c r="T858" s="136">
        <v>600</v>
      </c>
      <c r="U858" s="147" t="s">
        <v>385</v>
      </c>
      <c r="V858" s="148">
        <v>4</v>
      </c>
      <c r="W858" s="90" t="s">
        <v>126</v>
      </c>
      <c r="X858" s="90">
        <v>0</v>
      </c>
      <c r="Y858" s="103">
        <v>56</v>
      </c>
      <c r="Z858" s="103">
        <v>90252</v>
      </c>
      <c r="AA858" s="103" t="s">
        <v>381</v>
      </c>
      <c r="AB858" s="111" t="s">
        <v>126</v>
      </c>
      <c r="AC858" s="54">
        <v>90250</v>
      </c>
      <c r="AD858" s="103"/>
      <c r="AE858" s="103"/>
      <c r="AF858" s="103"/>
      <c r="AG858" s="103"/>
      <c r="AH858" s="103"/>
      <c r="AI858" s="103"/>
      <c r="AJ858" s="103"/>
      <c r="AK858" s="103"/>
    </row>
    <row r="859" spans="1:37" s="73" customFormat="1" x14ac:dyDescent="0.3">
      <c r="A859" s="103"/>
      <c r="B859" s="97">
        <v>90252</v>
      </c>
      <c r="C859" s="103" t="s">
        <v>467</v>
      </c>
      <c r="D859" s="103" t="s">
        <v>467</v>
      </c>
      <c r="E859" s="103" t="s">
        <v>126</v>
      </c>
      <c r="F859" s="103" t="s">
        <v>922</v>
      </c>
      <c r="G859" s="60">
        <v>1</v>
      </c>
      <c r="H859" s="103">
        <v>0</v>
      </c>
      <c r="I859" s="103" t="s">
        <v>127</v>
      </c>
      <c r="J859" s="103">
        <v>0</v>
      </c>
      <c r="K859" s="103">
        <v>16</v>
      </c>
      <c r="L859" s="103">
        <v>0</v>
      </c>
      <c r="M859" s="103">
        <v>0</v>
      </c>
      <c r="N859" s="103">
        <v>0</v>
      </c>
      <c r="O859" s="103">
        <v>0</v>
      </c>
      <c r="P859" s="103">
        <v>1</v>
      </c>
      <c r="Q859" s="103">
        <v>1</v>
      </c>
      <c r="R859" s="103">
        <v>0</v>
      </c>
      <c r="S859" s="136" t="s">
        <v>472</v>
      </c>
      <c r="T859" s="136">
        <v>1112</v>
      </c>
      <c r="U859" s="147" t="s">
        <v>381</v>
      </c>
      <c r="V859" s="148">
        <v>640</v>
      </c>
      <c r="W859" s="90" t="s">
        <v>126</v>
      </c>
      <c r="X859" s="90">
        <v>0</v>
      </c>
      <c r="Y859" s="103">
        <v>53</v>
      </c>
      <c r="Z859" s="103">
        <v>90253</v>
      </c>
      <c r="AA859" s="103" t="s">
        <v>384</v>
      </c>
      <c r="AB859" s="111" t="s">
        <v>126</v>
      </c>
      <c r="AC859" s="54">
        <v>90251</v>
      </c>
      <c r="AD859" s="103"/>
      <c r="AE859" s="103"/>
      <c r="AF859" s="103"/>
      <c r="AG859" s="103"/>
      <c r="AH859" s="103"/>
      <c r="AI859" s="103"/>
      <c r="AJ859" s="103"/>
      <c r="AK859" s="103"/>
    </row>
    <row r="860" spans="1:37" s="73" customFormat="1" x14ac:dyDescent="0.3">
      <c r="A860" s="103"/>
      <c r="B860" s="97">
        <v>90253</v>
      </c>
      <c r="C860" s="103" t="s">
        <v>467</v>
      </c>
      <c r="D860" s="103" t="s">
        <v>467</v>
      </c>
      <c r="E860" s="103" t="s">
        <v>126</v>
      </c>
      <c r="F860" s="103" t="s">
        <v>923</v>
      </c>
      <c r="G860" s="60">
        <v>1</v>
      </c>
      <c r="H860" s="103">
        <v>0</v>
      </c>
      <c r="I860" s="103" t="s">
        <v>127</v>
      </c>
      <c r="J860" s="103">
        <v>0</v>
      </c>
      <c r="K860" s="103">
        <v>16</v>
      </c>
      <c r="L860" s="103">
        <v>0</v>
      </c>
      <c r="M860" s="103">
        <v>0</v>
      </c>
      <c r="N860" s="103">
        <v>0</v>
      </c>
      <c r="O860" s="103">
        <v>0</v>
      </c>
      <c r="P860" s="103">
        <v>1</v>
      </c>
      <c r="Q860" s="103">
        <v>1</v>
      </c>
      <c r="R860" s="103">
        <v>0</v>
      </c>
      <c r="S860" s="136" t="s">
        <v>305</v>
      </c>
      <c r="T860" s="136">
        <v>30</v>
      </c>
      <c r="U860" s="147" t="s">
        <v>384</v>
      </c>
      <c r="V860" s="148">
        <v>70</v>
      </c>
      <c r="W860" s="90" t="s">
        <v>126</v>
      </c>
      <c r="X860" s="90">
        <v>0</v>
      </c>
      <c r="Y860" s="103">
        <v>55</v>
      </c>
      <c r="Z860" s="103">
        <v>90254</v>
      </c>
      <c r="AA860" s="103" t="s">
        <v>617</v>
      </c>
      <c r="AB860" s="111" t="s">
        <v>126</v>
      </c>
      <c r="AC860" s="54">
        <v>90252</v>
      </c>
      <c r="AD860" s="103"/>
      <c r="AE860" s="103"/>
      <c r="AF860" s="103"/>
      <c r="AG860" s="103"/>
      <c r="AH860" s="103"/>
      <c r="AI860" s="103"/>
      <c r="AJ860" s="103"/>
      <c r="AK860" s="103"/>
    </row>
    <row r="861" spans="1:37" s="73" customFormat="1" x14ac:dyDescent="0.3">
      <c r="A861" s="103"/>
      <c r="B861" s="97">
        <v>90254</v>
      </c>
      <c r="C861" s="103" t="s">
        <v>467</v>
      </c>
      <c r="D861" s="103" t="s">
        <v>467</v>
      </c>
      <c r="E861" s="103" t="s">
        <v>126</v>
      </c>
      <c r="F861" s="103" t="s">
        <v>924</v>
      </c>
      <c r="G861" s="60">
        <v>1</v>
      </c>
      <c r="H861" s="103">
        <v>0</v>
      </c>
      <c r="I861" s="103" t="s">
        <v>127</v>
      </c>
      <c r="J861" s="103">
        <v>0</v>
      </c>
      <c r="K861" s="103">
        <v>16</v>
      </c>
      <c r="L861" s="103">
        <v>0</v>
      </c>
      <c r="M861" s="103">
        <v>0</v>
      </c>
      <c r="N861" s="103">
        <v>0</v>
      </c>
      <c r="O861" s="103">
        <v>0</v>
      </c>
      <c r="P861" s="103">
        <v>1</v>
      </c>
      <c r="Q861" s="103">
        <v>1</v>
      </c>
      <c r="R861" s="103">
        <v>0</v>
      </c>
      <c r="S861" s="136" t="s">
        <v>303</v>
      </c>
      <c r="T861" s="136">
        <v>600</v>
      </c>
      <c r="U861" s="147" t="s">
        <v>617</v>
      </c>
      <c r="V861" s="148">
        <v>5</v>
      </c>
      <c r="W861" s="90" t="s">
        <v>126</v>
      </c>
      <c r="X861" s="90">
        <v>0</v>
      </c>
      <c r="Y861" s="103">
        <v>54</v>
      </c>
      <c r="Z861" s="103">
        <v>90255</v>
      </c>
      <c r="AA861" s="103" t="s">
        <v>379</v>
      </c>
      <c r="AB861" s="111" t="s">
        <v>126</v>
      </c>
      <c r="AC861" s="54">
        <v>90253</v>
      </c>
      <c r="AD861" s="103"/>
      <c r="AE861" s="103"/>
      <c r="AF861" s="103"/>
      <c r="AG861" s="103"/>
      <c r="AH861" s="103"/>
      <c r="AI861" s="103"/>
      <c r="AJ861" s="103"/>
      <c r="AK861" s="103"/>
    </row>
    <row r="862" spans="1:37" s="73" customFormat="1" x14ac:dyDescent="0.3">
      <c r="A862" s="103"/>
      <c r="B862" s="97">
        <v>90255</v>
      </c>
      <c r="C862" s="103" t="s">
        <v>467</v>
      </c>
      <c r="D862" s="103" t="s">
        <v>467</v>
      </c>
      <c r="E862" s="103" t="s">
        <v>126</v>
      </c>
      <c r="F862" s="103" t="s">
        <v>925</v>
      </c>
      <c r="G862" s="60">
        <v>1</v>
      </c>
      <c r="H862" s="103">
        <v>0</v>
      </c>
      <c r="I862" s="103" t="s">
        <v>127</v>
      </c>
      <c r="J862" s="103">
        <v>0</v>
      </c>
      <c r="K862" s="103">
        <v>16</v>
      </c>
      <c r="L862" s="103">
        <v>0</v>
      </c>
      <c r="M862" s="103">
        <v>0</v>
      </c>
      <c r="N862" s="103">
        <v>0</v>
      </c>
      <c r="O862" s="103">
        <v>0</v>
      </c>
      <c r="P862" s="103">
        <v>1</v>
      </c>
      <c r="Q862" s="103">
        <v>1</v>
      </c>
      <c r="R862" s="103">
        <v>0</v>
      </c>
      <c r="S862" s="136" t="s">
        <v>472</v>
      </c>
      <c r="T862" s="136">
        <v>811</v>
      </c>
      <c r="U862" s="147" t="s">
        <v>379</v>
      </c>
      <c r="V862" s="148">
        <v>7000</v>
      </c>
      <c r="W862" s="90" t="s">
        <v>126</v>
      </c>
      <c r="X862" s="90">
        <v>0</v>
      </c>
      <c r="Y862" s="103">
        <v>52</v>
      </c>
      <c r="Z862" s="103">
        <v>90256</v>
      </c>
      <c r="AA862" s="103" t="s">
        <v>378</v>
      </c>
      <c r="AB862" s="111" t="s">
        <v>126</v>
      </c>
      <c r="AC862" s="54">
        <v>90254</v>
      </c>
      <c r="AD862" s="103"/>
      <c r="AE862" s="103"/>
      <c r="AF862" s="103"/>
      <c r="AG862" s="103"/>
      <c r="AH862" s="103"/>
      <c r="AI862" s="103"/>
      <c r="AJ862" s="103"/>
      <c r="AK862" s="103"/>
    </row>
    <row r="863" spans="1:37" s="73" customFormat="1" x14ac:dyDescent="0.3">
      <c r="A863" s="103"/>
      <c r="B863" s="97">
        <v>90256</v>
      </c>
      <c r="C863" s="103" t="s">
        <v>467</v>
      </c>
      <c r="D863" s="103" t="s">
        <v>467</v>
      </c>
      <c r="E863" s="103" t="s">
        <v>126</v>
      </c>
      <c r="F863" s="103" t="s">
        <v>926</v>
      </c>
      <c r="G863" s="60">
        <v>1</v>
      </c>
      <c r="H863" s="103">
        <v>0</v>
      </c>
      <c r="I863" s="103" t="s">
        <v>127</v>
      </c>
      <c r="J863" s="103">
        <v>0</v>
      </c>
      <c r="K863" s="103">
        <v>16</v>
      </c>
      <c r="L863" s="103">
        <v>0</v>
      </c>
      <c r="M863" s="103">
        <v>0</v>
      </c>
      <c r="N863" s="103">
        <v>0</v>
      </c>
      <c r="O863" s="103">
        <v>0</v>
      </c>
      <c r="P863" s="103">
        <v>1</v>
      </c>
      <c r="Q863" s="103">
        <v>1</v>
      </c>
      <c r="R863" s="103">
        <v>0</v>
      </c>
      <c r="S863" s="136" t="s">
        <v>472</v>
      </c>
      <c r="T863" s="136">
        <v>1112</v>
      </c>
      <c r="U863" s="147" t="s">
        <v>378</v>
      </c>
      <c r="V863" s="148">
        <v>15</v>
      </c>
      <c r="W863" s="90" t="s">
        <v>126</v>
      </c>
      <c r="X863" s="90">
        <v>0</v>
      </c>
      <c r="Y863" s="103">
        <v>51</v>
      </c>
      <c r="Z863" s="103">
        <v>90257</v>
      </c>
      <c r="AA863" s="103" t="s">
        <v>384</v>
      </c>
      <c r="AB863" s="111" t="s">
        <v>126</v>
      </c>
      <c r="AC863" s="54">
        <v>90255</v>
      </c>
      <c r="AD863" s="103"/>
      <c r="AE863" s="103"/>
      <c r="AF863" s="103"/>
      <c r="AG863" s="103"/>
      <c r="AH863" s="103"/>
      <c r="AI863" s="103"/>
      <c r="AJ863" s="103"/>
      <c r="AK863" s="103"/>
    </row>
    <row r="864" spans="1:37" s="73" customFormat="1" x14ac:dyDescent="0.3">
      <c r="A864" s="103"/>
      <c r="B864" s="97">
        <v>90257</v>
      </c>
      <c r="C864" s="103" t="s">
        <v>467</v>
      </c>
      <c r="D864" s="103" t="s">
        <v>467</v>
      </c>
      <c r="E864" s="103" t="s">
        <v>126</v>
      </c>
      <c r="F864" s="103" t="s">
        <v>927</v>
      </c>
      <c r="G864" s="60">
        <v>1</v>
      </c>
      <c r="H864" s="103">
        <v>0</v>
      </c>
      <c r="I864" s="103" t="s">
        <v>127</v>
      </c>
      <c r="J864" s="103">
        <v>0</v>
      </c>
      <c r="K864" s="103">
        <v>16</v>
      </c>
      <c r="L864" s="103">
        <v>0</v>
      </c>
      <c r="M864" s="103">
        <v>0</v>
      </c>
      <c r="N864" s="103">
        <v>0</v>
      </c>
      <c r="O864" s="103">
        <v>0</v>
      </c>
      <c r="P864" s="103">
        <v>1</v>
      </c>
      <c r="Q864" s="103">
        <v>1</v>
      </c>
      <c r="R864" s="103">
        <v>0</v>
      </c>
      <c r="S864" s="136" t="s">
        <v>303</v>
      </c>
      <c r="T864" s="136">
        <v>600</v>
      </c>
      <c r="U864" s="147" t="s">
        <v>384</v>
      </c>
      <c r="V864" s="148">
        <v>90</v>
      </c>
      <c r="W864" s="90" t="s">
        <v>126</v>
      </c>
      <c r="X864" s="90">
        <v>0</v>
      </c>
      <c r="Y864" s="103">
        <v>55</v>
      </c>
      <c r="Z864" s="103">
        <v>90258</v>
      </c>
      <c r="AA864" s="103" t="s">
        <v>381</v>
      </c>
      <c r="AB864" s="111" t="s">
        <v>126</v>
      </c>
      <c r="AC864" s="54">
        <v>90256</v>
      </c>
      <c r="AD864" s="103"/>
      <c r="AE864" s="103"/>
      <c r="AF864" s="103"/>
      <c r="AG864" s="103"/>
      <c r="AH864" s="103"/>
      <c r="AI864" s="103"/>
      <c r="AJ864" s="103"/>
      <c r="AK864" s="103"/>
    </row>
    <row r="865" spans="1:37" s="73" customFormat="1" x14ac:dyDescent="0.3">
      <c r="A865" s="103"/>
      <c r="B865" s="97">
        <v>90258</v>
      </c>
      <c r="C865" s="103" t="s">
        <v>467</v>
      </c>
      <c r="D865" s="103" t="s">
        <v>467</v>
      </c>
      <c r="E865" s="103" t="s">
        <v>126</v>
      </c>
      <c r="F865" s="103" t="s">
        <v>928</v>
      </c>
      <c r="G865" s="60">
        <v>1</v>
      </c>
      <c r="H865" s="103">
        <v>0</v>
      </c>
      <c r="I865" s="103" t="s">
        <v>127</v>
      </c>
      <c r="J865" s="103">
        <v>0</v>
      </c>
      <c r="K865" s="103">
        <v>16</v>
      </c>
      <c r="L865" s="103">
        <v>0</v>
      </c>
      <c r="M865" s="103">
        <v>0</v>
      </c>
      <c r="N865" s="103">
        <v>0</v>
      </c>
      <c r="O865" s="103">
        <v>0</v>
      </c>
      <c r="P865" s="103">
        <v>1</v>
      </c>
      <c r="Q865" s="103">
        <v>1</v>
      </c>
      <c r="R865" s="103">
        <v>0</v>
      </c>
      <c r="S865" s="136" t="s">
        <v>304</v>
      </c>
      <c r="T865" s="136">
        <v>30</v>
      </c>
      <c r="U865" s="147" t="s">
        <v>381</v>
      </c>
      <c r="V865" s="148">
        <v>320</v>
      </c>
      <c r="W865" s="90" t="s">
        <v>126</v>
      </c>
      <c r="X865" s="90">
        <v>0</v>
      </c>
      <c r="Y865" s="103">
        <v>53</v>
      </c>
      <c r="Z865" s="103">
        <v>90259</v>
      </c>
      <c r="AA865" s="103" t="s">
        <v>617</v>
      </c>
      <c r="AB865" s="111" t="s">
        <v>126</v>
      </c>
      <c r="AC865" s="54">
        <v>90257</v>
      </c>
      <c r="AD865" s="103"/>
      <c r="AE865" s="103"/>
      <c r="AF865" s="103"/>
      <c r="AG865" s="103"/>
      <c r="AH865" s="103"/>
      <c r="AI865" s="103"/>
      <c r="AJ865" s="103"/>
      <c r="AK865" s="103"/>
    </row>
    <row r="866" spans="1:37" s="73" customFormat="1" x14ac:dyDescent="0.3">
      <c r="A866" s="103"/>
      <c r="B866" s="97">
        <v>90259</v>
      </c>
      <c r="C866" s="103" t="s">
        <v>467</v>
      </c>
      <c r="D866" s="103" t="s">
        <v>467</v>
      </c>
      <c r="E866" s="103" t="s">
        <v>126</v>
      </c>
      <c r="F866" s="103" t="s">
        <v>929</v>
      </c>
      <c r="G866" s="60">
        <v>1</v>
      </c>
      <c r="H866" s="103">
        <v>0</v>
      </c>
      <c r="I866" s="103" t="s">
        <v>127</v>
      </c>
      <c r="J866" s="103">
        <v>0</v>
      </c>
      <c r="K866" s="103">
        <v>16</v>
      </c>
      <c r="L866" s="103">
        <v>0</v>
      </c>
      <c r="M866" s="103">
        <v>0</v>
      </c>
      <c r="N866" s="103">
        <v>0</v>
      </c>
      <c r="O866" s="103">
        <v>0</v>
      </c>
      <c r="P866" s="103">
        <v>1</v>
      </c>
      <c r="Q866" s="103">
        <v>1</v>
      </c>
      <c r="R866" s="103">
        <v>0</v>
      </c>
      <c r="S866" s="136" t="s">
        <v>304</v>
      </c>
      <c r="T866" s="136">
        <v>30</v>
      </c>
      <c r="U866" s="147" t="s">
        <v>617</v>
      </c>
      <c r="V866" s="148">
        <v>4</v>
      </c>
      <c r="W866" s="90" t="s">
        <v>126</v>
      </c>
      <c r="X866" s="90">
        <v>0</v>
      </c>
      <c r="Y866" s="103">
        <v>54</v>
      </c>
      <c r="Z866" s="103">
        <v>90260</v>
      </c>
      <c r="AA866" s="103" t="s">
        <v>384</v>
      </c>
      <c r="AB866" s="111" t="s">
        <v>126</v>
      </c>
      <c r="AC866" s="54">
        <v>90258</v>
      </c>
      <c r="AD866" s="103"/>
      <c r="AE866" s="103"/>
      <c r="AF866" s="103"/>
      <c r="AG866" s="103"/>
      <c r="AH866" s="103"/>
      <c r="AI866" s="103"/>
      <c r="AJ866" s="103"/>
      <c r="AK866" s="103"/>
    </row>
    <row r="867" spans="1:37" s="73" customFormat="1" x14ac:dyDescent="0.3">
      <c r="A867" s="103"/>
      <c r="B867" s="97">
        <v>90260</v>
      </c>
      <c r="C867" s="103" t="s">
        <v>467</v>
      </c>
      <c r="D867" s="103" t="s">
        <v>467</v>
      </c>
      <c r="E867" s="103" t="s">
        <v>126</v>
      </c>
      <c r="F867" s="103" t="s">
        <v>930</v>
      </c>
      <c r="G867" s="60">
        <v>1</v>
      </c>
      <c r="H867" s="103">
        <v>0</v>
      </c>
      <c r="I867" s="103" t="s">
        <v>127</v>
      </c>
      <c r="J867" s="103">
        <v>0</v>
      </c>
      <c r="K867" s="103">
        <v>16</v>
      </c>
      <c r="L867" s="103">
        <v>0</v>
      </c>
      <c r="M867" s="103">
        <v>0</v>
      </c>
      <c r="N867" s="103">
        <v>0</v>
      </c>
      <c r="O867" s="103">
        <v>0</v>
      </c>
      <c r="P867" s="103">
        <v>1</v>
      </c>
      <c r="Q867" s="103">
        <v>1</v>
      </c>
      <c r="R867" s="103">
        <v>0</v>
      </c>
      <c r="S867" s="136" t="s">
        <v>303</v>
      </c>
      <c r="T867" s="136">
        <v>600</v>
      </c>
      <c r="U867" s="147" t="s">
        <v>384</v>
      </c>
      <c r="V867" s="148">
        <v>90</v>
      </c>
      <c r="W867" s="90" t="s">
        <v>126</v>
      </c>
      <c r="X867" s="90">
        <v>0</v>
      </c>
      <c r="Y867" s="103">
        <v>55</v>
      </c>
      <c r="Z867" s="103">
        <v>90261</v>
      </c>
      <c r="AA867" s="103" t="s">
        <v>617</v>
      </c>
      <c r="AB867" s="111" t="s">
        <v>126</v>
      </c>
      <c r="AC867" s="54">
        <v>90259</v>
      </c>
      <c r="AD867" s="103"/>
      <c r="AE867" s="103"/>
      <c r="AF867" s="103"/>
      <c r="AG867" s="103"/>
      <c r="AH867" s="103"/>
      <c r="AI867" s="103"/>
      <c r="AJ867" s="103"/>
      <c r="AK867" s="103"/>
    </row>
    <row r="868" spans="1:37" s="73" customFormat="1" x14ac:dyDescent="0.3">
      <c r="A868" s="103"/>
      <c r="B868" s="97">
        <v>90261</v>
      </c>
      <c r="C868" s="103" t="s">
        <v>467</v>
      </c>
      <c r="D868" s="103" t="s">
        <v>467</v>
      </c>
      <c r="E868" s="103" t="s">
        <v>126</v>
      </c>
      <c r="F868" s="103" t="s">
        <v>931</v>
      </c>
      <c r="G868" s="60">
        <v>1</v>
      </c>
      <c r="H868" s="103">
        <v>0</v>
      </c>
      <c r="I868" s="103" t="s">
        <v>127</v>
      </c>
      <c r="J868" s="103">
        <v>0</v>
      </c>
      <c r="K868" s="103">
        <v>16</v>
      </c>
      <c r="L868" s="103">
        <v>0</v>
      </c>
      <c r="M868" s="103">
        <v>0</v>
      </c>
      <c r="N868" s="103">
        <v>0</v>
      </c>
      <c r="O868" s="103">
        <v>0</v>
      </c>
      <c r="P868" s="103">
        <v>1</v>
      </c>
      <c r="Q868" s="103">
        <v>1</v>
      </c>
      <c r="R868" s="103">
        <v>0</v>
      </c>
      <c r="S868" s="136" t="s">
        <v>472</v>
      </c>
      <c r="T868" s="146">
        <v>1201</v>
      </c>
      <c r="U868" s="147" t="s">
        <v>617</v>
      </c>
      <c r="V868" s="148">
        <v>4</v>
      </c>
      <c r="W868" s="90" t="s">
        <v>126</v>
      </c>
      <c r="X868" s="90">
        <v>0</v>
      </c>
      <c r="Y868" s="103">
        <v>54</v>
      </c>
      <c r="Z868" s="103">
        <v>90262</v>
      </c>
      <c r="AA868" s="103" t="s">
        <v>385</v>
      </c>
      <c r="AB868" s="111" t="s">
        <v>126</v>
      </c>
      <c r="AC868" s="54">
        <v>90260</v>
      </c>
      <c r="AD868" s="103"/>
      <c r="AE868" s="103"/>
      <c r="AF868" s="103"/>
      <c r="AG868" s="103"/>
      <c r="AH868" s="103"/>
      <c r="AI868" s="103"/>
      <c r="AJ868" s="103"/>
      <c r="AK868" s="103"/>
    </row>
    <row r="869" spans="1:37" s="74" customFormat="1" x14ac:dyDescent="0.3">
      <c r="A869" s="103"/>
      <c r="B869" s="97">
        <v>90262</v>
      </c>
      <c r="C869" s="103" t="s">
        <v>467</v>
      </c>
      <c r="D869" s="103" t="s">
        <v>467</v>
      </c>
      <c r="E869" s="103" t="s">
        <v>126</v>
      </c>
      <c r="F869" s="103" t="s">
        <v>932</v>
      </c>
      <c r="G869" s="60">
        <v>1</v>
      </c>
      <c r="H869" s="103">
        <v>0</v>
      </c>
      <c r="I869" s="103" t="s">
        <v>127</v>
      </c>
      <c r="J869" s="103">
        <v>0</v>
      </c>
      <c r="K869" s="103">
        <v>16</v>
      </c>
      <c r="L869" s="103">
        <v>0</v>
      </c>
      <c r="M869" s="103">
        <v>0</v>
      </c>
      <c r="N869" s="103">
        <v>0</v>
      </c>
      <c r="O869" s="103">
        <v>0</v>
      </c>
      <c r="P869" s="103">
        <v>1</v>
      </c>
      <c r="Q869" s="103">
        <v>1</v>
      </c>
      <c r="R869" s="103">
        <v>0</v>
      </c>
      <c r="S869" s="136" t="s">
        <v>472</v>
      </c>
      <c r="T869" s="146">
        <v>2101</v>
      </c>
      <c r="U869" s="147" t="s">
        <v>385</v>
      </c>
      <c r="V869" s="148">
        <v>4</v>
      </c>
      <c r="W869" s="90" t="s">
        <v>126</v>
      </c>
      <c r="X869" s="90">
        <v>0</v>
      </c>
      <c r="Y869" s="103">
        <v>56</v>
      </c>
      <c r="Z869" s="103">
        <v>90263</v>
      </c>
      <c r="AA869" s="92" t="s">
        <v>998</v>
      </c>
      <c r="AB869" s="111" t="s">
        <v>126</v>
      </c>
      <c r="AC869" s="54">
        <v>90261</v>
      </c>
      <c r="AD869" s="103"/>
      <c r="AE869" s="103"/>
      <c r="AF869" s="103"/>
      <c r="AG869" s="103"/>
      <c r="AH869" s="103"/>
      <c r="AI869" s="103"/>
      <c r="AJ869" s="103"/>
      <c r="AK869" s="103"/>
    </row>
    <row r="870" spans="1:37" s="80" customFormat="1" x14ac:dyDescent="0.3">
      <c r="A870" s="103"/>
      <c r="B870" s="97">
        <v>90263</v>
      </c>
      <c r="C870" s="103" t="s">
        <v>467</v>
      </c>
      <c r="D870" s="103" t="s">
        <v>467</v>
      </c>
      <c r="E870" s="103" t="s">
        <v>126</v>
      </c>
      <c r="F870" s="103" t="s">
        <v>933</v>
      </c>
      <c r="G870" s="60">
        <v>1</v>
      </c>
      <c r="H870" s="103">
        <v>0</v>
      </c>
      <c r="I870" s="103" t="s">
        <v>127</v>
      </c>
      <c r="J870" s="103">
        <v>0</v>
      </c>
      <c r="K870" s="103">
        <v>16</v>
      </c>
      <c r="L870" s="103">
        <v>0</v>
      </c>
      <c r="M870" s="103">
        <v>0</v>
      </c>
      <c r="N870" s="103">
        <v>0</v>
      </c>
      <c r="O870" s="103">
        <v>0</v>
      </c>
      <c r="P870" s="103">
        <v>1</v>
      </c>
      <c r="Q870" s="103">
        <v>1</v>
      </c>
      <c r="R870" s="103">
        <v>0</v>
      </c>
      <c r="S870" s="136" t="s">
        <v>472</v>
      </c>
      <c r="T870" s="146">
        <v>2201</v>
      </c>
      <c r="U870" s="142" t="s">
        <v>998</v>
      </c>
      <c r="V870" s="143">
        <v>113</v>
      </c>
      <c r="W870" s="90" t="s">
        <v>126</v>
      </c>
      <c r="X870" s="90">
        <v>0</v>
      </c>
      <c r="Y870" s="103">
        <v>49</v>
      </c>
      <c r="Z870" s="103">
        <v>90264</v>
      </c>
      <c r="AA870" s="103" t="s">
        <v>379</v>
      </c>
      <c r="AB870" s="111" t="s">
        <v>126</v>
      </c>
      <c r="AC870" s="54">
        <v>90262</v>
      </c>
      <c r="AD870" s="103"/>
      <c r="AE870" s="103"/>
      <c r="AF870" s="103"/>
      <c r="AG870" s="103"/>
      <c r="AH870" s="103"/>
      <c r="AI870" s="103"/>
      <c r="AJ870" s="103"/>
      <c r="AK870" s="103"/>
    </row>
    <row r="871" spans="1:37" s="74" customFormat="1" x14ac:dyDescent="0.3">
      <c r="A871" s="103"/>
      <c r="B871" s="97">
        <v>90264</v>
      </c>
      <c r="C871" s="103" t="s">
        <v>467</v>
      </c>
      <c r="D871" s="103" t="s">
        <v>467</v>
      </c>
      <c r="E871" s="103" t="s">
        <v>126</v>
      </c>
      <c r="F871" s="103" t="s">
        <v>934</v>
      </c>
      <c r="G871" s="60">
        <v>1</v>
      </c>
      <c r="H871" s="103">
        <v>0</v>
      </c>
      <c r="I871" s="103" t="s">
        <v>127</v>
      </c>
      <c r="J871" s="103">
        <v>0</v>
      </c>
      <c r="K871" s="103">
        <v>16</v>
      </c>
      <c r="L871" s="103">
        <v>0</v>
      </c>
      <c r="M871" s="103">
        <v>0</v>
      </c>
      <c r="N871" s="103">
        <v>0</v>
      </c>
      <c r="O871" s="103">
        <v>0</v>
      </c>
      <c r="P871" s="103">
        <v>1</v>
      </c>
      <c r="Q871" s="103">
        <v>1</v>
      </c>
      <c r="R871" s="103">
        <v>0</v>
      </c>
      <c r="S871" s="136" t="s">
        <v>303</v>
      </c>
      <c r="T871" s="136">
        <v>600</v>
      </c>
      <c r="U871" s="149" t="s">
        <v>379</v>
      </c>
      <c r="V871" s="150">
        <v>7000</v>
      </c>
      <c r="W871" s="90" t="s">
        <v>126</v>
      </c>
      <c r="X871" s="90">
        <v>0</v>
      </c>
      <c r="Y871" s="103">
        <v>52</v>
      </c>
      <c r="Z871" s="103">
        <v>90265</v>
      </c>
      <c r="AA871" s="103" t="s">
        <v>381</v>
      </c>
      <c r="AB871" s="111" t="s">
        <v>126</v>
      </c>
      <c r="AC871" s="54">
        <v>90263</v>
      </c>
      <c r="AD871" s="103"/>
      <c r="AE871" s="103"/>
      <c r="AF871" s="103"/>
      <c r="AG871" s="103"/>
      <c r="AH871" s="103"/>
      <c r="AI871" s="103"/>
      <c r="AJ871" s="103"/>
      <c r="AK871" s="103"/>
    </row>
    <row r="872" spans="1:37" s="73" customFormat="1" x14ac:dyDescent="0.3">
      <c r="A872" s="103"/>
      <c r="B872" s="97">
        <v>90265</v>
      </c>
      <c r="C872" s="103" t="s">
        <v>467</v>
      </c>
      <c r="D872" s="103" t="s">
        <v>467</v>
      </c>
      <c r="E872" s="103" t="s">
        <v>126</v>
      </c>
      <c r="F872" s="103" t="s">
        <v>935</v>
      </c>
      <c r="G872" s="60">
        <v>1</v>
      </c>
      <c r="H872" s="103">
        <v>0</v>
      </c>
      <c r="I872" s="103" t="s">
        <v>127</v>
      </c>
      <c r="J872" s="103">
        <v>0</v>
      </c>
      <c r="K872" s="103">
        <v>16</v>
      </c>
      <c r="L872" s="103">
        <v>0</v>
      </c>
      <c r="M872" s="103">
        <v>0</v>
      </c>
      <c r="N872" s="103">
        <v>0</v>
      </c>
      <c r="O872" s="103">
        <v>0</v>
      </c>
      <c r="P872" s="103">
        <v>1</v>
      </c>
      <c r="Q872" s="103">
        <v>1</v>
      </c>
      <c r="R872" s="103">
        <v>0</v>
      </c>
      <c r="S872" s="136" t="s">
        <v>472</v>
      </c>
      <c r="T872" s="136">
        <v>1112</v>
      </c>
      <c r="U872" s="149" t="s">
        <v>381</v>
      </c>
      <c r="V872" s="150">
        <v>640</v>
      </c>
      <c r="W872" s="90" t="s">
        <v>126</v>
      </c>
      <c r="X872" s="90">
        <v>0</v>
      </c>
      <c r="Y872" s="103">
        <v>53</v>
      </c>
      <c r="Z872" s="103">
        <v>90266</v>
      </c>
      <c r="AA872" s="103" t="s">
        <v>617</v>
      </c>
      <c r="AB872" s="111" t="s">
        <v>126</v>
      </c>
      <c r="AC872" s="54">
        <v>90264</v>
      </c>
      <c r="AD872" s="103"/>
      <c r="AE872" s="103"/>
      <c r="AF872" s="103"/>
      <c r="AG872" s="103"/>
      <c r="AH872" s="103"/>
      <c r="AI872" s="103"/>
      <c r="AJ872" s="103"/>
      <c r="AK872" s="103"/>
    </row>
    <row r="873" spans="1:37" s="74" customFormat="1" x14ac:dyDescent="0.3">
      <c r="A873" s="103"/>
      <c r="B873" s="97">
        <v>90266</v>
      </c>
      <c r="C873" s="103" t="s">
        <v>467</v>
      </c>
      <c r="D873" s="103" t="s">
        <v>467</v>
      </c>
      <c r="E873" s="103" t="s">
        <v>126</v>
      </c>
      <c r="F873" s="103" t="s">
        <v>936</v>
      </c>
      <c r="G873" s="60">
        <v>1</v>
      </c>
      <c r="H873" s="103">
        <v>0</v>
      </c>
      <c r="I873" s="103" t="s">
        <v>127</v>
      </c>
      <c r="J873" s="103">
        <v>0</v>
      </c>
      <c r="K873" s="103">
        <v>16</v>
      </c>
      <c r="L873" s="103">
        <v>0</v>
      </c>
      <c r="M873" s="103">
        <v>0</v>
      </c>
      <c r="N873" s="103">
        <v>0</v>
      </c>
      <c r="O873" s="103">
        <v>0</v>
      </c>
      <c r="P873" s="103">
        <v>1</v>
      </c>
      <c r="Q873" s="103">
        <v>1</v>
      </c>
      <c r="R873" s="103">
        <v>0</v>
      </c>
      <c r="S873" s="136" t="s">
        <v>472</v>
      </c>
      <c r="T873" s="136">
        <v>1025</v>
      </c>
      <c r="U873" s="149" t="s">
        <v>617</v>
      </c>
      <c r="V873" s="150">
        <v>5</v>
      </c>
      <c r="W873" s="90" t="s">
        <v>126</v>
      </c>
      <c r="X873" s="90">
        <v>0</v>
      </c>
      <c r="Y873" s="103">
        <v>54</v>
      </c>
      <c r="Z873" s="103">
        <v>90267</v>
      </c>
      <c r="AA873" s="103" t="s">
        <v>384</v>
      </c>
      <c r="AB873" s="111" t="s">
        <v>126</v>
      </c>
      <c r="AC873" s="54">
        <v>90265</v>
      </c>
      <c r="AD873" s="103"/>
      <c r="AE873" s="103"/>
      <c r="AF873" s="103"/>
      <c r="AG873" s="103"/>
      <c r="AH873" s="103"/>
      <c r="AI873" s="103"/>
      <c r="AJ873" s="103"/>
      <c r="AK873" s="103"/>
    </row>
    <row r="874" spans="1:37" s="74" customFormat="1" x14ac:dyDescent="0.3">
      <c r="A874" s="103"/>
      <c r="B874" s="97">
        <v>90267</v>
      </c>
      <c r="C874" s="103" t="s">
        <v>467</v>
      </c>
      <c r="D874" s="103" t="s">
        <v>467</v>
      </c>
      <c r="E874" s="103" t="s">
        <v>126</v>
      </c>
      <c r="F874" s="103" t="s">
        <v>937</v>
      </c>
      <c r="G874" s="60">
        <v>1</v>
      </c>
      <c r="H874" s="103">
        <v>0</v>
      </c>
      <c r="I874" s="103" t="s">
        <v>127</v>
      </c>
      <c r="J874" s="103">
        <v>0</v>
      </c>
      <c r="K874" s="103">
        <v>16</v>
      </c>
      <c r="L874" s="103">
        <v>0</v>
      </c>
      <c r="M874" s="103">
        <v>0</v>
      </c>
      <c r="N874" s="103">
        <v>0</v>
      </c>
      <c r="O874" s="103">
        <v>0</v>
      </c>
      <c r="P874" s="103">
        <v>1</v>
      </c>
      <c r="Q874" s="103">
        <v>1</v>
      </c>
      <c r="R874" s="103">
        <v>0</v>
      </c>
      <c r="S874" s="136" t="s">
        <v>305</v>
      </c>
      <c r="T874" s="136">
        <v>40</v>
      </c>
      <c r="U874" s="149" t="s">
        <v>384</v>
      </c>
      <c r="V874" s="150">
        <v>120</v>
      </c>
      <c r="W874" s="90" t="s">
        <v>126</v>
      </c>
      <c r="X874" s="90">
        <v>0</v>
      </c>
      <c r="Y874" s="103">
        <v>55</v>
      </c>
      <c r="Z874" s="103">
        <v>90268</v>
      </c>
      <c r="AA874" s="103" t="s">
        <v>385</v>
      </c>
      <c r="AB874" s="111" t="s">
        <v>126</v>
      </c>
      <c r="AC874" s="54">
        <v>90266</v>
      </c>
      <c r="AD874" s="103"/>
      <c r="AE874" s="103"/>
      <c r="AF874" s="103"/>
      <c r="AG874" s="103"/>
      <c r="AH874" s="103"/>
      <c r="AI874" s="103"/>
      <c r="AJ874" s="103"/>
      <c r="AK874" s="103"/>
    </row>
    <row r="875" spans="1:37" s="73" customFormat="1" x14ac:dyDescent="0.3">
      <c r="A875" s="103"/>
      <c r="B875" s="97">
        <v>90268</v>
      </c>
      <c r="C875" s="103" t="s">
        <v>467</v>
      </c>
      <c r="D875" s="103" t="s">
        <v>467</v>
      </c>
      <c r="E875" s="103" t="s">
        <v>126</v>
      </c>
      <c r="F875" s="103" t="s">
        <v>938</v>
      </c>
      <c r="G875" s="60">
        <v>1</v>
      </c>
      <c r="H875" s="103">
        <v>0</v>
      </c>
      <c r="I875" s="103" t="s">
        <v>127</v>
      </c>
      <c r="J875" s="103">
        <v>0</v>
      </c>
      <c r="K875" s="103">
        <v>16</v>
      </c>
      <c r="L875" s="103">
        <v>0</v>
      </c>
      <c r="M875" s="103">
        <v>0</v>
      </c>
      <c r="N875" s="103">
        <v>0</v>
      </c>
      <c r="O875" s="103">
        <v>0</v>
      </c>
      <c r="P875" s="103">
        <v>1</v>
      </c>
      <c r="Q875" s="103">
        <v>1</v>
      </c>
      <c r="R875" s="103">
        <v>0</v>
      </c>
      <c r="S875" s="136" t="s">
        <v>303</v>
      </c>
      <c r="T875" s="136">
        <v>600</v>
      </c>
      <c r="U875" s="149" t="s">
        <v>385</v>
      </c>
      <c r="V875" s="150">
        <v>4</v>
      </c>
      <c r="W875" s="90" t="s">
        <v>126</v>
      </c>
      <c r="X875" s="90">
        <v>0</v>
      </c>
      <c r="Y875" s="103">
        <v>56</v>
      </c>
      <c r="Z875" s="103">
        <v>90269</v>
      </c>
      <c r="AA875" s="103" t="s">
        <v>379</v>
      </c>
      <c r="AB875" s="111" t="s">
        <v>126</v>
      </c>
      <c r="AC875" s="54">
        <v>90267</v>
      </c>
      <c r="AD875" s="103"/>
      <c r="AE875" s="103"/>
      <c r="AF875" s="103"/>
      <c r="AG875" s="103"/>
      <c r="AH875" s="103"/>
      <c r="AI875" s="103"/>
      <c r="AJ875" s="103"/>
      <c r="AK875" s="103"/>
    </row>
    <row r="876" spans="1:37" s="73" customFormat="1" x14ac:dyDescent="0.3">
      <c r="A876" s="103"/>
      <c r="B876" s="97">
        <v>90269</v>
      </c>
      <c r="C876" s="103" t="s">
        <v>467</v>
      </c>
      <c r="D876" s="103" t="s">
        <v>467</v>
      </c>
      <c r="E876" s="103" t="s">
        <v>126</v>
      </c>
      <c r="F876" s="103" t="s">
        <v>939</v>
      </c>
      <c r="G876" s="60">
        <v>1</v>
      </c>
      <c r="H876" s="103">
        <v>0</v>
      </c>
      <c r="I876" s="103" t="s">
        <v>127</v>
      </c>
      <c r="J876" s="103">
        <v>0</v>
      </c>
      <c r="K876" s="103">
        <v>16</v>
      </c>
      <c r="L876" s="103">
        <v>0</v>
      </c>
      <c r="M876" s="103">
        <v>0</v>
      </c>
      <c r="N876" s="103">
        <v>0</v>
      </c>
      <c r="O876" s="103">
        <v>0</v>
      </c>
      <c r="P876" s="103">
        <v>1</v>
      </c>
      <c r="Q876" s="103">
        <v>1</v>
      </c>
      <c r="R876" s="103">
        <v>0</v>
      </c>
      <c r="S876" s="136" t="s">
        <v>472</v>
      </c>
      <c r="T876" s="136">
        <v>811</v>
      </c>
      <c r="U876" s="149" t="s">
        <v>379</v>
      </c>
      <c r="V876" s="150">
        <v>9000</v>
      </c>
      <c r="W876" s="90" t="s">
        <v>126</v>
      </c>
      <c r="X876" s="90">
        <v>0</v>
      </c>
      <c r="Y876" s="103">
        <v>52</v>
      </c>
      <c r="Z876" s="103">
        <v>90270</v>
      </c>
      <c r="AA876" s="103" t="s">
        <v>384</v>
      </c>
      <c r="AB876" s="111" t="s">
        <v>126</v>
      </c>
      <c r="AC876" s="54">
        <v>90268</v>
      </c>
      <c r="AD876" s="103"/>
      <c r="AE876" s="103"/>
      <c r="AF876" s="103"/>
      <c r="AG876" s="103"/>
      <c r="AH876" s="103"/>
      <c r="AI876" s="103"/>
      <c r="AJ876" s="103"/>
      <c r="AK876" s="103"/>
    </row>
    <row r="877" spans="1:37" s="73" customFormat="1" x14ac:dyDescent="0.3">
      <c r="A877" s="103"/>
      <c r="B877" s="97">
        <v>90270</v>
      </c>
      <c r="C877" s="103" t="s">
        <v>467</v>
      </c>
      <c r="D877" s="103" t="s">
        <v>467</v>
      </c>
      <c r="E877" s="103" t="s">
        <v>126</v>
      </c>
      <c r="F877" s="103" t="s">
        <v>940</v>
      </c>
      <c r="G877" s="60">
        <v>1</v>
      </c>
      <c r="H877" s="103">
        <v>0</v>
      </c>
      <c r="I877" s="103" t="s">
        <v>127</v>
      </c>
      <c r="J877" s="103">
        <v>0</v>
      </c>
      <c r="K877" s="103">
        <v>16</v>
      </c>
      <c r="L877" s="103">
        <v>0</v>
      </c>
      <c r="M877" s="103">
        <v>0</v>
      </c>
      <c r="N877" s="103">
        <v>0</v>
      </c>
      <c r="O877" s="103">
        <v>0</v>
      </c>
      <c r="P877" s="103">
        <v>1</v>
      </c>
      <c r="Q877" s="103">
        <v>1</v>
      </c>
      <c r="R877" s="103">
        <v>0</v>
      </c>
      <c r="S877" s="136" t="s">
        <v>472</v>
      </c>
      <c r="T877" s="136">
        <v>1112</v>
      </c>
      <c r="U877" s="149" t="s">
        <v>384</v>
      </c>
      <c r="V877" s="150">
        <v>120</v>
      </c>
      <c r="W877" s="90" t="s">
        <v>126</v>
      </c>
      <c r="X877" s="90">
        <v>0</v>
      </c>
      <c r="Y877" s="103">
        <v>55</v>
      </c>
      <c r="Z877" s="103">
        <v>90271</v>
      </c>
      <c r="AA877" s="103" t="s">
        <v>617</v>
      </c>
      <c r="AB877" s="111" t="s">
        <v>126</v>
      </c>
      <c r="AC877" s="54">
        <v>90269</v>
      </c>
      <c r="AD877" s="103"/>
      <c r="AE877" s="103"/>
      <c r="AF877" s="103"/>
      <c r="AG877" s="103"/>
      <c r="AH877" s="103"/>
      <c r="AI877" s="103"/>
      <c r="AJ877" s="103"/>
      <c r="AK877" s="103"/>
    </row>
    <row r="878" spans="1:37" s="74" customFormat="1" x14ac:dyDescent="0.3">
      <c r="A878" s="103"/>
      <c r="B878" s="97">
        <v>90271</v>
      </c>
      <c r="C878" s="103" t="s">
        <v>467</v>
      </c>
      <c r="D878" s="103" t="s">
        <v>467</v>
      </c>
      <c r="E878" s="103" t="s">
        <v>126</v>
      </c>
      <c r="F878" s="103" t="s">
        <v>941</v>
      </c>
      <c r="G878" s="60">
        <v>1</v>
      </c>
      <c r="H878" s="103">
        <v>0</v>
      </c>
      <c r="I878" s="103" t="s">
        <v>127</v>
      </c>
      <c r="J878" s="103">
        <v>0</v>
      </c>
      <c r="K878" s="103">
        <v>16</v>
      </c>
      <c r="L878" s="103">
        <v>0</v>
      </c>
      <c r="M878" s="103">
        <v>0</v>
      </c>
      <c r="N878" s="103">
        <v>0</v>
      </c>
      <c r="O878" s="103">
        <v>0</v>
      </c>
      <c r="P878" s="103">
        <v>1</v>
      </c>
      <c r="Q878" s="103">
        <v>1</v>
      </c>
      <c r="R878" s="103">
        <v>0</v>
      </c>
      <c r="S878" s="136" t="s">
        <v>304</v>
      </c>
      <c r="T878" s="136">
        <v>30</v>
      </c>
      <c r="U878" s="149" t="s">
        <v>617</v>
      </c>
      <c r="V878" s="150">
        <v>6</v>
      </c>
      <c r="W878" s="90" t="s">
        <v>126</v>
      </c>
      <c r="X878" s="90">
        <v>0</v>
      </c>
      <c r="Y878" s="103">
        <v>54</v>
      </c>
      <c r="Z878" s="103">
        <v>90272</v>
      </c>
      <c r="AA878" s="103" t="s">
        <v>378</v>
      </c>
      <c r="AB878" s="111" t="s">
        <v>126</v>
      </c>
      <c r="AC878" s="54">
        <v>90270</v>
      </c>
      <c r="AD878" s="103"/>
      <c r="AE878" s="103"/>
      <c r="AF878" s="103"/>
      <c r="AG878" s="103"/>
      <c r="AH878" s="103"/>
      <c r="AI878" s="103"/>
      <c r="AJ878" s="103"/>
      <c r="AK878" s="103"/>
    </row>
    <row r="879" spans="1:37" s="74" customFormat="1" x14ac:dyDescent="0.3">
      <c r="A879" s="103"/>
      <c r="B879" s="97">
        <v>90272</v>
      </c>
      <c r="C879" s="103" t="s">
        <v>467</v>
      </c>
      <c r="D879" s="103" t="s">
        <v>467</v>
      </c>
      <c r="E879" s="103" t="s">
        <v>126</v>
      </c>
      <c r="F879" s="103" t="s">
        <v>942</v>
      </c>
      <c r="G879" s="60">
        <v>1</v>
      </c>
      <c r="H879" s="103">
        <v>0</v>
      </c>
      <c r="I879" s="103" t="s">
        <v>127</v>
      </c>
      <c r="J879" s="103">
        <v>0</v>
      </c>
      <c r="K879" s="103">
        <v>16</v>
      </c>
      <c r="L879" s="103">
        <v>0</v>
      </c>
      <c r="M879" s="103">
        <v>0</v>
      </c>
      <c r="N879" s="103">
        <v>0</v>
      </c>
      <c r="O879" s="103">
        <v>0</v>
      </c>
      <c r="P879" s="103">
        <v>1</v>
      </c>
      <c r="Q879" s="103">
        <v>1</v>
      </c>
      <c r="R879" s="103">
        <v>0</v>
      </c>
      <c r="S879" s="136" t="s">
        <v>472</v>
      </c>
      <c r="T879" s="146">
        <v>2101</v>
      </c>
      <c r="U879" s="149" t="s">
        <v>378</v>
      </c>
      <c r="V879" s="150">
        <v>15</v>
      </c>
      <c r="W879" s="90" t="s">
        <v>126</v>
      </c>
      <c r="X879" s="90">
        <v>0</v>
      </c>
      <c r="Y879" s="103">
        <v>51</v>
      </c>
      <c r="Z879" s="103">
        <v>90273</v>
      </c>
      <c r="AA879" s="103" t="s">
        <v>384</v>
      </c>
      <c r="AB879" s="111" t="s">
        <v>126</v>
      </c>
      <c r="AC879" s="54">
        <v>90271</v>
      </c>
      <c r="AD879" s="103"/>
      <c r="AE879" s="103"/>
      <c r="AF879" s="103"/>
      <c r="AG879" s="103"/>
      <c r="AH879" s="103"/>
      <c r="AI879" s="103"/>
      <c r="AJ879" s="103"/>
      <c r="AK879" s="103"/>
    </row>
    <row r="880" spans="1:37" s="73" customFormat="1" x14ac:dyDescent="0.3">
      <c r="A880" s="103"/>
      <c r="B880" s="97">
        <v>90273</v>
      </c>
      <c r="C880" s="103" t="s">
        <v>467</v>
      </c>
      <c r="D880" s="103" t="s">
        <v>467</v>
      </c>
      <c r="E880" s="103" t="s">
        <v>126</v>
      </c>
      <c r="F880" s="103" t="s">
        <v>943</v>
      </c>
      <c r="G880" s="60">
        <v>1</v>
      </c>
      <c r="H880" s="103">
        <v>0</v>
      </c>
      <c r="I880" s="103" t="s">
        <v>127</v>
      </c>
      <c r="J880" s="103">
        <v>0</v>
      </c>
      <c r="K880" s="103">
        <v>16</v>
      </c>
      <c r="L880" s="103">
        <v>0</v>
      </c>
      <c r="M880" s="103">
        <v>0</v>
      </c>
      <c r="N880" s="103">
        <v>0</v>
      </c>
      <c r="O880" s="103">
        <v>0</v>
      </c>
      <c r="P880" s="103">
        <v>1</v>
      </c>
      <c r="Q880" s="103">
        <v>1</v>
      </c>
      <c r="R880" s="103">
        <v>0</v>
      </c>
      <c r="S880" s="136" t="s">
        <v>472</v>
      </c>
      <c r="T880" s="146">
        <v>1201</v>
      </c>
      <c r="U880" s="149" t="s">
        <v>384</v>
      </c>
      <c r="V880" s="150">
        <v>150</v>
      </c>
      <c r="W880" s="90" t="s">
        <v>126</v>
      </c>
      <c r="X880" s="90">
        <v>0</v>
      </c>
      <c r="Y880" s="103">
        <v>55</v>
      </c>
      <c r="Z880" s="103">
        <v>90274</v>
      </c>
      <c r="AA880" s="103" t="s">
        <v>385</v>
      </c>
      <c r="AB880" s="111" t="s">
        <v>126</v>
      </c>
      <c r="AC880" s="54">
        <v>90272</v>
      </c>
      <c r="AD880" s="103"/>
      <c r="AE880" s="103"/>
      <c r="AF880" s="103"/>
      <c r="AG880" s="103"/>
      <c r="AH880" s="103"/>
      <c r="AI880" s="103"/>
      <c r="AJ880" s="103"/>
      <c r="AK880" s="103"/>
    </row>
    <row r="881" spans="1:37" s="73" customFormat="1" x14ac:dyDescent="0.3">
      <c r="A881" s="103"/>
      <c r="B881" s="97">
        <v>90274</v>
      </c>
      <c r="C881" s="103" t="s">
        <v>467</v>
      </c>
      <c r="D881" s="103" t="s">
        <v>467</v>
      </c>
      <c r="E881" s="103" t="s">
        <v>126</v>
      </c>
      <c r="F881" s="103" t="s">
        <v>944</v>
      </c>
      <c r="G881" s="60">
        <v>1</v>
      </c>
      <c r="H881" s="103">
        <v>0</v>
      </c>
      <c r="I881" s="103" t="s">
        <v>127</v>
      </c>
      <c r="J881" s="103">
        <v>0</v>
      </c>
      <c r="K881" s="103">
        <v>16</v>
      </c>
      <c r="L881" s="103">
        <v>0</v>
      </c>
      <c r="M881" s="103">
        <v>0</v>
      </c>
      <c r="N881" s="103">
        <v>0</v>
      </c>
      <c r="O881" s="103">
        <v>0</v>
      </c>
      <c r="P881" s="103">
        <v>1</v>
      </c>
      <c r="Q881" s="103">
        <v>1</v>
      </c>
      <c r="R881" s="103">
        <v>0</v>
      </c>
      <c r="S881" s="136" t="s">
        <v>472</v>
      </c>
      <c r="T881" s="136">
        <v>811</v>
      </c>
      <c r="U881" s="149" t="s">
        <v>385</v>
      </c>
      <c r="V881" s="150">
        <v>5</v>
      </c>
      <c r="W881" s="90" t="s">
        <v>126</v>
      </c>
      <c r="X881" s="90">
        <v>0</v>
      </c>
      <c r="Y881" s="103">
        <v>56</v>
      </c>
      <c r="Z881" s="103">
        <v>90275</v>
      </c>
      <c r="AA881" s="103" t="s">
        <v>379</v>
      </c>
      <c r="AB881" s="111" t="s">
        <v>126</v>
      </c>
      <c r="AC881" s="54">
        <v>90273</v>
      </c>
      <c r="AD881" s="103"/>
      <c r="AE881" s="103"/>
      <c r="AF881" s="103"/>
      <c r="AG881" s="103"/>
      <c r="AH881" s="103"/>
      <c r="AI881" s="103"/>
      <c r="AJ881" s="103"/>
      <c r="AK881" s="103"/>
    </row>
    <row r="882" spans="1:37" s="73" customFormat="1" x14ac:dyDescent="0.3">
      <c r="A882" s="103"/>
      <c r="B882" s="97">
        <v>90275</v>
      </c>
      <c r="C882" s="103" t="s">
        <v>467</v>
      </c>
      <c r="D882" s="103" t="s">
        <v>467</v>
      </c>
      <c r="E882" s="103" t="s">
        <v>126</v>
      </c>
      <c r="F882" s="103" t="s">
        <v>945</v>
      </c>
      <c r="G882" s="60">
        <v>1</v>
      </c>
      <c r="H882" s="103">
        <v>0</v>
      </c>
      <c r="I882" s="103" t="s">
        <v>127</v>
      </c>
      <c r="J882" s="103">
        <v>0</v>
      </c>
      <c r="K882" s="103">
        <v>16</v>
      </c>
      <c r="L882" s="103">
        <v>0</v>
      </c>
      <c r="M882" s="103">
        <v>0</v>
      </c>
      <c r="N882" s="103">
        <v>0</v>
      </c>
      <c r="O882" s="103">
        <v>0</v>
      </c>
      <c r="P882" s="103">
        <v>1</v>
      </c>
      <c r="Q882" s="103">
        <v>1</v>
      </c>
      <c r="R882" s="103">
        <v>0</v>
      </c>
      <c r="S882" s="136" t="s">
        <v>472</v>
      </c>
      <c r="T882" s="136">
        <v>1112</v>
      </c>
      <c r="U882" s="149" t="s">
        <v>379</v>
      </c>
      <c r="V882" s="150">
        <v>7000</v>
      </c>
      <c r="W882" s="90" t="s">
        <v>126</v>
      </c>
      <c r="X882" s="90">
        <v>0</v>
      </c>
      <c r="Y882" s="103">
        <v>52</v>
      </c>
      <c r="Z882" s="103">
        <v>90276</v>
      </c>
      <c r="AA882" s="103" t="s">
        <v>385</v>
      </c>
      <c r="AB882" s="111" t="s">
        <v>126</v>
      </c>
      <c r="AC882" s="54">
        <v>90274</v>
      </c>
      <c r="AD882" s="103"/>
      <c r="AE882" s="103"/>
      <c r="AF882" s="103"/>
      <c r="AG882" s="103"/>
      <c r="AH882" s="103"/>
      <c r="AI882" s="103"/>
      <c r="AJ882" s="103"/>
      <c r="AK882" s="103"/>
    </row>
    <row r="883" spans="1:37" s="73" customFormat="1" x14ac:dyDescent="0.3">
      <c r="A883" s="103"/>
      <c r="B883" s="97">
        <v>90276</v>
      </c>
      <c r="C883" s="103" t="s">
        <v>467</v>
      </c>
      <c r="D883" s="103" t="s">
        <v>467</v>
      </c>
      <c r="E883" s="103" t="s">
        <v>126</v>
      </c>
      <c r="F883" s="103" t="s">
        <v>946</v>
      </c>
      <c r="G883" s="60">
        <v>1</v>
      </c>
      <c r="H883" s="103">
        <v>0</v>
      </c>
      <c r="I883" s="103" t="s">
        <v>127</v>
      </c>
      <c r="J883" s="103">
        <v>0</v>
      </c>
      <c r="K883" s="103">
        <v>16</v>
      </c>
      <c r="L883" s="103">
        <v>0</v>
      </c>
      <c r="M883" s="103">
        <v>0</v>
      </c>
      <c r="N883" s="103">
        <v>0</v>
      </c>
      <c r="O883" s="103">
        <v>0</v>
      </c>
      <c r="P883" s="103">
        <v>1</v>
      </c>
      <c r="Q883" s="103">
        <v>1</v>
      </c>
      <c r="R883" s="103">
        <v>0</v>
      </c>
      <c r="S883" s="136" t="s">
        <v>303</v>
      </c>
      <c r="T883" s="136">
        <v>600</v>
      </c>
      <c r="U883" s="149" t="s">
        <v>385</v>
      </c>
      <c r="V883" s="150">
        <v>4</v>
      </c>
      <c r="W883" s="90" t="s">
        <v>126</v>
      </c>
      <c r="X883" s="90">
        <v>0</v>
      </c>
      <c r="Y883" s="103">
        <v>56</v>
      </c>
      <c r="Z883" s="103">
        <v>90277</v>
      </c>
      <c r="AA883" s="103" t="s">
        <v>378</v>
      </c>
      <c r="AB883" s="111" t="s">
        <v>126</v>
      </c>
      <c r="AC883" s="54">
        <v>90275</v>
      </c>
      <c r="AD883" s="103"/>
      <c r="AE883" s="103"/>
      <c r="AF883" s="103"/>
      <c r="AG883" s="103"/>
      <c r="AH883" s="103"/>
      <c r="AI883" s="103"/>
      <c r="AJ883" s="103"/>
      <c r="AK883" s="103"/>
    </row>
    <row r="884" spans="1:37" s="73" customFormat="1" x14ac:dyDescent="0.3">
      <c r="A884" s="103"/>
      <c r="B884" s="97">
        <v>90277</v>
      </c>
      <c r="C884" s="103" t="s">
        <v>467</v>
      </c>
      <c r="D884" s="103" t="s">
        <v>467</v>
      </c>
      <c r="E884" s="103" t="s">
        <v>126</v>
      </c>
      <c r="F884" s="103" t="s">
        <v>947</v>
      </c>
      <c r="G884" s="60">
        <v>1</v>
      </c>
      <c r="H884" s="103">
        <v>0</v>
      </c>
      <c r="I884" s="103" t="s">
        <v>127</v>
      </c>
      <c r="J884" s="103">
        <v>0</v>
      </c>
      <c r="K884" s="103">
        <v>16</v>
      </c>
      <c r="L884" s="103">
        <v>0</v>
      </c>
      <c r="M884" s="103">
        <v>0</v>
      </c>
      <c r="N884" s="103">
        <v>0</v>
      </c>
      <c r="O884" s="103">
        <v>0</v>
      </c>
      <c r="P884" s="103">
        <v>1</v>
      </c>
      <c r="Q884" s="103">
        <v>1</v>
      </c>
      <c r="R884" s="103">
        <v>0</v>
      </c>
      <c r="S884" s="136" t="s">
        <v>305</v>
      </c>
      <c r="T884" s="136">
        <v>40</v>
      </c>
      <c r="U884" s="149" t="s">
        <v>378</v>
      </c>
      <c r="V884" s="150">
        <v>15</v>
      </c>
      <c r="W884" s="90" t="s">
        <v>126</v>
      </c>
      <c r="X884" s="90">
        <v>0</v>
      </c>
      <c r="Y884" s="103">
        <v>51</v>
      </c>
      <c r="Z884" s="103">
        <v>90278</v>
      </c>
      <c r="AA884" s="103" t="s">
        <v>381</v>
      </c>
      <c r="AB884" s="111" t="s">
        <v>126</v>
      </c>
      <c r="AC884" s="54">
        <v>90276</v>
      </c>
      <c r="AD884" s="103"/>
      <c r="AE884" s="103"/>
      <c r="AF884" s="103"/>
      <c r="AG884" s="103"/>
      <c r="AH884" s="103"/>
      <c r="AI884" s="103"/>
      <c r="AJ884" s="103"/>
      <c r="AK884" s="103"/>
    </row>
    <row r="885" spans="1:37" s="73" customFormat="1" x14ac:dyDescent="0.3">
      <c r="A885" s="103"/>
      <c r="B885" s="97">
        <v>90278</v>
      </c>
      <c r="C885" s="103" t="s">
        <v>467</v>
      </c>
      <c r="D885" s="103" t="s">
        <v>467</v>
      </c>
      <c r="E885" s="103" t="s">
        <v>126</v>
      </c>
      <c r="F885" s="103" t="s">
        <v>948</v>
      </c>
      <c r="G885" s="60">
        <v>1</v>
      </c>
      <c r="H885" s="103">
        <v>0</v>
      </c>
      <c r="I885" s="103" t="s">
        <v>127</v>
      </c>
      <c r="J885" s="103">
        <v>0</v>
      </c>
      <c r="K885" s="103">
        <v>16</v>
      </c>
      <c r="L885" s="103">
        <v>0</v>
      </c>
      <c r="M885" s="103">
        <v>0</v>
      </c>
      <c r="N885" s="103">
        <v>0</v>
      </c>
      <c r="O885" s="103">
        <v>0</v>
      </c>
      <c r="P885" s="103">
        <v>1</v>
      </c>
      <c r="Q885" s="103">
        <v>1</v>
      </c>
      <c r="R885" s="103">
        <v>0</v>
      </c>
      <c r="S885" s="136" t="s">
        <v>472</v>
      </c>
      <c r="T885" s="136">
        <v>1025</v>
      </c>
      <c r="U885" s="149" t="s">
        <v>381</v>
      </c>
      <c r="V885" s="150">
        <v>640</v>
      </c>
      <c r="W885" s="90" t="s">
        <v>126</v>
      </c>
      <c r="X885" s="90">
        <v>0</v>
      </c>
      <c r="Y885" s="103">
        <v>53</v>
      </c>
      <c r="Z885" s="103">
        <v>90279</v>
      </c>
      <c r="AA885" s="92" t="s">
        <v>998</v>
      </c>
      <c r="AB885" s="111" t="s">
        <v>126</v>
      </c>
      <c r="AC885" s="54">
        <v>90277</v>
      </c>
      <c r="AD885" s="103"/>
      <c r="AE885" s="103"/>
      <c r="AF885" s="103"/>
      <c r="AG885" s="103"/>
      <c r="AH885" s="103"/>
      <c r="AI885" s="103"/>
      <c r="AJ885" s="103"/>
      <c r="AK885" s="103"/>
    </row>
    <row r="886" spans="1:37" s="79" customFormat="1" x14ac:dyDescent="0.3">
      <c r="A886" s="103"/>
      <c r="B886" s="97">
        <v>90279</v>
      </c>
      <c r="C886" s="103" t="s">
        <v>467</v>
      </c>
      <c r="D886" s="103" t="s">
        <v>467</v>
      </c>
      <c r="E886" s="103" t="s">
        <v>126</v>
      </c>
      <c r="F886" s="103" t="s">
        <v>949</v>
      </c>
      <c r="G886" s="60">
        <v>1</v>
      </c>
      <c r="H886" s="103">
        <v>0</v>
      </c>
      <c r="I886" s="103" t="s">
        <v>127</v>
      </c>
      <c r="J886" s="103">
        <v>0</v>
      </c>
      <c r="K886" s="103">
        <v>16</v>
      </c>
      <c r="L886" s="103">
        <v>0</v>
      </c>
      <c r="M886" s="103">
        <v>0</v>
      </c>
      <c r="N886" s="103">
        <v>0</v>
      </c>
      <c r="O886" s="103">
        <v>0</v>
      </c>
      <c r="P886" s="103">
        <v>1</v>
      </c>
      <c r="Q886" s="103">
        <v>1</v>
      </c>
      <c r="R886" s="103">
        <v>0</v>
      </c>
      <c r="S886" s="136" t="s">
        <v>472</v>
      </c>
      <c r="T886" s="146">
        <v>2201</v>
      </c>
      <c r="U886" s="142" t="s">
        <v>998</v>
      </c>
      <c r="V886" s="143">
        <v>15</v>
      </c>
      <c r="W886" s="90" t="s">
        <v>126</v>
      </c>
      <c r="X886" s="90">
        <v>0</v>
      </c>
      <c r="Y886" s="103">
        <v>50</v>
      </c>
      <c r="Z886" s="103">
        <v>90280</v>
      </c>
      <c r="AA886" s="103" t="s">
        <v>378</v>
      </c>
      <c r="AB886" s="111" t="s">
        <v>126</v>
      </c>
      <c r="AC886" s="54">
        <v>90278</v>
      </c>
      <c r="AD886" s="103"/>
      <c r="AE886" s="103"/>
      <c r="AF886" s="103"/>
      <c r="AG886" s="103"/>
      <c r="AH886" s="103"/>
      <c r="AI886" s="103"/>
      <c r="AJ886" s="103"/>
      <c r="AK886" s="103"/>
    </row>
    <row r="887" spans="1:37" s="73" customFormat="1" x14ac:dyDescent="0.3">
      <c r="A887" s="103"/>
      <c r="B887" s="97">
        <v>90280</v>
      </c>
      <c r="C887" s="103" t="s">
        <v>467</v>
      </c>
      <c r="D887" s="103" t="s">
        <v>467</v>
      </c>
      <c r="E887" s="103" t="s">
        <v>126</v>
      </c>
      <c r="F887" s="103" t="s">
        <v>950</v>
      </c>
      <c r="G887" s="60">
        <v>1</v>
      </c>
      <c r="H887" s="103">
        <v>0</v>
      </c>
      <c r="I887" s="103" t="s">
        <v>127</v>
      </c>
      <c r="J887" s="103">
        <v>0</v>
      </c>
      <c r="K887" s="103">
        <v>16</v>
      </c>
      <c r="L887" s="103">
        <v>0</v>
      </c>
      <c r="M887" s="103">
        <v>0</v>
      </c>
      <c r="N887" s="103">
        <v>0</v>
      </c>
      <c r="O887" s="103">
        <v>0</v>
      </c>
      <c r="P887" s="103">
        <v>1</v>
      </c>
      <c r="Q887" s="103">
        <v>1</v>
      </c>
      <c r="R887" s="103">
        <v>0</v>
      </c>
      <c r="S887" s="136" t="s">
        <v>303</v>
      </c>
      <c r="T887" s="136">
        <v>600</v>
      </c>
      <c r="U887" s="147" t="s">
        <v>378</v>
      </c>
      <c r="V887" s="148">
        <v>15</v>
      </c>
      <c r="W887" s="90" t="s">
        <v>126</v>
      </c>
      <c r="X887" s="90">
        <v>0</v>
      </c>
      <c r="Y887" s="103">
        <v>51</v>
      </c>
      <c r="Z887" s="103">
        <v>90281</v>
      </c>
      <c r="AA887" s="103" t="s">
        <v>379</v>
      </c>
      <c r="AB887" s="111" t="s">
        <v>126</v>
      </c>
      <c r="AC887" s="54">
        <v>90279</v>
      </c>
      <c r="AD887" s="103"/>
      <c r="AE887" s="103"/>
      <c r="AF887" s="103"/>
      <c r="AG887" s="103"/>
      <c r="AH887" s="103"/>
      <c r="AI887" s="103"/>
      <c r="AJ887" s="103"/>
      <c r="AK887" s="103"/>
    </row>
    <row r="888" spans="1:37" s="73" customFormat="1" x14ac:dyDescent="0.3">
      <c r="A888" s="103"/>
      <c r="B888" s="97">
        <v>90281</v>
      </c>
      <c r="C888" s="103" t="s">
        <v>467</v>
      </c>
      <c r="D888" s="103" t="s">
        <v>467</v>
      </c>
      <c r="E888" s="103" t="s">
        <v>126</v>
      </c>
      <c r="F888" s="103" t="s">
        <v>951</v>
      </c>
      <c r="G888" s="60">
        <v>1</v>
      </c>
      <c r="H888" s="103">
        <v>0</v>
      </c>
      <c r="I888" s="103" t="s">
        <v>127</v>
      </c>
      <c r="J888" s="103">
        <v>0</v>
      </c>
      <c r="K888" s="103">
        <v>16</v>
      </c>
      <c r="L888" s="103">
        <v>0</v>
      </c>
      <c r="M888" s="103">
        <v>0</v>
      </c>
      <c r="N888" s="103">
        <v>0</v>
      </c>
      <c r="O888" s="103">
        <v>0</v>
      </c>
      <c r="P888" s="103">
        <v>1</v>
      </c>
      <c r="Q888" s="103">
        <v>1</v>
      </c>
      <c r="R888" s="103">
        <v>0</v>
      </c>
      <c r="S888" s="136" t="s">
        <v>472</v>
      </c>
      <c r="T888" s="136">
        <v>811</v>
      </c>
      <c r="U888" s="147" t="s">
        <v>379</v>
      </c>
      <c r="V888" s="148">
        <v>5000</v>
      </c>
      <c r="W888" s="90" t="s">
        <v>126</v>
      </c>
      <c r="X888" s="90">
        <v>0</v>
      </c>
      <c r="Y888" s="103">
        <v>52</v>
      </c>
      <c r="Z888" s="103">
        <v>90282</v>
      </c>
      <c r="AA888" s="103" t="s">
        <v>384</v>
      </c>
      <c r="AB888" s="111" t="s">
        <v>126</v>
      </c>
      <c r="AC888" s="54">
        <v>90280</v>
      </c>
      <c r="AD888" s="103"/>
      <c r="AE888" s="103"/>
      <c r="AF888" s="103"/>
      <c r="AG888" s="103"/>
      <c r="AH888" s="103"/>
      <c r="AI888" s="103"/>
      <c r="AJ888" s="103"/>
      <c r="AK888" s="103"/>
    </row>
    <row r="889" spans="1:37" s="73" customFormat="1" x14ac:dyDescent="0.3">
      <c r="A889" s="103"/>
      <c r="B889" s="97">
        <v>90282</v>
      </c>
      <c r="C889" s="103" t="s">
        <v>467</v>
      </c>
      <c r="D889" s="103" t="s">
        <v>467</v>
      </c>
      <c r="E889" s="103" t="s">
        <v>126</v>
      </c>
      <c r="F889" s="103" t="s">
        <v>952</v>
      </c>
      <c r="G889" s="60">
        <v>1</v>
      </c>
      <c r="H889" s="103">
        <v>0</v>
      </c>
      <c r="I889" s="103" t="s">
        <v>127</v>
      </c>
      <c r="J889" s="103">
        <v>0</v>
      </c>
      <c r="K889" s="103">
        <v>16</v>
      </c>
      <c r="L889" s="103">
        <v>0</v>
      </c>
      <c r="M889" s="103">
        <v>0</v>
      </c>
      <c r="N889" s="103">
        <v>0</v>
      </c>
      <c r="O889" s="103">
        <v>0</v>
      </c>
      <c r="P889" s="103">
        <v>1</v>
      </c>
      <c r="Q889" s="103">
        <v>1</v>
      </c>
      <c r="R889" s="103">
        <v>0</v>
      </c>
      <c r="S889" s="136" t="s">
        <v>472</v>
      </c>
      <c r="T889" s="136">
        <v>711</v>
      </c>
      <c r="U889" s="147" t="s">
        <v>384</v>
      </c>
      <c r="V889" s="148">
        <v>70</v>
      </c>
      <c r="W889" s="90" t="s">
        <v>126</v>
      </c>
      <c r="X889" s="90">
        <v>0</v>
      </c>
      <c r="Y889" s="103">
        <v>55</v>
      </c>
      <c r="Z889" s="103">
        <v>90283</v>
      </c>
      <c r="AA889" s="103" t="s">
        <v>617</v>
      </c>
      <c r="AB889" s="111" t="s">
        <v>126</v>
      </c>
      <c r="AC889" s="54">
        <v>90281</v>
      </c>
      <c r="AD889" s="103"/>
      <c r="AE889" s="103"/>
      <c r="AF889" s="103"/>
      <c r="AG889" s="103"/>
      <c r="AH889" s="103"/>
      <c r="AI889" s="103"/>
      <c r="AJ889" s="103"/>
      <c r="AK889" s="103"/>
    </row>
    <row r="890" spans="1:37" s="73" customFormat="1" x14ac:dyDescent="0.3">
      <c r="A890" s="103"/>
      <c r="B890" s="97">
        <v>90283</v>
      </c>
      <c r="C890" s="103" t="s">
        <v>467</v>
      </c>
      <c r="D890" s="103" t="s">
        <v>467</v>
      </c>
      <c r="E890" s="103" t="s">
        <v>126</v>
      </c>
      <c r="F890" s="103" t="s">
        <v>953</v>
      </c>
      <c r="G890" s="60">
        <v>1</v>
      </c>
      <c r="H890" s="103">
        <v>0</v>
      </c>
      <c r="I890" s="103" t="s">
        <v>127</v>
      </c>
      <c r="J890" s="103">
        <v>0</v>
      </c>
      <c r="K890" s="103">
        <v>16</v>
      </c>
      <c r="L890" s="103">
        <v>0</v>
      </c>
      <c r="M890" s="103">
        <v>0</v>
      </c>
      <c r="N890" s="103">
        <v>0</v>
      </c>
      <c r="O890" s="103">
        <v>0</v>
      </c>
      <c r="P890" s="103">
        <v>1</v>
      </c>
      <c r="Q890" s="103">
        <v>1</v>
      </c>
      <c r="R890" s="103">
        <v>0</v>
      </c>
      <c r="S890" s="136" t="s">
        <v>303</v>
      </c>
      <c r="T890" s="136">
        <v>600</v>
      </c>
      <c r="U890" s="147" t="s">
        <v>617</v>
      </c>
      <c r="V890" s="148">
        <v>4</v>
      </c>
      <c r="W890" s="90" t="s">
        <v>126</v>
      </c>
      <c r="X890" s="90">
        <v>0</v>
      </c>
      <c r="Y890" s="103">
        <v>54</v>
      </c>
      <c r="Z890" s="103">
        <v>90284</v>
      </c>
      <c r="AA890" s="103" t="s">
        <v>384</v>
      </c>
      <c r="AB890" s="111" t="s">
        <v>126</v>
      </c>
      <c r="AC890" s="54">
        <v>90282</v>
      </c>
      <c r="AD890" s="103"/>
      <c r="AE890" s="103"/>
      <c r="AF890" s="103"/>
      <c r="AG890" s="103"/>
      <c r="AH890" s="103"/>
      <c r="AI890" s="103"/>
      <c r="AJ890" s="103"/>
      <c r="AK890" s="103"/>
    </row>
    <row r="891" spans="1:37" s="73" customFormat="1" x14ac:dyDescent="0.3">
      <c r="A891" s="103"/>
      <c r="B891" s="97">
        <v>90284</v>
      </c>
      <c r="C891" s="103" t="s">
        <v>467</v>
      </c>
      <c r="D891" s="103" t="s">
        <v>467</v>
      </c>
      <c r="E891" s="103" t="s">
        <v>126</v>
      </c>
      <c r="F891" s="103" t="s">
        <v>954</v>
      </c>
      <c r="G891" s="60">
        <v>1</v>
      </c>
      <c r="H891" s="103">
        <v>0</v>
      </c>
      <c r="I891" s="103" t="s">
        <v>127</v>
      </c>
      <c r="J891" s="103">
        <v>0</v>
      </c>
      <c r="K891" s="103">
        <v>16</v>
      </c>
      <c r="L891" s="103">
        <v>0</v>
      </c>
      <c r="M891" s="103">
        <v>0</v>
      </c>
      <c r="N891" s="103">
        <v>0</v>
      </c>
      <c r="O891" s="103">
        <v>0</v>
      </c>
      <c r="P891" s="103">
        <v>1</v>
      </c>
      <c r="Q891" s="103">
        <v>1</v>
      </c>
      <c r="R891" s="103">
        <v>0</v>
      </c>
      <c r="S891" s="136" t="s">
        <v>305</v>
      </c>
      <c r="T891" s="136">
        <v>30</v>
      </c>
      <c r="U891" s="147" t="s">
        <v>384</v>
      </c>
      <c r="V891" s="148">
        <v>90</v>
      </c>
      <c r="W891" s="90" t="s">
        <v>126</v>
      </c>
      <c r="X891" s="90">
        <v>0</v>
      </c>
      <c r="Y891" s="103">
        <v>55</v>
      </c>
      <c r="Z891" s="103">
        <v>90285</v>
      </c>
      <c r="AA891" s="103" t="s">
        <v>381</v>
      </c>
      <c r="AB891" s="111" t="s">
        <v>126</v>
      </c>
      <c r="AC891" s="54">
        <v>90283</v>
      </c>
      <c r="AD891" s="103"/>
      <c r="AE891" s="103"/>
      <c r="AF891" s="103"/>
      <c r="AG891" s="103"/>
      <c r="AH891" s="103"/>
      <c r="AI891" s="103"/>
      <c r="AJ891" s="103"/>
      <c r="AK891" s="103"/>
    </row>
    <row r="892" spans="1:37" s="73" customFormat="1" x14ac:dyDescent="0.3">
      <c r="A892" s="103"/>
      <c r="B892" s="97">
        <v>90285</v>
      </c>
      <c r="C892" s="103" t="s">
        <v>467</v>
      </c>
      <c r="D892" s="103" t="s">
        <v>467</v>
      </c>
      <c r="E892" s="103" t="s">
        <v>126</v>
      </c>
      <c r="F892" s="103" t="s">
        <v>955</v>
      </c>
      <c r="G892" s="60">
        <v>1</v>
      </c>
      <c r="H892" s="103">
        <v>0</v>
      </c>
      <c r="I892" s="103" t="s">
        <v>127</v>
      </c>
      <c r="J892" s="103">
        <v>0</v>
      </c>
      <c r="K892" s="103">
        <v>16</v>
      </c>
      <c r="L892" s="103">
        <v>0</v>
      </c>
      <c r="M892" s="103">
        <v>0</v>
      </c>
      <c r="N892" s="103">
        <v>0</v>
      </c>
      <c r="O892" s="103">
        <v>0</v>
      </c>
      <c r="P892" s="103">
        <v>1</v>
      </c>
      <c r="Q892" s="103">
        <v>1</v>
      </c>
      <c r="R892" s="103">
        <v>0</v>
      </c>
      <c r="S892" s="136" t="s">
        <v>304</v>
      </c>
      <c r="T892" s="136">
        <v>30</v>
      </c>
      <c r="U892" s="147" t="s">
        <v>381</v>
      </c>
      <c r="V892" s="148">
        <v>320</v>
      </c>
      <c r="W892" s="90" t="s">
        <v>126</v>
      </c>
      <c r="X892" s="90">
        <v>0</v>
      </c>
      <c r="Y892" s="103">
        <v>53</v>
      </c>
      <c r="Z892" s="103">
        <v>90286</v>
      </c>
      <c r="AA892" s="103" t="s">
        <v>385</v>
      </c>
      <c r="AB892" s="111" t="s">
        <v>126</v>
      </c>
      <c r="AC892" s="54">
        <v>90284</v>
      </c>
      <c r="AD892" s="103"/>
      <c r="AE892" s="103"/>
      <c r="AF892" s="103"/>
      <c r="AG892" s="103"/>
      <c r="AH892" s="103"/>
      <c r="AI892" s="103"/>
      <c r="AJ892" s="103"/>
      <c r="AK892" s="103"/>
    </row>
    <row r="893" spans="1:37" s="73" customFormat="1" x14ac:dyDescent="0.3">
      <c r="A893" s="103"/>
      <c r="B893" s="97">
        <v>90286</v>
      </c>
      <c r="C893" s="103" t="s">
        <v>467</v>
      </c>
      <c r="D893" s="103" t="s">
        <v>467</v>
      </c>
      <c r="E893" s="103" t="s">
        <v>126</v>
      </c>
      <c r="F893" s="103" t="s">
        <v>956</v>
      </c>
      <c r="G893" s="60">
        <v>1</v>
      </c>
      <c r="H893" s="103">
        <v>0</v>
      </c>
      <c r="I893" s="103" t="s">
        <v>127</v>
      </c>
      <c r="J893" s="103">
        <v>0</v>
      </c>
      <c r="K893" s="103">
        <v>16</v>
      </c>
      <c r="L893" s="103">
        <v>0</v>
      </c>
      <c r="M893" s="103">
        <v>0</v>
      </c>
      <c r="N893" s="103">
        <v>0</v>
      </c>
      <c r="O893" s="103">
        <v>0</v>
      </c>
      <c r="P893" s="103">
        <v>1</v>
      </c>
      <c r="Q893" s="103">
        <v>1</v>
      </c>
      <c r="R893" s="103">
        <v>0</v>
      </c>
      <c r="S893" s="136" t="s">
        <v>303</v>
      </c>
      <c r="T893" s="136">
        <v>600</v>
      </c>
      <c r="U893" s="147" t="s">
        <v>385</v>
      </c>
      <c r="V893" s="148">
        <v>4</v>
      </c>
      <c r="W893" s="90" t="s">
        <v>126</v>
      </c>
      <c r="X893" s="90">
        <v>0</v>
      </c>
      <c r="Y893" s="103">
        <v>56</v>
      </c>
      <c r="Z893" s="103">
        <v>90287</v>
      </c>
      <c r="AA893" s="103" t="s">
        <v>379</v>
      </c>
      <c r="AB893" s="111" t="s">
        <v>126</v>
      </c>
      <c r="AC893" s="54">
        <v>90285</v>
      </c>
      <c r="AD893" s="103"/>
      <c r="AE893" s="103"/>
      <c r="AF893" s="103"/>
      <c r="AG893" s="103"/>
      <c r="AH893" s="103"/>
      <c r="AI893" s="103"/>
      <c r="AJ893" s="103"/>
      <c r="AK893" s="103"/>
    </row>
    <row r="894" spans="1:37" s="73" customFormat="1" x14ac:dyDescent="0.3">
      <c r="A894" s="103"/>
      <c r="B894" s="97">
        <v>90287</v>
      </c>
      <c r="C894" s="103" t="s">
        <v>467</v>
      </c>
      <c r="D894" s="103" t="s">
        <v>467</v>
      </c>
      <c r="E894" s="103" t="s">
        <v>126</v>
      </c>
      <c r="F894" s="103" t="s">
        <v>957</v>
      </c>
      <c r="G894" s="60">
        <v>1</v>
      </c>
      <c r="H894" s="103">
        <v>0</v>
      </c>
      <c r="I894" s="103" t="s">
        <v>127</v>
      </c>
      <c r="J894" s="103">
        <v>0</v>
      </c>
      <c r="K894" s="103">
        <v>16</v>
      </c>
      <c r="L894" s="103">
        <v>0</v>
      </c>
      <c r="M894" s="103">
        <v>0</v>
      </c>
      <c r="N894" s="103">
        <v>0</v>
      </c>
      <c r="O894" s="103">
        <v>0</v>
      </c>
      <c r="P894" s="103">
        <v>1</v>
      </c>
      <c r="Q894" s="103">
        <v>1</v>
      </c>
      <c r="R894" s="103">
        <v>0</v>
      </c>
      <c r="S894" s="136" t="s">
        <v>472</v>
      </c>
      <c r="T894" s="146">
        <v>1201</v>
      </c>
      <c r="U894" s="147" t="s">
        <v>379</v>
      </c>
      <c r="V894" s="148">
        <v>5000</v>
      </c>
      <c r="W894" s="90" t="s">
        <v>126</v>
      </c>
      <c r="X894" s="90">
        <v>0</v>
      </c>
      <c r="Y894" s="103">
        <v>52</v>
      </c>
      <c r="Z894" s="103">
        <v>90288</v>
      </c>
      <c r="AA894" s="103" t="s">
        <v>617</v>
      </c>
      <c r="AB894" s="111" t="s">
        <v>126</v>
      </c>
      <c r="AC894" s="54">
        <v>90286</v>
      </c>
      <c r="AD894" s="103"/>
      <c r="AE894" s="103"/>
      <c r="AF894" s="103"/>
      <c r="AG894" s="103"/>
      <c r="AH894" s="103"/>
      <c r="AI894" s="103"/>
      <c r="AJ894" s="103"/>
      <c r="AK894" s="103"/>
    </row>
    <row r="895" spans="1:37" s="73" customFormat="1" x14ac:dyDescent="0.3">
      <c r="A895" s="103"/>
      <c r="B895" s="97">
        <v>90288</v>
      </c>
      <c r="C895" s="103" t="s">
        <v>467</v>
      </c>
      <c r="D895" s="103" t="s">
        <v>467</v>
      </c>
      <c r="E895" s="103" t="s">
        <v>126</v>
      </c>
      <c r="F895" s="103" t="s">
        <v>958</v>
      </c>
      <c r="G895" s="60">
        <v>1</v>
      </c>
      <c r="H895" s="103">
        <v>0</v>
      </c>
      <c r="I895" s="103" t="s">
        <v>127</v>
      </c>
      <c r="J895" s="103">
        <v>0</v>
      </c>
      <c r="K895" s="103">
        <v>16</v>
      </c>
      <c r="L895" s="103">
        <v>0</v>
      </c>
      <c r="M895" s="103">
        <v>0</v>
      </c>
      <c r="N895" s="103">
        <v>0</v>
      </c>
      <c r="O895" s="103">
        <v>0</v>
      </c>
      <c r="P895" s="103">
        <v>1</v>
      </c>
      <c r="Q895" s="103">
        <v>1</v>
      </c>
      <c r="R895" s="103">
        <v>0</v>
      </c>
      <c r="S895" s="136" t="s">
        <v>472</v>
      </c>
      <c r="T895" s="146">
        <v>2101</v>
      </c>
      <c r="U895" s="147" t="s">
        <v>617</v>
      </c>
      <c r="V895" s="148">
        <v>5</v>
      </c>
      <c r="W895" s="90" t="s">
        <v>126</v>
      </c>
      <c r="X895" s="90">
        <v>0</v>
      </c>
      <c r="Y895" s="103">
        <v>54</v>
      </c>
      <c r="Z895" s="103">
        <v>90289</v>
      </c>
      <c r="AA895" s="103" t="s">
        <v>378</v>
      </c>
      <c r="AB895" s="111" t="s">
        <v>126</v>
      </c>
      <c r="AC895" s="54">
        <v>90287</v>
      </c>
      <c r="AD895" s="103"/>
      <c r="AE895" s="103"/>
      <c r="AF895" s="103"/>
      <c r="AG895" s="103"/>
      <c r="AH895" s="103"/>
      <c r="AI895" s="103"/>
      <c r="AJ895" s="103"/>
      <c r="AK895" s="103"/>
    </row>
    <row r="896" spans="1:37" s="73" customFormat="1" x14ac:dyDescent="0.3">
      <c r="A896" s="103"/>
      <c r="B896" s="97">
        <v>90289</v>
      </c>
      <c r="C896" s="103" t="s">
        <v>467</v>
      </c>
      <c r="D896" s="103" t="s">
        <v>467</v>
      </c>
      <c r="E896" s="103" t="s">
        <v>126</v>
      </c>
      <c r="F896" s="103" t="s">
        <v>959</v>
      </c>
      <c r="G896" s="60">
        <v>1</v>
      </c>
      <c r="H896" s="103">
        <v>0</v>
      </c>
      <c r="I896" s="103" t="s">
        <v>127</v>
      </c>
      <c r="J896" s="103">
        <v>0</v>
      </c>
      <c r="K896" s="103">
        <v>16</v>
      </c>
      <c r="L896" s="103">
        <v>0</v>
      </c>
      <c r="M896" s="103">
        <v>0</v>
      </c>
      <c r="N896" s="103">
        <v>0</v>
      </c>
      <c r="O896" s="103">
        <v>0</v>
      </c>
      <c r="P896" s="103">
        <v>1</v>
      </c>
      <c r="Q896" s="103">
        <v>1</v>
      </c>
      <c r="R896" s="103">
        <v>0</v>
      </c>
      <c r="S896" s="136" t="s">
        <v>303</v>
      </c>
      <c r="T896" s="136">
        <v>600</v>
      </c>
      <c r="U896" s="147" t="s">
        <v>378</v>
      </c>
      <c r="V896" s="148">
        <v>15</v>
      </c>
      <c r="W896" s="90" t="s">
        <v>126</v>
      </c>
      <c r="X896" s="90">
        <v>0</v>
      </c>
      <c r="Y896" s="103">
        <v>51</v>
      </c>
      <c r="Z896" s="103">
        <v>90290</v>
      </c>
      <c r="AA896" s="103" t="s">
        <v>379</v>
      </c>
      <c r="AB896" s="111" t="s">
        <v>126</v>
      </c>
      <c r="AC896" s="54">
        <v>90288</v>
      </c>
      <c r="AD896" s="103"/>
      <c r="AE896" s="103"/>
      <c r="AF896" s="103"/>
      <c r="AG896" s="103"/>
      <c r="AH896" s="103"/>
      <c r="AI896" s="103"/>
      <c r="AJ896" s="103"/>
      <c r="AK896" s="103"/>
    </row>
    <row r="897" spans="1:37" s="73" customFormat="1" x14ac:dyDescent="0.3">
      <c r="A897" s="103"/>
      <c r="B897" s="97">
        <v>90290</v>
      </c>
      <c r="C897" s="103" t="s">
        <v>467</v>
      </c>
      <c r="D897" s="103" t="s">
        <v>467</v>
      </c>
      <c r="E897" s="103" t="s">
        <v>126</v>
      </c>
      <c r="F897" s="103" t="s">
        <v>960</v>
      </c>
      <c r="G897" s="60">
        <v>1</v>
      </c>
      <c r="H897" s="103">
        <v>0</v>
      </c>
      <c r="I897" s="103" t="s">
        <v>127</v>
      </c>
      <c r="J897" s="103">
        <v>0</v>
      </c>
      <c r="K897" s="103">
        <v>16</v>
      </c>
      <c r="L897" s="103">
        <v>0</v>
      </c>
      <c r="M897" s="103">
        <v>0</v>
      </c>
      <c r="N897" s="103">
        <v>0</v>
      </c>
      <c r="O897" s="103">
        <v>0</v>
      </c>
      <c r="P897" s="103">
        <v>1</v>
      </c>
      <c r="Q897" s="103">
        <v>1</v>
      </c>
      <c r="R897" s="103">
        <v>0</v>
      </c>
      <c r="S897" s="136" t="s">
        <v>472</v>
      </c>
      <c r="T897" s="136">
        <v>1025</v>
      </c>
      <c r="U897" s="147" t="s">
        <v>379</v>
      </c>
      <c r="V897" s="148">
        <v>7000</v>
      </c>
      <c r="W897" s="90" t="s">
        <v>126</v>
      </c>
      <c r="X897" s="90">
        <v>0</v>
      </c>
      <c r="Y897" s="103">
        <v>52</v>
      </c>
      <c r="Z897" s="103">
        <v>90291</v>
      </c>
      <c r="AA897" s="103" t="s">
        <v>381</v>
      </c>
      <c r="AB897" s="111" t="s">
        <v>126</v>
      </c>
      <c r="AC897" s="54">
        <v>90289</v>
      </c>
      <c r="AD897" s="103"/>
      <c r="AE897" s="103"/>
      <c r="AF897" s="103"/>
      <c r="AG897" s="103"/>
      <c r="AH897" s="103"/>
      <c r="AI897" s="103"/>
      <c r="AJ897" s="103"/>
      <c r="AK897" s="103"/>
    </row>
    <row r="898" spans="1:37" s="73" customFormat="1" x14ac:dyDescent="0.3">
      <c r="A898" s="103"/>
      <c r="B898" s="97">
        <v>90291</v>
      </c>
      <c r="C898" s="103" t="s">
        <v>467</v>
      </c>
      <c r="D898" s="103" t="s">
        <v>467</v>
      </c>
      <c r="E898" s="103" t="s">
        <v>126</v>
      </c>
      <c r="F898" s="103" t="s">
        <v>961</v>
      </c>
      <c r="G898" s="60">
        <v>1</v>
      </c>
      <c r="H898" s="103">
        <v>0</v>
      </c>
      <c r="I898" s="103" t="s">
        <v>127</v>
      </c>
      <c r="J898" s="103">
        <v>0</v>
      </c>
      <c r="K898" s="103">
        <v>16</v>
      </c>
      <c r="L898" s="103">
        <v>0</v>
      </c>
      <c r="M898" s="103">
        <v>0</v>
      </c>
      <c r="N898" s="103">
        <v>0</v>
      </c>
      <c r="O898" s="103">
        <v>0</v>
      </c>
      <c r="P898" s="103">
        <v>1</v>
      </c>
      <c r="Q898" s="103">
        <v>1</v>
      </c>
      <c r="R898" s="103">
        <v>0</v>
      </c>
      <c r="S898" s="136" t="s">
        <v>472</v>
      </c>
      <c r="T898" s="136">
        <v>811</v>
      </c>
      <c r="U898" s="147" t="s">
        <v>381</v>
      </c>
      <c r="V898" s="148">
        <v>320</v>
      </c>
      <c r="W898" s="90" t="s">
        <v>126</v>
      </c>
      <c r="X898" s="90">
        <v>0</v>
      </c>
      <c r="Y898" s="103">
        <v>53</v>
      </c>
      <c r="Z898" s="103">
        <v>90292</v>
      </c>
      <c r="AA898" s="103" t="s">
        <v>385</v>
      </c>
      <c r="AB898" s="111" t="s">
        <v>126</v>
      </c>
      <c r="AC898" s="54">
        <v>90290</v>
      </c>
      <c r="AD898" s="103"/>
      <c r="AE898" s="103"/>
      <c r="AF898" s="103"/>
      <c r="AG898" s="103"/>
      <c r="AH898" s="103"/>
      <c r="AI898" s="103"/>
      <c r="AJ898" s="103"/>
      <c r="AK898" s="103"/>
    </row>
    <row r="899" spans="1:37" s="73" customFormat="1" x14ac:dyDescent="0.3">
      <c r="A899" s="103"/>
      <c r="B899" s="97">
        <v>90292</v>
      </c>
      <c r="C899" s="103" t="s">
        <v>467</v>
      </c>
      <c r="D899" s="103" t="s">
        <v>467</v>
      </c>
      <c r="E899" s="103" t="s">
        <v>126</v>
      </c>
      <c r="F899" s="103" t="s">
        <v>962</v>
      </c>
      <c r="G899" s="60">
        <v>1</v>
      </c>
      <c r="H899" s="103">
        <v>0</v>
      </c>
      <c r="I899" s="103" t="s">
        <v>127</v>
      </c>
      <c r="J899" s="103">
        <v>0</v>
      </c>
      <c r="K899" s="103">
        <v>16</v>
      </c>
      <c r="L899" s="103">
        <v>0</v>
      </c>
      <c r="M899" s="103">
        <v>0</v>
      </c>
      <c r="N899" s="103">
        <v>0</v>
      </c>
      <c r="O899" s="103">
        <v>0</v>
      </c>
      <c r="P899" s="103">
        <v>1</v>
      </c>
      <c r="Q899" s="103">
        <v>1</v>
      </c>
      <c r="R899" s="103">
        <v>0</v>
      </c>
      <c r="S899" s="136" t="s">
        <v>303</v>
      </c>
      <c r="T899" s="136">
        <v>600</v>
      </c>
      <c r="U899" s="147" t="s">
        <v>385</v>
      </c>
      <c r="V899" s="148">
        <v>4</v>
      </c>
      <c r="W899" s="90" t="s">
        <v>126</v>
      </c>
      <c r="X899" s="90">
        <v>0</v>
      </c>
      <c r="Y899" s="103">
        <v>56</v>
      </c>
      <c r="Z899" s="103">
        <v>90293</v>
      </c>
      <c r="AA899" s="103" t="s">
        <v>381</v>
      </c>
      <c r="AB899" s="111" t="s">
        <v>126</v>
      </c>
      <c r="AC899" s="54">
        <v>90291</v>
      </c>
      <c r="AD899" s="103"/>
      <c r="AE899" s="103"/>
      <c r="AF899" s="103"/>
      <c r="AG899" s="103"/>
      <c r="AH899" s="103"/>
      <c r="AI899" s="103"/>
      <c r="AJ899" s="103"/>
      <c r="AK899" s="103"/>
    </row>
    <row r="900" spans="1:37" s="73" customFormat="1" x14ac:dyDescent="0.3">
      <c r="A900" s="103"/>
      <c r="B900" s="97">
        <v>90293</v>
      </c>
      <c r="C900" s="103" t="s">
        <v>467</v>
      </c>
      <c r="D900" s="103" t="s">
        <v>467</v>
      </c>
      <c r="E900" s="103" t="s">
        <v>126</v>
      </c>
      <c r="F900" s="103" t="s">
        <v>963</v>
      </c>
      <c r="G900" s="60">
        <v>1</v>
      </c>
      <c r="H900" s="103">
        <v>0</v>
      </c>
      <c r="I900" s="103" t="s">
        <v>127</v>
      </c>
      <c r="J900" s="103">
        <v>0</v>
      </c>
      <c r="K900" s="103">
        <v>16</v>
      </c>
      <c r="L900" s="103">
        <v>0</v>
      </c>
      <c r="M900" s="103">
        <v>0</v>
      </c>
      <c r="N900" s="103">
        <v>0</v>
      </c>
      <c r="O900" s="103">
        <v>0</v>
      </c>
      <c r="P900" s="103">
        <v>1</v>
      </c>
      <c r="Q900" s="103">
        <v>1</v>
      </c>
      <c r="R900" s="103">
        <v>0</v>
      </c>
      <c r="S900" s="136" t="s">
        <v>472</v>
      </c>
      <c r="T900" s="136">
        <v>1112</v>
      </c>
      <c r="U900" s="147" t="s">
        <v>381</v>
      </c>
      <c r="V900" s="148">
        <v>640</v>
      </c>
      <c r="W900" s="90" t="s">
        <v>126</v>
      </c>
      <c r="X900" s="90">
        <v>0</v>
      </c>
      <c r="Y900" s="103">
        <v>53</v>
      </c>
      <c r="Z900" s="103">
        <v>90294</v>
      </c>
      <c r="AA900" s="103" t="s">
        <v>384</v>
      </c>
      <c r="AB900" s="111" t="s">
        <v>126</v>
      </c>
      <c r="AC900" s="54">
        <v>90292</v>
      </c>
      <c r="AD900" s="103"/>
      <c r="AE900" s="103"/>
      <c r="AF900" s="103"/>
      <c r="AG900" s="103"/>
      <c r="AH900" s="103"/>
      <c r="AI900" s="103"/>
      <c r="AJ900" s="103"/>
      <c r="AK900" s="103"/>
    </row>
    <row r="901" spans="1:37" s="73" customFormat="1" x14ac:dyDescent="0.3">
      <c r="A901" s="103"/>
      <c r="B901" s="97">
        <v>90294</v>
      </c>
      <c r="C901" s="103" t="s">
        <v>467</v>
      </c>
      <c r="D901" s="103" t="s">
        <v>467</v>
      </c>
      <c r="E901" s="103" t="s">
        <v>126</v>
      </c>
      <c r="F901" s="103" t="s">
        <v>964</v>
      </c>
      <c r="G901" s="60">
        <v>1</v>
      </c>
      <c r="H901" s="103">
        <v>0</v>
      </c>
      <c r="I901" s="103" t="s">
        <v>127</v>
      </c>
      <c r="J901" s="103">
        <v>0</v>
      </c>
      <c r="K901" s="103">
        <v>16</v>
      </c>
      <c r="L901" s="103">
        <v>0</v>
      </c>
      <c r="M901" s="103">
        <v>0</v>
      </c>
      <c r="N901" s="103">
        <v>0</v>
      </c>
      <c r="O901" s="103">
        <v>0</v>
      </c>
      <c r="P901" s="103">
        <v>1</v>
      </c>
      <c r="Q901" s="103">
        <v>1</v>
      </c>
      <c r="R901" s="103">
        <v>0</v>
      </c>
      <c r="S901" s="136" t="s">
        <v>305</v>
      </c>
      <c r="T901" s="136">
        <v>30</v>
      </c>
      <c r="U901" s="147" t="s">
        <v>384</v>
      </c>
      <c r="V901" s="148">
        <v>70</v>
      </c>
      <c r="W901" s="90" t="s">
        <v>126</v>
      </c>
      <c r="X901" s="90">
        <v>0</v>
      </c>
      <c r="Y901" s="103">
        <v>55</v>
      </c>
      <c r="Z901" s="103">
        <v>90295</v>
      </c>
      <c r="AA901" s="103" t="s">
        <v>617</v>
      </c>
      <c r="AB901" s="111" t="s">
        <v>126</v>
      </c>
      <c r="AC901" s="54">
        <v>90293</v>
      </c>
      <c r="AD901" s="103"/>
      <c r="AE901" s="103"/>
      <c r="AF901" s="103"/>
      <c r="AG901" s="103"/>
      <c r="AH901" s="103"/>
      <c r="AI901" s="103"/>
      <c r="AJ901" s="103"/>
      <c r="AK901" s="103"/>
    </row>
    <row r="902" spans="1:37" s="73" customFormat="1" x14ac:dyDescent="0.3">
      <c r="A902" s="103"/>
      <c r="B902" s="97">
        <v>90295</v>
      </c>
      <c r="C902" s="103" t="s">
        <v>467</v>
      </c>
      <c r="D902" s="103" t="s">
        <v>467</v>
      </c>
      <c r="E902" s="103" t="s">
        <v>126</v>
      </c>
      <c r="F902" s="103" t="s">
        <v>965</v>
      </c>
      <c r="G902" s="60">
        <v>1</v>
      </c>
      <c r="H902" s="103">
        <v>0</v>
      </c>
      <c r="I902" s="103" t="s">
        <v>127</v>
      </c>
      <c r="J902" s="103">
        <v>0</v>
      </c>
      <c r="K902" s="103">
        <v>16</v>
      </c>
      <c r="L902" s="103">
        <v>0</v>
      </c>
      <c r="M902" s="103">
        <v>0</v>
      </c>
      <c r="N902" s="103">
        <v>0</v>
      </c>
      <c r="O902" s="103">
        <v>0</v>
      </c>
      <c r="P902" s="103">
        <v>1</v>
      </c>
      <c r="Q902" s="103">
        <v>1</v>
      </c>
      <c r="R902" s="103">
        <v>0</v>
      </c>
      <c r="S902" s="136" t="s">
        <v>303</v>
      </c>
      <c r="T902" s="136">
        <v>600</v>
      </c>
      <c r="U902" s="147" t="s">
        <v>617</v>
      </c>
      <c r="V902" s="148">
        <v>5</v>
      </c>
      <c r="W902" s="90" t="s">
        <v>126</v>
      </c>
      <c r="X902" s="90">
        <v>0</v>
      </c>
      <c r="Y902" s="103">
        <v>54</v>
      </c>
      <c r="Z902" s="103">
        <v>90296</v>
      </c>
      <c r="AA902" s="103" t="s">
        <v>379</v>
      </c>
      <c r="AB902" s="111" t="s">
        <v>126</v>
      </c>
      <c r="AC902" s="54">
        <v>90294</v>
      </c>
      <c r="AD902" s="103"/>
      <c r="AE902" s="103"/>
      <c r="AF902" s="103"/>
      <c r="AG902" s="103"/>
      <c r="AH902" s="103"/>
      <c r="AI902" s="103"/>
      <c r="AJ902" s="103"/>
      <c r="AK902" s="103"/>
    </row>
    <row r="903" spans="1:37" s="73" customFormat="1" x14ac:dyDescent="0.3">
      <c r="A903" s="103"/>
      <c r="B903" s="97">
        <v>90296</v>
      </c>
      <c r="C903" s="103" t="s">
        <v>467</v>
      </c>
      <c r="D903" s="103" t="s">
        <v>467</v>
      </c>
      <c r="E903" s="103" t="s">
        <v>126</v>
      </c>
      <c r="F903" s="103" t="s">
        <v>966</v>
      </c>
      <c r="G903" s="60">
        <v>1</v>
      </c>
      <c r="H903" s="103">
        <v>0</v>
      </c>
      <c r="I903" s="103" t="s">
        <v>127</v>
      </c>
      <c r="J903" s="103">
        <v>0</v>
      </c>
      <c r="K903" s="103">
        <v>16</v>
      </c>
      <c r="L903" s="103">
        <v>0</v>
      </c>
      <c r="M903" s="103">
        <v>0</v>
      </c>
      <c r="N903" s="103">
        <v>0</v>
      </c>
      <c r="O903" s="103">
        <v>0</v>
      </c>
      <c r="P903" s="103">
        <v>1</v>
      </c>
      <c r="Q903" s="103">
        <v>1</v>
      </c>
      <c r="R903" s="103">
        <v>0</v>
      </c>
      <c r="S903" s="136" t="s">
        <v>472</v>
      </c>
      <c r="T903" s="136">
        <v>811</v>
      </c>
      <c r="U903" s="147" t="s">
        <v>379</v>
      </c>
      <c r="V903" s="148">
        <v>7000</v>
      </c>
      <c r="W903" s="90" t="s">
        <v>126</v>
      </c>
      <c r="X903" s="90">
        <v>0</v>
      </c>
      <c r="Y903" s="103">
        <v>52</v>
      </c>
      <c r="Z903" s="103">
        <v>90297</v>
      </c>
      <c r="AA903" s="103" t="s">
        <v>378</v>
      </c>
      <c r="AB903" s="111" t="s">
        <v>126</v>
      </c>
      <c r="AC903" s="54">
        <v>90295</v>
      </c>
      <c r="AD903" s="103"/>
      <c r="AE903" s="103"/>
      <c r="AF903" s="103"/>
      <c r="AG903" s="103"/>
      <c r="AH903" s="103"/>
      <c r="AI903" s="103"/>
      <c r="AJ903" s="103"/>
      <c r="AK903" s="103"/>
    </row>
    <row r="904" spans="1:37" s="74" customFormat="1" x14ac:dyDescent="0.3">
      <c r="A904" s="103"/>
      <c r="B904" s="97">
        <v>90297</v>
      </c>
      <c r="C904" s="103" t="s">
        <v>467</v>
      </c>
      <c r="D904" s="103" t="s">
        <v>467</v>
      </c>
      <c r="E904" s="103" t="s">
        <v>126</v>
      </c>
      <c r="F904" s="103" t="s">
        <v>967</v>
      </c>
      <c r="G904" s="60">
        <v>1</v>
      </c>
      <c r="H904" s="103">
        <v>0</v>
      </c>
      <c r="I904" s="103" t="s">
        <v>127</v>
      </c>
      <c r="J904" s="103">
        <v>0</v>
      </c>
      <c r="K904" s="103">
        <v>16</v>
      </c>
      <c r="L904" s="103">
        <v>0</v>
      </c>
      <c r="M904" s="103">
        <v>0</v>
      </c>
      <c r="N904" s="103">
        <v>0</v>
      </c>
      <c r="O904" s="103">
        <v>0</v>
      </c>
      <c r="P904" s="103">
        <v>1</v>
      </c>
      <c r="Q904" s="103">
        <v>1</v>
      </c>
      <c r="R904" s="103">
        <v>0</v>
      </c>
      <c r="S904" s="136" t="s">
        <v>472</v>
      </c>
      <c r="T904" s="136">
        <v>1112</v>
      </c>
      <c r="U904" s="147" t="s">
        <v>378</v>
      </c>
      <c r="V904" s="148">
        <v>15</v>
      </c>
      <c r="W904" s="90" t="s">
        <v>126</v>
      </c>
      <c r="X904" s="90">
        <v>0</v>
      </c>
      <c r="Y904" s="103">
        <v>51</v>
      </c>
      <c r="Z904" s="103">
        <v>90298</v>
      </c>
      <c r="AA904" s="103" t="s">
        <v>384</v>
      </c>
      <c r="AB904" s="111" t="s">
        <v>126</v>
      </c>
      <c r="AC904" s="54">
        <v>90296</v>
      </c>
      <c r="AD904" s="103"/>
      <c r="AE904" s="103"/>
      <c r="AF904" s="103"/>
      <c r="AG904" s="103"/>
      <c r="AH904" s="103"/>
      <c r="AI904" s="103"/>
      <c r="AJ904" s="103"/>
      <c r="AK904" s="103"/>
    </row>
    <row r="905" spans="1:37" s="74" customFormat="1" x14ac:dyDescent="0.3">
      <c r="A905" s="103"/>
      <c r="B905" s="97">
        <v>90298</v>
      </c>
      <c r="C905" s="103" t="s">
        <v>467</v>
      </c>
      <c r="D905" s="103" t="s">
        <v>467</v>
      </c>
      <c r="E905" s="103" t="s">
        <v>126</v>
      </c>
      <c r="F905" s="103" t="s">
        <v>968</v>
      </c>
      <c r="G905" s="60">
        <v>1</v>
      </c>
      <c r="H905" s="103">
        <v>0</v>
      </c>
      <c r="I905" s="103" t="s">
        <v>127</v>
      </c>
      <c r="J905" s="103">
        <v>0</v>
      </c>
      <c r="K905" s="103">
        <v>16</v>
      </c>
      <c r="L905" s="103">
        <v>0</v>
      </c>
      <c r="M905" s="103">
        <v>0</v>
      </c>
      <c r="N905" s="103">
        <v>0</v>
      </c>
      <c r="O905" s="103">
        <v>0</v>
      </c>
      <c r="P905" s="103">
        <v>1</v>
      </c>
      <c r="Q905" s="103">
        <v>1</v>
      </c>
      <c r="R905" s="103">
        <v>0</v>
      </c>
      <c r="S905" s="136" t="s">
        <v>303</v>
      </c>
      <c r="T905" s="136">
        <v>600</v>
      </c>
      <c r="U905" s="147" t="s">
        <v>384</v>
      </c>
      <c r="V905" s="148">
        <v>90</v>
      </c>
      <c r="W905" s="90" t="s">
        <v>126</v>
      </c>
      <c r="X905" s="90">
        <v>0</v>
      </c>
      <c r="Y905" s="103">
        <v>55</v>
      </c>
      <c r="Z905" s="103">
        <v>90299</v>
      </c>
      <c r="AA905" s="103" t="s">
        <v>381</v>
      </c>
      <c r="AB905" s="111" t="s">
        <v>126</v>
      </c>
      <c r="AC905" s="54">
        <v>90297</v>
      </c>
      <c r="AD905" s="103"/>
      <c r="AE905" s="103"/>
      <c r="AF905" s="103"/>
      <c r="AG905" s="103"/>
      <c r="AH905" s="103"/>
      <c r="AI905" s="103"/>
      <c r="AJ905" s="103"/>
      <c r="AK905" s="103"/>
    </row>
    <row r="906" spans="1:37" s="73" customFormat="1" x14ac:dyDescent="0.3">
      <c r="A906" s="103"/>
      <c r="B906" s="97">
        <v>90299</v>
      </c>
      <c r="C906" s="103" t="s">
        <v>467</v>
      </c>
      <c r="D906" s="103" t="s">
        <v>467</v>
      </c>
      <c r="E906" s="103" t="s">
        <v>126</v>
      </c>
      <c r="F906" s="103" t="s">
        <v>969</v>
      </c>
      <c r="G906" s="60">
        <v>1</v>
      </c>
      <c r="H906" s="103">
        <v>0</v>
      </c>
      <c r="I906" s="103" t="s">
        <v>127</v>
      </c>
      <c r="J906" s="103">
        <v>0</v>
      </c>
      <c r="K906" s="103">
        <v>16</v>
      </c>
      <c r="L906" s="103">
        <v>0</v>
      </c>
      <c r="M906" s="103">
        <v>0</v>
      </c>
      <c r="N906" s="103">
        <v>0</v>
      </c>
      <c r="O906" s="103">
        <v>0</v>
      </c>
      <c r="P906" s="103">
        <v>1</v>
      </c>
      <c r="Q906" s="103">
        <v>1</v>
      </c>
      <c r="R906" s="103">
        <v>0</v>
      </c>
      <c r="S906" s="136" t="s">
        <v>304</v>
      </c>
      <c r="T906" s="136">
        <v>30</v>
      </c>
      <c r="U906" s="147" t="s">
        <v>381</v>
      </c>
      <c r="V906" s="148">
        <v>320</v>
      </c>
      <c r="W906" s="90" t="s">
        <v>126</v>
      </c>
      <c r="X906" s="90">
        <v>0</v>
      </c>
      <c r="Y906" s="103">
        <v>53</v>
      </c>
      <c r="Z906" s="103">
        <v>90300</v>
      </c>
      <c r="AA906" s="103" t="s">
        <v>617</v>
      </c>
      <c r="AB906" s="111" t="s">
        <v>126</v>
      </c>
      <c r="AC906" s="54">
        <v>90298</v>
      </c>
      <c r="AD906" s="103"/>
      <c r="AE906" s="103"/>
      <c r="AF906" s="103"/>
      <c r="AG906" s="103"/>
      <c r="AH906" s="103"/>
      <c r="AI906" s="103"/>
      <c r="AJ906" s="103"/>
      <c r="AK906" s="103"/>
    </row>
    <row r="907" spans="1:37" s="74" customFormat="1" x14ac:dyDescent="0.3">
      <c r="A907" s="103"/>
      <c r="B907" s="97">
        <v>90300</v>
      </c>
      <c r="C907" s="103" t="s">
        <v>467</v>
      </c>
      <c r="D907" s="103" t="s">
        <v>467</v>
      </c>
      <c r="E907" s="103" t="s">
        <v>126</v>
      </c>
      <c r="F907" s="103" t="s">
        <v>970</v>
      </c>
      <c r="G907" s="60">
        <v>1</v>
      </c>
      <c r="H907" s="103">
        <v>0</v>
      </c>
      <c r="I907" s="103" t="s">
        <v>127</v>
      </c>
      <c r="J907" s="103">
        <v>0</v>
      </c>
      <c r="K907" s="103">
        <v>16</v>
      </c>
      <c r="L907" s="103">
        <v>0</v>
      </c>
      <c r="M907" s="103">
        <v>0</v>
      </c>
      <c r="N907" s="103">
        <v>0</v>
      </c>
      <c r="O907" s="103">
        <v>0</v>
      </c>
      <c r="P907" s="103">
        <v>1</v>
      </c>
      <c r="Q907" s="103">
        <v>1</v>
      </c>
      <c r="R907" s="103">
        <v>0</v>
      </c>
      <c r="S907" s="136" t="s">
        <v>304</v>
      </c>
      <c r="T907" s="136">
        <v>30</v>
      </c>
      <c r="U907" s="147" t="s">
        <v>617</v>
      </c>
      <c r="V907" s="148">
        <v>4</v>
      </c>
      <c r="W907" s="90" t="s">
        <v>126</v>
      </c>
      <c r="X907" s="90">
        <v>0</v>
      </c>
      <c r="Y907" s="103">
        <v>54</v>
      </c>
      <c r="Z907" s="103">
        <v>90301</v>
      </c>
      <c r="AA907" s="103" t="s">
        <v>384</v>
      </c>
      <c r="AB907" s="111" t="s">
        <v>126</v>
      </c>
      <c r="AC907" s="54">
        <v>90299</v>
      </c>
      <c r="AD907" s="103"/>
      <c r="AE907" s="103"/>
      <c r="AF907" s="103"/>
      <c r="AG907" s="103"/>
      <c r="AH907" s="103"/>
      <c r="AI907" s="103"/>
      <c r="AJ907" s="103"/>
      <c r="AK907" s="103"/>
    </row>
    <row r="908" spans="1:37" s="74" customFormat="1" x14ac:dyDescent="0.3">
      <c r="A908" s="103"/>
      <c r="B908" s="97">
        <v>90301</v>
      </c>
      <c r="C908" s="103" t="s">
        <v>467</v>
      </c>
      <c r="D908" s="103" t="s">
        <v>467</v>
      </c>
      <c r="E908" s="103" t="s">
        <v>126</v>
      </c>
      <c r="F908" s="103" t="s">
        <v>971</v>
      </c>
      <c r="G908" s="60">
        <v>1</v>
      </c>
      <c r="H908" s="103">
        <v>0</v>
      </c>
      <c r="I908" s="103" t="s">
        <v>127</v>
      </c>
      <c r="J908" s="103">
        <v>0</v>
      </c>
      <c r="K908" s="103">
        <v>16</v>
      </c>
      <c r="L908" s="103">
        <v>0</v>
      </c>
      <c r="M908" s="103">
        <v>0</v>
      </c>
      <c r="N908" s="103">
        <v>0</v>
      </c>
      <c r="O908" s="103">
        <v>0</v>
      </c>
      <c r="P908" s="103">
        <v>1</v>
      </c>
      <c r="Q908" s="103">
        <v>1</v>
      </c>
      <c r="R908" s="103">
        <v>0</v>
      </c>
      <c r="S908" s="136" t="s">
        <v>303</v>
      </c>
      <c r="T908" s="136">
        <v>600</v>
      </c>
      <c r="U908" s="147" t="s">
        <v>384</v>
      </c>
      <c r="V908" s="148">
        <v>90</v>
      </c>
      <c r="W908" s="90" t="s">
        <v>126</v>
      </c>
      <c r="X908" s="90">
        <v>0</v>
      </c>
      <c r="Y908" s="103">
        <v>55</v>
      </c>
      <c r="Z908" s="103">
        <v>90302</v>
      </c>
      <c r="AA908" s="103" t="s">
        <v>617</v>
      </c>
      <c r="AB908" s="111" t="s">
        <v>126</v>
      </c>
      <c r="AC908" s="54">
        <v>90300</v>
      </c>
      <c r="AD908" s="103"/>
      <c r="AE908" s="103"/>
      <c r="AF908" s="103"/>
      <c r="AG908" s="103"/>
      <c r="AH908" s="103"/>
      <c r="AI908" s="103"/>
      <c r="AJ908" s="103"/>
      <c r="AK908" s="103"/>
    </row>
    <row r="909" spans="1:37" s="73" customFormat="1" x14ac:dyDescent="0.3">
      <c r="A909" s="103"/>
      <c r="B909" s="97">
        <v>90302</v>
      </c>
      <c r="C909" s="103" t="s">
        <v>467</v>
      </c>
      <c r="D909" s="103" t="s">
        <v>467</v>
      </c>
      <c r="E909" s="103" t="s">
        <v>126</v>
      </c>
      <c r="F909" s="103" t="s">
        <v>972</v>
      </c>
      <c r="G909" s="60">
        <v>1</v>
      </c>
      <c r="H909" s="103">
        <v>0</v>
      </c>
      <c r="I909" s="103" t="s">
        <v>127</v>
      </c>
      <c r="J909" s="103">
        <v>0</v>
      </c>
      <c r="K909" s="103">
        <v>16</v>
      </c>
      <c r="L909" s="103">
        <v>0</v>
      </c>
      <c r="M909" s="103">
        <v>0</v>
      </c>
      <c r="N909" s="103">
        <v>0</v>
      </c>
      <c r="O909" s="103">
        <v>0</v>
      </c>
      <c r="P909" s="103">
        <v>1</v>
      </c>
      <c r="Q909" s="103">
        <v>1</v>
      </c>
      <c r="R909" s="103">
        <v>0</v>
      </c>
      <c r="S909" s="136" t="s">
        <v>472</v>
      </c>
      <c r="T909" s="146">
        <v>1201</v>
      </c>
      <c r="U909" s="147" t="s">
        <v>617</v>
      </c>
      <c r="V909" s="148">
        <v>4</v>
      </c>
      <c r="W909" s="90" t="s">
        <v>126</v>
      </c>
      <c r="X909" s="90">
        <v>0</v>
      </c>
      <c r="Y909" s="103">
        <v>54</v>
      </c>
      <c r="Z909" s="103">
        <v>90303</v>
      </c>
      <c r="AA909" s="103" t="s">
        <v>385</v>
      </c>
      <c r="AB909" s="111" t="s">
        <v>126</v>
      </c>
      <c r="AC909" s="54">
        <v>90301</v>
      </c>
      <c r="AD909" s="103"/>
      <c r="AE909" s="103"/>
      <c r="AF909" s="103"/>
      <c r="AG909" s="103"/>
      <c r="AH909" s="103"/>
      <c r="AI909" s="103"/>
      <c r="AJ909" s="103"/>
      <c r="AK909" s="103"/>
    </row>
    <row r="910" spans="1:37" s="73" customFormat="1" x14ac:dyDescent="0.3">
      <c r="A910" s="103"/>
      <c r="B910" s="97">
        <v>90303</v>
      </c>
      <c r="C910" s="103" t="s">
        <v>467</v>
      </c>
      <c r="D910" s="103" t="s">
        <v>467</v>
      </c>
      <c r="E910" s="103" t="s">
        <v>126</v>
      </c>
      <c r="F910" s="103" t="s">
        <v>973</v>
      </c>
      <c r="G910" s="60">
        <v>1</v>
      </c>
      <c r="H910" s="103">
        <v>0</v>
      </c>
      <c r="I910" s="103" t="s">
        <v>127</v>
      </c>
      <c r="J910" s="103">
        <v>0</v>
      </c>
      <c r="K910" s="103">
        <v>16</v>
      </c>
      <c r="L910" s="103">
        <v>0</v>
      </c>
      <c r="M910" s="103">
        <v>0</v>
      </c>
      <c r="N910" s="103">
        <v>0</v>
      </c>
      <c r="O910" s="103">
        <v>0</v>
      </c>
      <c r="P910" s="103">
        <v>1</v>
      </c>
      <c r="Q910" s="103">
        <v>1</v>
      </c>
      <c r="R910" s="103">
        <v>0</v>
      </c>
      <c r="S910" s="136" t="s">
        <v>472</v>
      </c>
      <c r="T910" s="146">
        <v>2101</v>
      </c>
      <c r="U910" s="147" t="s">
        <v>385</v>
      </c>
      <c r="V910" s="148">
        <v>4</v>
      </c>
      <c r="W910" s="90" t="s">
        <v>126</v>
      </c>
      <c r="X910" s="90">
        <v>0</v>
      </c>
      <c r="Y910" s="103">
        <v>56</v>
      </c>
      <c r="Z910" s="103">
        <v>90304</v>
      </c>
      <c r="AA910" s="92" t="s">
        <v>998</v>
      </c>
      <c r="AB910" s="111" t="s">
        <v>126</v>
      </c>
      <c r="AC910" s="54">
        <v>90302</v>
      </c>
      <c r="AD910" s="103"/>
      <c r="AE910" s="103"/>
      <c r="AF910" s="103"/>
      <c r="AG910" s="103"/>
      <c r="AH910" s="103"/>
      <c r="AI910" s="103"/>
      <c r="AJ910" s="103"/>
      <c r="AK910" s="103"/>
    </row>
    <row r="911" spans="1:37" s="79" customFormat="1" x14ac:dyDescent="0.3">
      <c r="A911" s="103"/>
      <c r="B911" s="97">
        <v>90304</v>
      </c>
      <c r="C911" s="103" t="s">
        <v>467</v>
      </c>
      <c r="D911" s="103" t="s">
        <v>467</v>
      </c>
      <c r="E911" s="103" t="s">
        <v>126</v>
      </c>
      <c r="F911" s="103" t="s">
        <v>974</v>
      </c>
      <c r="G911" s="60">
        <v>1</v>
      </c>
      <c r="H911" s="103">
        <v>0</v>
      </c>
      <c r="I911" s="103" t="s">
        <v>127</v>
      </c>
      <c r="J911" s="103">
        <v>0</v>
      </c>
      <c r="K911" s="103">
        <v>16</v>
      </c>
      <c r="L911" s="103">
        <v>0</v>
      </c>
      <c r="M911" s="103">
        <v>0</v>
      </c>
      <c r="N911" s="103">
        <v>0</v>
      </c>
      <c r="O911" s="103">
        <v>0</v>
      </c>
      <c r="P911" s="103">
        <v>1</v>
      </c>
      <c r="Q911" s="103">
        <v>1</v>
      </c>
      <c r="R911" s="103">
        <v>0</v>
      </c>
      <c r="S911" s="136" t="s">
        <v>472</v>
      </c>
      <c r="T911" s="146">
        <v>2201</v>
      </c>
      <c r="U911" s="142" t="s">
        <v>998</v>
      </c>
      <c r="V911" s="143">
        <v>209</v>
      </c>
      <c r="W911" s="90" t="s">
        <v>126</v>
      </c>
      <c r="X911" s="90">
        <v>0</v>
      </c>
      <c r="Y911" s="103">
        <v>50</v>
      </c>
      <c r="Z911" s="103">
        <v>90305</v>
      </c>
      <c r="AA911" s="103" t="s">
        <v>379</v>
      </c>
      <c r="AB911" s="111" t="s">
        <v>126</v>
      </c>
      <c r="AC911" s="54">
        <v>90303</v>
      </c>
      <c r="AD911" s="103"/>
      <c r="AE911" s="103"/>
      <c r="AF911" s="103"/>
      <c r="AG911" s="103"/>
      <c r="AH911" s="103"/>
      <c r="AI911" s="103"/>
      <c r="AJ911" s="103"/>
      <c r="AK911" s="103"/>
    </row>
    <row r="912" spans="1:37" s="73" customFormat="1" x14ac:dyDescent="0.3">
      <c r="A912" s="103"/>
      <c r="B912" s="97">
        <v>90305</v>
      </c>
      <c r="C912" s="103" t="s">
        <v>467</v>
      </c>
      <c r="D912" s="103" t="s">
        <v>467</v>
      </c>
      <c r="E912" s="103" t="s">
        <v>126</v>
      </c>
      <c r="F912" s="103" t="s">
        <v>975</v>
      </c>
      <c r="G912" s="60">
        <v>1</v>
      </c>
      <c r="H912" s="103">
        <v>0</v>
      </c>
      <c r="I912" s="103" t="s">
        <v>127</v>
      </c>
      <c r="J912" s="103">
        <v>0</v>
      </c>
      <c r="K912" s="103">
        <v>16</v>
      </c>
      <c r="L912" s="103">
        <v>0</v>
      </c>
      <c r="M912" s="103">
        <v>0</v>
      </c>
      <c r="N912" s="103">
        <v>0</v>
      </c>
      <c r="O912" s="103">
        <v>0</v>
      </c>
      <c r="P912" s="103">
        <v>1</v>
      </c>
      <c r="Q912" s="103">
        <v>1</v>
      </c>
      <c r="R912" s="103">
        <v>0</v>
      </c>
      <c r="S912" s="136" t="s">
        <v>303</v>
      </c>
      <c r="T912" s="136">
        <v>600</v>
      </c>
      <c r="U912" s="149" t="s">
        <v>379</v>
      </c>
      <c r="V912" s="150">
        <v>7000</v>
      </c>
      <c r="W912" s="90" t="s">
        <v>126</v>
      </c>
      <c r="X912" s="90">
        <v>0</v>
      </c>
      <c r="Y912" s="103">
        <v>52</v>
      </c>
      <c r="Z912" s="103">
        <v>90306</v>
      </c>
      <c r="AA912" s="103" t="s">
        <v>381</v>
      </c>
      <c r="AB912" s="111" t="s">
        <v>126</v>
      </c>
      <c r="AC912" s="54">
        <v>90304</v>
      </c>
      <c r="AD912" s="103"/>
      <c r="AE912" s="103"/>
      <c r="AF912" s="103"/>
      <c r="AG912" s="103"/>
      <c r="AH912" s="103"/>
      <c r="AI912" s="103"/>
      <c r="AJ912" s="103"/>
      <c r="AK912" s="103"/>
    </row>
    <row r="913" spans="1:37" s="74" customFormat="1" x14ac:dyDescent="0.3">
      <c r="A913" s="103"/>
      <c r="B913" s="97">
        <v>90306</v>
      </c>
      <c r="C913" s="103" t="s">
        <v>467</v>
      </c>
      <c r="D913" s="103" t="s">
        <v>467</v>
      </c>
      <c r="E913" s="103" t="s">
        <v>126</v>
      </c>
      <c r="F913" s="103" t="s">
        <v>976</v>
      </c>
      <c r="G913" s="60">
        <v>1</v>
      </c>
      <c r="H913" s="103">
        <v>0</v>
      </c>
      <c r="I913" s="103" t="s">
        <v>127</v>
      </c>
      <c r="J913" s="103">
        <v>0</v>
      </c>
      <c r="K913" s="103">
        <v>16</v>
      </c>
      <c r="L913" s="103">
        <v>0</v>
      </c>
      <c r="M913" s="103">
        <v>0</v>
      </c>
      <c r="N913" s="103">
        <v>0</v>
      </c>
      <c r="O913" s="103">
        <v>0</v>
      </c>
      <c r="P913" s="103">
        <v>1</v>
      </c>
      <c r="Q913" s="103">
        <v>1</v>
      </c>
      <c r="R913" s="103">
        <v>0</v>
      </c>
      <c r="S913" s="136" t="s">
        <v>472</v>
      </c>
      <c r="T913" s="136">
        <v>1112</v>
      </c>
      <c r="U913" s="149" t="s">
        <v>381</v>
      </c>
      <c r="V913" s="150">
        <v>640</v>
      </c>
      <c r="W913" s="90" t="s">
        <v>126</v>
      </c>
      <c r="X913" s="90">
        <v>0</v>
      </c>
      <c r="Y913" s="103">
        <v>53</v>
      </c>
      <c r="Z913" s="103">
        <v>90307</v>
      </c>
      <c r="AA913" s="103" t="s">
        <v>617</v>
      </c>
      <c r="AB913" s="111" t="s">
        <v>126</v>
      </c>
      <c r="AC913" s="54">
        <v>90305</v>
      </c>
      <c r="AD913" s="103"/>
      <c r="AE913" s="103"/>
      <c r="AF913" s="103"/>
      <c r="AG913" s="103"/>
      <c r="AH913" s="103"/>
      <c r="AI913" s="103"/>
      <c r="AJ913" s="103"/>
      <c r="AK913" s="103"/>
    </row>
    <row r="914" spans="1:37" s="74" customFormat="1" x14ac:dyDescent="0.3">
      <c r="A914" s="103"/>
      <c r="B914" s="97">
        <v>90307</v>
      </c>
      <c r="C914" s="103" t="s">
        <v>467</v>
      </c>
      <c r="D914" s="103" t="s">
        <v>467</v>
      </c>
      <c r="E914" s="103" t="s">
        <v>126</v>
      </c>
      <c r="F914" s="103" t="s">
        <v>977</v>
      </c>
      <c r="G914" s="60">
        <v>1</v>
      </c>
      <c r="H914" s="103">
        <v>0</v>
      </c>
      <c r="I914" s="103" t="s">
        <v>127</v>
      </c>
      <c r="J914" s="103">
        <v>0</v>
      </c>
      <c r="K914" s="103">
        <v>16</v>
      </c>
      <c r="L914" s="103">
        <v>0</v>
      </c>
      <c r="M914" s="103">
        <v>0</v>
      </c>
      <c r="N914" s="103">
        <v>0</v>
      </c>
      <c r="O914" s="103">
        <v>0</v>
      </c>
      <c r="P914" s="103">
        <v>1</v>
      </c>
      <c r="Q914" s="103">
        <v>1</v>
      </c>
      <c r="R914" s="103">
        <v>0</v>
      </c>
      <c r="S914" s="136" t="s">
        <v>472</v>
      </c>
      <c r="T914" s="136">
        <v>1025</v>
      </c>
      <c r="U914" s="149" t="s">
        <v>617</v>
      </c>
      <c r="V914" s="150">
        <v>5</v>
      </c>
      <c r="W914" s="90" t="s">
        <v>126</v>
      </c>
      <c r="X914" s="90">
        <v>0</v>
      </c>
      <c r="Y914" s="103">
        <v>54</v>
      </c>
      <c r="Z914" s="103">
        <v>90308</v>
      </c>
      <c r="AA914" s="103" t="s">
        <v>384</v>
      </c>
      <c r="AB914" s="111" t="s">
        <v>126</v>
      </c>
      <c r="AC914" s="54">
        <v>90306</v>
      </c>
      <c r="AD914" s="103"/>
      <c r="AE914" s="103"/>
      <c r="AF914" s="103"/>
      <c r="AG914" s="103"/>
      <c r="AH914" s="103"/>
      <c r="AI914" s="103"/>
      <c r="AJ914" s="103"/>
      <c r="AK914" s="103"/>
    </row>
    <row r="915" spans="1:37" s="73" customFormat="1" x14ac:dyDescent="0.3">
      <c r="A915" s="103"/>
      <c r="B915" s="97">
        <v>90308</v>
      </c>
      <c r="C915" s="103" t="s">
        <v>467</v>
      </c>
      <c r="D915" s="103" t="s">
        <v>467</v>
      </c>
      <c r="E915" s="103" t="s">
        <v>126</v>
      </c>
      <c r="F915" s="103" t="s">
        <v>978</v>
      </c>
      <c r="G915" s="60">
        <v>1</v>
      </c>
      <c r="H915" s="103">
        <v>0</v>
      </c>
      <c r="I915" s="103" t="s">
        <v>127</v>
      </c>
      <c r="J915" s="103">
        <v>0</v>
      </c>
      <c r="K915" s="103">
        <v>16</v>
      </c>
      <c r="L915" s="103">
        <v>0</v>
      </c>
      <c r="M915" s="103">
        <v>0</v>
      </c>
      <c r="N915" s="103">
        <v>0</v>
      </c>
      <c r="O915" s="103">
        <v>0</v>
      </c>
      <c r="P915" s="103">
        <v>1</v>
      </c>
      <c r="Q915" s="103">
        <v>1</v>
      </c>
      <c r="R915" s="103">
        <v>0</v>
      </c>
      <c r="S915" s="136" t="s">
        <v>305</v>
      </c>
      <c r="T915" s="136">
        <v>40</v>
      </c>
      <c r="U915" s="149" t="s">
        <v>384</v>
      </c>
      <c r="V915" s="150">
        <v>120</v>
      </c>
      <c r="W915" s="90" t="s">
        <v>126</v>
      </c>
      <c r="X915" s="90">
        <v>0</v>
      </c>
      <c r="Y915" s="103">
        <v>55</v>
      </c>
      <c r="Z915" s="103">
        <v>90309</v>
      </c>
      <c r="AA915" s="103" t="s">
        <v>385</v>
      </c>
      <c r="AB915" s="111" t="s">
        <v>126</v>
      </c>
      <c r="AC915" s="54">
        <v>90307</v>
      </c>
      <c r="AD915" s="103"/>
      <c r="AE915" s="103"/>
      <c r="AF915" s="103"/>
      <c r="AG915" s="103"/>
      <c r="AH915" s="103"/>
      <c r="AI915" s="103"/>
      <c r="AJ915" s="103"/>
      <c r="AK915" s="103"/>
    </row>
    <row r="916" spans="1:37" s="73" customFormat="1" x14ac:dyDescent="0.3">
      <c r="A916" s="103"/>
      <c r="B916" s="97">
        <v>90309</v>
      </c>
      <c r="C916" s="103" t="s">
        <v>467</v>
      </c>
      <c r="D916" s="103" t="s">
        <v>467</v>
      </c>
      <c r="E916" s="103" t="s">
        <v>126</v>
      </c>
      <c r="F916" s="103" t="s">
        <v>979</v>
      </c>
      <c r="G916" s="60">
        <v>1</v>
      </c>
      <c r="H916" s="103">
        <v>0</v>
      </c>
      <c r="I916" s="103" t="s">
        <v>127</v>
      </c>
      <c r="J916" s="103">
        <v>0</v>
      </c>
      <c r="K916" s="103">
        <v>16</v>
      </c>
      <c r="L916" s="103">
        <v>0</v>
      </c>
      <c r="M916" s="103">
        <v>0</v>
      </c>
      <c r="N916" s="103">
        <v>0</v>
      </c>
      <c r="O916" s="103">
        <v>0</v>
      </c>
      <c r="P916" s="103">
        <v>1</v>
      </c>
      <c r="Q916" s="103">
        <v>1</v>
      </c>
      <c r="R916" s="103">
        <v>0</v>
      </c>
      <c r="S916" s="136" t="s">
        <v>303</v>
      </c>
      <c r="T916" s="136">
        <v>600</v>
      </c>
      <c r="U916" s="149" t="s">
        <v>385</v>
      </c>
      <c r="V916" s="150">
        <v>4</v>
      </c>
      <c r="W916" s="90" t="s">
        <v>126</v>
      </c>
      <c r="X916" s="90">
        <v>0</v>
      </c>
      <c r="Y916" s="103">
        <v>56</v>
      </c>
      <c r="Z916" s="103">
        <v>90310</v>
      </c>
      <c r="AA916" s="103" t="s">
        <v>379</v>
      </c>
      <c r="AB916" s="111" t="s">
        <v>126</v>
      </c>
      <c r="AC916" s="54">
        <v>90308</v>
      </c>
      <c r="AD916" s="103"/>
      <c r="AE916" s="103"/>
      <c r="AF916" s="103"/>
      <c r="AG916" s="103"/>
      <c r="AH916" s="103"/>
      <c r="AI916" s="103"/>
      <c r="AJ916" s="103"/>
      <c r="AK916" s="103"/>
    </row>
    <row r="917" spans="1:37" s="73" customFormat="1" x14ac:dyDescent="0.3">
      <c r="A917" s="103"/>
      <c r="B917" s="97">
        <v>90310</v>
      </c>
      <c r="C917" s="103" t="s">
        <v>467</v>
      </c>
      <c r="D917" s="103" t="s">
        <v>467</v>
      </c>
      <c r="E917" s="103" t="s">
        <v>126</v>
      </c>
      <c r="F917" s="103" t="s">
        <v>980</v>
      </c>
      <c r="G917" s="60">
        <v>1</v>
      </c>
      <c r="H917" s="103">
        <v>0</v>
      </c>
      <c r="I917" s="103" t="s">
        <v>127</v>
      </c>
      <c r="J917" s="103">
        <v>0</v>
      </c>
      <c r="K917" s="103">
        <v>16</v>
      </c>
      <c r="L917" s="103">
        <v>0</v>
      </c>
      <c r="M917" s="103">
        <v>0</v>
      </c>
      <c r="N917" s="103">
        <v>0</v>
      </c>
      <c r="O917" s="103">
        <v>0</v>
      </c>
      <c r="P917" s="103">
        <v>1</v>
      </c>
      <c r="Q917" s="103">
        <v>1</v>
      </c>
      <c r="R917" s="103">
        <v>0</v>
      </c>
      <c r="S917" s="136" t="s">
        <v>472</v>
      </c>
      <c r="T917" s="136">
        <v>811</v>
      </c>
      <c r="U917" s="149" t="s">
        <v>379</v>
      </c>
      <c r="V917" s="150">
        <v>9000</v>
      </c>
      <c r="W917" s="90" t="s">
        <v>126</v>
      </c>
      <c r="X917" s="90">
        <v>0</v>
      </c>
      <c r="Y917" s="103">
        <v>52</v>
      </c>
      <c r="Z917" s="103">
        <v>90311</v>
      </c>
      <c r="AA917" s="103" t="s">
        <v>384</v>
      </c>
      <c r="AB917" s="111" t="s">
        <v>126</v>
      </c>
      <c r="AC917" s="54">
        <v>90309</v>
      </c>
      <c r="AD917" s="103"/>
      <c r="AE917" s="103"/>
      <c r="AF917" s="103"/>
      <c r="AG917" s="103"/>
      <c r="AH917" s="103"/>
      <c r="AI917" s="103"/>
      <c r="AJ917" s="103"/>
      <c r="AK917" s="103"/>
    </row>
    <row r="918" spans="1:37" s="73" customFormat="1" x14ac:dyDescent="0.3">
      <c r="A918" s="103"/>
      <c r="B918" s="97">
        <v>90311</v>
      </c>
      <c r="C918" s="103" t="s">
        <v>467</v>
      </c>
      <c r="D918" s="103" t="s">
        <v>467</v>
      </c>
      <c r="E918" s="103" t="s">
        <v>126</v>
      </c>
      <c r="F918" s="103" t="s">
        <v>981</v>
      </c>
      <c r="G918" s="60">
        <v>1</v>
      </c>
      <c r="H918" s="103">
        <v>0</v>
      </c>
      <c r="I918" s="103" t="s">
        <v>127</v>
      </c>
      <c r="J918" s="103">
        <v>0</v>
      </c>
      <c r="K918" s="103">
        <v>16</v>
      </c>
      <c r="L918" s="103">
        <v>0</v>
      </c>
      <c r="M918" s="103">
        <v>0</v>
      </c>
      <c r="N918" s="103">
        <v>0</v>
      </c>
      <c r="O918" s="103">
        <v>0</v>
      </c>
      <c r="P918" s="103">
        <v>1</v>
      </c>
      <c r="Q918" s="103">
        <v>1</v>
      </c>
      <c r="R918" s="103">
        <v>0</v>
      </c>
      <c r="S918" s="136" t="s">
        <v>472</v>
      </c>
      <c r="T918" s="136">
        <v>1112</v>
      </c>
      <c r="U918" s="149" t="s">
        <v>384</v>
      </c>
      <c r="V918" s="150">
        <v>120</v>
      </c>
      <c r="W918" s="90" t="s">
        <v>126</v>
      </c>
      <c r="X918" s="90">
        <v>0</v>
      </c>
      <c r="Y918" s="103">
        <v>55</v>
      </c>
      <c r="Z918" s="103">
        <v>90312</v>
      </c>
      <c r="AA918" s="103" t="s">
        <v>617</v>
      </c>
      <c r="AB918" s="111" t="s">
        <v>126</v>
      </c>
      <c r="AC918" s="54">
        <v>90310</v>
      </c>
      <c r="AD918" s="103"/>
      <c r="AE918" s="103"/>
      <c r="AF918" s="103"/>
      <c r="AG918" s="103"/>
      <c r="AH918" s="103"/>
      <c r="AI918" s="103"/>
      <c r="AJ918" s="103"/>
      <c r="AK918" s="103"/>
    </row>
    <row r="919" spans="1:37" s="73" customFormat="1" x14ac:dyDescent="0.3">
      <c r="A919" s="103"/>
      <c r="B919" s="97">
        <v>90312</v>
      </c>
      <c r="C919" s="103" t="s">
        <v>467</v>
      </c>
      <c r="D919" s="103" t="s">
        <v>467</v>
      </c>
      <c r="E919" s="103" t="s">
        <v>126</v>
      </c>
      <c r="F919" s="103" t="s">
        <v>982</v>
      </c>
      <c r="G919" s="60">
        <v>1</v>
      </c>
      <c r="H919" s="103">
        <v>0</v>
      </c>
      <c r="I919" s="103" t="s">
        <v>127</v>
      </c>
      <c r="J919" s="103">
        <v>0</v>
      </c>
      <c r="K919" s="103">
        <v>16</v>
      </c>
      <c r="L919" s="103">
        <v>0</v>
      </c>
      <c r="M919" s="103">
        <v>0</v>
      </c>
      <c r="N919" s="103">
        <v>0</v>
      </c>
      <c r="O919" s="103">
        <v>0</v>
      </c>
      <c r="P919" s="103">
        <v>1</v>
      </c>
      <c r="Q919" s="103">
        <v>1</v>
      </c>
      <c r="R919" s="103">
        <v>0</v>
      </c>
      <c r="S919" s="136" t="s">
        <v>304</v>
      </c>
      <c r="T919" s="136">
        <v>30</v>
      </c>
      <c r="U919" s="149" t="s">
        <v>617</v>
      </c>
      <c r="V919" s="150">
        <v>6</v>
      </c>
      <c r="W919" s="90" t="s">
        <v>126</v>
      </c>
      <c r="X919" s="90">
        <v>0</v>
      </c>
      <c r="Y919" s="103">
        <v>54</v>
      </c>
      <c r="Z919" s="103">
        <v>90313</v>
      </c>
      <c r="AA919" s="103" t="s">
        <v>378</v>
      </c>
      <c r="AB919" s="111" t="s">
        <v>126</v>
      </c>
      <c r="AC919" s="54">
        <v>90311</v>
      </c>
      <c r="AD919" s="103"/>
      <c r="AE919" s="103"/>
      <c r="AF919" s="103"/>
      <c r="AG919" s="103"/>
      <c r="AH919" s="103"/>
      <c r="AI919" s="103"/>
      <c r="AJ919" s="103"/>
      <c r="AK919" s="103"/>
    </row>
    <row r="920" spans="1:37" s="73" customFormat="1" x14ac:dyDescent="0.3">
      <c r="A920" s="103"/>
      <c r="B920" s="97">
        <v>90313</v>
      </c>
      <c r="C920" s="103" t="s">
        <v>467</v>
      </c>
      <c r="D920" s="103" t="s">
        <v>467</v>
      </c>
      <c r="E920" s="103" t="s">
        <v>126</v>
      </c>
      <c r="F920" s="103" t="s">
        <v>983</v>
      </c>
      <c r="G920" s="60">
        <v>1</v>
      </c>
      <c r="H920" s="103">
        <v>0</v>
      </c>
      <c r="I920" s="103" t="s">
        <v>127</v>
      </c>
      <c r="J920" s="103">
        <v>0</v>
      </c>
      <c r="K920" s="103">
        <v>16</v>
      </c>
      <c r="L920" s="103">
        <v>0</v>
      </c>
      <c r="M920" s="103">
        <v>0</v>
      </c>
      <c r="N920" s="103">
        <v>0</v>
      </c>
      <c r="O920" s="103">
        <v>0</v>
      </c>
      <c r="P920" s="103">
        <v>1</v>
      </c>
      <c r="Q920" s="103">
        <v>1</v>
      </c>
      <c r="R920" s="103">
        <v>0</v>
      </c>
      <c r="S920" s="136" t="s">
        <v>472</v>
      </c>
      <c r="T920" s="146">
        <v>2101</v>
      </c>
      <c r="U920" s="149" t="s">
        <v>378</v>
      </c>
      <c r="V920" s="150">
        <v>15</v>
      </c>
      <c r="W920" s="90" t="s">
        <v>126</v>
      </c>
      <c r="X920" s="90">
        <v>0</v>
      </c>
      <c r="Y920" s="103">
        <v>51</v>
      </c>
      <c r="Z920" s="103">
        <v>90314</v>
      </c>
      <c r="AA920" s="103" t="s">
        <v>384</v>
      </c>
      <c r="AB920" s="111" t="s">
        <v>126</v>
      </c>
      <c r="AC920" s="54">
        <v>90312</v>
      </c>
      <c r="AD920" s="103"/>
      <c r="AE920" s="103"/>
      <c r="AF920" s="103"/>
      <c r="AG920" s="103"/>
      <c r="AH920" s="103"/>
      <c r="AI920" s="103"/>
      <c r="AJ920" s="103"/>
      <c r="AK920" s="103"/>
    </row>
    <row r="921" spans="1:37" s="73" customFormat="1" x14ac:dyDescent="0.3">
      <c r="A921" s="103"/>
      <c r="B921" s="97">
        <v>90314</v>
      </c>
      <c r="C921" s="103" t="s">
        <v>467</v>
      </c>
      <c r="D921" s="103" t="s">
        <v>467</v>
      </c>
      <c r="E921" s="103" t="s">
        <v>126</v>
      </c>
      <c r="F921" s="103" t="s">
        <v>984</v>
      </c>
      <c r="G921" s="60">
        <v>1</v>
      </c>
      <c r="H921" s="103">
        <v>0</v>
      </c>
      <c r="I921" s="103" t="s">
        <v>127</v>
      </c>
      <c r="J921" s="103">
        <v>0</v>
      </c>
      <c r="K921" s="103">
        <v>16</v>
      </c>
      <c r="L921" s="103">
        <v>0</v>
      </c>
      <c r="M921" s="103">
        <v>0</v>
      </c>
      <c r="N921" s="103">
        <v>0</v>
      </c>
      <c r="O921" s="103">
        <v>0</v>
      </c>
      <c r="P921" s="103">
        <v>1</v>
      </c>
      <c r="Q921" s="103">
        <v>1</v>
      </c>
      <c r="R921" s="103">
        <v>0</v>
      </c>
      <c r="S921" s="136" t="s">
        <v>472</v>
      </c>
      <c r="T921" s="146">
        <v>1201</v>
      </c>
      <c r="U921" s="149" t="s">
        <v>384</v>
      </c>
      <c r="V921" s="150">
        <v>150</v>
      </c>
      <c r="W921" s="90" t="s">
        <v>126</v>
      </c>
      <c r="X921" s="90">
        <v>0</v>
      </c>
      <c r="Y921" s="103">
        <v>55</v>
      </c>
      <c r="Z921" s="103">
        <v>90315</v>
      </c>
      <c r="AA921" s="103" t="s">
        <v>385</v>
      </c>
      <c r="AB921" s="111" t="s">
        <v>126</v>
      </c>
      <c r="AC921" s="54">
        <v>90313</v>
      </c>
      <c r="AD921" s="103"/>
      <c r="AE921" s="103"/>
      <c r="AF921" s="103"/>
      <c r="AG921" s="103"/>
      <c r="AH921" s="103"/>
      <c r="AI921" s="103"/>
      <c r="AJ921" s="103"/>
      <c r="AK921" s="103"/>
    </row>
    <row r="922" spans="1:37" s="73" customFormat="1" x14ac:dyDescent="0.3">
      <c r="A922" s="103"/>
      <c r="B922" s="97">
        <v>90315</v>
      </c>
      <c r="C922" s="103" t="s">
        <v>467</v>
      </c>
      <c r="D922" s="103" t="s">
        <v>467</v>
      </c>
      <c r="E922" s="103" t="s">
        <v>126</v>
      </c>
      <c r="F922" s="103" t="s">
        <v>985</v>
      </c>
      <c r="G922" s="60">
        <v>1</v>
      </c>
      <c r="H922" s="103">
        <v>0</v>
      </c>
      <c r="I922" s="103" t="s">
        <v>127</v>
      </c>
      <c r="J922" s="103">
        <v>0</v>
      </c>
      <c r="K922" s="103">
        <v>16</v>
      </c>
      <c r="L922" s="103">
        <v>0</v>
      </c>
      <c r="M922" s="103">
        <v>0</v>
      </c>
      <c r="N922" s="103">
        <v>0</v>
      </c>
      <c r="O922" s="103">
        <v>0</v>
      </c>
      <c r="P922" s="103">
        <v>1</v>
      </c>
      <c r="Q922" s="103">
        <v>1</v>
      </c>
      <c r="R922" s="103">
        <v>0</v>
      </c>
      <c r="S922" s="136" t="s">
        <v>472</v>
      </c>
      <c r="T922" s="136">
        <v>811</v>
      </c>
      <c r="U922" s="149" t="s">
        <v>385</v>
      </c>
      <c r="V922" s="150">
        <v>5</v>
      </c>
      <c r="W922" s="90" t="s">
        <v>126</v>
      </c>
      <c r="X922" s="90">
        <v>0</v>
      </c>
      <c r="Y922" s="103">
        <v>56</v>
      </c>
      <c r="Z922" s="103">
        <v>90316</v>
      </c>
      <c r="AA922" s="103" t="s">
        <v>379</v>
      </c>
      <c r="AB922" s="111" t="s">
        <v>126</v>
      </c>
      <c r="AC922" s="54">
        <v>90314</v>
      </c>
      <c r="AD922" s="103"/>
      <c r="AE922" s="103"/>
      <c r="AF922" s="103"/>
      <c r="AG922" s="103"/>
      <c r="AH922" s="103"/>
      <c r="AI922" s="103"/>
      <c r="AJ922" s="103"/>
      <c r="AK922" s="103"/>
    </row>
    <row r="923" spans="1:37" s="73" customFormat="1" x14ac:dyDescent="0.3">
      <c r="A923" s="103"/>
      <c r="B923" s="97">
        <v>90316</v>
      </c>
      <c r="C923" s="103" t="s">
        <v>467</v>
      </c>
      <c r="D923" s="103" t="s">
        <v>467</v>
      </c>
      <c r="E923" s="103" t="s">
        <v>126</v>
      </c>
      <c r="F923" s="103" t="s">
        <v>986</v>
      </c>
      <c r="G923" s="60">
        <v>1</v>
      </c>
      <c r="H923" s="103">
        <v>0</v>
      </c>
      <c r="I923" s="103" t="s">
        <v>127</v>
      </c>
      <c r="J923" s="103">
        <v>0</v>
      </c>
      <c r="K923" s="103">
        <v>16</v>
      </c>
      <c r="L923" s="103">
        <v>0</v>
      </c>
      <c r="M923" s="103">
        <v>0</v>
      </c>
      <c r="N923" s="103">
        <v>0</v>
      </c>
      <c r="O923" s="103">
        <v>0</v>
      </c>
      <c r="P923" s="103">
        <v>1</v>
      </c>
      <c r="Q923" s="103">
        <v>1</v>
      </c>
      <c r="R923" s="103">
        <v>0</v>
      </c>
      <c r="S923" s="136" t="s">
        <v>472</v>
      </c>
      <c r="T923" s="136">
        <v>1112</v>
      </c>
      <c r="U923" s="149" t="s">
        <v>379</v>
      </c>
      <c r="V923" s="150">
        <v>7000</v>
      </c>
      <c r="W923" s="90" t="s">
        <v>126</v>
      </c>
      <c r="X923" s="90">
        <v>0</v>
      </c>
      <c r="Y923" s="103">
        <v>52</v>
      </c>
      <c r="Z923" s="103">
        <v>90317</v>
      </c>
      <c r="AA923" s="103" t="s">
        <v>385</v>
      </c>
      <c r="AB923" s="111" t="s">
        <v>126</v>
      </c>
      <c r="AC923" s="54">
        <v>90315</v>
      </c>
      <c r="AD923" s="103"/>
      <c r="AE923" s="103"/>
      <c r="AF923" s="103"/>
      <c r="AG923" s="103"/>
      <c r="AH923" s="103"/>
      <c r="AI923" s="103"/>
      <c r="AJ923" s="103"/>
      <c r="AK923" s="103"/>
    </row>
    <row r="924" spans="1:37" s="73" customFormat="1" x14ac:dyDescent="0.3">
      <c r="A924" s="103"/>
      <c r="B924" s="97">
        <v>90317</v>
      </c>
      <c r="C924" s="103" t="s">
        <v>467</v>
      </c>
      <c r="D924" s="103" t="s">
        <v>467</v>
      </c>
      <c r="E924" s="103" t="s">
        <v>126</v>
      </c>
      <c r="F924" s="103" t="s">
        <v>987</v>
      </c>
      <c r="G924" s="60">
        <v>1</v>
      </c>
      <c r="H924" s="103">
        <v>0</v>
      </c>
      <c r="I924" s="103" t="s">
        <v>127</v>
      </c>
      <c r="J924" s="103">
        <v>0</v>
      </c>
      <c r="K924" s="103">
        <v>16</v>
      </c>
      <c r="L924" s="103">
        <v>0</v>
      </c>
      <c r="M924" s="103">
        <v>0</v>
      </c>
      <c r="N924" s="103">
        <v>0</v>
      </c>
      <c r="O924" s="103">
        <v>0</v>
      </c>
      <c r="P924" s="103">
        <v>1</v>
      </c>
      <c r="Q924" s="103">
        <v>1</v>
      </c>
      <c r="R924" s="103">
        <v>0</v>
      </c>
      <c r="S924" s="136" t="s">
        <v>303</v>
      </c>
      <c r="T924" s="136">
        <v>600</v>
      </c>
      <c r="U924" s="149" t="s">
        <v>385</v>
      </c>
      <c r="V924" s="150">
        <v>4</v>
      </c>
      <c r="W924" s="90" t="s">
        <v>126</v>
      </c>
      <c r="X924" s="90">
        <v>0</v>
      </c>
      <c r="Y924" s="103">
        <v>56</v>
      </c>
      <c r="Z924" s="103">
        <v>90318</v>
      </c>
      <c r="AA924" s="103" t="s">
        <v>378</v>
      </c>
      <c r="AB924" s="111" t="s">
        <v>126</v>
      </c>
      <c r="AC924" s="54">
        <v>90316</v>
      </c>
      <c r="AD924" s="103"/>
      <c r="AE924" s="103"/>
      <c r="AF924" s="103"/>
      <c r="AG924" s="103"/>
      <c r="AH924" s="103"/>
      <c r="AI924" s="103"/>
      <c r="AJ924" s="103"/>
      <c r="AK924" s="103"/>
    </row>
    <row r="925" spans="1:37" s="73" customFormat="1" x14ac:dyDescent="0.3">
      <c r="A925" s="103"/>
      <c r="B925" s="97">
        <v>90318</v>
      </c>
      <c r="C925" s="103" t="s">
        <v>467</v>
      </c>
      <c r="D925" s="103" t="s">
        <v>467</v>
      </c>
      <c r="E925" s="103" t="s">
        <v>126</v>
      </c>
      <c r="F925" s="103" t="s">
        <v>988</v>
      </c>
      <c r="G925" s="60">
        <v>1</v>
      </c>
      <c r="H925" s="103">
        <v>0</v>
      </c>
      <c r="I925" s="103" t="s">
        <v>127</v>
      </c>
      <c r="J925" s="103">
        <v>0</v>
      </c>
      <c r="K925" s="103">
        <v>16</v>
      </c>
      <c r="L925" s="103">
        <v>0</v>
      </c>
      <c r="M925" s="103">
        <v>0</v>
      </c>
      <c r="N925" s="103">
        <v>0</v>
      </c>
      <c r="O925" s="103">
        <v>0</v>
      </c>
      <c r="P925" s="103">
        <v>1</v>
      </c>
      <c r="Q925" s="103">
        <v>1</v>
      </c>
      <c r="R925" s="103">
        <v>0</v>
      </c>
      <c r="S925" s="136" t="s">
        <v>305</v>
      </c>
      <c r="T925" s="136">
        <v>40</v>
      </c>
      <c r="U925" s="149" t="s">
        <v>378</v>
      </c>
      <c r="V925" s="150">
        <v>15</v>
      </c>
      <c r="W925" s="90" t="s">
        <v>126</v>
      </c>
      <c r="X925" s="90">
        <v>0</v>
      </c>
      <c r="Y925" s="103">
        <v>51</v>
      </c>
      <c r="Z925" s="103">
        <v>90319</v>
      </c>
      <c r="AA925" s="103" t="s">
        <v>381</v>
      </c>
      <c r="AB925" s="111" t="s">
        <v>126</v>
      </c>
      <c r="AC925" s="54">
        <v>90317</v>
      </c>
      <c r="AD925" s="103"/>
      <c r="AE925" s="103"/>
      <c r="AF925" s="103"/>
      <c r="AG925" s="103"/>
      <c r="AH925" s="103"/>
      <c r="AI925" s="103"/>
      <c r="AJ925" s="103"/>
      <c r="AK925" s="103"/>
    </row>
    <row r="926" spans="1:37" s="73" customFormat="1" x14ac:dyDescent="0.3">
      <c r="A926" s="103"/>
      <c r="B926" s="97">
        <v>90319</v>
      </c>
      <c r="C926" s="103" t="s">
        <v>467</v>
      </c>
      <c r="D926" s="103" t="s">
        <v>467</v>
      </c>
      <c r="E926" s="103" t="s">
        <v>126</v>
      </c>
      <c r="F926" s="103" t="s">
        <v>989</v>
      </c>
      <c r="G926" s="60">
        <v>1</v>
      </c>
      <c r="H926" s="103">
        <v>0</v>
      </c>
      <c r="I926" s="103" t="s">
        <v>127</v>
      </c>
      <c r="J926" s="103">
        <v>0</v>
      </c>
      <c r="K926" s="103">
        <v>16</v>
      </c>
      <c r="L926" s="103">
        <v>0</v>
      </c>
      <c r="M926" s="103">
        <v>0</v>
      </c>
      <c r="N926" s="103">
        <v>0</v>
      </c>
      <c r="O926" s="103">
        <v>0</v>
      </c>
      <c r="P926" s="103">
        <v>1</v>
      </c>
      <c r="Q926" s="103">
        <v>1</v>
      </c>
      <c r="R926" s="103">
        <v>0</v>
      </c>
      <c r="S926" s="136" t="s">
        <v>472</v>
      </c>
      <c r="T926" s="136">
        <v>1025</v>
      </c>
      <c r="U926" s="149" t="s">
        <v>381</v>
      </c>
      <c r="V926" s="150">
        <v>640</v>
      </c>
      <c r="W926" s="90" t="s">
        <v>126</v>
      </c>
      <c r="X926" s="90">
        <v>0</v>
      </c>
      <c r="Y926" s="103">
        <v>53</v>
      </c>
      <c r="Z926" s="103">
        <v>90320</v>
      </c>
      <c r="AA926" s="92" t="s">
        <v>998</v>
      </c>
      <c r="AB926" s="111" t="s">
        <v>126</v>
      </c>
      <c r="AC926" s="54">
        <v>90318</v>
      </c>
      <c r="AD926" s="103"/>
      <c r="AE926" s="103"/>
      <c r="AF926" s="103"/>
      <c r="AG926" s="103"/>
      <c r="AH926" s="103"/>
      <c r="AI926" s="103"/>
      <c r="AJ926" s="103"/>
      <c r="AK926" s="103"/>
    </row>
    <row r="927" spans="1:37" s="79" customFormat="1" x14ac:dyDescent="0.3">
      <c r="A927" s="103"/>
      <c r="B927" s="97">
        <v>90320</v>
      </c>
      <c r="C927" s="103" t="s">
        <v>467</v>
      </c>
      <c r="D927" s="103" t="s">
        <v>467</v>
      </c>
      <c r="E927" s="103" t="s">
        <v>126</v>
      </c>
      <c r="F927" s="103" t="s">
        <v>990</v>
      </c>
      <c r="G927" s="60">
        <v>1</v>
      </c>
      <c r="H927" s="103">
        <v>0</v>
      </c>
      <c r="I927" s="103" t="s">
        <v>127</v>
      </c>
      <c r="J927" s="103">
        <v>0</v>
      </c>
      <c r="K927" s="103">
        <v>16</v>
      </c>
      <c r="L927" s="103">
        <v>0</v>
      </c>
      <c r="M927" s="103">
        <v>0</v>
      </c>
      <c r="N927" s="103">
        <v>0</v>
      </c>
      <c r="O927" s="103">
        <v>0</v>
      </c>
      <c r="P927" s="103">
        <v>1</v>
      </c>
      <c r="Q927" s="103">
        <v>1</v>
      </c>
      <c r="R927" s="103">
        <v>0</v>
      </c>
      <c r="S927" s="136" t="s">
        <v>472</v>
      </c>
      <c r="T927" s="146">
        <v>2201</v>
      </c>
      <c r="U927" s="142" t="s">
        <v>998</v>
      </c>
      <c r="V927" s="143">
        <v>15</v>
      </c>
      <c r="W927" s="90" t="s">
        <v>126</v>
      </c>
      <c r="X927" s="90">
        <v>0</v>
      </c>
      <c r="Y927" s="103">
        <v>50</v>
      </c>
      <c r="Z927" s="103">
        <v>90321</v>
      </c>
      <c r="AA927" s="103" t="s">
        <v>379</v>
      </c>
      <c r="AB927" s="111" t="s">
        <v>126</v>
      </c>
      <c r="AC927" s="54">
        <v>90319</v>
      </c>
      <c r="AD927" s="103"/>
      <c r="AE927" s="103"/>
      <c r="AF927" s="103"/>
      <c r="AG927" s="103"/>
      <c r="AH927" s="103"/>
      <c r="AI927" s="103"/>
      <c r="AJ927" s="103"/>
      <c r="AK927" s="103"/>
    </row>
    <row r="928" spans="1:37" s="76" customFormat="1" x14ac:dyDescent="0.3">
      <c r="A928" s="103"/>
      <c r="B928" s="97">
        <v>90321</v>
      </c>
      <c r="C928" s="103" t="s">
        <v>467</v>
      </c>
      <c r="D928" s="103" t="s">
        <v>467</v>
      </c>
      <c r="E928" s="103" t="s">
        <v>126</v>
      </c>
      <c r="F928" s="103" t="s">
        <v>991</v>
      </c>
      <c r="G928" s="60">
        <v>1</v>
      </c>
      <c r="H928" s="103">
        <v>0</v>
      </c>
      <c r="I928" s="103" t="s">
        <v>127</v>
      </c>
      <c r="J928" s="103">
        <v>0</v>
      </c>
      <c r="K928" s="103">
        <v>16</v>
      </c>
      <c r="L928" s="103">
        <v>0</v>
      </c>
      <c r="M928" s="103">
        <v>0</v>
      </c>
      <c r="N928" s="103">
        <v>0</v>
      </c>
      <c r="O928" s="103">
        <v>0</v>
      </c>
      <c r="P928" s="103">
        <v>1</v>
      </c>
      <c r="Q928" s="103">
        <v>1</v>
      </c>
      <c r="R928" s="103">
        <v>0</v>
      </c>
      <c r="S928" s="136" t="s">
        <v>303</v>
      </c>
      <c r="T928" s="136">
        <v>600</v>
      </c>
      <c r="U928" s="151" t="s">
        <v>379</v>
      </c>
      <c r="V928" s="152">
        <v>9000</v>
      </c>
      <c r="W928" s="90" t="s">
        <v>126</v>
      </c>
      <c r="X928" s="90">
        <v>0</v>
      </c>
      <c r="Y928" s="103">
        <v>52</v>
      </c>
      <c r="Z928" s="103">
        <v>90322</v>
      </c>
      <c r="AA928" s="103" t="s">
        <v>617</v>
      </c>
      <c r="AB928" s="111" t="s">
        <v>126</v>
      </c>
      <c r="AC928" s="54">
        <v>90320</v>
      </c>
      <c r="AD928" s="103"/>
      <c r="AE928" s="103"/>
      <c r="AF928" s="103"/>
      <c r="AG928" s="103"/>
      <c r="AH928" s="103"/>
      <c r="AI928" s="103"/>
      <c r="AJ928" s="103"/>
      <c r="AK928" s="103"/>
    </row>
    <row r="929" spans="1:37" s="76" customFormat="1" x14ac:dyDescent="0.3">
      <c r="A929" s="103"/>
      <c r="B929" s="97">
        <v>90322</v>
      </c>
      <c r="C929" s="103" t="s">
        <v>467</v>
      </c>
      <c r="D929" s="103" t="s">
        <v>467</v>
      </c>
      <c r="E929" s="103" t="s">
        <v>126</v>
      </c>
      <c r="F929" s="103" t="s">
        <v>992</v>
      </c>
      <c r="G929" s="60">
        <v>1</v>
      </c>
      <c r="H929" s="103">
        <v>0</v>
      </c>
      <c r="I929" s="103" t="s">
        <v>127</v>
      </c>
      <c r="J929" s="103">
        <v>0</v>
      </c>
      <c r="K929" s="103">
        <v>16</v>
      </c>
      <c r="L929" s="103">
        <v>0</v>
      </c>
      <c r="M929" s="103">
        <v>0</v>
      </c>
      <c r="N929" s="103">
        <v>0</v>
      </c>
      <c r="O929" s="103">
        <v>0</v>
      </c>
      <c r="P929" s="103">
        <v>1</v>
      </c>
      <c r="Q929" s="103">
        <v>1</v>
      </c>
      <c r="R929" s="103">
        <v>0</v>
      </c>
      <c r="S929" s="136" t="s">
        <v>472</v>
      </c>
      <c r="T929" s="136">
        <v>1112</v>
      </c>
      <c r="U929" s="151" t="s">
        <v>617</v>
      </c>
      <c r="V929" s="152">
        <v>6</v>
      </c>
      <c r="W929" s="90" t="s">
        <v>126</v>
      </c>
      <c r="X929" s="90">
        <v>0</v>
      </c>
      <c r="Y929" s="103">
        <v>54</v>
      </c>
      <c r="Z929" s="103">
        <v>90323</v>
      </c>
      <c r="AA929" s="103" t="s">
        <v>384</v>
      </c>
      <c r="AB929" s="111" t="s">
        <v>126</v>
      </c>
      <c r="AC929" s="54">
        <v>90321</v>
      </c>
      <c r="AD929" s="103"/>
      <c r="AE929" s="103"/>
      <c r="AF929" s="103"/>
      <c r="AG929" s="103"/>
      <c r="AH929" s="103"/>
      <c r="AI929" s="103"/>
      <c r="AJ929" s="103"/>
      <c r="AK929" s="103"/>
    </row>
    <row r="930" spans="1:37" s="76" customFormat="1" x14ac:dyDescent="0.3">
      <c r="A930" s="103"/>
      <c r="B930" s="97">
        <v>90323</v>
      </c>
      <c r="C930" s="103" t="s">
        <v>467</v>
      </c>
      <c r="D930" s="103" t="s">
        <v>467</v>
      </c>
      <c r="E930" s="103" t="s">
        <v>126</v>
      </c>
      <c r="F930" s="103" t="s">
        <v>993</v>
      </c>
      <c r="G930" s="60">
        <v>1</v>
      </c>
      <c r="H930" s="103">
        <v>0</v>
      </c>
      <c r="I930" s="103" t="s">
        <v>127</v>
      </c>
      <c r="J930" s="103">
        <v>0</v>
      </c>
      <c r="K930" s="103">
        <v>16</v>
      </c>
      <c r="L930" s="103">
        <v>0</v>
      </c>
      <c r="M930" s="103">
        <v>0</v>
      </c>
      <c r="N930" s="103">
        <v>0</v>
      </c>
      <c r="O930" s="103">
        <v>0</v>
      </c>
      <c r="P930" s="103">
        <v>1</v>
      </c>
      <c r="Q930" s="103">
        <v>1</v>
      </c>
      <c r="R930" s="103">
        <v>0</v>
      </c>
      <c r="S930" s="136" t="s">
        <v>472</v>
      </c>
      <c r="T930" s="136">
        <v>1025</v>
      </c>
      <c r="U930" s="151" t="s">
        <v>384</v>
      </c>
      <c r="V930" s="152">
        <v>150</v>
      </c>
      <c r="W930" s="90" t="s">
        <v>126</v>
      </c>
      <c r="X930" s="90">
        <v>0</v>
      </c>
      <c r="Y930" s="103">
        <v>55</v>
      </c>
      <c r="Z930" s="103">
        <v>90324</v>
      </c>
      <c r="AA930" s="103" t="s">
        <v>385</v>
      </c>
      <c r="AB930" s="111" t="s">
        <v>126</v>
      </c>
      <c r="AC930" s="54">
        <v>90322</v>
      </c>
      <c r="AD930" s="103"/>
      <c r="AE930" s="103"/>
      <c r="AF930" s="103"/>
      <c r="AG930" s="103"/>
      <c r="AH930" s="103"/>
      <c r="AI930" s="103"/>
      <c r="AJ930" s="103"/>
      <c r="AK930" s="103"/>
    </row>
    <row r="931" spans="1:37" s="76" customFormat="1" x14ac:dyDescent="0.3">
      <c r="A931" s="103"/>
      <c r="B931" s="97">
        <v>90324</v>
      </c>
      <c r="C931" s="103" t="s">
        <v>467</v>
      </c>
      <c r="D931" s="103" t="s">
        <v>467</v>
      </c>
      <c r="E931" s="103" t="s">
        <v>126</v>
      </c>
      <c r="F931" s="103" t="s">
        <v>994</v>
      </c>
      <c r="G931" s="60">
        <v>1</v>
      </c>
      <c r="H931" s="103">
        <v>0</v>
      </c>
      <c r="I931" s="103" t="s">
        <v>127</v>
      </c>
      <c r="J931" s="103">
        <v>0</v>
      </c>
      <c r="K931" s="103">
        <v>16</v>
      </c>
      <c r="L931" s="103">
        <v>0</v>
      </c>
      <c r="M931" s="103">
        <v>0</v>
      </c>
      <c r="N931" s="103">
        <v>0</v>
      </c>
      <c r="O931" s="103">
        <v>0</v>
      </c>
      <c r="P931" s="103">
        <v>1</v>
      </c>
      <c r="Q931" s="103">
        <v>1</v>
      </c>
      <c r="R931" s="103">
        <v>0</v>
      </c>
      <c r="S931" s="136" t="s">
        <v>305</v>
      </c>
      <c r="T931" s="136">
        <v>40</v>
      </c>
      <c r="U931" s="151" t="s">
        <v>385</v>
      </c>
      <c r="V931" s="152">
        <v>5</v>
      </c>
      <c r="W931" s="90" t="s">
        <v>126</v>
      </c>
      <c r="X931" s="90">
        <v>0</v>
      </c>
      <c r="Y931" s="103">
        <v>56</v>
      </c>
      <c r="Z931" s="103">
        <v>90325</v>
      </c>
      <c r="AA931" s="103" t="s">
        <v>384</v>
      </c>
      <c r="AB931" s="111" t="s">
        <v>126</v>
      </c>
      <c r="AC931" s="54">
        <v>90323</v>
      </c>
      <c r="AD931" s="103"/>
      <c r="AE931" s="103"/>
      <c r="AF931" s="103"/>
      <c r="AG931" s="103"/>
      <c r="AH931" s="103"/>
      <c r="AI931" s="103"/>
      <c r="AJ931" s="103"/>
      <c r="AK931" s="103"/>
    </row>
    <row r="932" spans="1:37" s="76" customFormat="1" x14ac:dyDescent="0.3">
      <c r="A932" s="103"/>
      <c r="B932" s="97">
        <v>90325</v>
      </c>
      <c r="C932" s="103" t="s">
        <v>467</v>
      </c>
      <c r="D932" s="103" t="s">
        <v>467</v>
      </c>
      <c r="E932" s="103" t="s">
        <v>126</v>
      </c>
      <c r="F932" s="103" t="s">
        <v>995</v>
      </c>
      <c r="G932" s="60">
        <v>1</v>
      </c>
      <c r="H932" s="103">
        <v>0</v>
      </c>
      <c r="I932" s="103" t="s">
        <v>127</v>
      </c>
      <c r="J932" s="103">
        <v>0</v>
      </c>
      <c r="K932" s="103">
        <v>16</v>
      </c>
      <c r="L932" s="103">
        <v>0</v>
      </c>
      <c r="M932" s="103">
        <v>0</v>
      </c>
      <c r="N932" s="103">
        <v>0</v>
      </c>
      <c r="O932" s="103">
        <v>0</v>
      </c>
      <c r="P932" s="103">
        <v>1</v>
      </c>
      <c r="Q932" s="103">
        <v>1</v>
      </c>
      <c r="R932" s="103">
        <v>0</v>
      </c>
      <c r="S932" s="136" t="s">
        <v>303</v>
      </c>
      <c r="T932" s="136">
        <v>600</v>
      </c>
      <c r="U932" s="151" t="s">
        <v>384</v>
      </c>
      <c r="V932" s="152">
        <v>200</v>
      </c>
      <c r="W932" s="90" t="s">
        <v>126</v>
      </c>
      <c r="X932" s="90">
        <v>0</v>
      </c>
      <c r="Y932" s="103">
        <v>55</v>
      </c>
      <c r="Z932" s="103">
        <v>90326</v>
      </c>
      <c r="AA932" s="103" t="s">
        <v>385</v>
      </c>
      <c r="AB932" s="111" t="s">
        <v>126</v>
      </c>
      <c r="AC932" s="54">
        <v>90324</v>
      </c>
      <c r="AD932" s="103"/>
      <c r="AE932" s="103"/>
      <c r="AF932" s="103"/>
      <c r="AG932" s="103"/>
      <c r="AH932" s="103"/>
      <c r="AI932" s="103"/>
      <c r="AJ932" s="103"/>
      <c r="AK932" s="103"/>
    </row>
    <row r="933" spans="1:37" s="76" customFormat="1" x14ac:dyDescent="0.3">
      <c r="A933" s="103"/>
      <c r="B933" s="97">
        <v>90326</v>
      </c>
      <c r="C933" s="103" t="s">
        <v>467</v>
      </c>
      <c r="D933" s="103" t="s">
        <v>467</v>
      </c>
      <c r="E933" s="103" t="s">
        <v>126</v>
      </c>
      <c r="F933" s="103" t="s">
        <v>996</v>
      </c>
      <c r="G933" s="60">
        <v>1</v>
      </c>
      <c r="H933" s="103">
        <v>0</v>
      </c>
      <c r="I933" s="103" t="s">
        <v>127</v>
      </c>
      <c r="J933" s="103">
        <v>0</v>
      </c>
      <c r="K933" s="103">
        <v>16</v>
      </c>
      <c r="L933" s="103">
        <v>0</v>
      </c>
      <c r="M933" s="103">
        <v>0</v>
      </c>
      <c r="N933" s="103">
        <v>0</v>
      </c>
      <c r="O933" s="103">
        <v>0</v>
      </c>
      <c r="P933" s="103">
        <v>1</v>
      </c>
      <c r="Q933" s="103">
        <v>1</v>
      </c>
      <c r="R933" s="103">
        <v>0</v>
      </c>
      <c r="S933" s="136" t="s">
        <v>472</v>
      </c>
      <c r="T933" s="136">
        <v>811</v>
      </c>
      <c r="U933" s="151" t="s">
        <v>385</v>
      </c>
      <c r="V933" s="152">
        <v>6</v>
      </c>
      <c r="W933" s="90" t="s">
        <v>126</v>
      </c>
      <c r="X933" s="90">
        <v>0</v>
      </c>
      <c r="Y933" s="103">
        <v>56</v>
      </c>
      <c r="Z933" s="103">
        <v>90327</v>
      </c>
      <c r="AA933" s="103" t="s">
        <v>378</v>
      </c>
      <c r="AB933" s="111" t="s">
        <v>126</v>
      </c>
      <c r="AC933" s="54">
        <v>90325</v>
      </c>
      <c r="AD933" s="103"/>
      <c r="AE933" s="103"/>
      <c r="AF933" s="103"/>
      <c r="AG933" s="103"/>
      <c r="AH933" s="103"/>
      <c r="AI933" s="103"/>
      <c r="AJ933" s="103"/>
      <c r="AK933" s="103"/>
    </row>
    <row r="934" spans="1:37" s="76" customFormat="1" x14ac:dyDescent="0.3">
      <c r="A934" s="103"/>
      <c r="B934" s="97">
        <v>90327</v>
      </c>
      <c r="C934" s="103" t="s">
        <v>467</v>
      </c>
      <c r="D934" s="103" t="s">
        <v>467</v>
      </c>
      <c r="E934" s="103" t="s">
        <v>126</v>
      </c>
      <c r="F934" s="103" t="s">
        <v>997</v>
      </c>
      <c r="G934" s="60">
        <v>1</v>
      </c>
      <c r="H934" s="103">
        <v>0</v>
      </c>
      <c r="I934" s="103" t="s">
        <v>127</v>
      </c>
      <c r="J934" s="103">
        <v>0</v>
      </c>
      <c r="K934" s="103">
        <v>16</v>
      </c>
      <c r="L934" s="103">
        <v>0</v>
      </c>
      <c r="M934" s="103">
        <v>0</v>
      </c>
      <c r="N934" s="103">
        <v>0</v>
      </c>
      <c r="O934" s="103">
        <v>0</v>
      </c>
      <c r="P934" s="103">
        <v>1</v>
      </c>
      <c r="Q934" s="103">
        <v>1</v>
      </c>
      <c r="R934" s="103">
        <v>0</v>
      </c>
      <c r="S934" s="136" t="s">
        <v>472</v>
      </c>
      <c r="T934" s="136">
        <v>1112</v>
      </c>
      <c r="U934" s="151" t="s">
        <v>378</v>
      </c>
      <c r="V934" s="152">
        <v>15</v>
      </c>
      <c r="W934" s="90" t="s">
        <v>126</v>
      </c>
      <c r="X934" s="90">
        <v>0</v>
      </c>
      <c r="Y934" s="103">
        <v>51</v>
      </c>
      <c r="Z934" s="103">
        <v>90328</v>
      </c>
      <c r="AA934" s="103" t="s">
        <v>384</v>
      </c>
      <c r="AB934" s="111" t="s">
        <v>126</v>
      </c>
      <c r="AC934" s="54">
        <v>90326</v>
      </c>
      <c r="AD934" s="103"/>
      <c r="AE934" s="103"/>
      <c r="AF934" s="103"/>
      <c r="AG934" s="103"/>
      <c r="AH934" s="103"/>
      <c r="AI934" s="103"/>
      <c r="AJ934" s="103"/>
      <c r="AK934" s="103"/>
    </row>
    <row r="935" spans="1:37" s="76" customFormat="1" x14ac:dyDescent="0.3">
      <c r="A935" s="103"/>
      <c r="B935" s="97">
        <v>90328</v>
      </c>
      <c r="C935" s="103" t="s">
        <v>467</v>
      </c>
      <c r="D935" s="103" t="s">
        <v>467</v>
      </c>
      <c r="E935" s="103" t="s">
        <v>126</v>
      </c>
      <c r="F935" s="103" t="s">
        <v>999</v>
      </c>
      <c r="G935" s="60">
        <v>1</v>
      </c>
      <c r="H935" s="103">
        <v>0</v>
      </c>
      <c r="I935" s="103" t="s">
        <v>127</v>
      </c>
      <c r="J935" s="103">
        <v>0</v>
      </c>
      <c r="K935" s="103">
        <v>16</v>
      </c>
      <c r="L935" s="103">
        <v>0</v>
      </c>
      <c r="M935" s="103">
        <v>0</v>
      </c>
      <c r="N935" s="103">
        <v>0</v>
      </c>
      <c r="O935" s="103">
        <v>0</v>
      </c>
      <c r="P935" s="103">
        <v>1</v>
      </c>
      <c r="Q935" s="103">
        <v>1</v>
      </c>
      <c r="R935" s="103">
        <v>0</v>
      </c>
      <c r="S935" s="136" t="s">
        <v>304</v>
      </c>
      <c r="T935" s="136">
        <v>30</v>
      </c>
      <c r="U935" s="151" t="s">
        <v>384</v>
      </c>
      <c r="V935" s="152">
        <v>150</v>
      </c>
      <c r="W935" s="90" t="s">
        <v>126</v>
      </c>
      <c r="X935" s="90">
        <v>0</v>
      </c>
      <c r="Y935" s="103">
        <v>55</v>
      </c>
      <c r="Z935" s="103">
        <v>90329</v>
      </c>
      <c r="AA935" s="103" t="s">
        <v>617</v>
      </c>
      <c r="AB935" s="111" t="s">
        <v>126</v>
      </c>
      <c r="AC935" s="54">
        <v>90327</v>
      </c>
      <c r="AD935" s="103"/>
      <c r="AE935" s="103"/>
      <c r="AF935" s="103"/>
      <c r="AG935" s="103"/>
      <c r="AH935" s="103"/>
      <c r="AI935" s="103"/>
      <c r="AJ935" s="103"/>
      <c r="AK935" s="103"/>
    </row>
    <row r="936" spans="1:37" s="76" customFormat="1" x14ac:dyDescent="0.3">
      <c r="A936" s="103"/>
      <c r="B936" s="97">
        <v>90329</v>
      </c>
      <c r="C936" s="103" t="s">
        <v>467</v>
      </c>
      <c r="D936" s="103" t="s">
        <v>467</v>
      </c>
      <c r="E936" s="103" t="s">
        <v>126</v>
      </c>
      <c r="F936" s="103" t="s">
        <v>1000</v>
      </c>
      <c r="G936" s="60">
        <v>1</v>
      </c>
      <c r="H936" s="103">
        <v>0</v>
      </c>
      <c r="I936" s="103" t="s">
        <v>127</v>
      </c>
      <c r="J936" s="103">
        <v>0</v>
      </c>
      <c r="K936" s="103">
        <v>16</v>
      </c>
      <c r="L936" s="103">
        <v>0</v>
      </c>
      <c r="M936" s="103">
        <v>0</v>
      </c>
      <c r="N936" s="103">
        <v>0</v>
      </c>
      <c r="O936" s="103">
        <v>0</v>
      </c>
      <c r="P936" s="103">
        <v>1</v>
      </c>
      <c r="Q936" s="103">
        <v>1</v>
      </c>
      <c r="R936" s="103">
        <v>0</v>
      </c>
      <c r="S936" s="136" t="s">
        <v>472</v>
      </c>
      <c r="T936" s="146">
        <v>2101</v>
      </c>
      <c r="U936" s="151" t="s">
        <v>617</v>
      </c>
      <c r="V936" s="152">
        <v>6</v>
      </c>
      <c r="W936" s="90" t="s">
        <v>126</v>
      </c>
      <c r="X936" s="90">
        <v>0</v>
      </c>
      <c r="Y936" s="103">
        <v>54</v>
      </c>
      <c r="Z936" s="103">
        <v>90330</v>
      </c>
      <c r="AA936" s="103" t="s">
        <v>379</v>
      </c>
      <c r="AB936" s="111" t="s">
        <v>126</v>
      </c>
      <c r="AC936" s="54">
        <v>90328</v>
      </c>
      <c r="AD936" s="103"/>
      <c r="AE936" s="103"/>
      <c r="AF936" s="103"/>
      <c r="AG936" s="103"/>
      <c r="AH936" s="103"/>
      <c r="AI936" s="103"/>
      <c r="AJ936" s="103"/>
      <c r="AK936" s="103"/>
    </row>
    <row r="937" spans="1:37" s="76" customFormat="1" x14ac:dyDescent="0.3">
      <c r="A937" s="103"/>
      <c r="B937" s="97">
        <v>90330</v>
      </c>
      <c r="C937" s="103" t="s">
        <v>467</v>
      </c>
      <c r="D937" s="103" t="s">
        <v>467</v>
      </c>
      <c r="E937" s="103" t="s">
        <v>126</v>
      </c>
      <c r="F937" s="103" t="s">
        <v>1001</v>
      </c>
      <c r="G937" s="60">
        <v>1</v>
      </c>
      <c r="H937" s="103">
        <v>0</v>
      </c>
      <c r="I937" s="103" t="s">
        <v>127</v>
      </c>
      <c r="J937" s="103">
        <v>0</v>
      </c>
      <c r="K937" s="103">
        <v>16</v>
      </c>
      <c r="L937" s="103">
        <v>0</v>
      </c>
      <c r="M937" s="103">
        <v>0</v>
      </c>
      <c r="N937" s="103">
        <v>0</v>
      </c>
      <c r="O937" s="103">
        <v>0</v>
      </c>
      <c r="P937" s="103">
        <v>1</v>
      </c>
      <c r="Q937" s="103">
        <v>1</v>
      </c>
      <c r="R937" s="103">
        <v>0</v>
      </c>
      <c r="S937" s="136" t="s">
        <v>472</v>
      </c>
      <c r="T937" s="146">
        <v>1201</v>
      </c>
      <c r="U937" s="151" t="s">
        <v>379</v>
      </c>
      <c r="V937" s="152">
        <v>9000</v>
      </c>
      <c r="W937" s="90" t="s">
        <v>126</v>
      </c>
      <c r="X937" s="90">
        <v>0</v>
      </c>
      <c r="Y937" s="103">
        <v>52</v>
      </c>
      <c r="Z937" s="103">
        <v>90331</v>
      </c>
      <c r="AA937" s="103" t="s">
        <v>385</v>
      </c>
      <c r="AB937" s="111" t="s">
        <v>126</v>
      </c>
      <c r="AC937" s="54">
        <v>90329</v>
      </c>
      <c r="AD937" s="103"/>
      <c r="AE937" s="103"/>
      <c r="AF937" s="103"/>
      <c r="AG937" s="103"/>
      <c r="AH937" s="103"/>
      <c r="AI937" s="103"/>
      <c r="AJ937" s="103"/>
      <c r="AK937" s="103"/>
    </row>
    <row r="938" spans="1:37" s="76" customFormat="1" x14ac:dyDescent="0.3">
      <c r="A938" s="103"/>
      <c r="B938" s="97">
        <v>90331</v>
      </c>
      <c r="C938" s="103" t="s">
        <v>467</v>
      </c>
      <c r="D938" s="103" t="s">
        <v>467</v>
      </c>
      <c r="E938" s="103" t="s">
        <v>126</v>
      </c>
      <c r="F938" s="103" t="s">
        <v>1002</v>
      </c>
      <c r="G938" s="60">
        <v>1</v>
      </c>
      <c r="H938" s="103">
        <v>0</v>
      </c>
      <c r="I938" s="103" t="s">
        <v>127</v>
      </c>
      <c r="J938" s="103">
        <v>0</v>
      </c>
      <c r="K938" s="103">
        <v>16</v>
      </c>
      <c r="L938" s="103">
        <v>0</v>
      </c>
      <c r="M938" s="103">
        <v>0</v>
      </c>
      <c r="N938" s="103">
        <v>0</v>
      </c>
      <c r="O938" s="103">
        <v>0</v>
      </c>
      <c r="P938" s="103">
        <v>1</v>
      </c>
      <c r="Q938" s="103">
        <v>1</v>
      </c>
      <c r="R938" s="103">
        <v>0</v>
      </c>
      <c r="S938" s="136" t="s">
        <v>472</v>
      </c>
      <c r="T938" s="136">
        <v>811</v>
      </c>
      <c r="U938" s="151" t="s">
        <v>385</v>
      </c>
      <c r="V938" s="152">
        <v>7</v>
      </c>
      <c r="W938" s="90" t="s">
        <v>126</v>
      </c>
      <c r="X938" s="90">
        <v>0</v>
      </c>
      <c r="Y938" s="103">
        <v>56</v>
      </c>
      <c r="Z938" s="103">
        <v>90332</v>
      </c>
      <c r="AA938" s="103" t="s">
        <v>379</v>
      </c>
      <c r="AB938" s="111" t="s">
        <v>126</v>
      </c>
      <c r="AC938" s="54">
        <v>90330</v>
      </c>
      <c r="AD938" s="103"/>
      <c r="AE938" s="103"/>
      <c r="AF938" s="103"/>
      <c r="AG938" s="103"/>
      <c r="AH938" s="103"/>
      <c r="AI938" s="103"/>
      <c r="AJ938" s="103"/>
      <c r="AK938" s="103"/>
    </row>
    <row r="939" spans="1:37" s="77" customFormat="1" x14ac:dyDescent="0.3">
      <c r="A939" s="103"/>
      <c r="B939" s="97">
        <v>90332</v>
      </c>
      <c r="C939" s="103" t="s">
        <v>467</v>
      </c>
      <c r="D939" s="103" t="s">
        <v>467</v>
      </c>
      <c r="E939" s="103" t="s">
        <v>126</v>
      </c>
      <c r="F939" s="103" t="s">
        <v>1003</v>
      </c>
      <c r="G939" s="60">
        <v>1</v>
      </c>
      <c r="H939" s="103">
        <v>0</v>
      </c>
      <c r="I939" s="103" t="s">
        <v>127</v>
      </c>
      <c r="J939" s="103">
        <v>0</v>
      </c>
      <c r="K939" s="103">
        <v>16</v>
      </c>
      <c r="L939" s="103">
        <v>0</v>
      </c>
      <c r="M939" s="103">
        <v>0</v>
      </c>
      <c r="N939" s="103">
        <v>0</v>
      </c>
      <c r="O939" s="103">
        <v>0</v>
      </c>
      <c r="P939" s="103">
        <v>1</v>
      </c>
      <c r="Q939" s="103">
        <v>1</v>
      </c>
      <c r="R939" s="103">
        <v>0</v>
      </c>
      <c r="S939" s="136" t="s">
        <v>472</v>
      </c>
      <c r="T939" s="136">
        <v>1112</v>
      </c>
      <c r="U939" s="151" t="s">
        <v>379</v>
      </c>
      <c r="V939" s="152">
        <v>9000</v>
      </c>
      <c r="W939" s="90" t="s">
        <v>126</v>
      </c>
      <c r="X939" s="90">
        <v>0</v>
      </c>
      <c r="Y939" s="103">
        <v>52</v>
      </c>
      <c r="Z939" s="103">
        <v>90333</v>
      </c>
      <c r="AA939" s="103" t="s">
        <v>617</v>
      </c>
      <c r="AB939" s="111" t="s">
        <v>126</v>
      </c>
      <c r="AC939" s="54">
        <v>90331</v>
      </c>
      <c r="AD939" s="103"/>
      <c r="AE939" s="103"/>
      <c r="AF939" s="103"/>
      <c r="AG939" s="103"/>
      <c r="AH939" s="103"/>
      <c r="AI939" s="103"/>
      <c r="AJ939" s="103"/>
      <c r="AK939" s="103"/>
    </row>
    <row r="940" spans="1:37" s="77" customFormat="1" x14ac:dyDescent="0.3">
      <c r="A940" s="103"/>
      <c r="B940" s="97">
        <v>90333</v>
      </c>
      <c r="C940" s="103" t="s">
        <v>467</v>
      </c>
      <c r="D940" s="103" t="s">
        <v>467</v>
      </c>
      <c r="E940" s="103" t="s">
        <v>126</v>
      </c>
      <c r="F940" s="103" t="s">
        <v>1004</v>
      </c>
      <c r="G940" s="60">
        <v>1</v>
      </c>
      <c r="H940" s="103">
        <v>0</v>
      </c>
      <c r="I940" s="103" t="s">
        <v>127</v>
      </c>
      <c r="J940" s="103">
        <v>0</v>
      </c>
      <c r="K940" s="103">
        <v>16</v>
      </c>
      <c r="L940" s="103">
        <v>0</v>
      </c>
      <c r="M940" s="103">
        <v>0</v>
      </c>
      <c r="N940" s="103">
        <v>0</v>
      </c>
      <c r="O940" s="103">
        <v>0</v>
      </c>
      <c r="P940" s="103">
        <v>1</v>
      </c>
      <c r="Q940" s="103">
        <v>1</v>
      </c>
      <c r="R940" s="103">
        <v>0</v>
      </c>
      <c r="S940" s="136" t="s">
        <v>303</v>
      </c>
      <c r="T940" s="136">
        <v>600</v>
      </c>
      <c r="U940" s="151" t="s">
        <v>617</v>
      </c>
      <c r="V940" s="152">
        <v>6</v>
      </c>
      <c r="W940" s="90" t="s">
        <v>126</v>
      </c>
      <c r="X940" s="90">
        <v>0</v>
      </c>
      <c r="Y940" s="103">
        <v>54</v>
      </c>
      <c r="Z940" s="103">
        <v>90334</v>
      </c>
      <c r="AA940" s="103" t="s">
        <v>378</v>
      </c>
      <c r="AB940" s="111" t="s">
        <v>126</v>
      </c>
      <c r="AC940" s="54">
        <v>90332</v>
      </c>
      <c r="AD940" s="103"/>
      <c r="AE940" s="103"/>
      <c r="AF940" s="103"/>
      <c r="AG940" s="103"/>
      <c r="AH940" s="103"/>
      <c r="AI940" s="103"/>
      <c r="AJ940" s="103"/>
      <c r="AK940" s="103"/>
    </row>
    <row r="941" spans="1:37" s="76" customFormat="1" x14ac:dyDescent="0.3">
      <c r="A941" s="103"/>
      <c r="B941" s="97">
        <v>90334</v>
      </c>
      <c r="C941" s="103" t="s">
        <v>467</v>
      </c>
      <c r="D941" s="103" t="s">
        <v>467</v>
      </c>
      <c r="E941" s="103" t="s">
        <v>126</v>
      </c>
      <c r="F941" s="103" t="s">
        <v>1005</v>
      </c>
      <c r="G941" s="60">
        <v>1</v>
      </c>
      <c r="H941" s="103">
        <v>0</v>
      </c>
      <c r="I941" s="103" t="s">
        <v>127</v>
      </c>
      <c r="J941" s="103">
        <v>0</v>
      </c>
      <c r="K941" s="103">
        <v>16</v>
      </c>
      <c r="L941" s="103">
        <v>0</v>
      </c>
      <c r="M941" s="103">
        <v>0</v>
      </c>
      <c r="N941" s="103">
        <v>0</v>
      </c>
      <c r="O941" s="103">
        <v>0</v>
      </c>
      <c r="P941" s="103">
        <v>1</v>
      </c>
      <c r="Q941" s="103">
        <v>1</v>
      </c>
      <c r="R941" s="103">
        <v>0</v>
      </c>
      <c r="S941" s="136" t="s">
        <v>305</v>
      </c>
      <c r="T941" s="136">
        <v>40</v>
      </c>
      <c r="U941" s="151" t="s">
        <v>378</v>
      </c>
      <c r="V941" s="152">
        <v>15</v>
      </c>
      <c r="W941" s="90" t="s">
        <v>126</v>
      </c>
      <c r="X941" s="90">
        <v>0</v>
      </c>
      <c r="Y941" s="103">
        <v>51</v>
      </c>
      <c r="Z941" s="103">
        <v>90335</v>
      </c>
      <c r="AA941" s="103" t="s">
        <v>384</v>
      </c>
      <c r="AB941" s="111" t="s">
        <v>126</v>
      </c>
      <c r="AC941" s="54">
        <v>90333</v>
      </c>
      <c r="AD941" s="103"/>
      <c r="AE941" s="103"/>
      <c r="AF941" s="103"/>
      <c r="AG941" s="103"/>
      <c r="AH941" s="103"/>
      <c r="AI941" s="103"/>
      <c r="AJ941" s="103"/>
      <c r="AK941" s="103"/>
    </row>
    <row r="942" spans="1:37" s="77" customFormat="1" x14ac:dyDescent="0.3">
      <c r="A942" s="103"/>
      <c r="B942" s="97">
        <v>90335</v>
      </c>
      <c r="C942" s="103" t="s">
        <v>467</v>
      </c>
      <c r="D942" s="103" t="s">
        <v>467</v>
      </c>
      <c r="E942" s="103" t="s">
        <v>126</v>
      </c>
      <c r="F942" s="103" t="s">
        <v>1006</v>
      </c>
      <c r="G942" s="60">
        <v>1</v>
      </c>
      <c r="H942" s="103">
        <v>0</v>
      </c>
      <c r="I942" s="103" t="s">
        <v>127</v>
      </c>
      <c r="J942" s="103">
        <v>0</v>
      </c>
      <c r="K942" s="103">
        <v>16</v>
      </c>
      <c r="L942" s="103">
        <v>0</v>
      </c>
      <c r="M942" s="103">
        <v>0</v>
      </c>
      <c r="N942" s="103">
        <v>0</v>
      </c>
      <c r="O942" s="103">
        <v>0</v>
      </c>
      <c r="P942" s="103">
        <v>1</v>
      </c>
      <c r="Q942" s="103">
        <v>1</v>
      </c>
      <c r="R942" s="103">
        <v>0</v>
      </c>
      <c r="S942" s="136" t="s">
        <v>472</v>
      </c>
      <c r="T942" s="136">
        <v>1025</v>
      </c>
      <c r="U942" s="151" t="s">
        <v>384</v>
      </c>
      <c r="V942" s="152">
        <v>150</v>
      </c>
      <c r="W942" s="90" t="s">
        <v>126</v>
      </c>
      <c r="X942" s="90">
        <v>0</v>
      </c>
      <c r="Y942" s="103">
        <v>55</v>
      </c>
      <c r="Z942" s="103">
        <v>90336</v>
      </c>
      <c r="AA942" s="103" t="s">
        <v>385</v>
      </c>
      <c r="AB942" s="111" t="s">
        <v>126</v>
      </c>
      <c r="AC942" s="54">
        <v>90334</v>
      </c>
      <c r="AD942" s="103"/>
      <c r="AE942" s="103"/>
      <c r="AF942" s="103"/>
      <c r="AG942" s="103"/>
      <c r="AH942" s="103"/>
      <c r="AI942" s="103"/>
      <c r="AJ942" s="103"/>
      <c r="AK942" s="103"/>
    </row>
    <row r="943" spans="1:37" s="77" customFormat="1" x14ac:dyDescent="0.3">
      <c r="A943" s="103"/>
      <c r="B943" s="97">
        <v>90336</v>
      </c>
      <c r="C943" s="103" t="s">
        <v>467</v>
      </c>
      <c r="D943" s="103" t="s">
        <v>467</v>
      </c>
      <c r="E943" s="103" t="s">
        <v>126</v>
      </c>
      <c r="F943" s="103" t="s">
        <v>1007</v>
      </c>
      <c r="G943" s="60">
        <v>1</v>
      </c>
      <c r="H943" s="103">
        <v>0</v>
      </c>
      <c r="I943" s="103" t="s">
        <v>127</v>
      </c>
      <c r="J943" s="103">
        <v>0</v>
      </c>
      <c r="K943" s="103">
        <v>16</v>
      </c>
      <c r="L943" s="103">
        <v>0</v>
      </c>
      <c r="M943" s="103">
        <v>0</v>
      </c>
      <c r="N943" s="103">
        <v>0</v>
      </c>
      <c r="O943" s="103">
        <v>0</v>
      </c>
      <c r="P943" s="103">
        <v>1</v>
      </c>
      <c r="Q943" s="103">
        <v>1</v>
      </c>
      <c r="R943" s="103">
        <v>0</v>
      </c>
      <c r="S943" s="136" t="s">
        <v>472</v>
      </c>
      <c r="T943" s="146">
        <v>2101</v>
      </c>
      <c r="U943" s="151" t="s">
        <v>385</v>
      </c>
      <c r="V943" s="152">
        <v>5</v>
      </c>
      <c r="W943" s="90" t="s">
        <v>126</v>
      </c>
      <c r="X943" s="90">
        <v>0</v>
      </c>
      <c r="Y943" s="103">
        <v>56</v>
      </c>
      <c r="Z943" s="103">
        <v>90337</v>
      </c>
      <c r="AA943" s="103" t="s">
        <v>617</v>
      </c>
      <c r="AB943" s="111" t="s">
        <v>126</v>
      </c>
      <c r="AC943" s="54">
        <v>90335</v>
      </c>
      <c r="AD943" s="103"/>
      <c r="AE943" s="103"/>
      <c r="AF943" s="103"/>
      <c r="AG943" s="103"/>
      <c r="AH943" s="103"/>
      <c r="AI943" s="103"/>
      <c r="AJ943" s="103"/>
      <c r="AK943" s="103"/>
    </row>
    <row r="944" spans="1:37" s="77" customFormat="1" x14ac:dyDescent="0.3">
      <c r="A944" s="103"/>
      <c r="B944" s="97">
        <v>90337</v>
      </c>
      <c r="C944" s="103" t="s">
        <v>467</v>
      </c>
      <c r="D944" s="103" t="s">
        <v>467</v>
      </c>
      <c r="E944" s="103" t="s">
        <v>126</v>
      </c>
      <c r="F944" s="103" t="s">
        <v>1008</v>
      </c>
      <c r="G944" s="60">
        <v>1</v>
      </c>
      <c r="H944" s="103">
        <v>0</v>
      </c>
      <c r="I944" s="103" t="s">
        <v>127</v>
      </c>
      <c r="J944" s="103">
        <v>0</v>
      </c>
      <c r="K944" s="103">
        <v>16</v>
      </c>
      <c r="L944" s="103">
        <v>0</v>
      </c>
      <c r="M944" s="103">
        <v>0</v>
      </c>
      <c r="N944" s="103">
        <v>0</v>
      </c>
      <c r="O944" s="103">
        <v>0</v>
      </c>
      <c r="P944" s="103">
        <v>1</v>
      </c>
      <c r="Q944" s="103">
        <v>1</v>
      </c>
      <c r="R944" s="103">
        <v>0</v>
      </c>
      <c r="S944" s="136" t="s">
        <v>303</v>
      </c>
      <c r="T944" s="136">
        <v>600</v>
      </c>
      <c r="U944" s="151" t="s">
        <v>617</v>
      </c>
      <c r="V944" s="152">
        <v>6</v>
      </c>
      <c r="W944" s="90" t="s">
        <v>126</v>
      </c>
      <c r="X944" s="90">
        <v>0</v>
      </c>
      <c r="Y944" s="103">
        <v>54</v>
      </c>
      <c r="Z944" s="103">
        <v>90338</v>
      </c>
      <c r="AA944" s="103" t="s">
        <v>385</v>
      </c>
      <c r="AB944" s="111" t="s">
        <v>126</v>
      </c>
      <c r="AC944" s="54">
        <v>90336</v>
      </c>
      <c r="AD944" s="103"/>
      <c r="AE944" s="103"/>
      <c r="AF944" s="103"/>
      <c r="AG944" s="103"/>
      <c r="AH944" s="103"/>
      <c r="AI944" s="103"/>
      <c r="AJ944" s="103"/>
      <c r="AK944" s="103"/>
    </row>
    <row r="945" spans="1:37" s="77" customFormat="1" x14ac:dyDescent="0.3">
      <c r="A945" s="103"/>
      <c r="B945" s="97">
        <v>90338</v>
      </c>
      <c r="C945" s="103" t="s">
        <v>467</v>
      </c>
      <c r="D945" s="103" t="s">
        <v>467</v>
      </c>
      <c r="E945" s="103" t="s">
        <v>126</v>
      </c>
      <c r="F945" s="103" t="s">
        <v>1009</v>
      </c>
      <c r="G945" s="60">
        <v>1</v>
      </c>
      <c r="H945" s="103">
        <v>0</v>
      </c>
      <c r="I945" s="103" t="s">
        <v>127</v>
      </c>
      <c r="J945" s="103">
        <v>0</v>
      </c>
      <c r="K945" s="103">
        <v>16</v>
      </c>
      <c r="L945" s="103">
        <v>0</v>
      </c>
      <c r="M945" s="103">
        <v>0</v>
      </c>
      <c r="N945" s="103">
        <v>0</v>
      </c>
      <c r="O945" s="103">
        <v>0</v>
      </c>
      <c r="P945" s="103">
        <v>1</v>
      </c>
      <c r="Q945" s="103">
        <v>1</v>
      </c>
      <c r="R945" s="103">
        <v>0</v>
      </c>
      <c r="S945" s="136" t="s">
        <v>472</v>
      </c>
      <c r="T945" s="146">
        <v>1201</v>
      </c>
      <c r="U945" s="151" t="s">
        <v>385</v>
      </c>
      <c r="V945" s="152">
        <v>8</v>
      </c>
      <c r="W945" s="90" t="s">
        <v>126</v>
      </c>
      <c r="X945" s="90">
        <v>0</v>
      </c>
      <c r="Y945" s="103">
        <v>56</v>
      </c>
      <c r="Z945" s="103">
        <v>90339</v>
      </c>
      <c r="AA945" s="92" t="s">
        <v>998</v>
      </c>
      <c r="AB945" s="111" t="s">
        <v>126</v>
      </c>
      <c r="AC945" s="54">
        <v>90337</v>
      </c>
      <c r="AD945" s="103"/>
      <c r="AE945" s="103"/>
      <c r="AF945" s="103"/>
      <c r="AG945" s="103"/>
      <c r="AH945" s="103"/>
      <c r="AI945" s="103"/>
      <c r="AJ945" s="103"/>
      <c r="AK945" s="103"/>
    </row>
    <row r="946" spans="1:37" s="80" customFormat="1" x14ac:dyDescent="0.3">
      <c r="A946" s="103"/>
      <c r="B946" s="97">
        <v>90339</v>
      </c>
      <c r="C946" s="103" t="s">
        <v>467</v>
      </c>
      <c r="D946" s="103" t="s">
        <v>467</v>
      </c>
      <c r="E946" s="103" t="s">
        <v>126</v>
      </c>
      <c r="F946" s="103" t="s">
        <v>1010</v>
      </c>
      <c r="G946" s="60">
        <v>1</v>
      </c>
      <c r="H946" s="103">
        <v>0</v>
      </c>
      <c r="I946" s="103" t="s">
        <v>127</v>
      </c>
      <c r="J946" s="103">
        <v>0</v>
      </c>
      <c r="K946" s="103">
        <v>16</v>
      </c>
      <c r="L946" s="103">
        <v>0</v>
      </c>
      <c r="M946" s="103">
        <v>0</v>
      </c>
      <c r="N946" s="103">
        <v>0</v>
      </c>
      <c r="O946" s="103">
        <v>0</v>
      </c>
      <c r="P946" s="103">
        <v>1</v>
      </c>
      <c r="Q946" s="103">
        <v>1</v>
      </c>
      <c r="R946" s="103">
        <v>0</v>
      </c>
      <c r="S946" s="136" t="s">
        <v>472</v>
      </c>
      <c r="T946" s="146">
        <v>2201</v>
      </c>
      <c r="U946" s="142" t="s">
        <v>998</v>
      </c>
      <c r="V946" s="143">
        <v>211</v>
      </c>
      <c r="W946" s="90" t="s">
        <v>126</v>
      </c>
      <c r="X946" s="90">
        <v>0</v>
      </c>
      <c r="Y946" s="103">
        <v>50</v>
      </c>
      <c r="Z946" s="103">
        <v>90340</v>
      </c>
      <c r="AA946" s="103" t="s">
        <v>379</v>
      </c>
      <c r="AB946" s="111" t="s">
        <v>126</v>
      </c>
      <c r="AC946" s="54">
        <v>90338</v>
      </c>
      <c r="AD946" s="103"/>
      <c r="AE946" s="103"/>
      <c r="AF946" s="103"/>
      <c r="AG946" s="103"/>
      <c r="AH946" s="103"/>
      <c r="AI946" s="103"/>
      <c r="AJ946" s="103"/>
      <c r="AK946" s="103"/>
    </row>
    <row r="947" spans="1:37" s="73" customFormat="1" x14ac:dyDescent="0.3">
      <c r="A947" s="103"/>
      <c r="B947" s="97">
        <v>90340</v>
      </c>
      <c r="C947" s="103" t="s">
        <v>467</v>
      </c>
      <c r="D947" s="103" t="s">
        <v>467</v>
      </c>
      <c r="E947" s="103" t="s">
        <v>126</v>
      </c>
      <c r="F947" s="103" t="s">
        <v>1011</v>
      </c>
      <c r="G947" s="60">
        <v>1</v>
      </c>
      <c r="H947" s="103">
        <v>0</v>
      </c>
      <c r="I947" s="103" t="s">
        <v>127</v>
      </c>
      <c r="J947" s="103">
        <v>0</v>
      </c>
      <c r="K947" s="103">
        <v>16</v>
      </c>
      <c r="L947" s="103">
        <v>0</v>
      </c>
      <c r="M947" s="103">
        <v>0</v>
      </c>
      <c r="N947" s="103">
        <v>0</v>
      </c>
      <c r="O947" s="103">
        <v>0</v>
      </c>
      <c r="P947" s="103">
        <v>1</v>
      </c>
      <c r="Q947" s="103">
        <v>1</v>
      </c>
      <c r="R947" s="103">
        <v>0</v>
      </c>
      <c r="S947" s="136" t="s">
        <v>303</v>
      </c>
      <c r="T947" s="136">
        <v>600</v>
      </c>
      <c r="U947" s="149" t="s">
        <v>379</v>
      </c>
      <c r="V947" s="150">
        <v>7000</v>
      </c>
      <c r="W947" s="90" t="s">
        <v>126</v>
      </c>
      <c r="X947" s="90">
        <v>0</v>
      </c>
      <c r="Y947" s="103">
        <v>52</v>
      </c>
      <c r="Z947" s="103">
        <v>90341</v>
      </c>
      <c r="AA947" s="103" t="s">
        <v>381</v>
      </c>
      <c r="AB947" s="111" t="s">
        <v>126</v>
      </c>
      <c r="AC947" s="54">
        <v>90339</v>
      </c>
      <c r="AD947" s="103"/>
      <c r="AE947" s="103"/>
      <c r="AF947" s="103"/>
      <c r="AG947" s="103"/>
      <c r="AH947" s="103"/>
      <c r="AI947" s="103"/>
      <c r="AJ947" s="103"/>
      <c r="AK947" s="103"/>
    </row>
    <row r="948" spans="1:37" s="73" customFormat="1" x14ac:dyDescent="0.3">
      <c r="A948" s="103"/>
      <c r="B948" s="97">
        <v>90341</v>
      </c>
      <c r="C948" s="103" t="s">
        <v>467</v>
      </c>
      <c r="D948" s="103" t="s">
        <v>467</v>
      </c>
      <c r="E948" s="103" t="s">
        <v>126</v>
      </c>
      <c r="F948" s="103" t="s">
        <v>1012</v>
      </c>
      <c r="G948" s="60">
        <v>1</v>
      </c>
      <c r="H948" s="103">
        <v>0</v>
      </c>
      <c r="I948" s="103" t="s">
        <v>127</v>
      </c>
      <c r="J948" s="103">
        <v>0</v>
      </c>
      <c r="K948" s="103">
        <v>16</v>
      </c>
      <c r="L948" s="103">
        <v>0</v>
      </c>
      <c r="M948" s="103">
        <v>0</v>
      </c>
      <c r="N948" s="103">
        <v>0</v>
      </c>
      <c r="O948" s="103">
        <v>0</v>
      </c>
      <c r="P948" s="103">
        <v>1</v>
      </c>
      <c r="Q948" s="103">
        <v>1</v>
      </c>
      <c r="R948" s="103">
        <v>0</v>
      </c>
      <c r="S948" s="136" t="s">
        <v>472</v>
      </c>
      <c r="T948" s="136">
        <v>1112</v>
      </c>
      <c r="U948" s="149" t="s">
        <v>381</v>
      </c>
      <c r="V948" s="150">
        <v>640</v>
      </c>
      <c r="W948" s="90" t="s">
        <v>126</v>
      </c>
      <c r="X948" s="90">
        <v>0</v>
      </c>
      <c r="Y948" s="103">
        <v>53</v>
      </c>
      <c r="Z948" s="103">
        <v>90342</v>
      </c>
      <c r="AA948" s="103" t="s">
        <v>617</v>
      </c>
      <c r="AB948" s="111" t="s">
        <v>126</v>
      </c>
      <c r="AC948" s="54">
        <v>90340</v>
      </c>
      <c r="AD948" s="103"/>
      <c r="AE948" s="103"/>
      <c r="AF948" s="103"/>
      <c r="AG948" s="103"/>
      <c r="AH948" s="103"/>
      <c r="AI948" s="103"/>
      <c r="AJ948" s="103"/>
      <c r="AK948" s="103"/>
    </row>
    <row r="949" spans="1:37" s="73" customFormat="1" x14ac:dyDescent="0.3">
      <c r="A949" s="103"/>
      <c r="B949" s="97">
        <v>90342</v>
      </c>
      <c r="C949" s="103" t="s">
        <v>467</v>
      </c>
      <c r="D949" s="103" t="s">
        <v>467</v>
      </c>
      <c r="E949" s="103" t="s">
        <v>126</v>
      </c>
      <c r="F949" s="103" t="s">
        <v>1013</v>
      </c>
      <c r="G949" s="60">
        <v>1</v>
      </c>
      <c r="H949" s="103">
        <v>0</v>
      </c>
      <c r="I949" s="103" t="s">
        <v>127</v>
      </c>
      <c r="J949" s="103">
        <v>0</v>
      </c>
      <c r="K949" s="103">
        <v>16</v>
      </c>
      <c r="L949" s="103">
        <v>0</v>
      </c>
      <c r="M949" s="103">
        <v>0</v>
      </c>
      <c r="N949" s="103">
        <v>0</v>
      </c>
      <c r="O949" s="103">
        <v>0</v>
      </c>
      <c r="P949" s="103">
        <v>1</v>
      </c>
      <c r="Q949" s="103">
        <v>1</v>
      </c>
      <c r="R949" s="103">
        <v>0</v>
      </c>
      <c r="S949" s="136" t="s">
        <v>472</v>
      </c>
      <c r="T949" s="136">
        <v>1025</v>
      </c>
      <c r="U949" s="149" t="s">
        <v>617</v>
      </c>
      <c r="V949" s="150">
        <v>5</v>
      </c>
      <c r="W949" s="90" t="s">
        <v>126</v>
      </c>
      <c r="X949" s="90">
        <v>0</v>
      </c>
      <c r="Y949" s="103">
        <v>54</v>
      </c>
      <c r="Z949" s="103">
        <v>90343</v>
      </c>
      <c r="AA949" s="103" t="s">
        <v>384</v>
      </c>
      <c r="AB949" s="111" t="s">
        <v>126</v>
      </c>
      <c r="AC949" s="54">
        <v>90341</v>
      </c>
      <c r="AD949" s="103"/>
      <c r="AE949" s="103"/>
      <c r="AF949" s="103"/>
      <c r="AG949" s="103"/>
      <c r="AH949" s="103"/>
      <c r="AI949" s="103"/>
      <c r="AJ949" s="103"/>
      <c r="AK949" s="103"/>
    </row>
    <row r="950" spans="1:37" s="73" customFormat="1" x14ac:dyDescent="0.3">
      <c r="A950" s="103"/>
      <c r="B950" s="97">
        <v>90343</v>
      </c>
      <c r="C950" s="103" t="s">
        <v>467</v>
      </c>
      <c r="D950" s="103" t="s">
        <v>467</v>
      </c>
      <c r="E950" s="103" t="s">
        <v>126</v>
      </c>
      <c r="F950" s="103" t="s">
        <v>1014</v>
      </c>
      <c r="G950" s="60">
        <v>1</v>
      </c>
      <c r="H950" s="103">
        <v>0</v>
      </c>
      <c r="I950" s="103" t="s">
        <v>127</v>
      </c>
      <c r="J950" s="103">
        <v>0</v>
      </c>
      <c r="K950" s="103">
        <v>16</v>
      </c>
      <c r="L950" s="103">
        <v>0</v>
      </c>
      <c r="M950" s="103">
        <v>0</v>
      </c>
      <c r="N950" s="103">
        <v>0</v>
      </c>
      <c r="O950" s="103">
        <v>0</v>
      </c>
      <c r="P950" s="103">
        <v>1</v>
      </c>
      <c r="Q950" s="103">
        <v>1</v>
      </c>
      <c r="R950" s="103">
        <v>0</v>
      </c>
      <c r="S950" s="136" t="s">
        <v>305</v>
      </c>
      <c r="T950" s="136">
        <v>40</v>
      </c>
      <c r="U950" s="149" t="s">
        <v>384</v>
      </c>
      <c r="V950" s="150">
        <v>120</v>
      </c>
      <c r="W950" s="90" t="s">
        <v>126</v>
      </c>
      <c r="X950" s="90">
        <v>0</v>
      </c>
      <c r="Y950" s="103">
        <v>55</v>
      </c>
      <c r="Z950" s="103">
        <v>90344</v>
      </c>
      <c r="AA950" s="103" t="s">
        <v>385</v>
      </c>
      <c r="AB950" s="111" t="s">
        <v>126</v>
      </c>
      <c r="AC950" s="54">
        <v>90342</v>
      </c>
      <c r="AD950" s="103"/>
      <c r="AE950" s="103"/>
      <c r="AF950" s="103"/>
      <c r="AG950" s="103"/>
      <c r="AH950" s="103"/>
      <c r="AI950" s="103"/>
      <c r="AJ950" s="103"/>
      <c r="AK950" s="103"/>
    </row>
    <row r="951" spans="1:37" s="73" customFormat="1" x14ac:dyDescent="0.3">
      <c r="A951" s="103"/>
      <c r="B951" s="97">
        <v>90344</v>
      </c>
      <c r="C951" s="103" t="s">
        <v>467</v>
      </c>
      <c r="D951" s="103" t="s">
        <v>467</v>
      </c>
      <c r="E951" s="103" t="s">
        <v>126</v>
      </c>
      <c r="F951" s="103" t="s">
        <v>1015</v>
      </c>
      <c r="G951" s="60">
        <v>1</v>
      </c>
      <c r="H951" s="103">
        <v>0</v>
      </c>
      <c r="I951" s="103" t="s">
        <v>127</v>
      </c>
      <c r="J951" s="103">
        <v>0</v>
      </c>
      <c r="K951" s="103">
        <v>16</v>
      </c>
      <c r="L951" s="103">
        <v>0</v>
      </c>
      <c r="M951" s="103">
        <v>0</v>
      </c>
      <c r="N951" s="103">
        <v>0</v>
      </c>
      <c r="O951" s="103">
        <v>0</v>
      </c>
      <c r="P951" s="103">
        <v>1</v>
      </c>
      <c r="Q951" s="103">
        <v>1</v>
      </c>
      <c r="R951" s="103">
        <v>0</v>
      </c>
      <c r="S951" s="136" t="s">
        <v>303</v>
      </c>
      <c r="T951" s="136">
        <v>600</v>
      </c>
      <c r="U951" s="149" t="s">
        <v>385</v>
      </c>
      <c r="V951" s="150">
        <v>4</v>
      </c>
      <c r="W951" s="90" t="s">
        <v>126</v>
      </c>
      <c r="X951" s="90">
        <v>0</v>
      </c>
      <c r="Y951" s="103">
        <v>56</v>
      </c>
      <c r="Z951" s="103">
        <v>90345</v>
      </c>
      <c r="AA951" s="103" t="s">
        <v>379</v>
      </c>
      <c r="AB951" s="111" t="s">
        <v>126</v>
      </c>
      <c r="AC951" s="54">
        <v>90343</v>
      </c>
      <c r="AD951" s="103"/>
      <c r="AE951" s="103"/>
      <c r="AF951" s="103"/>
      <c r="AG951" s="103"/>
      <c r="AH951" s="103"/>
      <c r="AI951" s="103"/>
      <c r="AJ951" s="103"/>
      <c r="AK951" s="103"/>
    </row>
    <row r="952" spans="1:37" s="73" customFormat="1" x14ac:dyDescent="0.3">
      <c r="A952" s="103"/>
      <c r="B952" s="97">
        <v>90345</v>
      </c>
      <c r="C952" s="103" t="s">
        <v>467</v>
      </c>
      <c r="D952" s="103" t="s">
        <v>467</v>
      </c>
      <c r="E952" s="103" t="s">
        <v>126</v>
      </c>
      <c r="F952" s="103" t="s">
        <v>1016</v>
      </c>
      <c r="G952" s="60">
        <v>1</v>
      </c>
      <c r="H952" s="103">
        <v>0</v>
      </c>
      <c r="I952" s="103" t="s">
        <v>127</v>
      </c>
      <c r="J952" s="103">
        <v>0</v>
      </c>
      <c r="K952" s="103">
        <v>16</v>
      </c>
      <c r="L952" s="103">
        <v>0</v>
      </c>
      <c r="M952" s="103">
        <v>0</v>
      </c>
      <c r="N952" s="103">
        <v>0</v>
      </c>
      <c r="O952" s="103">
        <v>0</v>
      </c>
      <c r="P952" s="103">
        <v>1</v>
      </c>
      <c r="Q952" s="103">
        <v>1</v>
      </c>
      <c r="R952" s="103">
        <v>0</v>
      </c>
      <c r="S952" s="136" t="s">
        <v>472</v>
      </c>
      <c r="T952" s="136">
        <v>811</v>
      </c>
      <c r="U952" s="149" t="s">
        <v>379</v>
      </c>
      <c r="V952" s="150">
        <v>9000</v>
      </c>
      <c r="W952" s="90" t="s">
        <v>126</v>
      </c>
      <c r="X952" s="90">
        <v>0</v>
      </c>
      <c r="Y952" s="103">
        <v>52</v>
      </c>
      <c r="Z952" s="103">
        <v>90346</v>
      </c>
      <c r="AA952" s="103" t="s">
        <v>384</v>
      </c>
      <c r="AB952" s="111" t="s">
        <v>126</v>
      </c>
      <c r="AC952" s="54">
        <v>90344</v>
      </c>
      <c r="AD952" s="103"/>
      <c r="AE952" s="103"/>
      <c r="AF952" s="103"/>
      <c r="AG952" s="103"/>
      <c r="AH952" s="103"/>
      <c r="AI952" s="103"/>
      <c r="AJ952" s="103"/>
      <c r="AK952" s="103"/>
    </row>
    <row r="953" spans="1:37" s="73" customFormat="1" x14ac:dyDescent="0.3">
      <c r="A953" s="103"/>
      <c r="B953" s="97">
        <v>90346</v>
      </c>
      <c r="C953" s="103" t="s">
        <v>467</v>
      </c>
      <c r="D953" s="103" t="s">
        <v>467</v>
      </c>
      <c r="E953" s="103" t="s">
        <v>126</v>
      </c>
      <c r="F953" s="103" t="s">
        <v>1017</v>
      </c>
      <c r="G953" s="60">
        <v>1</v>
      </c>
      <c r="H953" s="103">
        <v>0</v>
      </c>
      <c r="I953" s="103" t="s">
        <v>127</v>
      </c>
      <c r="J953" s="103">
        <v>0</v>
      </c>
      <c r="K953" s="103">
        <v>16</v>
      </c>
      <c r="L953" s="103">
        <v>0</v>
      </c>
      <c r="M953" s="103">
        <v>0</v>
      </c>
      <c r="N953" s="103">
        <v>0</v>
      </c>
      <c r="O953" s="103">
        <v>0</v>
      </c>
      <c r="P953" s="103">
        <v>1</v>
      </c>
      <c r="Q953" s="103">
        <v>1</v>
      </c>
      <c r="R953" s="103">
        <v>0</v>
      </c>
      <c r="S953" s="136" t="s">
        <v>472</v>
      </c>
      <c r="T953" s="136">
        <v>1112</v>
      </c>
      <c r="U953" s="149" t="s">
        <v>384</v>
      </c>
      <c r="V953" s="150">
        <v>120</v>
      </c>
      <c r="W953" s="90" t="s">
        <v>126</v>
      </c>
      <c r="X953" s="90">
        <v>0</v>
      </c>
      <c r="Y953" s="103">
        <v>55</v>
      </c>
      <c r="Z953" s="103">
        <v>90347</v>
      </c>
      <c r="AA953" s="103" t="s">
        <v>617</v>
      </c>
      <c r="AB953" s="111" t="s">
        <v>126</v>
      </c>
      <c r="AC953" s="54">
        <v>90345</v>
      </c>
      <c r="AD953" s="103"/>
      <c r="AE953" s="103"/>
      <c r="AF953" s="103"/>
      <c r="AG953" s="103"/>
      <c r="AH953" s="103"/>
      <c r="AI953" s="103"/>
      <c r="AJ953" s="103"/>
      <c r="AK953" s="103"/>
    </row>
    <row r="954" spans="1:37" s="73" customFormat="1" x14ac:dyDescent="0.3">
      <c r="A954" s="103"/>
      <c r="B954" s="97">
        <v>90347</v>
      </c>
      <c r="C954" s="103" t="s">
        <v>467</v>
      </c>
      <c r="D954" s="103" t="s">
        <v>467</v>
      </c>
      <c r="E954" s="103" t="s">
        <v>126</v>
      </c>
      <c r="F954" s="103" t="s">
        <v>1018</v>
      </c>
      <c r="G954" s="60">
        <v>1</v>
      </c>
      <c r="H954" s="103">
        <v>0</v>
      </c>
      <c r="I954" s="103" t="s">
        <v>127</v>
      </c>
      <c r="J954" s="103">
        <v>0</v>
      </c>
      <c r="K954" s="103">
        <v>16</v>
      </c>
      <c r="L954" s="103">
        <v>0</v>
      </c>
      <c r="M954" s="103">
        <v>0</v>
      </c>
      <c r="N954" s="103">
        <v>0</v>
      </c>
      <c r="O954" s="103">
        <v>0</v>
      </c>
      <c r="P954" s="103">
        <v>1</v>
      </c>
      <c r="Q954" s="103">
        <v>1</v>
      </c>
      <c r="R954" s="103">
        <v>0</v>
      </c>
      <c r="S954" s="136" t="s">
        <v>304</v>
      </c>
      <c r="T954" s="136">
        <v>30</v>
      </c>
      <c r="U954" s="149" t="s">
        <v>617</v>
      </c>
      <c r="V954" s="150">
        <v>6</v>
      </c>
      <c r="W954" s="90" t="s">
        <v>126</v>
      </c>
      <c r="X954" s="90">
        <v>0</v>
      </c>
      <c r="Y954" s="103">
        <v>54</v>
      </c>
      <c r="Z954" s="103">
        <v>90348</v>
      </c>
      <c r="AA954" s="103" t="s">
        <v>378</v>
      </c>
      <c r="AB954" s="111" t="s">
        <v>126</v>
      </c>
      <c r="AC954" s="54">
        <v>90346</v>
      </c>
      <c r="AD954" s="103"/>
      <c r="AE954" s="103"/>
      <c r="AF954" s="103"/>
      <c r="AG954" s="103"/>
      <c r="AH954" s="103"/>
      <c r="AI954" s="103"/>
      <c r="AJ954" s="103"/>
      <c r="AK954" s="103"/>
    </row>
    <row r="955" spans="1:37" s="73" customFormat="1" x14ac:dyDescent="0.3">
      <c r="A955" s="103"/>
      <c r="B955" s="97">
        <v>90348</v>
      </c>
      <c r="C955" s="103" t="s">
        <v>467</v>
      </c>
      <c r="D955" s="103" t="s">
        <v>467</v>
      </c>
      <c r="E955" s="103" t="s">
        <v>126</v>
      </c>
      <c r="F955" s="103" t="s">
        <v>1019</v>
      </c>
      <c r="G955" s="60">
        <v>1</v>
      </c>
      <c r="H955" s="103">
        <v>0</v>
      </c>
      <c r="I955" s="103" t="s">
        <v>127</v>
      </c>
      <c r="J955" s="103">
        <v>0</v>
      </c>
      <c r="K955" s="103">
        <v>16</v>
      </c>
      <c r="L955" s="103">
        <v>0</v>
      </c>
      <c r="M955" s="103">
        <v>0</v>
      </c>
      <c r="N955" s="103">
        <v>0</v>
      </c>
      <c r="O955" s="103">
        <v>0</v>
      </c>
      <c r="P955" s="103">
        <v>1</v>
      </c>
      <c r="Q955" s="103">
        <v>1</v>
      </c>
      <c r="R955" s="103">
        <v>0</v>
      </c>
      <c r="S955" s="136" t="s">
        <v>472</v>
      </c>
      <c r="T955" s="146">
        <v>2101</v>
      </c>
      <c r="U955" s="149" t="s">
        <v>378</v>
      </c>
      <c r="V955" s="150">
        <v>15</v>
      </c>
      <c r="W955" s="90" t="s">
        <v>126</v>
      </c>
      <c r="X955" s="90">
        <v>0</v>
      </c>
      <c r="Y955" s="103">
        <v>51</v>
      </c>
      <c r="Z955" s="103">
        <v>90349</v>
      </c>
      <c r="AA955" s="103" t="s">
        <v>384</v>
      </c>
      <c r="AB955" s="111" t="s">
        <v>126</v>
      </c>
      <c r="AC955" s="54">
        <v>90347</v>
      </c>
      <c r="AD955" s="103"/>
      <c r="AE955" s="103"/>
      <c r="AF955" s="103"/>
      <c r="AG955" s="103"/>
      <c r="AH955" s="103"/>
      <c r="AI955" s="103"/>
      <c r="AJ955" s="103"/>
      <c r="AK955" s="103"/>
    </row>
    <row r="956" spans="1:37" s="73" customFormat="1" x14ac:dyDescent="0.3">
      <c r="A956" s="103"/>
      <c r="B956" s="97">
        <v>90349</v>
      </c>
      <c r="C956" s="103" t="s">
        <v>467</v>
      </c>
      <c r="D956" s="103" t="s">
        <v>467</v>
      </c>
      <c r="E956" s="103" t="s">
        <v>126</v>
      </c>
      <c r="F956" s="103" t="s">
        <v>1020</v>
      </c>
      <c r="G956" s="60">
        <v>1</v>
      </c>
      <c r="H956" s="103">
        <v>0</v>
      </c>
      <c r="I956" s="103" t="s">
        <v>127</v>
      </c>
      <c r="J956" s="103">
        <v>0</v>
      </c>
      <c r="K956" s="103">
        <v>16</v>
      </c>
      <c r="L956" s="103">
        <v>0</v>
      </c>
      <c r="M956" s="103">
        <v>0</v>
      </c>
      <c r="N956" s="103">
        <v>0</v>
      </c>
      <c r="O956" s="103">
        <v>0</v>
      </c>
      <c r="P956" s="103">
        <v>1</v>
      </c>
      <c r="Q956" s="103">
        <v>1</v>
      </c>
      <c r="R956" s="103">
        <v>0</v>
      </c>
      <c r="S956" s="136" t="s">
        <v>472</v>
      </c>
      <c r="T956" s="146">
        <v>1201</v>
      </c>
      <c r="U956" s="149" t="s">
        <v>384</v>
      </c>
      <c r="V956" s="150">
        <v>150</v>
      </c>
      <c r="W956" s="90" t="s">
        <v>126</v>
      </c>
      <c r="X956" s="90">
        <v>0</v>
      </c>
      <c r="Y956" s="103">
        <v>55</v>
      </c>
      <c r="Z956" s="103">
        <v>90350</v>
      </c>
      <c r="AA956" s="103" t="s">
        <v>385</v>
      </c>
      <c r="AB956" s="111" t="s">
        <v>126</v>
      </c>
      <c r="AC956" s="54">
        <v>90348</v>
      </c>
      <c r="AD956" s="103"/>
      <c r="AE956" s="103"/>
      <c r="AF956" s="103"/>
      <c r="AG956" s="103"/>
      <c r="AH956" s="103"/>
      <c r="AI956" s="103"/>
      <c r="AJ956" s="103"/>
      <c r="AK956" s="103"/>
    </row>
    <row r="957" spans="1:37" s="73" customFormat="1" x14ac:dyDescent="0.3">
      <c r="A957" s="103"/>
      <c r="B957" s="97">
        <v>90350</v>
      </c>
      <c r="C957" s="103" t="s">
        <v>467</v>
      </c>
      <c r="D957" s="103" t="s">
        <v>467</v>
      </c>
      <c r="E957" s="103" t="s">
        <v>126</v>
      </c>
      <c r="F957" s="103" t="s">
        <v>1021</v>
      </c>
      <c r="G957" s="60">
        <v>1</v>
      </c>
      <c r="H957" s="103">
        <v>0</v>
      </c>
      <c r="I957" s="103" t="s">
        <v>127</v>
      </c>
      <c r="J957" s="103">
        <v>0</v>
      </c>
      <c r="K957" s="103">
        <v>16</v>
      </c>
      <c r="L957" s="103">
        <v>0</v>
      </c>
      <c r="M957" s="103">
        <v>0</v>
      </c>
      <c r="N957" s="103">
        <v>0</v>
      </c>
      <c r="O957" s="103">
        <v>0</v>
      </c>
      <c r="P957" s="103">
        <v>1</v>
      </c>
      <c r="Q957" s="103">
        <v>1</v>
      </c>
      <c r="R957" s="103">
        <v>0</v>
      </c>
      <c r="S957" s="136" t="s">
        <v>472</v>
      </c>
      <c r="T957" s="136">
        <v>811</v>
      </c>
      <c r="U957" s="149" t="s">
        <v>385</v>
      </c>
      <c r="V957" s="150">
        <v>5</v>
      </c>
      <c r="W957" s="90" t="s">
        <v>126</v>
      </c>
      <c r="X957" s="90">
        <v>0</v>
      </c>
      <c r="Y957" s="103">
        <v>56</v>
      </c>
      <c r="Z957" s="103">
        <v>90351</v>
      </c>
      <c r="AA957" s="103" t="s">
        <v>379</v>
      </c>
      <c r="AB957" s="111" t="s">
        <v>126</v>
      </c>
      <c r="AC957" s="54">
        <v>90349</v>
      </c>
      <c r="AD957" s="103"/>
      <c r="AE957" s="103"/>
      <c r="AF957" s="103"/>
      <c r="AG957" s="103"/>
      <c r="AH957" s="103"/>
      <c r="AI957" s="103"/>
      <c r="AJ957" s="103"/>
      <c r="AK957" s="103"/>
    </row>
    <row r="958" spans="1:37" s="74" customFormat="1" x14ac:dyDescent="0.3">
      <c r="A958" s="103"/>
      <c r="B958" s="97">
        <v>90351</v>
      </c>
      <c r="C958" s="103" t="s">
        <v>467</v>
      </c>
      <c r="D958" s="103" t="s">
        <v>467</v>
      </c>
      <c r="E958" s="103" t="s">
        <v>126</v>
      </c>
      <c r="F958" s="103" t="s">
        <v>1022</v>
      </c>
      <c r="G958" s="60">
        <v>1</v>
      </c>
      <c r="H958" s="103">
        <v>0</v>
      </c>
      <c r="I958" s="103" t="s">
        <v>127</v>
      </c>
      <c r="J958" s="103">
        <v>0</v>
      </c>
      <c r="K958" s="103">
        <v>16</v>
      </c>
      <c r="L958" s="103">
        <v>0</v>
      </c>
      <c r="M958" s="103">
        <v>0</v>
      </c>
      <c r="N958" s="103">
        <v>0</v>
      </c>
      <c r="O958" s="103">
        <v>0</v>
      </c>
      <c r="P958" s="103">
        <v>1</v>
      </c>
      <c r="Q958" s="103">
        <v>1</v>
      </c>
      <c r="R958" s="103">
        <v>0</v>
      </c>
      <c r="S958" s="136" t="s">
        <v>472</v>
      </c>
      <c r="T958" s="136">
        <v>1112</v>
      </c>
      <c r="U958" s="149" t="s">
        <v>379</v>
      </c>
      <c r="V958" s="150">
        <v>7000</v>
      </c>
      <c r="W958" s="90" t="s">
        <v>126</v>
      </c>
      <c r="X958" s="90">
        <v>0</v>
      </c>
      <c r="Y958" s="103">
        <v>52</v>
      </c>
      <c r="Z958" s="103">
        <v>90352</v>
      </c>
      <c r="AA958" s="103" t="s">
        <v>385</v>
      </c>
      <c r="AB958" s="111" t="s">
        <v>126</v>
      </c>
      <c r="AC958" s="54">
        <v>90350</v>
      </c>
      <c r="AD958" s="103"/>
      <c r="AE958" s="103"/>
      <c r="AF958" s="103"/>
      <c r="AG958" s="103"/>
      <c r="AH958" s="103"/>
      <c r="AI958" s="103"/>
      <c r="AJ958" s="103"/>
      <c r="AK958" s="103"/>
    </row>
    <row r="959" spans="1:37" s="74" customFormat="1" x14ac:dyDescent="0.3">
      <c r="A959" s="103"/>
      <c r="B959" s="97">
        <v>90352</v>
      </c>
      <c r="C959" s="103" t="s">
        <v>467</v>
      </c>
      <c r="D959" s="103" t="s">
        <v>467</v>
      </c>
      <c r="E959" s="103" t="s">
        <v>126</v>
      </c>
      <c r="F959" s="103" t="s">
        <v>1023</v>
      </c>
      <c r="G959" s="60">
        <v>1</v>
      </c>
      <c r="H959" s="103">
        <v>0</v>
      </c>
      <c r="I959" s="103" t="s">
        <v>127</v>
      </c>
      <c r="J959" s="103">
        <v>0</v>
      </c>
      <c r="K959" s="103">
        <v>16</v>
      </c>
      <c r="L959" s="103">
        <v>0</v>
      </c>
      <c r="M959" s="103">
        <v>0</v>
      </c>
      <c r="N959" s="103">
        <v>0</v>
      </c>
      <c r="O959" s="103">
        <v>0</v>
      </c>
      <c r="P959" s="103">
        <v>1</v>
      </c>
      <c r="Q959" s="103">
        <v>1</v>
      </c>
      <c r="R959" s="103">
        <v>0</v>
      </c>
      <c r="S959" s="136" t="s">
        <v>303</v>
      </c>
      <c r="T959" s="136">
        <v>600</v>
      </c>
      <c r="U959" s="149" t="s">
        <v>385</v>
      </c>
      <c r="V959" s="150">
        <v>4</v>
      </c>
      <c r="W959" s="90" t="s">
        <v>126</v>
      </c>
      <c r="X959" s="90">
        <v>0</v>
      </c>
      <c r="Y959" s="103">
        <v>56</v>
      </c>
      <c r="Z959" s="103">
        <v>90353</v>
      </c>
      <c r="AA959" s="103" t="s">
        <v>378</v>
      </c>
      <c r="AB959" s="111" t="s">
        <v>126</v>
      </c>
      <c r="AC959" s="54">
        <v>90351</v>
      </c>
      <c r="AD959" s="103"/>
      <c r="AE959" s="103"/>
      <c r="AF959" s="103"/>
      <c r="AG959" s="103"/>
      <c r="AH959" s="103"/>
      <c r="AI959" s="103"/>
      <c r="AJ959" s="103"/>
      <c r="AK959" s="103"/>
    </row>
    <row r="960" spans="1:37" s="73" customFormat="1" x14ac:dyDescent="0.3">
      <c r="A960" s="103"/>
      <c r="B960" s="97">
        <v>90353</v>
      </c>
      <c r="C960" s="103" t="s">
        <v>467</v>
      </c>
      <c r="D960" s="103" t="s">
        <v>467</v>
      </c>
      <c r="E960" s="103" t="s">
        <v>126</v>
      </c>
      <c r="F960" s="103" t="s">
        <v>1024</v>
      </c>
      <c r="G960" s="60">
        <v>1</v>
      </c>
      <c r="H960" s="103">
        <v>0</v>
      </c>
      <c r="I960" s="103" t="s">
        <v>127</v>
      </c>
      <c r="J960" s="103">
        <v>0</v>
      </c>
      <c r="K960" s="103">
        <v>16</v>
      </c>
      <c r="L960" s="103">
        <v>0</v>
      </c>
      <c r="M960" s="103">
        <v>0</v>
      </c>
      <c r="N960" s="103">
        <v>0</v>
      </c>
      <c r="O960" s="103">
        <v>0</v>
      </c>
      <c r="P960" s="103">
        <v>1</v>
      </c>
      <c r="Q960" s="103">
        <v>1</v>
      </c>
      <c r="R960" s="103">
        <v>0</v>
      </c>
      <c r="S960" s="136" t="s">
        <v>305</v>
      </c>
      <c r="T960" s="136">
        <v>40</v>
      </c>
      <c r="U960" s="149" t="s">
        <v>378</v>
      </c>
      <c r="V960" s="150">
        <v>15</v>
      </c>
      <c r="W960" s="90" t="s">
        <v>126</v>
      </c>
      <c r="X960" s="90">
        <v>0</v>
      </c>
      <c r="Y960" s="103">
        <v>51</v>
      </c>
      <c r="Z960" s="103">
        <v>90354</v>
      </c>
      <c r="AA960" s="103" t="s">
        <v>381</v>
      </c>
      <c r="AB960" s="111" t="s">
        <v>126</v>
      </c>
      <c r="AC960" s="54">
        <v>90352</v>
      </c>
      <c r="AD960" s="103"/>
      <c r="AE960" s="103"/>
      <c r="AF960" s="103"/>
      <c r="AG960" s="103"/>
      <c r="AH960" s="103"/>
      <c r="AI960" s="103"/>
      <c r="AJ960" s="103"/>
      <c r="AK960" s="103"/>
    </row>
    <row r="961" spans="1:37" s="74" customFormat="1" x14ac:dyDescent="0.3">
      <c r="A961" s="103"/>
      <c r="B961" s="97">
        <v>90354</v>
      </c>
      <c r="C961" s="103" t="s">
        <v>467</v>
      </c>
      <c r="D961" s="103" t="s">
        <v>467</v>
      </c>
      <c r="E961" s="103" t="s">
        <v>126</v>
      </c>
      <c r="F961" s="103" t="s">
        <v>1025</v>
      </c>
      <c r="G961" s="60">
        <v>1</v>
      </c>
      <c r="H961" s="103">
        <v>0</v>
      </c>
      <c r="I961" s="103" t="s">
        <v>127</v>
      </c>
      <c r="J961" s="103">
        <v>0</v>
      </c>
      <c r="K961" s="103">
        <v>16</v>
      </c>
      <c r="L961" s="103">
        <v>0</v>
      </c>
      <c r="M961" s="103">
        <v>0</v>
      </c>
      <c r="N961" s="103">
        <v>0</v>
      </c>
      <c r="O961" s="103">
        <v>0</v>
      </c>
      <c r="P961" s="103">
        <v>1</v>
      </c>
      <c r="Q961" s="103">
        <v>1</v>
      </c>
      <c r="R961" s="103">
        <v>0</v>
      </c>
      <c r="S961" s="136" t="s">
        <v>472</v>
      </c>
      <c r="T961" s="136">
        <v>1025</v>
      </c>
      <c r="U961" s="149" t="s">
        <v>381</v>
      </c>
      <c r="V961" s="150">
        <v>640</v>
      </c>
      <c r="W961" s="90" t="s">
        <v>126</v>
      </c>
      <c r="X961" s="90">
        <v>0</v>
      </c>
      <c r="Y961" s="103">
        <v>53</v>
      </c>
      <c r="Z961" s="103">
        <v>90355</v>
      </c>
      <c r="AA961" s="103" t="s">
        <v>379</v>
      </c>
      <c r="AB961" s="111" t="s">
        <v>126</v>
      </c>
      <c r="AC961" s="54">
        <v>90353</v>
      </c>
      <c r="AD961" s="103"/>
      <c r="AE961" s="103"/>
      <c r="AF961" s="103"/>
      <c r="AG961" s="103"/>
      <c r="AH961" s="103"/>
      <c r="AI961" s="103"/>
      <c r="AJ961" s="103"/>
      <c r="AK961" s="103"/>
    </row>
    <row r="962" spans="1:37" s="74" customFormat="1" x14ac:dyDescent="0.3">
      <c r="A962" s="103"/>
      <c r="B962" s="97">
        <v>90355</v>
      </c>
      <c r="C962" s="103" t="s">
        <v>467</v>
      </c>
      <c r="D962" s="103" t="s">
        <v>467</v>
      </c>
      <c r="E962" s="103" t="s">
        <v>126</v>
      </c>
      <c r="F962" s="103" t="s">
        <v>1026</v>
      </c>
      <c r="G962" s="60">
        <v>1</v>
      </c>
      <c r="H962" s="103">
        <v>0</v>
      </c>
      <c r="I962" s="103" t="s">
        <v>127</v>
      </c>
      <c r="J962" s="103">
        <v>0</v>
      </c>
      <c r="K962" s="103">
        <v>16</v>
      </c>
      <c r="L962" s="103">
        <v>0</v>
      </c>
      <c r="M962" s="103">
        <v>0</v>
      </c>
      <c r="N962" s="103">
        <v>0</v>
      </c>
      <c r="O962" s="103">
        <v>0</v>
      </c>
      <c r="P962" s="103">
        <v>1</v>
      </c>
      <c r="Q962" s="103">
        <v>1</v>
      </c>
      <c r="R962" s="103">
        <v>0</v>
      </c>
      <c r="S962" s="136" t="s">
        <v>303</v>
      </c>
      <c r="T962" s="136">
        <v>600</v>
      </c>
      <c r="U962" s="151" t="s">
        <v>379</v>
      </c>
      <c r="V962" s="152">
        <v>9000</v>
      </c>
      <c r="W962" s="90" t="s">
        <v>126</v>
      </c>
      <c r="X962" s="90">
        <v>0</v>
      </c>
      <c r="Y962" s="103">
        <v>52</v>
      </c>
      <c r="Z962" s="103">
        <v>90356</v>
      </c>
      <c r="AA962" s="103" t="s">
        <v>617</v>
      </c>
      <c r="AB962" s="111" t="s">
        <v>126</v>
      </c>
      <c r="AC962" s="54">
        <v>90354</v>
      </c>
      <c r="AD962" s="103"/>
      <c r="AE962" s="103"/>
      <c r="AF962" s="103"/>
      <c r="AG962" s="103"/>
      <c r="AH962" s="103"/>
      <c r="AI962" s="103"/>
      <c r="AJ962" s="103"/>
      <c r="AK962" s="103"/>
    </row>
    <row r="963" spans="1:37" s="74" customFormat="1" x14ac:dyDescent="0.3">
      <c r="A963" s="103"/>
      <c r="B963" s="97">
        <v>90356</v>
      </c>
      <c r="C963" s="103" t="s">
        <v>467</v>
      </c>
      <c r="D963" s="103" t="s">
        <v>467</v>
      </c>
      <c r="E963" s="103" t="s">
        <v>126</v>
      </c>
      <c r="F963" s="103" t="s">
        <v>1027</v>
      </c>
      <c r="G963" s="60">
        <v>1</v>
      </c>
      <c r="H963" s="103">
        <v>0</v>
      </c>
      <c r="I963" s="103" t="s">
        <v>127</v>
      </c>
      <c r="J963" s="103">
        <v>0</v>
      </c>
      <c r="K963" s="103">
        <v>16</v>
      </c>
      <c r="L963" s="103">
        <v>0</v>
      </c>
      <c r="M963" s="103">
        <v>0</v>
      </c>
      <c r="N963" s="103">
        <v>0</v>
      </c>
      <c r="O963" s="103">
        <v>0</v>
      </c>
      <c r="P963" s="103">
        <v>1</v>
      </c>
      <c r="Q963" s="103">
        <v>1</v>
      </c>
      <c r="R963" s="103">
        <v>0</v>
      </c>
      <c r="S963" s="136" t="s">
        <v>472</v>
      </c>
      <c r="T963" s="136">
        <v>1112</v>
      </c>
      <c r="U963" s="151" t="s">
        <v>617</v>
      </c>
      <c r="V963" s="152">
        <v>6</v>
      </c>
      <c r="W963" s="90" t="s">
        <v>126</v>
      </c>
      <c r="X963" s="90">
        <v>0</v>
      </c>
      <c r="Y963" s="103">
        <v>54</v>
      </c>
      <c r="Z963" s="103">
        <v>90357</v>
      </c>
      <c r="AA963" s="103" t="s">
        <v>384</v>
      </c>
      <c r="AB963" s="111" t="s">
        <v>126</v>
      </c>
      <c r="AC963" s="54">
        <v>90355</v>
      </c>
      <c r="AD963" s="103"/>
      <c r="AE963" s="103"/>
      <c r="AF963" s="103"/>
      <c r="AG963" s="103"/>
      <c r="AH963" s="103"/>
      <c r="AI963" s="103"/>
      <c r="AJ963" s="103"/>
      <c r="AK963" s="103"/>
    </row>
    <row r="964" spans="1:37" s="76" customFormat="1" x14ac:dyDescent="0.3">
      <c r="A964" s="103"/>
      <c r="B964" s="97">
        <v>90357</v>
      </c>
      <c r="C964" s="103" t="s">
        <v>467</v>
      </c>
      <c r="D964" s="103" t="s">
        <v>467</v>
      </c>
      <c r="E964" s="103" t="s">
        <v>126</v>
      </c>
      <c r="F964" s="103" t="s">
        <v>1028</v>
      </c>
      <c r="G964" s="60">
        <v>1</v>
      </c>
      <c r="H964" s="103">
        <v>0</v>
      </c>
      <c r="I964" s="103" t="s">
        <v>127</v>
      </c>
      <c r="J964" s="103">
        <v>0</v>
      </c>
      <c r="K964" s="103">
        <v>16</v>
      </c>
      <c r="L964" s="103">
        <v>0</v>
      </c>
      <c r="M964" s="103">
        <v>0</v>
      </c>
      <c r="N964" s="103">
        <v>0</v>
      </c>
      <c r="O964" s="103">
        <v>0</v>
      </c>
      <c r="P964" s="103">
        <v>1</v>
      </c>
      <c r="Q964" s="103">
        <v>1</v>
      </c>
      <c r="R964" s="103">
        <v>0</v>
      </c>
      <c r="S964" s="136" t="s">
        <v>472</v>
      </c>
      <c r="T964" s="136">
        <v>1025</v>
      </c>
      <c r="U964" s="151" t="s">
        <v>384</v>
      </c>
      <c r="V964" s="152">
        <v>150</v>
      </c>
      <c r="W964" s="90" t="s">
        <v>126</v>
      </c>
      <c r="X964" s="90">
        <v>0</v>
      </c>
      <c r="Y964" s="103">
        <v>55</v>
      </c>
      <c r="Z964" s="103">
        <v>90358</v>
      </c>
      <c r="AA964" s="103" t="s">
        <v>385</v>
      </c>
      <c r="AB964" s="111" t="s">
        <v>126</v>
      </c>
      <c r="AC964" s="54">
        <v>90356</v>
      </c>
      <c r="AD964" s="103"/>
      <c r="AE964" s="103"/>
      <c r="AF964" s="103"/>
      <c r="AG964" s="103"/>
      <c r="AH964" s="103"/>
      <c r="AI964" s="103"/>
      <c r="AJ964" s="103"/>
      <c r="AK964" s="103"/>
    </row>
    <row r="965" spans="1:37" s="76" customFormat="1" x14ac:dyDescent="0.3">
      <c r="A965" s="103"/>
      <c r="B965" s="97">
        <v>90358</v>
      </c>
      <c r="C965" s="103" t="s">
        <v>467</v>
      </c>
      <c r="D965" s="103" t="s">
        <v>467</v>
      </c>
      <c r="E965" s="103" t="s">
        <v>126</v>
      </c>
      <c r="F965" s="103" t="s">
        <v>1029</v>
      </c>
      <c r="G965" s="60">
        <v>1</v>
      </c>
      <c r="H965" s="103">
        <v>0</v>
      </c>
      <c r="I965" s="103" t="s">
        <v>127</v>
      </c>
      <c r="J965" s="103">
        <v>0</v>
      </c>
      <c r="K965" s="103">
        <v>16</v>
      </c>
      <c r="L965" s="103">
        <v>0</v>
      </c>
      <c r="M965" s="103">
        <v>0</v>
      </c>
      <c r="N965" s="103">
        <v>0</v>
      </c>
      <c r="O965" s="103">
        <v>0</v>
      </c>
      <c r="P965" s="103">
        <v>1</v>
      </c>
      <c r="Q965" s="103">
        <v>1</v>
      </c>
      <c r="R965" s="103">
        <v>0</v>
      </c>
      <c r="S965" s="136" t="s">
        <v>305</v>
      </c>
      <c r="T965" s="136">
        <v>40</v>
      </c>
      <c r="U965" s="151" t="s">
        <v>385</v>
      </c>
      <c r="V965" s="152">
        <v>5</v>
      </c>
      <c r="W965" s="90" t="s">
        <v>126</v>
      </c>
      <c r="X965" s="90">
        <v>0</v>
      </c>
      <c r="Y965" s="103">
        <v>56</v>
      </c>
      <c r="Z965" s="103">
        <v>90359</v>
      </c>
      <c r="AA965" s="103" t="s">
        <v>384</v>
      </c>
      <c r="AB965" s="111" t="s">
        <v>126</v>
      </c>
      <c r="AC965" s="54">
        <v>90357</v>
      </c>
      <c r="AD965" s="103"/>
      <c r="AE965" s="103"/>
      <c r="AF965" s="103"/>
      <c r="AG965" s="103"/>
      <c r="AH965" s="103"/>
      <c r="AI965" s="103"/>
      <c r="AJ965" s="103"/>
      <c r="AK965" s="103"/>
    </row>
    <row r="966" spans="1:37" s="76" customFormat="1" x14ac:dyDescent="0.3">
      <c r="A966" s="103"/>
      <c r="B966" s="97">
        <v>90359</v>
      </c>
      <c r="C966" s="103" t="s">
        <v>467</v>
      </c>
      <c r="D966" s="103" t="s">
        <v>467</v>
      </c>
      <c r="E966" s="103" t="s">
        <v>126</v>
      </c>
      <c r="F966" s="103" t="s">
        <v>1030</v>
      </c>
      <c r="G966" s="60">
        <v>1</v>
      </c>
      <c r="H966" s="103">
        <v>0</v>
      </c>
      <c r="I966" s="103" t="s">
        <v>127</v>
      </c>
      <c r="J966" s="103">
        <v>0</v>
      </c>
      <c r="K966" s="103">
        <v>16</v>
      </c>
      <c r="L966" s="103">
        <v>0</v>
      </c>
      <c r="M966" s="103">
        <v>0</v>
      </c>
      <c r="N966" s="103">
        <v>0</v>
      </c>
      <c r="O966" s="103">
        <v>0</v>
      </c>
      <c r="P966" s="103">
        <v>1</v>
      </c>
      <c r="Q966" s="103">
        <v>1</v>
      </c>
      <c r="R966" s="103">
        <v>0</v>
      </c>
      <c r="S966" s="136" t="s">
        <v>303</v>
      </c>
      <c r="T966" s="136">
        <v>600</v>
      </c>
      <c r="U966" s="151" t="s">
        <v>384</v>
      </c>
      <c r="V966" s="152">
        <v>200</v>
      </c>
      <c r="W966" s="90" t="s">
        <v>126</v>
      </c>
      <c r="X966" s="90">
        <v>0</v>
      </c>
      <c r="Y966" s="103">
        <v>55</v>
      </c>
      <c r="Z966" s="103">
        <v>90360</v>
      </c>
      <c r="AA966" s="103" t="s">
        <v>385</v>
      </c>
      <c r="AB966" s="111" t="s">
        <v>126</v>
      </c>
      <c r="AC966" s="54">
        <v>90358</v>
      </c>
      <c r="AD966" s="103"/>
      <c r="AE966" s="103"/>
      <c r="AF966" s="103"/>
      <c r="AG966" s="103"/>
      <c r="AH966" s="103"/>
      <c r="AI966" s="103"/>
      <c r="AJ966" s="103"/>
      <c r="AK966" s="103"/>
    </row>
    <row r="967" spans="1:37" s="76" customFormat="1" x14ac:dyDescent="0.3">
      <c r="A967" s="103"/>
      <c r="B967" s="97">
        <v>90360</v>
      </c>
      <c r="C967" s="103" t="s">
        <v>467</v>
      </c>
      <c r="D967" s="103" t="s">
        <v>467</v>
      </c>
      <c r="E967" s="103" t="s">
        <v>126</v>
      </c>
      <c r="F967" s="103" t="s">
        <v>1031</v>
      </c>
      <c r="G967" s="60">
        <v>1</v>
      </c>
      <c r="H967" s="103">
        <v>0</v>
      </c>
      <c r="I967" s="103" t="s">
        <v>127</v>
      </c>
      <c r="J967" s="103">
        <v>0</v>
      </c>
      <c r="K967" s="103">
        <v>16</v>
      </c>
      <c r="L967" s="103">
        <v>0</v>
      </c>
      <c r="M967" s="103">
        <v>0</v>
      </c>
      <c r="N967" s="103">
        <v>0</v>
      </c>
      <c r="O967" s="103">
        <v>0</v>
      </c>
      <c r="P967" s="103">
        <v>1</v>
      </c>
      <c r="Q967" s="103">
        <v>1</v>
      </c>
      <c r="R967" s="103">
        <v>0</v>
      </c>
      <c r="S967" s="136" t="s">
        <v>472</v>
      </c>
      <c r="T967" s="136">
        <v>811</v>
      </c>
      <c r="U967" s="151" t="s">
        <v>385</v>
      </c>
      <c r="V967" s="152">
        <v>6</v>
      </c>
      <c r="W967" s="90" t="s">
        <v>126</v>
      </c>
      <c r="X967" s="90">
        <v>0</v>
      </c>
      <c r="Y967" s="103">
        <v>56</v>
      </c>
      <c r="Z967" s="103">
        <v>90361</v>
      </c>
      <c r="AA967" s="103" t="s">
        <v>378</v>
      </c>
      <c r="AB967" s="111" t="s">
        <v>126</v>
      </c>
      <c r="AC967" s="54">
        <v>90359</v>
      </c>
      <c r="AD967" s="103"/>
      <c r="AE967" s="103"/>
      <c r="AF967" s="103"/>
      <c r="AG967" s="103"/>
      <c r="AH967" s="103"/>
      <c r="AI967" s="103"/>
      <c r="AJ967" s="103"/>
      <c r="AK967" s="103"/>
    </row>
    <row r="968" spans="1:37" s="76" customFormat="1" x14ac:dyDescent="0.3">
      <c r="A968" s="103"/>
      <c r="B968" s="97">
        <v>90361</v>
      </c>
      <c r="C968" s="103" t="s">
        <v>467</v>
      </c>
      <c r="D968" s="103" t="s">
        <v>467</v>
      </c>
      <c r="E968" s="103" t="s">
        <v>126</v>
      </c>
      <c r="F968" s="103" t="s">
        <v>1032</v>
      </c>
      <c r="G968" s="60">
        <v>1</v>
      </c>
      <c r="H968" s="103">
        <v>0</v>
      </c>
      <c r="I968" s="103" t="s">
        <v>127</v>
      </c>
      <c r="J968" s="103">
        <v>0</v>
      </c>
      <c r="K968" s="103">
        <v>16</v>
      </c>
      <c r="L968" s="103">
        <v>0</v>
      </c>
      <c r="M968" s="103">
        <v>0</v>
      </c>
      <c r="N968" s="103">
        <v>0</v>
      </c>
      <c r="O968" s="103">
        <v>0</v>
      </c>
      <c r="P968" s="103">
        <v>1</v>
      </c>
      <c r="Q968" s="103">
        <v>1</v>
      </c>
      <c r="R968" s="103">
        <v>0</v>
      </c>
      <c r="S968" s="136" t="s">
        <v>472</v>
      </c>
      <c r="T968" s="136">
        <v>1112</v>
      </c>
      <c r="U968" s="151" t="s">
        <v>378</v>
      </c>
      <c r="V968" s="152">
        <v>15</v>
      </c>
      <c r="W968" s="90" t="s">
        <v>126</v>
      </c>
      <c r="X968" s="90">
        <v>0</v>
      </c>
      <c r="Y968" s="103">
        <v>51</v>
      </c>
      <c r="Z968" s="103">
        <v>90362</v>
      </c>
      <c r="AA968" s="103" t="s">
        <v>384</v>
      </c>
      <c r="AB968" s="111" t="s">
        <v>126</v>
      </c>
      <c r="AC968" s="54">
        <v>90360</v>
      </c>
      <c r="AD968" s="103"/>
      <c r="AE968" s="103"/>
      <c r="AF968" s="103"/>
      <c r="AG968" s="103"/>
      <c r="AH968" s="103"/>
      <c r="AI968" s="103"/>
      <c r="AJ968" s="103"/>
      <c r="AK968" s="103"/>
    </row>
    <row r="969" spans="1:37" s="76" customFormat="1" x14ac:dyDescent="0.3">
      <c r="A969" s="103"/>
      <c r="B969" s="97">
        <v>90362</v>
      </c>
      <c r="C969" s="103" t="s">
        <v>467</v>
      </c>
      <c r="D969" s="103" t="s">
        <v>467</v>
      </c>
      <c r="E969" s="103" t="s">
        <v>126</v>
      </c>
      <c r="F969" s="103" t="s">
        <v>1033</v>
      </c>
      <c r="G969" s="60">
        <v>1</v>
      </c>
      <c r="H969" s="103">
        <v>0</v>
      </c>
      <c r="I969" s="103" t="s">
        <v>127</v>
      </c>
      <c r="J969" s="103">
        <v>0</v>
      </c>
      <c r="K969" s="103">
        <v>16</v>
      </c>
      <c r="L969" s="103">
        <v>0</v>
      </c>
      <c r="M969" s="103">
        <v>0</v>
      </c>
      <c r="N969" s="103">
        <v>0</v>
      </c>
      <c r="O969" s="103">
        <v>0</v>
      </c>
      <c r="P969" s="103">
        <v>1</v>
      </c>
      <c r="Q969" s="103">
        <v>1</v>
      </c>
      <c r="R969" s="103">
        <v>0</v>
      </c>
      <c r="S969" s="136" t="s">
        <v>304</v>
      </c>
      <c r="T969" s="136">
        <v>30</v>
      </c>
      <c r="U969" s="151" t="s">
        <v>384</v>
      </c>
      <c r="V969" s="152">
        <v>150</v>
      </c>
      <c r="W969" s="90" t="s">
        <v>126</v>
      </c>
      <c r="X969" s="90">
        <v>0</v>
      </c>
      <c r="Y969" s="103">
        <v>55</v>
      </c>
      <c r="Z969" s="103">
        <v>90363</v>
      </c>
      <c r="AA969" s="103" t="s">
        <v>617</v>
      </c>
      <c r="AB969" s="111" t="s">
        <v>126</v>
      </c>
      <c r="AC969" s="54">
        <v>90361</v>
      </c>
      <c r="AD969" s="103"/>
      <c r="AE969" s="103"/>
      <c r="AF969" s="103"/>
      <c r="AG969" s="103"/>
      <c r="AH969" s="103"/>
      <c r="AI969" s="103"/>
      <c r="AJ969" s="103"/>
      <c r="AK969" s="103"/>
    </row>
    <row r="970" spans="1:37" s="76" customFormat="1" x14ac:dyDescent="0.3">
      <c r="A970" s="103"/>
      <c r="B970" s="97">
        <v>90363</v>
      </c>
      <c r="C970" s="103" t="s">
        <v>467</v>
      </c>
      <c r="D970" s="103" t="s">
        <v>467</v>
      </c>
      <c r="E970" s="103" t="s">
        <v>126</v>
      </c>
      <c r="F970" s="103" t="s">
        <v>1034</v>
      </c>
      <c r="G970" s="60">
        <v>1</v>
      </c>
      <c r="H970" s="103">
        <v>0</v>
      </c>
      <c r="I970" s="103" t="s">
        <v>127</v>
      </c>
      <c r="J970" s="103">
        <v>0</v>
      </c>
      <c r="K970" s="103">
        <v>16</v>
      </c>
      <c r="L970" s="103">
        <v>0</v>
      </c>
      <c r="M970" s="103">
        <v>0</v>
      </c>
      <c r="N970" s="103">
        <v>0</v>
      </c>
      <c r="O970" s="103">
        <v>0</v>
      </c>
      <c r="P970" s="103">
        <v>1</v>
      </c>
      <c r="Q970" s="103">
        <v>1</v>
      </c>
      <c r="R970" s="103">
        <v>0</v>
      </c>
      <c r="S970" s="136" t="s">
        <v>472</v>
      </c>
      <c r="T970" s="146">
        <v>2101</v>
      </c>
      <c r="U970" s="151" t="s">
        <v>617</v>
      </c>
      <c r="V970" s="152">
        <v>6</v>
      </c>
      <c r="W970" s="90" t="s">
        <v>126</v>
      </c>
      <c r="X970" s="90">
        <v>0</v>
      </c>
      <c r="Y970" s="103">
        <v>54</v>
      </c>
      <c r="Z970" s="103">
        <v>90364</v>
      </c>
      <c r="AA970" s="103" t="s">
        <v>379</v>
      </c>
      <c r="AB970" s="111" t="s">
        <v>126</v>
      </c>
      <c r="AC970" s="54">
        <v>90362</v>
      </c>
      <c r="AD970" s="103"/>
      <c r="AE970" s="103"/>
      <c r="AF970" s="103"/>
      <c r="AG970" s="103"/>
      <c r="AH970" s="103"/>
      <c r="AI970" s="103"/>
      <c r="AJ970" s="103"/>
      <c r="AK970" s="103"/>
    </row>
    <row r="971" spans="1:37" s="76" customFormat="1" x14ac:dyDescent="0.3">
      <c r="A971" s="103"/>
      <c r="B971" s="97">
        <v>90364</v>
      </c>
      <c r="C971" s="103" t="s">
        <v>467</v>
      </c>
      <c r="D971" s="103" t="s">
        <v>467</v>
      </c>
      <c r="E971" s="103" t="s">
        <v>126</v>
      </c>
      <c r="F971" s="103" t="s">
        <v>1035</v>
      </c>
      <c r="G971" s="60">
        <v>1</v>
      </c>
      <c r="H971" s="103">
        <v>0</v>
      </c>
      <c r="I971" s="103" t="s">
        <v>127</v>
      </c>
      <c r="J971" s="103">
        <v>0</v>
      </c>
      <c r="K971" s="103">
        <v>16</v>
      </c>
      <c r="L971" s="103">
        <v>0</v>
      </c>
      <c r="M971" s="103">
        <v>0</v>
      </c>
      <c r="N971" s="103">
        <v>0</v>
      </c>
      <c r="O971" s="103">
        <v>0</v>
      </c>
      <c r="P971" s="103">
        <v>1</v>
      </c>
      <c r="Q971" s="103">
        <v>1</v>
      </c>
      <c r="R971" s="103">
        <v>0</v>
      </c>
      <c r="S971" s="136" t="s">
        <v>472</v>
      </c>
      <c r="T971" s="146">
        <v>1201</v>
      </c>
      <c r="U971" s="151" t="s">
        <v>379</v>
      </c>
      <c r="V971" s="152">
        <v>9000</v>
      </c>
      <c r="W971" s="90" t="s">
        <v>126</v>
      </c>
      <c r="X971" s="90">
        <v>0</v>
      </c>
      <c r="Y971" s="103">
        <v>52</v>
      </c>
      <c r="Z971" s="103">
        <v>90365</v>
      </c>
      <c r="AA971" s="103" t="s">
        <v>385</v>
      </c>
      <c r="AB971" s="111" t="s">
        <v>126</v>
      </c>
      <c r="AC971" s="54">
        <v>90363</v>
      </c>
      <c r="AD971" s="103"/>
      <c r="AE971" s="103"/>
      <c r="AF971" s="103"/>
      <c r="AG971" s="103"/>
      <c r="AH971" s="103"/>
      <c r="AI971" s="103"/>
      <c r="AJ971" s="103"/>
      <c r="AK971" s="103"/>
    </row>
    <row r="972" spans="1:37" s="76" customFormat="1" x14ac:dyDescent="0.3">
      <c r="A972" s="103"/>
      <c r="B972" s="97">
        <v>90365</v>
      </c>
      <c r="C972" s="103" t="s">
        <v>467</v>
      </c>
      <c r="D972" s="103" t="s">
        <v>467</v>
      </c>
      <c r="E972" s="103" t="s">
        <v>126</v>
      </c>
      <c r="F972" s="103" t="s">
        <v>1036</v>
      </c>
      <c r="G972" s="60">
        <v>1</v>
      </c>
      <c r="H972" s="103">
        <v>0</v>
      </c>
      <c r="I972" s="103" t="s">
        <v>127</v>
      </c>
      <c r="J972" s="103">
        <v>0</v>
      </c>
      <c r="K972" s="103">
        <v>16</v>
      </c>
      <c r="L972" s="103">
        <v>0</v>
      </c>
      <c r="M972" s="103">
        <v>0</v>
      </c>
      <c r="N972" s="103">
        <v>0</v>
      </c>
      <c r="O972" s="103">
        <v>0</v>
      </c>
      <c r="P972" s="103">
        <v>1</v>
      </c>
      <c r="Q972" s="103">
        <v>1</v>
      </c>
      <c r="R972" s="103">
        <v>0</v>
      </c>
      <c r="S972" s="136" t="s">
        <v>472</v>
      </c>
      <c r="T972" s="136">
        <v>811</v>
      </c>
      <c r="U972" s="151" t="s">
        <v>385</v>
      </c>
      <c r="V972" s="152">
        <v>7</v>
      </c>
      <c r="W972" s="90" t="s">
        <v>126</v>
      </c>
      <c r="X972" s="90">
        <v>0</v>
      </c>
      <c r="Y972" s="103">
        <v>56</v>
      </c>
      <c r="Z972" s="103">
        <v>90366</v>
      </c>
      <c r="AA972" s="103" t="s">
        <v>379</v>
      </c>
      <c r="AB972" s="111" t="s">
        <v>126</v>
      </c>
      <c r="AC972" s="54">
        <v>90364</v>
      </c>
      <c r="AD972" s="103"/>
      <c r="AE972" s="103"/>
      <c r="AF972" s="103"/>
      <c r="AG972" s="103"/>
      <c r="AH972" s="103"/>
      <c r="AI972" s="103"/>
      <c r="AJ972" s="103"/>
      <c r="AK972" s="103"/>
    </row>
    <row r="973" spans="1:37" s="76" customFormat="1" x14ac:dyDescent="0.3">
      <c r="A973" s="103"/>
      <c r="B973" s="97">
        <v>90366</v>
      </c>
      <c r="C973" s="103" t="s">
        <v>467</v>
      </c>
      <c r="D973" s="103" t="s">
        <v>467</v>
      </c>
      <c r="E973" s="103" t="s">
        <v>126</v>
      </c>
      <c r="F973" s="103" t="s">
        <v>1037</v>
      </c>
      <c r="G973" s="60">
        <v>1</v>
      </c>
      <c r="H973" s="103">
        <v>0</v>
      </c>
      <c r="I973" s="103" t="s">
        <v>127</v>
      </c>
      <c r="J973" s="103">
        <v>0</v>
      </c>
      <c r="K973" s="103">
        <v>16</v>
      </c>
      <c r="L973" s="103">
        <v>0</v>
      </c>
      <c r="M973" s="103">
        <v>0</v>
      </c>
      <c r="N973" s="103">
        <v>0</v>
      </c>
      <c r="O973" s="103">
        <v>0</v>
      </c>
      <c r="P973" s="103">
        <v>1</v>
      </c>
      <c r="Q973" s="103">
        <v>1</v>
      </c>
      <c r="R973" s="103">
        <v>0</v>
      </c>
      <c r="S973" s="136" t="s">
        <v>472</v>
      </c>
      <c r="T973" s="136">
        <v>1112</v>
      </c>
      <c r="U973" s="151" t="s">
        <v>379</v>
      </c>
      <c r="V973" s="152">
        <v>9000</v>
      </c>
      <c r="W973" s="90" t="s">
        <v>126</v>
      </c>
      <c r="X973" s="90">
        <v>0</v>
      </c>
      <c r="Y973" s="103">
        <v>52</v>
      </c>
      <c r="Z973" s="103">
        <v>90367</v>
      </c>
      <c r="AA973" s="103" t="s">
        <v>617</v>
      </c>
      <c r="AB973" s="111" t="s">
        <v>126</v>
      </c>
      <c r="AC973" s="54">
        <v>90365</v>
      </c>
      <c r="AD973" s="103"/>
      <c r="AE973" s="103"/>
      <c r="AF973" s="103"/>
      <c r="AG973" s="103"/>
      <c r="AH973" s="103"/>
      <c r="AI973" s="103"/>
      <c r="AJ973" s="103"/>
      <c r="AK973" s="103"/>
    </row>
    <row r="974" spans="1:37" s="76" customFormat="1" x14ac:dyDescent="0.3">
      <c r="A974" s="103"/>
      <c r="B974" s="97">
        <v>90367</v>
      </c>
      <c r="C974" s="103" t="s">
        <v>467</v>
      </c>
      <c r="D974" s="103" t="s">
        <v>467</v>
      </c>
      <c r="E974" s="103" t="s">
        <v>126</v>
      </c>
      <c r="F974" s="103" t="s">
        <v>1038</v>
      </c>
      <c r="G974" s="60">
        <v>1</v>
      </c>
      <c r="H974" s="103">
        <v>0</v>
      </c>
      <c r="I974" s="103" t="s">
        <v>127</v>
      </c>
      <c r="J974" s="103">
        <v>0</v>
      </c>
      <c r="K974" s="103">
        <v>16</v>
      </c>
      <c r="L974" s="103">
        <v>0</v>
      </c>
      <c r="M974" s="103">
        <v>0</v>
      </c>
      <c r="N974" s="103">
        <v>0</v>
      </c>
      <c r="O974" s="103">
        <v>0</v>
      </c>
      <c r="P974" s="103">
        <v>1</v>
      </c>
      <c r="Q974" s="103">
        <v>1</v>
      </c>
      <c r="R974" s="103">
        <v>0</v>
      </c>
      <c r="S974" s="136" t="s">
        <v>303</v>
      </c>
      <c r="T974" s="136">
        <v>600</v>
      </c>
      <c r="U974" s="151" t="s">
        <v>617</v>
      </c>
      <c r="V974" s="152">
        <v>6</v>
      </c>
      <c r="W974" s="90" t="s">
        <v>126</v>
      </c>
      <c r="X974" s="90">
        <v>0</v>
      </c>
      <c r="Y974" s="103">
        <v>54</v>
      </c>
      <c r="Z974" s="103">
        <v>90368</v>
      </c>
      <c r="AA974" s="103" t="s">
        <v>378</v>
      </c>
      <c r="AB974" s="111" t="s">
        <v>126</v>
      </c>
      <c r="AC974" s="54">
        <v>90366</v>
      </c>
      <c r="AD974" s="103"/>
      <c r="AE974" s="103"/>
      <c r="AF974" s="103"/>
      <c r="AG974" s="103"/>
      <c r="AH974" s="103"/>
      <c r="AI974" s="103"/>
      <c r="AJ974" s="103"/>
      <c r="AK974" s="103"/>
    </row>
    <row r="975" spans="1:37" s="77" customFormat="1" x14ac:dyDescent="0.3">
      <c r="A975" s="103"/>
      <c r="B975" s="97">
        <v>90368</v>
      </c>
      <c r="C975" s="103" t="s">
        <v>467</v>
      </c>
      <c r="D975" s="103" t="s">
        <v>467</v>
      </c>
      <c r="E975" s="103" t="s">
        <v>126</v>
      </c>
      <c r="F975" s="103" t="s">
        <v>1039</v>
      </c>
      <c r="G975" s="60">
        <v>1</v>
      </c>
      <c r="H975" s="103">
        <v>0</v>
      </c>
      <c r="I975" s="103" t="s">
        <v>127</v>
      </c>
      <c r="J975" s="103">
        <v>0</v>
      </c>
      <c r="K975" s="103">
        <v>16</v>
      </c>
      <c r="L975" s="103">
        <v>0</v>
      </c>
      <c r="M975" s="103">
        <v>0</v>
      </c>
      <c r="N975" s="103">
        <v>0</v>
      </c>
      <c r="O975" s="103">
        <v>0</v>
      </c>
      <c r="P975" s="103">
        <v>1</v>
      </c>
      <c r="Q975" s="103">
        <v>1</v>
      </c>
      <c r="R975" s="103">
        <v>0</v>
      </c>
      <c r="S975" s="136" t="s">
        <v>305</v>
      </c>
      <c r="T975" s="136">
        <v>40</v>
      </c>
      <c r="U975" s="151" t="s">
        <v>378</v>
      </c>
      <c r="V975" s="152">
        <v>15</v>
      </c>
      <c r="W975" s="90" t="s">
        <v>126</v>
      </c>
      <c r="X975" s="90">
        <v>0</v>
      </c>
      <c r="Y975" s="103">
        <v>51</v>
      </c>
      <c r="Z975" s="103">
        <v>90369</v>
      </c>
      <c r="AA975" s="103" t="s">
        <v>384</v>
      </c>
      <c r="AB975" s="111" t="s">
        <v>126</v>
      </c>
      <c r="AC975" s="54">
        <v>90367</v>
      </c>
      <c r="AD975" s="103"/>
      <c r="AE975" s="103"/>
      <c r="AF975" s="103"/>
      <c r="AG975" s="103"/>
      <c r="AH975" s="103"/>
      <c r="AI975" s="103"/>
      <c r="AJ975" s="103"/>
      <c r="AK975" s="103"/>
    </row>
    <row r="976" spans="1:37" s="77" customFormat="1" x14ac:dyDescent="0.3">
      <c r="A976" s="103"/>
      <c r="B976" s="97">
        <v>90369</v>
      </c>
      <c r="C976" s="103" t="s">
        <v>467</v>
      </c>
      <c r="D976" s="103" t="s">
        <v>467</v>
      </c>
      <c r="E976" s="103" t="s">
        <v>126</v>
      </c>
      <c r="F976" s="103" t="s">
        <v>1040</v>
      </c>
      <c r="G976" s="60">
        <v>1</v>
      </c>
      <c r="H976" s="103">
        <v>0</v>
      </c>
      <c r="I976" s="103" t="s">
        <v>127</v>
      </c>
      <c r="J976" s="103">
        <v>0</v>
      </c>
      <c r="K976" s="103">
        <v>16</v>
      </c>
      <c r="L976" s="103">
        <v>0</v>
      </c>
      <c r="M976" s="103">
        <v>0</v>
      </c>
      <c r="N976" s="103">
        <v>0</v>
      </c>
      <c r="O976" s="103">
        <v>0</v>
      </c>
      <c r="P976" s="103">
        <v>1</v>
      </c>
      <c r="Q976" s="103">
        <v>1</v>
      </c>
      <c r="R976" s="103">
        <v>0</v>
      </c>
      <c r="S976" s="136" t="s">
        <v>472</v>
      </c>
      <c r="T976" s="136">
        <v>1025</v>
      </c>
      <c r="U976" s="151" t="s">
        <v>384</v>
      </c>
      <c r="V976" s="152">
        <v>150</v>
      </c>
      <c r="W976" s="90" t="s">
        <v>126</v>
      </c>
      <c r="X976" s="90">
        <v>0</v>
      </c>
      <c r="Y976" s="103">
        <v>55</v>
      </c>
      <c r="Z976" s="103">
        <v>90370</v>
      </c>
      <c r="AA976" s="103" t="s">
        <v>385</v>
      </c>
      <c r="AB976" s="111" t="s">
        <v>126</v>
      </c>
      <c r="AC976" s="54">
        <v>90368</v>
      </c>
      <c r="AD976" s="103"/>
      <c r="AE976" s="103"/>
      <c r="AF976" s="103"/>
      <c r="AG976" s="103"/>
      <c r="AH976" s="103"/>
      <c r="AI976" s="103"/>
      <c r="AJ976" s="103"/>
      <c r="AK976" s="103"/>
    </row>
    <row r="977" spans="1:37" s="76" customFormat="1" x14ac:dyDescent="0.3">
      <c r="A977" s="103"/>
      <c r="B977" s="97">
        <v>90370</v>
      </c>
      <c r="C977" s="103" t="s">
        <v>467</v>
      </c>
      <c r="D977" s="103" t="s">
        <v>467</v>
      </c>
      <c r="E977" s="103" t="s">
        <v>126</v>
      </c>
      <c r="F977" s="103" t="s">
        <v>1041</v>
      </c>
      <c r="G977" s="60">
        <v>1</v>
      </c>
      <c r="H977" s="103">
        <v>0</v>
      </c>
      <c r="I977" s="103" t="s">
        <v>127</v>
      </c>
      <c r="J977" s="103">
        <v>0</v>
      </c>
      <c r="K977" s="103">
        <v>16</v>
      </c>
      <c r="L977" s="103">
        <v>0</v>
      </c>
      <c r="M977" s="103">
        <v>0</v>
      </c>
      <c r="N977" s="103">
        <v>0</v>
      </c>
      <c r="O977" s="103">
        <v>0</v>
      </c>
      <c r="P977" s="103">
        <v>1</v>
      </c>
      <c r="Q977" s="103">
        <v>1</v>
      </c>
      <c r="R977" s="103">
        <v>0</v>
      </c>
      <c r="S977" s="136" t="s">
        <v>472</v>
      </c>
      <c r="T977" s="146">
        <v>2101</v>
      </c>
      <c r="U977" s="151" t="s">
        <v>385</v>
      </c>
      <c r="V977" s="152">
        <v>5</v>
      </c>
      <c r="W977" s="90" t="s">
        <v>126</v>
      </c>
      <c r="X977" s="90">
        <v>0</v>
      </c>
      <c r="Y977" s="103">
        <v>56</v>
      </c>
      <c r="Z977" s="103">
        <v>90371</v>
      </c>
      <c r="AA977" s="103" t="s">
        <v>617</v>
      </c>
      <c r="AB977" s="111" t="s">
        <v>126</v>
      </c>
      <c r="AC977" s="54">
        <v>90369</v>
      </c>
      <c r="AD977" s="103"/>
      <c r="AE977" s="103"/>
      <c r="AF977" s="103"/>
      <c r="AG977" s="103"/>
      <c r="AH977" s="103"/>
      <c r="AI977" s="103"/>
      <c r="AJ977" s="103"/>
      <c r="AK977" s="103"/>
    </row>
    <row r="978" spans="1:37" s="77" customFormat="1" x14ac:dyDescent="0.3">
      <c r="A978" s="103"/>
      <c r="B978" s="97">
        <v>90371</v>
      </c>
      <c r="C978" s="103" t="s">
        <v>467</v>
      </c>
      <c r="D978" s="103" t="s">
        <v>467</v>
      </c>
      <c r="E978" s="103" t="s">
        <v>126</v>
      </c>
      <c r="F978" s="103" t="s">
        <v>1042</v>
      </c>
      <c r="G978" s="60">
        <v>1</v>
      </c>
      <c r="H978" s="103">
        <v>0</v>
      </c>
      <c r="I978" s="103" t="s">
        <v>127</v>
      </c>
      <c r="J978" s="103">
        <v>0</v>
      </c>
      <c r="K978" s="103">
        <v>16</v>
      </c>
      <c r="L978" s="103">
        <v>0</v>
      </c>
      <c r="M978" s="103">
        <v>0</v>
      </c>
      <c r="N978" s="103">
        <v>0</v>
      </c>
      <c r="O978" s="103">
        <v>0</v>
      </c>
      <c r="P978" s="103">
        <v>1</v>
      </c>
      <c r="Q978" s="103">
        <v>1</v>
      </c>
      <c r="R978" s="103">
        <v>0</v>
      </c>
      <c r="S978" s="136" t="s">
        <v>303</v>
      </c>
      <c r="T978" s="136">
        <v>600</v>
      </c>
      <c r="U978" s="151" t="s">
        <v>617</v>
      </c>
      <c r="V978" s="152">
        <v>6</v>
      </c>
      <c r="W978" s="90" t="s">
        <v>126</v>
      </c>
      <c r="X978" s="90">
        <v>0</v>
      </c>
      <c r="Y978" s="103">
        <v>54</v>
      </c>
      <c r="Z978" s="103">
        <v>90372</v>
      </c>
      <c r="AA978" s="103" t="s">
        <v>385</v>
      </c>
      <c r="AB978" s="111" t="s">
        <v>126</v>
      </c>
      <c r="AC978" s="54">
        <v>90370</v>
      </c>
      <c r="AD978" s="103"/>
      <c r="AE978" s="103"/>
      <c r="AF978" s="103"/>
      <c r="AG978" s="103"/>
      <c r="AH978" s="103"/>
      <c r="AI978" s="103"/>
      <c r="AJ978" s="103"/>
      <c r="AK978" s="103"/>
    </row>
    <row r="979" spans="1:37" s="77" customFormat="1" x14ac:dyDescent="0.3">
      <c r="A979" s="103"/>
      <c r="B979" s="97">
        <v>90372</v>
      </c>
      <c r="C979" s="103" t="s">
        <v>467</v>
      </c>
      <c r="D979" s="103" t="s">
        <v>467</v>
      </c>
      <c r="E979" s="103" t="s">
        <v>126</v>
      </c>
      <c r="F979" s="103" t="s">
        <v>1043</v>
      </c>
      <c r="G979" s="60">
        <v>1</v>
      </c>
      <c r="H979" s="103">
        <v>0</v>
      </c>
      <c r="I979" s="103" t="s">
        <v>127</v>
      </c>
      <c r="J979" s="103">
        <v>0</v>
      </c>
      <c r="K979" s="103">
        <v>16</v>
      </c>
      <c r="L979" s="103">
        <v>0</v>
      </c>
      <c r="M979" s="103">
        <v>0</v>
      </c>
      <c r="N979" s="103">
        <v>0</v>
      </c>
      <c r="O979" s="103">
        <v>0</v>
      </c>
      <c r="P979" s="103">
        <v>1</v>
      </c>
      <c r="Q979" s="103">
        <v>1</v>
      </c>
      <c r="R979" s="103">
        <v>0</v>
      </c>
      <c r="S979" s="136" t="s">
        <v>472</v>
      </c>
      <c r="T979" s="146">
        <v>1201</v>
      </c>
      <c r="U979" s="151" t="s">
        <v>385</v>
      </c>
      <c r="V979" s="153">
        <v>8</v>
      </c>
      <c r="W979" s="114" t="s">
        <v>126</v>
      </c>
      <c r="X979" s="114">
        <v>0</v>
      </c>
      <c r="Y979" s="103">
        <v>56</v>
      </c>
      <c r="Z979" s="103">
        <v>90373</v>
      </c>
      <c r="AA979" s="103" t="str">
        <f>U980</f>
        <v>누적판매금액(11)</v>
      </c>
      <c r="AB979" s="115" t="s">
        <v>126</v>
      </c>
      <c r="AC979" s="54">
        <v>90371</v>
      </c>
      <c r="AD979" s="103"/>
      <c r="AE979" s="103"/>
      <c r="AF979" s="103"/>
      <c r="AG979" s="103"/>
      <c r="AH979" s="103"/>
      <c r="AI979" s="103"/>
      <c r="AJ979" s="103"/>
      <c r="AK979" s="103"/>
    </row>
    <row r="980" spans="1:37" s="116" customFormat="1" x14ac:dyDescent="0.3">
      <c r="B980" s="117">
        <v>90373</v>
      </c>
      <c r="C980" s="116" t="s">
        <v>467</v>
      </c>
      <c r="D980" s="116" t="s">
        <v>467</v>
      </c>
      <c r="E980" s="116" t="s">
        <v>126</v>
      </c>
      <c r="F980" s="116" t="s">
        <v>1616</v>
      </c>
      <c r="G980" s="118">
        <v>1</v>
      </c>
      <c r="H980" s="116">
        <v>0</v>
      </c>
      <c r="I980" s="116" t="s">
        <v>127</v>
      </c>
      <c r="J980" s="116">
        <v>0</v>
      </c>
      <c r="K980" s="116">
        <v>16</v>
      </c>
      <c r="L980" s="116">
        <v>0</v>
      </c>
      <c r="M980" s="116">
        <v>0</v>
      </c>
      <c r="N980" s="116">
        <v>0</v>
      </c>
      <c r="O980" s="116">
        <v>0</v>
      </c>
      <c r="P980" s="116">
        <v>1</v>
      </c>
      <c r="Q980" s="116">
        <v>1</v>
      </c>
      <c r="R980" s="116">
        <v>0</v>
      </c>
      <c r="S980" s="154" t="s">
        <v>304</v>
      </c>
      <c r="T980" s="154">
        <v>45</v>
      </c>
      <c r="U980" s="155" t="s">
        <v>379</v>
      </c>
      <c r="V980" s="155">
        <v>27000</v>
      </c>
      <c r="W980" s="114" t="s">
        <v>126</v>
      </c>
      <c r="X980" s="119">
        <v>0</v>
      </c>
      <c r="Y980" s="108">
        <v>57</v>
      </c>
      <c r="Z980" s="116">
        <v>90374</v>
      </c>
      <c r="AA980" s="116" t="str">
        <f>U981</f>
        <v>누적일반교배(21)</v>
      </c>
      <c r="AB980" s="115" t="s">
        <v>126</v>
      </c>
      <c r="AC980" s="120">
        <v>90372</v>
      </c>
    </row>
    <row r="981" spans="1:37" s="103" customFormat="1" x14ac:dyDescent="0.3">
      <c r="B981" s="117">
        <v>90374</v>
      </c>
      <c r="C981" s="103" t="s">
        <v>467</v>
      </c>
      <c r="D981" s="103" t="s">
        <v>467</v>
      </c>
      <c r="E981" s="103" t="s">
        <v>126</v>
      </c>
      <c r="F981" s="116" t="s">
        <v>1063</v>
      </c>
      <c r="G981" s="60">
        <v>1</v>
      </c>
      <c r="H981" s="103">
        <v>0</v>
      </c>
      <c r="I981" s="103" t="s">
        <v>127</v>
      </c>
      <c r="J981" s="103">
        <v>0</v>
      </c>
      <c r="K981" s="103">
        <v>16</v>
      </c>
      <c r="L981" s="103">
        <v>0</v>
      </c>
      <c r="M981" s="103">
        <v>0</v>
      </c>
      <c r="N981" s="103">
        <v>0</v>
      </c>
      <c r="O981" s="103">
        <v>0</v>
      </c>
      <c r="P981" s="103">
        <v>1</v>
      </c>
      <c r="Q981" s="103">
        <v>1</v>
      </c>
      <c r="R981" s="103">
        <v>0</v>
      </c>
      <c r="S981" s="154" t="s">
        <v>303</v>
      </c>
      <c r="T981" s="154">
        <v>900</v>
      </c>
      <c r="U981" s="151" t="s">
        <v>385</v>
      </c>
      <c r="V981" s="156">
        <v>15</v>
      </c>
      <c r="W981" s="114" t="s">
        <v>126</v>
      </c>
      <c r="X981" s="25">
        <v>0</v>
      </c>
      <c r="Y981" s="108">
        <v>58</v>
      </c>
      <c r="Z981" s="116">
        <v>90375</v>
      </c>
      <c r="AA981" s="103" t="str">
        <f>U982</f>
        <v>누적배럴(18)</v>
      </c>
      <c r="AB981" s="115" t="s">
        <v>126</v>
      </c>
      <c r="AC981" s="120">
        <v>90373</v>
      </c>
    </row>
    <row r="982" spans="1:37" s="103" customFormat="1" x14ac:dyDescent="0.3">
      <c r="B982" s="117">
        <v>90375</v>
      </c>
      <c r="C982" s="103" t="s">
        <v>467</v>
      </c>
      <c r="D982" s="103" t="s">
        <v>467</v>
      </c>
      <c r="E982" s="103" t="s">
        <v>126</v>
      </c>
      <c r="F982" s="116" t="s">
        <v>1064</v>
      </c>
      <c r="G982" s="60">
        <v>1</v>
      </c>
      <c r="H982" s="103">
        <v>0</v>
      </c>
      <c r="I982" s="103" t="s">
        <v>127</v>
      </c>
      <c r="J982" s="103">
        <v>0</v>
      </c>
      <c r="K982" s="103">
        <v>16</v>
      </c>
      <c r="L982" s="103">
        <v>0</v>
      </c>
      <c r="M982" s="103">
        <v>0</v>
      </c>
      <c r="N982" s="103">
        <v>0</v>
      </c>
      <c r="O982" s="103">
        <v>0</v>
      </c>
      <c r="P982" s="103">
        <v>1</v>
      </c>
      <c r="Q982" s="103">
        <v>1</v>
      </c>
      <c r="R982" s="103">
        <v>0</v>
      </c>
      <c r="S982" s="154" t="s">
        <v>305</v>
      </c>
      <c r="T982" s="154">
        <v>75</v>
      </c>
      <c r="U982" s="151" t="s">
        <v>384</v>
      </c>
      <c r="V982" s="156">
        <v>300</v>
      </c>
      <c r="W982" s="114" t="s">
        <v>126</v>
      </c>
      <c r="X982" s="25">
        <v>0</v>
      </c>
      <c r="Y982" s="108">
        <v>59</v>
      </c>
      <c r="Z982" s="116">
        <v>90376</v>
      </c>
      <c r="AA982" s="103" t="str">
        <f t="shared" ref="AA982:AA1017" si="59">U983</f>
        <v>누적건초획득(13)</v>
      </c>
      <c r="AB982" s="115" t="s">
        <v>126</v>
      </c>
      <c r="AC982" s="120">
        <v>90374</v>
      </c>
    </row>
    <row r="983" spans="1:37" s="103" customFormat="1" x14ac:dyDescent="0.3">
      <c r="B983" s="117">
        <v>90376</v>
      </c>
      <c r="C983" s="103" t="s">
        <v>467</v>
      </c>
      <c r="D983" s="103" t="s">
        <v>467</v>
      </c>
      <c r="E983" s="103" t="s">
        <v>126</v>
      </c>
      <c r="F983" s="116" t="s">
        <v>1065</v>
      </c>
      <c r="G983" s="60">
        <v>1</v>
      </c>
      <c r="H983" s="103">
        <v>0</v>
      </c>
      <c r="I983" s="103" t="s">
        <v>127</v>
      </c>
      <c r="J983" s="103">
        <v>0</v>
      </c>
      <c r="K983" s="103">
        <v>16</v>
      </c>
      <c r="L983" s="103">
        <v>0</v>
      </c>
      <c r="M983" s="103">
        <v>0</v>
      </c>
      <c r="N983" s="103">
        <v>0</v>
      </c>
      <c r="O983" s="103">
        <v>0</v>
      </c>
      <c r="P983" s="103">
        <v>1</v>
      </c>
      <c r="Q983" s="103">
        <v>1</v>
      </c>
      <c r="R983" s="103">
        <v>0</v>
      </c>
      <c r="S983" s="154" t="s">
        <v>472</v>
      </c>
      <c r="T983" s="154">
        <v>803</v>
      </c>
      <c r="U983" s="151" t="s">
        <v>381</v>
      </c>
      <c r="V983" s="156">
        <v>600</v>
      </c>
      <c r="W983" s="114" t="s">
        <v>126</v>
      </c>
      <c r="X983" s="25">
        <v>0</v>
      </c>
      <c r="Y983" s="108">
        <v>60</v>
      </c>
      <c r="Z983" s="116">
        <v>90377</v>
      </c>
      <c r="AA983" s="103" t="str">
        <f t="shared" si="59"/>
        <v>누적하트획득(12)</v>
      </c>
      <c r="AB983" s="115" t="s">
        <v>126</v>
      </c>
      <c r="AC983" s="120">
        <v>90375</v>
      </c>
    </row>
    <row r="984" spans="1:37" s="103" customFormat="1" x14ac:dyDescent="0.3">
      <c r="B984" s="117">
        <v>90377</v>
      </c>
      <c r="C984" s="103" t="s">
        <v>467</v>
      </c>
      <c r="D984" s="103" t="s">
        <v>467</v>
      </c>
      <c r="E984" s="103" t="s">
        <v>126</v>
      </c>
      <c r="F984" s="116" t="s">
        <v>1066</v>
      </c>
      <c r="G984" s="60">
        <v>1</v>
      </c>
      <c r="H984" s="103">
        <v>0</v>
      </c>
      <c r="I984" s="103" t="s">
        <v>127</v>
      </c>
      <c r="J984" s="103">
        <v>0</v>
      </c>
      <c r="K984" s="103">
        <v>16</v>
      </c>
      <c r="L984" s="103">
        <v>0</v>
      </c>
      <c r="M984" s="103">
        <v>0</v>
      </c>
      <c r="N984" s="103">
        <v>0</v>
      </c>
      <c r="O984" s="103">
        <v>0</v>
      </c>
      <c r="P984" s="103">
        <v>1</v>
      </c>
      <c r="Q984" s="103">
        <v>1</v>
      </c>
      <c r="R984" s="103">
        <v>0</v>
      </c>
      <c r="S984" s="154" t="s">
        <v>303</v>
      </c>
      <c r="T984" s="154">
        <v>1000</v>
      </c>
      <c r="U984" s="151" t="s">
        <v>380</v>
      </c>
      <c r="V984" s="156">
        <v>50</v>
      </c>
      <c r="W984" s="114" t="s">
        <v>126</v>
      </c>
      <c r="X984" s="25">
        <v>0</v>
      </c>
      <c r="Y984" s="108">
        <v>61</v>
      </c>
      <c r="Z984" s="116">
        <v>90378</v>
      </c>
      <c r="AA984" s="103" t="str">
        <f t="shared" si="59"/>
        <v>누적늑대잡이(1)</v>
      </c>
      <c r="AB984" s="115" t="s">
        <v>126</v>
      </c>
      <c r="AC984" s="120">
        <v>90376</v>
      </c>
    </row>
    <row r="985" spans="1:37" s="103" customFormat="1" x14ac:dyDescent="0.3">
      <c r="B985" s="117">
        <v>90378</v>
      </c>
      <c r="C985" s="103" t="s">
        <v>467</v>
      </c>
      <c r="D985" s="103" t="s">
        <v>467</v>
      </c>
      <c r="E985" s="103" t="s">
        <v>126</v>
      </c>
      <c r="F985" s="116" t="s">
        <v>1067</v>
      </c>
      <c r="G985" s="60">
        <v>1</v>
      </c>
      <c r="H985" s="103">
        <v>0</v>
      </c>
      <c r="I985" s="103" t="s">
        <v>127</v>
      </c>
      <c r="J985" s="103">
        <v>0</v>
      </c>
      <c r="K985" s="103">
        <v>16</v>
      </c>
      <c r="L985" s="103">
        <v>0</v>
      </c>
      <c r="M985" s="103">
        <v>0</v>
      </c>
      <c r="N985" s="103">
        <v>0</v>
      </c>
      <c r="O985" s="103">
        <v>0</v>
      </c>
      <c r="P985" s="103">
        <v>1</v>
      </c>
      <c r="Q985" s="103">
        <v>1</v>
      </c>
      <c r="R985" s="103">
        <v>0</v>
      </c>
      <c r="S985" s="154" t="s">
        <v>472</v>
      </c>
      <c r="T985" s="154">
        <v>703</v>
      </c>
      <c r="U985" s="151" t="s">
        <v>378</v>
      </c>
      <c r="V985" s="156">
        <v>50</v>
      </c>
      <c r="W985" s="114" t="s">
        <v>126</v>
      </c>
      <c r="X985" s="25">
        <v>0</v>
      </c>
      <c r="Y985" s="108">
        <v>62</v>
      </c>
      <c r="Z985" s="116">
        <v>90379</v>
      </c>
      <c r="AA985" s="103" t="str">
        <f t="shared" si="59"/>
        <v>누적판매금액(11)</v>
      </c>
      <c r="AB985" s="115" t="s">
        <v>126</v>
      </c>
      <c r="AC985" s="120">
        <v>90377</v>
      </c>
    </row>
    <row r="986" spans="1:37" s="116" customFormat="1" x14ac:dyDescent="0.3">
      <c r="B986" s="117">
        <v>90379</v>
      </c>
      <c r="C986" s="116" t="s">
        <v>467</v>
      </c>
      <c r="D986" s="116" t="s">
        <v>467</v>
      </c>
      <c r="E986" s="116" t="s">
        <v>126</v>
      </c>
      <c r="F986" s="116" t="s">
        <v>1068</v>
      </c>
      <c r="G986" s="118">
        <v>1</v>
      </c>
      <c r="H986" s="116">
        <v>0</v>
      </c>
      <c r="I986" s="116" t="s">
        <v>127</v>
      </c>
      <c r="J986" s="116">
        <v>0</v>
      </c>
      <c r="K986" s="116">
        <v>16</v>
      </c>
      <c r="L986" s="116">
        <v>0</v>
      </c>
      <c r="M986" s="116">
        <v>0</v>
      </c>
      <c r="N986" s="116">
        <v>0</v>
      </c>
      <c r="O986" s="116">
        <v>0</v>
      </c>
      <c r="P986" s="116">
        <v>1</v>
      </c>
      <c r="Q986" s="116">
        <v>1</v>
      </c>
      <c r="R986" s="116">
        <v>0</v>
      </c>
      <c r="S986" s="154" t="s">
        <v>472</v>
      </c>
      <c r="T986" s="154">
        <v>703</v>
      </c>
      <c r="U986" s="155" t="s">
        <v>379</v>
      </c>
      <c r="V986" s="155">
        <v>30000</v>
      </c>
      <c r="W986" s="114" t="s">
        <v>126</v>
      </c>
      <c r="X986" s="119">
        <v>0</v>
      </c>
      <c r="Y986" s="108">
        <v>57</v>
      </c>
      <c r="Z986" s="116">
        <v>90380</v>
      </c>
      <c r="AA986" s="103" t="str">
        <f t="shared" si="59"/>
        <v>누적일반교배(21)</v>
      </c>
      <c r="AB986" s="115" t="s">
        <v>126</v>
      </c>
      <c r="AC986" s="120">
        <v>90378</v>
      </c>
    </row>
    <row r="987" spans="1:37" s="103" customFormat="1" x14ac:dyDescent="0.3">
      <c r="B987" s="117">
        <v>90380</v>
      </c>
      <c r="C987" s="103" t="s">
        <v>467</v>
      </c>
      <c r="D987" s="103" t="s">
        <v>467</v>
      </c>
      <c r="E987" s="103" t="s">
        <v>126</v>
      </c>
      <c r="F987" s="116" t="s">
        <v>1069</v>
      </c>
      <c r="G987" s="60">
        <v>1</v>
      </c>
      <c r="H987" s="103">
        <v>0</v>
      </c>
      <c r="I987" s="103" t="s">
        <v>127</v>
      </c>
      <c r="J987" s="103">
        <v>0</v>
      </c>
      <c r="K987" s="103">
        <v>16</v>
      </c>
      <c r="L987" s="103">
        <v>0</v>
      </c>
      <c r="M987" s="103">
        <v>0</v>
      </c>
      <c r="N987" s="103">
        <v>0</v>
      </c>
      <c r="O987" s="103">
        <v>0</v>
      </c>
      <c r="P987" s="103">
        <v>1</v>
      </c>
      <c r="Q987" s="103">
        <v>1</v>
      </c>
      <c r="R987" s="103">
        <v>0</v>
      </c>
      <c r="S987" s="154" t="s">
        <v>303</v>
      </c>
      <c r="T987" s="154">
        <v>1100</v>
      </c>
      <c r="U987" s="151" t="s">
        <v>385</v>
      </c>
      <c r="V987" s="156">
        <v>18</v>
      </c>
      <c r="W987" s="114" t="s">
        <v>126</v>
      </c>
      <c r="X987" s="25">
        <v>0</v>
      </c>
      <c r="Y987" s="108">
        <v>58</v>
      </c>
      <c r="Z987" s="116">
        <v>90381</v>
      </c>
      <c r="AA987" s="103" t="str">
        <f t="shared" si="59"/>
        <v>누적배럴(18)</v>
      </c>
      <c r="AB987" s="115" t="s">
        <v>126</v>
      </c>
      <c r="AC987" s="120">
        <v>90379</v>
      </c>
    </row>
    <row r="988" spans="1:37" s="103" customFormat="1" x14ac:dyDescent="0.3">
      <c r="B988" s="117">
        <v>90381</v>
      </c>
      <c r="C988" s="103" t="s">
        <v>467</v>
      </c>
      <c r="D988" s="103" t="s">
        <v>467</v>
      </c>
      <c r="E988" s="103" t="s">
        <v>126</v>
      </c>
      <c r="F988" s="116" t="s">
        <v>1070</v>
      </c>
      <c r="G988" s="60">
        <v>1</v>
      </c>
      <c r="H988" s="103">
        <v>0</v>
      </c>
      <c r="I988" s="103" t="s">
        <v>127</v>
      </c>
      <c r="J988" s="103">
        <v>0</v>
      </c>
      <c r="K988" s="103">
        <v>16</v>
      </c>
      <c r="L988" s="103">
        <v>0</v>
      </c>
      <c r="M988" s="103">
        <v>0</v>
      </c>
      <c r="N988" s="103">
        <v>0</v>
      </c>
      <c r="O988" s="103">
        <v>0</v>
      </c>
      <c r="P988" s="103">
        <v>1</v>
      </c>
      <c r="Q988" s="103">
        <v>1</v>
      </c>
      <c r="R988" s="103">
        <v>0</v>
      </c>
      <c r="S988" s="154" t="s">
        <v>472</v>
      </c>
      <c r="T988" s="154">
        <v>803</v>
      </c>
      <c r="U988" s="151" t="s">
        <v>384</v>
      </c>
      <c r="V988" s="156">
        <v>350</v>
      </c>
      <c r="W988" s="114" t="s">
        <v>126</v>
      </c>
      <c r="X988" s="25">
        <v>0</v>
      </c>
      <c r="Y988" s="108">
        <v>59</v>
      </c>
      <c r="Z988" s="116">
        <v>90382</v>
      </c>
      <c r="AA988" s="103" t="str">
        <f t="shared" si="59"/>
        <v>누적건초획득(13)</v>
      </c>
      <c r="AB988" s="115" t="s">
        <v>126</v>
      </c>
      <c r="AC988" s="120">
        <v>90380</v>
      </c>
    </row>
    <row r="989" spans="1:37" s="103" customFormat="1" x14ac:dyDescent="0.3">
      <c r="B989" s="117">
        <v>90382</v>
      </c>
      <c r="C989" s="103" t="s">
        <v>467</v>
      </c>
      <c r="D989" s="103" t="s">
        <v>467</v>
      </c>
      <c r="E989" s="103" t="s">
        <v>126</v>
      </c>
      <c r="F989" s="116" t="s">
        <v>1071</v>
      </c>
      <c r="G989" s="60">
        <v>1</v>
      </c>
      <c r="H989" s="103">
        <v>0</v>
      </c>
      <c r="I989" s="103" t="s">
        <v>127</v>
      </c>
      <c r="J989" s="103">
        <v>0</v>
      </c>
      <c r="K989" s="103">
        <v>16</v>
      </c>
      <c r="L989" s="103">
        <v>0</v>
      </c>
      <c r="M989" s="103">
        <v>0</v>
      </c>
      <c r="N989" s="103">
        <v>0</v>
      </c>
      <c r="O989" s="103">
        <v>0</v>
      </c>
      <c r="P989" s="103">
        <v>1</v>
      </c>
      <c r="Q989" s="103">
        <v>1</v>
      </c>
      <c r="R989" s="103">
        <v>0</v>
      </c>
      <c r="S989" s="154" t="s">
        <v>303</v>
      </c>
      <c r="T989" s="154">
        <v>700</v>
      </c>
      <c r="U989" s="151" t="s">
        <v>381</v>
      </c>
      <c r="V989" s="156">
        <v>550</v>
      </c>
      <c r="W989" s="114" t="s">
        <v>126</v>
      </c>
      <c r="X989" s="25">
        <v>0</v>
      </c>
      <c r="Y989" s="108">
        <v>60</v>
      </c>
      <c r="Z989" s="116">
        <v>90383</v>
      </c>
      <c r="AA989" s="103" t="str">
        <f t="shared" si="59"/>
        <v>누적하트획득(12)</v>
      </c>
      <c r="AB989" s="115" t="s">
        <v>126</v>
      </c>
      <c r="AC989" s="120">
        <v>90381</v>
      </c>
    </row>
    <row r="990" spans="1:37" s="103" customFormat="1" x14ac:dyDescent="0.3">
      <c r="B990" s="117">
        <v>90383</v>
      </c>
      <c r="C990" s="103" t="s">
        <v>467</v>
      </c>
      <c r="D990" s="103" t="s">
        <v>467</v>
      </c>
      <c r="E990" s="103" t="s">
        <v>126</v>
      </c>
      <c r="F990" s="116" t="s">
        <v>1072</v>
      </c>
      <c r="G990" s="60">
        <v>1</v>
      </c>
      <c r="H990" s="103">
        <v>0</v>
      </c>
      <c r="I990" s="103" t="s">
        <v>127</v>
      </c>
      <c r="J990" s="103">
        <v>0</v>
      </c>
      <c r="K990" s="103">
        <v>16</v>
      </c>
      <c r="L990" s="103">
        <v>0</v>
      </c>
      <c r="M990" s="103">
        <v>0</v>
      </c>
      <c r="N990" s="103">
        <v>0</v>
      </c>
      <c r="O990" s="103">
        <v>0</v>
      </c>
      <c r="P990" s="103">
        <v>1</v>
      </c>
      <c r="Q990" s="103">
        <v>1</v>
      </c>
      <c r="R990" s="103">
        <v>0</v>
      </c>
      <c r="S990" s="154" t="s">
        <v>303</v>
      </c>
      <c r="T990" s="154">
        <v>800</v>
      </c>
      <c r="U990" s="151" t="s">
        <v>380</v>
      </c>
      <c r="V990" s="156">
        <v>40</v>
      </c>
      <c r="W990" s="114" t="s">
        <v>126</v>
      </c>
      <c r="X990" s="25">
        <v>0</v>
      </c>
      <c r="Y990" s="108">
        <v>61</v>
      </c>
      <c r="Z990" s="116">
        <v>90384</v>
      </c>
      <c r="AA990" s="103" t="str">
        <f t="shared" si="59"/>
        <v>누적늑대잡이(1)</v>
      </c>
      <c r="AB990" s="115" t="s">
        <v>126</v>
      </c>
      <c r="AC990" s="120">
        <v>90382</v>
      </c>
    </row>
    <row r="991" spans="1:37" s="103" customFormat="1" x14ac:dyDescent="0.3">
      <c r="B991" s="117">
        <v>90384</v>
      </c>
      <c r="C991" s="103" t="s">
        <v>467</v>
      </c>
      <c r="D991" s="103" t="s">
        <v>467</v>
      </c>
      <c r="E991" s="103" t="s">
        <v>126</v>
      </c>
      <c r="F991" s="116" t="s">
        <v>1073</v>
      </c>
      <c r="G991" s="60">
        <v>1</v>
      </c>
      <c r="H991" s="103">
        <v>0</v>
      </c>
      <c r="I991" s="103" t="s">
        <v>127</v>
      </c>
      <c r="J991" s="103">
        <v>0</v>
      </c>
      <c r="K991" s="103">
        <v>16</v>
      </c>
      <c r="L991" s="103">
        <v>0</v>
      </c>
      <c r="M991" s="103">
        <v>0</v>
      </c>
      <c r="N991" s="103">
        <v>0</v>
      </c>
      <c r="O991" s="103">
        <v>0</v>
      </c>
      <c r="P991" s="103">
        <v>1</v>
      </c>
      <c r="Q991" s="103">
        <v>1</v>
      </c>
      <c r="R991" s="103">
        <v>0</v>
      </c>
      <c r="S991" s="154" t="s">
        <v>304</v>
      </c>
      <c r="T991" s="154">
        <v>50</v>
      </c>
      <c r="U991" s="151" t="s">
        <v>378</v>
      </c>
      <c r="V991" s="156">
        <v>60</v>
      </c>
      <c r="W991" s="114" t="s">
        <v>126</v>
      </c>
      <c r="X991" s="25">
        <v>0</v>
      </c>
      <c r="Y991" s="108">
        <v>62</v>
      </c>
      <c r="Z991" s="116">
        <v>90385</v>
      </c>
      <c r="AA991" s="103" t="str">
        <f t="shared" si="59"/>
        <v>누적판매금액(11)</v>
      </c>
      <c r="AB991" s="115" t="s">
        <v>126</v>
      </c>
      <c r="AC991" s="120">
        <v>90383</v>
      </c>
    </row>
    <row r="992" spans="1:37" s="116" customFormat="1" x14ac:dyDescent="0.3">
      <c r="B992" s="117">
        <v>90385</v>
      </c>
      <c r="C992" s="116" t="s">
        <v>467</v>
      </c>
      <c r="D992" s="116" t="s">
        <v>467</v>
      </c>
      <c r="E992" s="116" t="s">
        <v>126</v>
      </c>
      <c r="F992" s="116" t="s">
        <v>1074</v>
      </c>
      <c r="G992" s="118">
        <v>1</v>
      </c>
      <c r="H992" s="116">
        <v>0</v>
      </c>
      <c r="I992" s="116" t="s">
        <v>127</v>
      </c>
      <c r="J992" s="116">
        <v>0</v>
      </c>
      <c r="K992" s="116">
        <v>16</v>
      </c>
      <c r="L992" s="116">
        <v>0</v>
      </c>
      <c r="M992" s="116">
        <v>0</v>
      </c>
      <c r="N992" s="116">
        <v>0</v>
      </c>
      <c r="O992" s="116">
        <v>0</v>
      </c>
      <c r="P992" s="116">
        <v>1</v>
      </c>
      <c r="Q992" s="116">
        <v>1</v>
      </c>
      <c r="R992" s="116">
        <v>0</v>
      </c>
      <c r="S992" s="154" t="s">
        <v>304</v>
      </c>
      <c r="T992" s="154">
        <v>40</v>
      </c>
      <c r="U992" s="155" t="s">
        <v>379</v>
      </c>
      <c r="V992" s="155">
        <v>25000</v>
      </c>
      <c r="W992" s="114" t="s">
        <v>126</v>
      </c>
      <c r="X992" s="119">
        <v>0</v>
      </c>
      <c r="Y992" s="108">
        <v>57</v>
      </c>
      <c r="Z992" s="116">
        <v>90386</v>
      </c>
      <c r="AA992" s="103" t="str">
        <f t="shared" si="59"/>
        <v>누적일반교배(21)</v>
      </c>
      <c r="AB992" s="115" t="s">
        <v>126</v>
      </c>
      <c r="AC992" s="120">
        <v>90384</v>
      </c>
    </row>
    <row r="993" spans="2:29" s="103" customFormat="1" x14ac:dyDescent="0.3">
      <c r="B993" s="117">
        <v>90386</v>
      </c>
      <c r="C993" s="103" t="s">
        <v>467</v>
      </c>
      <c r="D993" s="103" t="s">
        <v>467</v>
      </c>
      <c r="E993" s="103" t="s">
        <v>126</v>
      </c>
      <c r="F993" s="116" t="s">
        <v>1075</v>
      </c>
      <c r="G993" s="60">
        <v>1</v>
      </c>
      <c r="H993" s="103">
        <v>0</v>
      </c>
      <c r="I993" s="103" t="s">
        <v>127</v>
      </c>
      <c r="J993" s="103">
        <v>0</v>
      </c>
      <c r="K993" s="103">
        <v>16</v>
      </c>
      <c r="L993" s="103">
        <v>0</v>
      </c>
      <c r="M993" s="103">
        <v>0</v>
      </c>
      <c r="N993" s="103">
        <v>0</v>
      </c>
      <c r="O993" s="103">
        <v>0</v>
      </c>
      <c r="P993" s="103">
        <v>1</v>
      </c>
      <c r="Q993" s="103">
        <v>1</v>
      </c>
      <c r="R993" s="103">
        <v>0</v>
      </c>
      <c r="S993" s="154" t="s">
        <v>305</v>
      </c>
      <c r="T993" s="154">
        <v>75</v>
      </c>
      <c r="U993" s="151" t="s">
        <v>385</v>
      </c>
      <c r="V993" s="156">
        <v>20</v>
      </c>
      <c r="W993" s="114" t="s">
        <v>126</v>
      </c>
      <c r="X993" s="25">
        <v>0</v>
      </c>
      <c r="Y993" s="108">
        <v>58</v>
      </c>
      <c r="Z993" s="116">
        <v>90387</v>
      </c>
      <c r="AA993" s="103" t="str">
        <f t="shared" si="59"/>
        <v>누적배럴(18)</v>
      </c>
      <c r="AB993" s="115" t="s">
        <v>126</v>
      </c>
      <c r="AC993" s="120">
        <v>90385</v>
      </c>
    </row>
    <row r="994" spans="2:29" s="103" customFormat="1" x14ac:dyDescent="0.3">
      <c r="B994" s="117">
        <v>90387</v>
      </c>
      <c r="C994" s="103" t="s">
        <v>467</v>
      </c>
      <c r="D994" s="103" t="s">
        <v>467</v>
      </c>
      <c r="E994" s="103" t="s">
        <v>126</v>
      </c>
      <c r="F994" s="116" t="s">
        <v>1076</v>
      </c>
      <c r="G994" s="60">
        <v>1</v>
      </c>
      <c r="H994" s="103">
        <v>0</v>
      </c>
      <c r="I994" s="103" t="s">
        <v>127</v>
      </c>
      <c r="J994" s="103">
        <v>0</v>
      </c>
      <c r="K994" s="103">
        <v>16</v>
      </c>
      <c r="L994" s="103">
        <v>0</v>
      </c>
      <c r="M994" s="103">
        <v>0</v>
      </c>
      <c r="N994" s="103">
        <v>0</v>
      </c>
      <c r="O994" s="103">
        <v>0</v>
      </c>
      <c r="P994" s="103">
        <v>1</v>
      </c>
      <c r="Q994" s="103">
        <v>1</v>
      </c>
      <c r="R994" s="103">
        <v>0</v>
      </c>
      <c r="S994" s="154" t="s">
        <v>303</v>
      </c>
      <c r="T994" s="154">
        <v>1000</v>
      </c>
      <c r="U994" s="151" t="s">
        <v>384</v>
      </c>
      <c r="V994" s="156">
        <v>250</v>
      </c>
      <c r="W994" s="114" t="s">
        <v>126</v>
      </c>
      <c r="X994" s="25">
        <v>0</v>
      </c>
      <c r="Y994" s="108">
        <v>59</v>
      </c>
      <c r="Z994" s="116">
        <v>90388</v>
      </c>
      <c r="AA994" s="103" t="str">
        <f t="shared" si="59"/>
        <v>누적건초획득(13)</v>
      </c>
      <c r="AB994" s="115" t="s">
        <v>126</v>
      </c>
      <c r="AC994" s="120">
        <v>90386</v>
      </c>
    </row>
    <row r="995" spans="2:29" s="103" customFormat="1" x14ac:dyDescent="0.3">
      <c r="B995" s="117">
        <v>90388</v>
      </c>
      <c r="C995" s="103" t="s">
        <v>467</v>
      </c>
      <c r="D995" s="103" t="s">
        <v>467</v>
      </c>
      <c r="E995" s="103" t="s">
        <v>126</v>
      </c>
      <c r="F995" s="116" t="s">
        <v>1077</v>
      </c>
      <c r="G995" s="60">
        <v>1</v>
      </c>
      <c r="H995" s="103">
        <v>0</v>
      </c>
      <c r="I995" s="103" t="s">
        <v>127</v>
      </c>
      <c r="J995" s="103">
        <v>0</v>
      </c>
      <c r="K995" s="103">
        <v>16</v>
      </c>
      <c r="L995" s="103">
        <v>0</v>
      </c>
      <c r="M995" s="103">
        <v>0</v>
      </c>
      <c r="N995" s="103">
        <v>0</v>
      </c>
      <c r="O995" s="103">
        <v>0</v>
      </c>
      <c r="P995" s="103">
        <v>1</v>
      </c>
      <c r="Q995" s="103">
        <v>1</v>
      </c>
      <c r="R995" s="103">
        <v>0</v>
      </c>
      <c r="S995" s="154" t="s">
        <v>303</v>
      </c>
      <c r="T995" s="154">
        <v>768.00000000000011</v>
      </c>
      <c r="U995" s="151" t="s">
        <v>381</v>
      </c>
      <c r="V995" s="156">
        <v>571</v>
      </c>
      <c r="W995" s="114" t="s">
        <v>126</v>
      </c>
      <c r="X995" s="25">
        <v>0</v>
      </c>
      <c r="Y995" s="108">
        <v>60</v>
      </c>
      <c r="Z995" s="116">
        <v>90389</v>
      </c>
      <c r="AA995" s="103" t="str">
        <f t="shared" si="59"/>
        <v>누적하트획득(12)</v>
      </c>
      <c r="AB995" s="115" t="s">
        <v>126</v>
      </c>
      <c r="AC995" s="120">
        <v>90387</v>
      </c>
    </row>
    <row r="996" spans="2:29" s="103" customFormat="1" x14ac:dyDescent="0.3">
      <c r="B996" s="117">
        <v>90389</v>
      </c>
      <c r="C996" s="103" t="s">
        <v>467</v>
      </c>
      <c r="D996" s="103" t="s">
        <v>467</v>
      </c>
      <c r="E996" s="103" t="s">
        <v>126</v>
      </c>
      <c r="F996" s="116" t="s">
        <v>1078</v>
      </c>
      <c r="G996" s="60">
        <v>1</v>
      </c>
      <c r="H996" s="103">
        <v>0</v>
      </c>
      <c r="I996" s="103" t="s">
        <v>127</v>
      </c>
      <c r="J996" s="103">
        <v>0</v>
      </c>
      <c r="K996" s="103">
        <v>16</v>
      </c>
      <c r="L996" s="103">
        <v>0</v>
      </c>
      <c r="M996" s="103">
        <v>0</v>
      </c>
      <c r="N996" s="103">
        <v>0</v>
      </c>
      <c r="O996" s="103">
        <v>0</v>
      </c>
      <c r="P996" s="103">
        <v>1</v>
      </c>
      <c r="Q996" s="103">
        <v>1</v>
      </c>
      <c r="R996" s="103">
        <v>0</v>
      </c>
      <c r="S996" s="154" t="s">
        <v>472</v>
      </c>
      <c r="T996" s="154">
        <v>803</v>
      </c>
      <c r="U996" s="151" t="s">
        <v>380</v>
      </c>
      <c r="V996" s="156">
        <v>30</v>
      </c>
      <c r="W996" s="114" t="s">
        <v>126</v>
      </c>
      <c r="X996" s="25">
        <v>0</v>
      </c>
      <c r="Y996" s="108">
        <v>61</v>
      </c>
      <c r="Z996" s="116">
        <v>90390</v>
      </c>
      <c r="AA996" s="103" t="str">
        <f t="shared" si="59"/>
        <v>누적늑대잡이(1)</v>
      </c>
      <c r="AB996" s="115" t="s">
        <v>126</v>
      </c>
      <c r="AC996" s="120">
        <v>90388</v>
      </c>
    </row>
    <row r="997" spans="2:29" s="103" customFormat="1" x14ac:dyDescent="0.3">
      <c r="B997" s="117">
        <v>90390</v>
      </c>
      <c r="C997" s="103" t="s">
        <v>467</v>
      </c>
      <c r="D997" s="103" t="s">
        <v>467</v>
      </c>
      <c r="E997" s="103" t="s">
        <v>126</v>
      </c>
      <c r="F997" s="116" t="s">
        <v>1079</v>
      </c>
      <c r="G997" s="60">
        <v>1</v>
      </c>
      <c r="H997" s="103">
        <v>0</v>
      </c>
      <c r="I997" s="103" t="s">
        <v>127</v>
      </c>
      <c r="J997" s="103">
        <v>0</v>
      </c>
      <c r="K997" s="103">
        <v>16</v>
      </c>
      <c r="L997" s="103">
        <v>0</v>
      </c>
      <c r="M997" s="103">
        <v>0</v>
      </c>
      <c r="N997" s="103">
        <v>0</v>
      </c>
      <c r="O997" s="103">
        <v>0</v>
      </c>
      <c r="P997" s="103">
        <v>1</v>
      </c>
      <c r="Q997" s="103">
        <v>1</v>
      </c>
      <c r="R997" s="103">
        <v>0</v>
      </c>
      <c r="S997" s="154" t="s">
        <v>472</v>
      </c>
      <c r="T997" s="154">
        <v>703</v>
      </c>
      <c r="U997" s="151" t="s">
        <v>378</v>
      </c>
      <c r="V997" s="156">
        <v>45</v>
      </c>
      <c r="W997" s="114" t="s">
        <v>126</v>
      </c>
      <c r="X997" s="25">
        <v>0</v>
      </c>
      <c r="Y997" s="108">
        <v>62</v>
      </c>
      <c r="Z997" s="116">
        <v>90391</v>
      </c>
      <c r="AA997" s="103" t="str">
        <f t="shared" si="59"/>
        <v>누적판매금액(11)</v>
      </c>
      <c r="AB997" s="115" t="s">
        <v>126</v>
      </c>
      <c r="AC997" s="120">
        <v>90389</v>
      </c>
    </row>
    <row r="998" spans="2:29" s="116" customFormat="1" x14ac:dyDescent="0.3">
      <c r="B998" s="117">
        <v>90391</v>
      </c>
      <c r="C998" s="116" t="s">
        <v>467</v>
      </c>
      <c r="D998" s="116" t="s">
        <v>467</v>
      </c>
      <c r="E998" s="116" t="s">
        <v>126</v>
      </c>
      <c r="F998" s="116" t="s">
        <v>1080</v>
      </c>
      <c r="G998" s="118">
        <v>1</v>
      </c>
      <c r="H998" s="116">
        <v>0</v>
      </c>
      <c r="I998" s="116" t="s">
        <v>127</v>
      </c>
      <c r="J998" s="116">
        <v>0</v>
      </c>
      <c r="K998" s="116">
        <v>16</v>
      </c>
      <c r="L998" s="116">
        <v>0</v>
      </c>
      <c r="M998" s="116">
        <v>0</v>
      </c>
      <c r="N998" s="116">
        <v>0</v>
      </c>
      <c r="O998" s="116">
        <v>0</v>
      </c>
      <c r="P998" s="116">
        <v>1</v>
      </c>
      <c r="Q998" s="116">
        <v>1</v>
      </c>
      <c r="R998" s="116">
        <v>0</v>
      </c>
      <c r="S998" s="154" t="s">
        <v>472</v>
      </c>
      <c r="T998" s="154">
        <v>703</v>
      </c>
      <c r="U998" s="155" t="s">
        <v>379</v>
      </c>
      <c r="V998" s="155">
        <v>26000</v>
      </c>
      <c r="W998" s="114" t="s">
        <v>126</v>
      </c>
      <c r="X998" s="119">
        <v>0</v>
      </c>
      <c r="Y998" s="108">
        <v>57</v>
      </c>
      <c r="Z998" s="116">
        <v>90392</v>
      </c>
      <c r="AA998" s="103" t="str">
        <f t="shared" si="59"/>
        <v>누적일반교배(21)</v>
      </c>
      <c r="AB998" s="115" t="s">
        <v>126</v>
      </c>
      <c r="AC998" s="120">
        <v>90390</v>
      </c>
    </row>
    <row r="999" spans="2:29" s="103" customFormat="1" x14ac:dyDescent="0.3">
      <c r="B999" s="117">
        <v>90392</v>
      </c>
      <c r="C999" s="103" t="s">
        <v>467</v>
      </c>
      <c r="D999" s="103" t="s">
        <v>467</v>
      </c>
      <c r="E999" s="103" t="s">
        <v>126</v>
      </c>
      <c r="F999" s="116" t="s">
        <v>1081</v>
      </c>
      <c r="G999" s="60">
        <v>1</v>
      </c>
      <c r="H999" s="103">
        <v>0</v>
      </c>
      <c r="I999" s="103" t="s">
        <v>127</v>
      </c>
      <c r="J999" s="103">
        <v>0</v>
      </c>
      <c r="K999" s="103">
        <v>16</v>
      </c>
      <c r="L999" s="103">
        <v>0</v>
      </c>
      <c r="M999" s="103">
        <v>0</v>
      </c>
      <c r="N999" s="103">
        <v>0</v>
      </c>
      <c r="O999" s="103">
        <v>0</v>
      </c>
      <c r="P999" s="103">
        <v>1</v>
      </c>
      <c r="Q999" s="103">
        <v>1</v>
      </c>
      <c r="R999" s="103">
        <v>0</v>
      </c>
      <c r="S999" s="154" t="s">
        <v>303</v>
      </c>
      <c r="T999" s="154">
        <v>1800</v>
      </c>
      <c r="U999" s="151" t="s">
        <v>385</v>
      </c>
      <c r="V999" s="156">
        <v>30</v>
      </c>
      <c r="W999" s="114" t="s">
        <v>126</v>
      </c>
      <c r="X999" s="25">
        <v>0</v>
      </c>
      <c r="Y999" s="108">
        <v>58</v>
      </c>
      <c r="Z999" s="116">
        <v>90393</v>
      </c>
      <c r="AA999" s="103" t="str">
        <f t="shared" si="59"/>
        <v>누적배럴(18)</v>
      </c>
      <c r="AB999" s="115" t="s">
        <v>126</v>
      </c>
      <c r="AC999" s="120">
        <v>90391</v>
      </c>
    </row>
    <row r="1000" spans="2:29" s="103" customFormat="1" x14ac:dyDescent="0.3">
      <c r="B1000" s="117">
        <v>90393</v>
      </c>
      <c r="C1000" s="103" t="s">
        <v>467</v>
      </c>
      <c r="D1000" s="103" t="s">
        <v>467</v>
      </c>
      <c r="E1000" s="103" t="s">
        <v>126</v>
      </c>
      <c r="F1000" s="116" t="s">
        <v>1082</v>
      </c>
      <c r="G1000" s="60">
        <v>1</v>
      </c>
      <c r="H1000" s="103">
        <v>0</v>
      </c>
      <c r="I1000" s="103" t="s">
        <v>127</v>
      </c>
      <c r="J1000" s="103">
        <v>0</v>
      </c>
      <c r="K1000" s="103">
        <v>16</v>
      </c>
      <c r="L1000" s="103">
        <v>0</v>
      </c>
      <c r="M1000" s="103">
        <v>0</v>
      </c>
      <c r="N1000" s="103">
        <v>0</v>
      </c>
      <c r="O1000" s="103">
        <v>0</v>
      </c>
      <c r="P1000" s="103">
        <v>1</v>
      </c>
      <c r="Q1000" s="103">
        <v>1</v>
      </c>
      <c r="R1000" s="103">
        <v>0</v>
      </c>
      <c r="S1000" s="154" t="s">
        <v>305</v>
      </c>
      <c r="T1000" s="154">
        <v>90</v>
      </c>
      <c r="U1000" s="151" t="s">
        <v>384</v>
      </c>
      <c r="V1000" s="156">
        <v>300</v>
      </c>
      <c r="W1000" s="114" t="s">
        <v>126</v>
      </c>
      <c r="X1000" s="25">
        <v>0</v>
      </c>
      <c r="Y1000" s="108">
        <v>59</v>
      </c>
      <c r="Z1000" s="116">
        <v>90394</v>
      </c>
      <c r="AA1000" s="103" t="str">
        <f t="shared" si="59"/>
        <v>누적건초획득(13)</v>
      </c>
      <c r="AB1000" s="115" t="s">
        <v>126</v>
      </c>
      <c r="AC1000" s="120">
        <v>90392</v>
      </c>
    </row>
    <row r="1001" spans="2:29" s="103" customFormat="1" x14ac:dyDescent="0.3">
      <c r="B1001" s="117">
        <v>90394</v>
      </c>
      <c r="C1001" s="103" t="s">
        <v>467</v>
      </c>
      <c r="D1001" s="103" t="s">
        <v>467</v>
      </c>
      <c r="E1001" s="103" t="s">
        <v>126</v>
      </c>
      <c r="F1001" s="116" t="s">
        <v>1083</v>
      </c>
      <c r="G1001" s="60">
        <v>1</v>
      </c>
      <c r="H1001" s="103">
        <v>0</v>
      </c>
      <c r="I1001" s="103" t="s">
        <v>127</v>
      </c>
      <c r="J1001" s="103">
        <v>0</v>
      </c>
      <c r="K1001" s="103">
        <v>16</v>
      </c>
      <c r="L1001" s="103">
        <v>0</v>
      </c>
      <c r="M1001" s="103">
        <v>0</v>
      </c>
      <c r="N1001" s="103">
        <v>0</v>
      </c>
      <c r="O1001" s="103">
        <v>0</v>
      </c>
      <c r="P1001" s="103">
        <v>1</v>
      </c>
      <c r="Q1001" s="103">
        <v>1</v>
      </c>
      <c r="R1001" s="103">
        <v>0</v>
      </c>
      <c r="S1001" s="154" t="s">
        <v>304</v>
      </c>
      <c r="T1001" s="154">
        <v>50</v>
      </c>
      <c r="U1001" s="151" t="s">
        <v>381</v>
      </c>
      <c r="V1001" s="156">
        <v>714</v>
      </c>
      <c r="W1001" s="114" t="s">
        <v>126</v>
      </c>
      <c r="X1001" s="25">
        <v>0</v>
      </c>
      <c r="Y1001" s="108">
        <v>60</v>
      </c>
      <c r="Z1001" s="116">
        <v>90395</v>
      </c>
      <c r="AA1001" s="103" t="str">
        <f t="shared" si="59"/>
        <v>누적하트획득(12)</v>
      </c>
      <c r="AB1001" s="115" t="s">
        <v>126</v>
      </c>
      <c r="AC1001" s="120">
        <v>90393</v>
      </c>
    </row>
    <row r="1002" spans="2:29" s="103" customFormat="1" x14ac:dyDescent="0.3">
      <c r="B1002" s="117">
        <v>90395</v>
      </c>
      <c r="C1002" s="103" t="s">
        <v>467</v>
      </c>
      <c r="D1002" s="103" t="s">
        <v>467</v>
      </c>
      <c r="E1002" s="103" t="s">
        <v>126</v>
      </c>
      <c r="F1002" s="116" t="s">
        <v>1084</v>
      </c>
      <c r="G1002" s="60">
        <v>1</v>
      </c>
      <c r="H1002" s="103">
        <v>0</v>
      </c>
      <c r="I1002" s="103" t="s">
        <v>127</v>
      </c>
      <c r="J1002" s="103">
        <v>0</v>
      </c>
      <c r="K1002" s="103">
        <v>16</v>
      </c>
      <c r="L1002" s="103">
        <v>0</v>
      </c>
      <c r="M1002" s="103">
        <v>0</v>
      </c>
      <c r="N1002" s="103">
        <v>0</v>
      </c>
      <c r="O1002" s="103">
        <v>0</v>
      </c>
      <c r="P1002" s="103">
        <v>1</v>
      </c>
      <c r="Q1002" s="103">
        <v>1</v>
      </c>
      <c r="R1002" s="103">
        <v>0</v>
      </c>
      <c r="S1002" s="154" t="s">
        <v>303</v>
      </c>
      <c r="T1002" s="154">
        <v>400</v>
      </c>
      <c r="U1002" s="151" t="s">
        <v>380</v>
      </c>
      <c r="V1002" s="156">
        <v>20</v>
      </c>
      <c r="W1002" s="114" t="s">
        <v>126</v>
      </c>
      <c r="X1002" s="25">
        <v>0</v>
      </c>
      <c r="Y1002" s="108">
        <v>61</v>
      </c>
      <c r="Z1002" s="116">
        <v>90396</v>
      </c>
      <c r="AA1002" s="103" t="str">
        <f t="shared" si="59"/>
        <v>누적늑대잡이(1)</v>
      </c>
      <c r="AB1002" s="115" t="s">
        <v>126</v>
      </c>
      <c r="AC1002" s="120">
        <v>90394</v>
      </c>
    </row>
    <row r="1003" spans="2:29" s="103" customFormat="1" x14ac:dyDescent="0.3">
      <c r="B1003" s="117">
        <v>90396</v>
      </c>
      <c r="C1003" s="103" t="s">
        <v>467</v>
      </c>
      <c r="D1003" s="103" t="s">
        <v>467</v>
      </c>
      <c r="E1003" s="103" t="s">
        <v>126</v>
      </c>
      <c r="F1003" s="116" t="s">
        <v>1085</v>
      </c>
      <c r="G1003" s="60">
        <v>1</v>
      </c>
      <c r="H1003" s="103">
        <v>0</v>
      </c>
      <c r="I1003" s="103" t="s">
        <v>127</v>
      </c>
      <c r="J1003" s="103">
        <v>0</v>
      </c>
      <c r="K1003" s="103">
        <v>16</v>
      </c>
      <c r="L1003" s="103">
        <v>0</v>
      </c>
      <c r="M1003" s="103">
        <v>0</v>
      </c>
      <c r="N1003" s="103">
        <v>0</v>
      </c>
      <c r="O1003" s="103">
        <v>0</v>
      </c>
      <c r="P1003" s="103">
        <v>1</v>
      </c>
      <c r="Q1003" s="103">
        <v>1</v>
      </c>
      <c r="R1003" s="103">
        <v>0</v>
      </c>
      <c r="S1003" s="154" t="s">
        <v>472</v>
      </c>
      <c r="T1003" s="154">
        <v>803</v>
      </c>
      <c r="U1003" s="151" t="s">
        <v>378</v>
      </c>
      <c r="V1003" s="156">
        <v>55</v>
      </c>
      <c r="W1003" s="114" t="s">
        <v>126</v>
      </c>
      <c r="X1003" s="25">
        <v>0</v>
      </c>
      <c r="Y1003" s="108">
        <v>62</v>
      </c>
      <c r="Z1003" s="116">
        <v>90397</v>
      </c>
      <c r="AA1003" s="103" t="str">
        <f t="shared" si="59"/>
        <v>누적판매금액(11)</v>
      </c>
      <c r="AB1003" s="115" t="s">
        <v>126</v>
      </c>
      <c r="AC1003" s="120">
        <v>90395</v>
      </c>
    </row>
    <row r="1004" spans="2:29" s="116" customFormat="1" x14ac:dyDescent="0.3">
      <c r="B1004" s="117">
        <v>90397</v>
      </c>
      <c r="C1004" s="116" t="s">
        <v>467</v>
      </c>
      <c r="D1004" s="116" t="s">
        <v>467</v>
      </c>
      <c r="E1004" s="116" t="s">
        <v>126</v>
      </c>
      <c r="F1004" s="116" t="s">
        <v>1086</v>
      </c>
      <c r="G1004" s="118">
        <v>1</v>
      </c>
      <c r="H1004" s="116">
        <v>0</v>
      </c>
      <c r="I1004" s="116" t="s">
        <v>127</v>
      </c>
      <c r="J1004" s="116">
        <v>0</v>
      </c>
      <c r="K1004" s="116">
        <v>16</v>
      </c>
      <c r="L1004" s="116">
        <v>0</v>
      </c>
      <c r="M1004" s="116">
        <v>0</v>
      </c>
      <c r="N1004" s="116">
        <v>0</v>
      </c>
      <c r="O1004" s="116">
        <v>0</v>
      </c>
      <c r="P1004" s="116">
        <v>1</v>
      </c>
      <c r="Q1004" s="116">
        <v>1</v>
      </c>
      <c r="R1004" s="116">
        <v>0</v>
      </c>
      <c r="S1004" s="154" t="s">
        <v>472</v>
      </c>
      <c r="T1004" s="154">
        <v>703</v>
      </c>
      <c r="U1004" s="155" t="s">
        <v>379</v>
      </c>
      <c r="V1004" s="155">
        <v>31000</v>
      </c>
      <c r="W1004" s="114" t="s">
        <v>126</v>
      </c>
      <c r="X1004" s="119">
        <v>0</v>
      </c>
      <c r="Y1004" s="108">
        <v>57</v>
      </c>
      <c r="Z1004" s="116">
        <v>90398</v>
      </c>
      <c r="AA1004" s="103" t="str">
        <f t="shared" si="59"/>
        <v>누적일반교배(21)</v>
      </c>
      <c r="AB1004" s="115" t="s">
        <v>126</v>
      </c>
      <c r="AC1004" s="120">
        <v>90396</v>
      </c>
    </row>
    <row r="1005" spans="2:29" s="103" customFormat="1" x14ac:dyDescent="0.3">
      <c r="B1005" s="117">
        <v>90398</v>
      </c>
      <c r="C1005" s="103" t="s">
        <v>467</v>
      </c>
      <c r="D1005" s="103" t="s">
        <v>467</v>
      </c>
      <c r="E1005" s="103" t="s">
        <v>126</v>
      </c>
      <c r="F1005" s="116" t="s">
        <v>1087</v>
      </c>
      <c r="G1005" s="60">
        <v>1</v>
      </c>
      <c r="H1005" s="103">
        <v>0</v>
      </c>
      <c r="I1005" s="103" t="s">
        <v>127</v>
      </c>
      <c r="J1005" s="103">
        <v>0</v>
      </c>
      <c r="K1005" s="103">
        <v>16</v>
      </c>
      <c r="L1005" s="103">
        <v>0</v>
      </c>
      <c r="M1005" s="103">
        <v>0</v>
      </c>
      <c r="N1005" s="103">
        <v>0</v>
      </c>
      <c r="O1005" s="103">
        <v>0</v>
      </c>
      <c r="P1005" s="103">
        <v>1</v>
      </c>
      <c r="Q1005" s="103">
        <v>1</v>
      </c>
      <c r="R1005" s="103">
        <v>0</v>
      </c>
      <c r="S1005" s="154" t="s">
        <v>303</v>
      </c>
      <c r="T1005" s="154">
        <v>1500</v>
      </c>
      <c r="U1005" s="151" t="s">
        <v>385</v>
      </c>
      <c r="V1005" s="156">
        <v>25</v>
      </c>
      <c r="W1005" s="114" t="s">
        <v>126</v>
      </c>
      <c r="X1005" s="25">
        <v>0</v>
      </c>
      <c r="Y1005" s="108">
        <v>58</v>
      </c>
      <c r="Z1005" s="116">
        <v>90399</v>
      </c>
      <c r="AA1005" s="103" t="str">
        <f t="shared" si="59"/>
        <v>누적배럴(18)</v>
      </c>
      <c r="AB1005" s="115" t="s">
        <v>126</v>
      </c>
      <c r="AC1005" s="120">
        <v>90397</v>
      </c>
    </row>
    <row r="1006" spans="2:29" s="103" customFormat="1" x14ac:dyDescent="0.3">
      <c r="B1006" s="117">
        <v>90399</v>
      </c>
      <c r="C1006" s="103" t="s">
        <v>467</v>
      </c>
      <c r="D1006" s="103" t="s">
        <v>467</v>
      </c>
      <c r="E1006" s="103" t="s">
        <v>126</v>
      </c>
      <c r="F1006" s="116" t="s">
        <v>1088</v>
      </c>
      <c r="G1006" s="60">
        <v>1</v>
      </c>
      <c r="H1006" s="103">
        <v>0</v>
      </c>
      <c r="I1006" s="103" t="s">
        <v>127</v>
      </c>
      <c r="J1006" s="103">
        <v>0</v>
      </c>
      <c r="K1006" s="103">
        <v>16</v>
      </c>
      <c r="L1006" s="103">
        <v>0</v>
      </c>
      <c r="M1006" s="103">
        <v>0</v>
      </c>
      <c r="N1006" s="103">
        <v>0</v>
      </c>
      <c r="O1006" s="103">
        <v>0</v>
      </c>
      <c r="P1006" s="103">
        <v>1</v>
      </c>
      <c r="Q1006" s="103">
        <v>1</v>
      </c>
      <c r="R1006" s="103">
        <v>0</v>
      </c>
      <c r="S1006" s="154" t="s">
        <v>305</v>
      </c>
      <c r="T1006" s="154">
        <v>75</v>
      </c>
      <c r="U1006" s="151" t="s">
        <v>384</v>
      </c>
      <c r="V1006" s="156">
        <v>350</v>
      </c>
      <c r="W1006" s="114" t="s">
        <v>126</v>
      </c>
      <c r="X1006" s="25">
        <v>0</v>
      </c>
      <c r="Y1006" s="108">
        <v>59</v>
      </c>
      <c r="Z1006" s="116">
        <v>90400</v>
      </c>
      <c r="AA1006" s="103" t="str">
        <f t="shared" si="59"/>
        <v>누적건초획득(13)</v>
      </c>
      <c r="AB1006" s="115" t="s">
        <v>126</v>
      </c>
      <c r="AC1006" s="120">
        <v>90398</v>
      </c>
    </row>
    <row r="1007" spans="2:29" s="103" customFormat="1" x14ac:dyDescent="0.3">
      <c r="B1007" s="117">
        <v>90400</v>
      </c>
      <c r="C1007" s="103" t="s">
        <v>467</v>
      </c>
      <c r="D1007" s="103" t="s">
        <v>467</v>
      </c>
      <c r="E1007" s="103" t="s">
        <v>126</v>
      </c>
      <c r="F1007" s="116" t="s">
        <v>1089</v>
      </c>
      <c r="G1007" s="60">
        <v>1</v>
      </c>
      <c r="H1007" s="103">
        <v>0</v>
      </c>
      <c r="I1007" s="103" t="s">
        <v>127</v>
      </c>
      <c r="J1007" s="103">
        <v>0</v>
      </c>
      <c r="K1007" s="103">
        <v>16</v>
      </c>
      <c r="L1007" s="103">
        <v>0</v>
      </c>
      <c r="M1007" s="103">
        <v>0</v>
      </c>
      <c r="N1007" s="103">
        <v>0</v>
      </c>
      <c r="O1007" s="103">
        <v>0</v>
      </c>
      <c r="P1007" s="103">
        <v>1</v>
      </c>
      <c r="Q1007" s="103">
        <v>1</v>
      </c>
      <c r="R1007" s="103">
        <v>0</v>
      </c>
      <c r="S1007" s="154" t="s">
        <v>304</v>
      </c>
      <c r="T1007" s="154">
        <v>55</v>
      </c>
      <c r="U1007" s="151" t="s">
        <v>381</v>
      </c>
      <c r="V1007" s="156">
        <v>785</v>
      </c>
      <c r="W1007" s="114" t="s">
        <v>126</v>
      </c>
      <c r="X1007" s="25">
        <v>0</v>
      </c>
      <c r="Y1007" s="108">
        <v>60</v>
      </c>
      <c r="Z1007" s="116">
        <v>90401</v>
      </c>
      <c r="AA1007" s="103" t="str">
        <f t="shared" si="59"/>
        <v>누적하트획득(12)</v>
      </c>
      <c r="AB1007" s="115" t="s">
        <v>126</v>
      </c>
      <c r="AC1007" s="120">
        <v>90399</v>
      </c>
    </row>
    <row r="1008" spans="2:29" s="103" customFormat="1" x14ac:dyDescent="0.3">
      <c r="B1008" s="117">
        <v>90401</v>
      </c>
      <c r="C1008" s="103" t="s">
        <v>467</v>
      </c>
      <c r="D1008" s="103" t="s">
        <v>467</v>
      </c>
      <c r="E1008" s="103" t="s">
        <v>126</v>
      </c>
      <c r="F1008" s="116" t="s">
        <v>1090</v>
      </c>
      <c r="G1008" s="60">
        <v>1</v>
      </c>
      <c r="H1008" s="103">
        <v>0</v>
      </c>
      <c r="I1008" s="103" t="s">
        <v>127</v>
      </c>
      <c r="J1008" s="103">
        <v>0</v>
      </c>
      <c r="K1008" s="103">
        <v>16</v>
      </c>
      <c r="L1008" s="103">
        <v>0</v>
      </c>
      <c r="M1008" s="103">
        <v>0</v>
      </c>
      <c r="N1008" s="103">
        <v>0</v>
      </c>
      <c r="O1008" s="103">
        <v>0</v>
      </c>
      <c r="P1008" s="103">
        <v>1</v>
      </c>
      <c r="Q1008" s="103">
        <v>1</v>
      </c>
      <c r="R1008" s="103">
        <v>0</v>
      </c>
      <c r="S1008" s="154" t="s">
        <v>303</v>
      </c>
      <c r="T1008" s="154">
        <v>800</v>
      </c>
      <c r="U1008" s="151" t="s">
        <v>380</v>
      </c>
      <c r="V1008" s="156">
        <v>40</v>
      </c>
      <c r="W1008" s="114" t="s">
        <v>126</v>
      </c>
      <c r="X1008" s="25">
        <v>0</v>
      </c>
      <c r="Y1008" s="108">
        <v>61</v>
      </c>
      <c r="Z1008" s="116">
        <v>90402</v>
      </c>
      <c r="AA1008" s="103" t="str">
        <f t="shared" si="59"/>
        <v>누적늑대잡이(1)</v>
      </c>
      <c r="AB1008" s="115" t="s">
        <v>126</v>
      </c>
      <c r="AC1008" s="120">
        <v>90400</v>
      </c>
    </row>
    <row r="1009" spans="2:29" s="103" customFormat="1" x14ac:dyDescent="0.3">
      <c r="B1009" s="117">
        <v>90402</v>
      </c>
      <c r="C1009" s="103" t="s">
        <v>467</v>
      </c>
      <c r="D1009" s="103" t="s">
        <v>467</v>
      </c>
      <c r="E1009" s="103" t="s">
        <v>126</v>
      </c>
      <c r="F1009" s="116" t="s">
        <v>1091</v>
      </c>
      <c r="G1009" s="60">
        <v>1</v>
      </c>
      <c r="H1009" s="103">
        <v>0</v>
      </c>
      <c r="I1009" s="103" t="s">
        <v>127</v>
      </c>
      <c r="J1009" s="103">
        <v>0</v>
      </c>
      <c r="K1009" s="103">
        <v>16</v>
      </c>
      <c r="L1009" s="103">
        <v>0</v>
      </c>
      <c r="M1009" s="103">
        <v>0</v>
      </c>
      <c r="N1009" s="103">
        <v>0</v>
      </c>
      <c r="O1009" s="103">
        <v>0</v>
      </c>
      <c r="P1009" s="103">
        <v>1</v>
      </c>
      <c r="Q1009" s="103">
        <v>1</v>
      </c>
      <c r="R1009" s="103">
        <v>0</v>
      </c>
      <c r="S1009" s="154" t="s">
        <v>472</v>
      </c>
      <c r="T1009" s="154">
        <v>803</v>
      </c>
      <c r="U1009" s="151" t="s">
        <v>378</v>
      </c>
      <c r="V1009" s="156">
        <v>65</v>
      </c>
      <c r="W1009" s="114" t="s">
        <v>126</v>
      </c>
      <c r="X1009" s="25">
        <v>0</v>
      </c>
      <c r="Y1009" s="108">
        <v>62</v>
      </c>
      <c r="Z1009" s="116">
        <v>90403</v>
      </c>
      <c r="AA1009" s="103" t="str">
        <f t="shared" si="59"/>
        <v>누적판매금액(11)</v>
      </c>
      <c r="AB1009" s="115" t="s">
        <v>126</v>
      </c>
      <c r="AC1009" s="120">
        <v>90401</v>
      </c>
    </row>
    <row r="1010" spans="2:29" s="116" customFormat="1" x14ac:dyDescent="0.3">
      <c r="B1010" s="117">
        <v>90403</v>
      </c>
      <c r="C1010" s="116" t="s">
        <v>467</v>
      </c>
      <c r="D1010" s="116" t="s">
        <v>467</v>
      </c>
      <c r="E1010" s="116" t="s">
        <v>126</v>
      </c>
      <c r="F1010" s="116" t="s">
        <v>1092</v>
      </c>
      <c r="G1010" s="118">
        <v>1</v>
      </c>
      <c r="H1010" s="116">
        <v>0</v>
      </c>
      <c r="I1010" s="116" t="s">
        <v>127</v>
      </c>
      <c r="J1010" s="116">
        <v>0</v>
      </c>
      <c r="K1010" s="116">
        <v>16</v>
      </c>
      <c r="L1010" s="116">
        <v>0</v>
      </c>
      <c r="M1010" s="116">
        <v>0</v>
      </c>
      <c r="N1010" s="116">
        <v>0</v>
      </c>
      <c r="O1010" s="116">
        <v>0</v>
      </c>
      <c r="P1010" s="116">
        <v>1</v>
      </c>
      <c r="Q1010" s="116">
        <v>1</v>
      </c>
      <c r="R1010" s="116">
        <v>0</v>
      </c>
      <c r="S1010" s="154" t="s">
        <v>472</v>
      </c>
      <c r="T1010" s="154">
        <v>703</v>
      </c>
      <c r="U1010" s="155" t="s">
        <v>379</v>
      </c>
      <c r="V1010" s="155">
        <v>20000</v>
      </c>
      <c r="W1010" s="114" t="s">
        <v>126</v>
      </c>
      <c r="X1010" s="119">
        <v>0</v>
      </c>
      <c r="Y1010" s="108">
        <v>57</v>
      </c>
      <c r="Z1010" s="116">
        <v>90404</v>
      </c>
      <c r="AA1010" s="103" t="str">
        <f t="shared" si="59"/>
        <v>누적일반교배(21)</v>
      </c>
      <c r="AB1010" s="115" t="s">
        <v>126</v>
      </c>
      <c r="AC1010" s="120">
        <v>90402</v>
      </c>
    </row>
    <row r="1011" spans="2:29" s="103" customFormat="1" x14ac:dyDescent="0.3">
      <c r="B1011" s="117">
        <v>90404</v>
      </c>
      <c r="C1011" s="103" t="s">
        <v>467</v>
      </c>
      <c r="D1011" s="103" t="s">
        <v>467</v>
      </c>
      <c r="E1011" s="103" t="s">
        <v>126</v>
      </c>
      <c r="F1011" s="116" t="s">
        <v>1093</v>
      </c>
      <c r="G1011" s="60">
        <v>1</v>
      </c>
      <c r="H1011" s="103">
        <v>0</v>
      </c>
      <c r="I1011" s="103" t="s">
        <v>127</v>
      </c>
      <c r="J1011" s="103">
        <v>0</v>
      </c>
      <c r="K1011" s="103">
        <v>16</v>
      </c>
      <c r="L1011" s="103">
        <v>0</v>
      </c>
      <c r="M1011" s="103">
        <v>0</v>
      </c>
      <c r="N1011" s="103">
        <v>0</v>
      </c>
      <c r="O1011" s="103">
        <v>0</v>
      </c>
      <c r="P1011" s="103">
        <v>1</v>
      </c>
      <c r="Q1011" s="103">
        <v>1</v>
      </c>
      <c r="R1011" s="103">
        <v>0</v>
      </c>
      <c r="S1011" s="154" t="s">
        <v>303</v>
      </c>
      <c r="T1011" s="154">
        <v>500</v>
      </c>
      <c r="U1011" s="151" t="s">
        <v>385</v>
      </c>
      <c r="V1011" s="156">
        <v>7</v>
      </c>
      <c r="W1011" s="114" t="s">
        <v>126</v>
      </c>
      <c r="X1011" s="25">
        <v>0</v>
      </c>
      <c r="Y1011" s="108">
        <v>58</v>
      </c>
      <c r="Z1011" s="116">
        <v>90405</v>
      </c>
      <c r="AA1011" s="103" t="str">
        <f t="shared" si="59"/>
        <v>누적배럴(18)</v>
      </c>
      <c r="AB1011" s="115" t="s">
        <v>126</v>
      </c>
      <c r="AC1011" s="120">
        <v>90403</v>
      </c>
    </row>
    <row r="1012" spans="2:29" s="103" customFormat="1" x14ac:dyDescent="0.3">
      <c r="B1012" s="117">
        <v>90405</v>
      </c>
      <c r="C1012" s="103" t="s">
        <v>467</v>
      </c>
      <c r="D1012" s="103" t="s">
        <v>467</v>
      </c>
      <c r="E1012" s="103" t="s">
        <v>126</v>
      </c>
      <c r="F1012" s="116" t="s">
        <v>1094</v>
      </c>
      <c r="G1012" s="60">
        <v>1</v>
      </c>
      <c r="H1012" s="103">
        <v>0</v>
      </c>
      <c r="I1012" s="103" t="s">
        <v>127</v>
      </c>
      <c r="J1012" s="103">
        <v>0</v>
      </c>
      <c r="K1012" s="103">
        <v>16</v>
      </c>
      <c r="L1012" s="103">
        <v>0</v>
      </c>
      <c r="M1012" s="103">
        <v>0</v>
      </c>
      <c r="N1012" s="103">
        <v>0</v>
      </c>
      <c r="O1012" s="103">
        <v>0</v>
      </c>
      <c r="P1012" s="103">
        <v>1</v>
      </c>
      <c r="Q1012" s="103">
        <v>1</v>
      </c>
      <c r="R1012" s="103">
        <v>0</v>
      </c>
      <c r="S1012" s="154" t="s">
        <v>472</v>
      </c>
      <c r="T1012" s="154">
        <v>803</v>
      </c>
      <c r="U1012" s="151" t="s">
        <v>384</v>
      </c>
      <c r="V1012" s="156">
        <v>400</v>
      </c>
      <c r="W1012" s="114" t="s">
        <v>126</v>
      </c>
      <c r="X1012" s="25">
        <v>0</v>
      </c>
      <c r="Y1012" s="108">
        <v>59</v>
      </c>
      <c r="Z1012" s="116">
        <v>90406</v>
      </c>
      <c r="AA1012" s="103" t="str">
        <f t="shared" si="59"/>
        <v>누적건초획득(13)</v>
      </c>
      <c r="AB1012" s="115" t="s">
        <v>126</v>
      </c>
      <c r="AC1012" s="120">
        <v>90404</v>
      </c>
    </row>
    <row r="1013" spans="2:29" s="103" customFormat="1" x14ac:dyDescent="0.3">
      <c r="B1013" s="117">
        <v>90406</v>
      </c>
      <c r="C1013" s="103" t="s">
        <v>467</v>
      </c>
      <c r="D1013" s="103" t="s">
        <v>467</v>
      </c>
      <c r="E1013" s="103" t="s">
        <v>126</v>
      </c>
      <c r="F1013" s="116" t="s">
        <v>1095</v>
      </c>
      <c r="G1013" s="60">
        <v>1</v>
      </c>
      <c r="H1013" s="103">
        <v>0</v>
      </c>
      <c r="I1013" s="103" t="s">
        <v>127</v>
      </c>
      <c r="J1013" s="103">
        <v>0</v>
      </c>
      <c r="K1013" s="103">
        <v>16</v>
      </c>
      <c r="L1013" s="103">
        <v>0</v>
      </c>
      <c r="M1013" s="103">
        <v>0</v>
      </c>
      <c r="N1013" s="103">
        <v>0</v>
      </c>
      <c r="O1013" s="103">
        <v>0</v>
      </c>
      <c r="P1013" s="103">
        <v>1</v>
      </c>
      <c r="Q1013" s="103">
        <v>1</v>
      </c>
      <c r="R1013" s="103">
        <v>0</v>
      </c>
      <c r="S1013" s="154" t="s">
        <v>303</v>
      </c>
      <c r="T1013" s="154">
        <v>1000</v>
      </c>
      <c r="U1013" s="151" t="s">
        <v>381</v>
      </c>
      <c r="V1013" s="156">
        <v>857</v>
      </c>
      <c r="W1013" s="114" t="s">
        <v>126</v>
      </c>
      <c r="X1013" s="25">
        <v>0</v>
      </c>
      <c r="Y1013" s="108">
        <v>60</v>
      </c>
      <c r="Z1013" s="116">
        <v>90407</v>
      </c>
      <c r="AA1013" s="103" t="str">
        <f t="shared" si="59"/>
        <v>누적하트획득(12)</v>
      </c>
      <c r="AB1013" s="115" t="s">
        <v>126</v>
      </c>
      <c r="AC1013" s="120">
        <v>90405</v>
      </c>
    </row>
    <row r="1014" spans="2:29" s="103" customFormat="1" x14ac:dyDescent="0.3">
      <c r="B1014" s="117">
        <v>90407</v>
      </c>
      <c r="C1014" s="103" t="s">
        <v>467</v>
      </c>
      <c r="D1014" s="103" t="s">
        <v>467</v>
      </c>
      <c r="E1014" s="103" t="s">
        <v>126</v>
      </c>
      <c r="F1014" s="116" t="s">
        <v>1096</v>
      </c>
      <c r="G1014" s="60">
        <v>1</v>
      </c>
      <c r="H1014" s="103">
        <v>0</v>
      </c>
      <c r="I1014" s="103" t="s">
        <v>127</v>
      </c>
      <c r="J1014" s="103">
        <v>0</v>
      </c>
      <c r="K1014" s="103">
        <v>16</v>
      </c>
      <c r="L1014" s="103">
        <v>0</v>
      </c>
      <c r="M1014" s="103">
        <v>0</v>
      </c>
      <c r="N1014" s="103">
        <v>0</v>
      </c>
      <c r="O1014" s="103">
        <v>0</v>
      </c>
      <c r="P1014" s="103">
        <v>1</v>
      </c>
      <c r="Q1014" s="103">
        <v>1</v>
      </c>
      <c r="R1014" s="103">
        <v>0</v>
      </c>
      <c r="S1014" s="154" t="s">
        <v>303</v>
      </c>
      <c r="T1014" s="154">
        <v>600</v>
      </c>
      <c r="U1014" s="151" t="s">
        <v>380</v>
      </c>
      <c r="V1014" s="156">
        <v>30</v>
      </c>
      <c r="W1014" s="114" t="s">
        <v>126</v>
      </c>
      <c r="X1014" s="25">
        <v>0</v>
      </c>
      <c r="Y1014" s="108">
        <v>61</v>
      </c>
      <c r="Z1014" s="116">
        <v>90408</v>
      </c>
      <c r="AA1014" s="103" t="str">
        <f t="shared" si="59"/>
        <v>누적늑대잡이(1)</v>
      </c>
      <c r="AB1014" s="115" t="s">
        <v>126</v>
      </c>
      <c r="AC1014" s="120">
        <v>90406</v>
      </c>
    </row>
    <row r="1015" spans="2:29" s="103" customFormat="1" x14ac:dyDescent="0.3">
      <c r="B1015" s="117">
        <v>90408</v>
      </c>
      <c r="C1015" s="103" t="s">
        <v>467</v>
      </c>
      <c r="D1015" s="103" t="s">
        <v>467</v>
      </c>
      <c r="E1015" s="103" t="s">
        <v>126</v>
      </c>
      <c r="F1015" s="116" t="s">
        <v>1097</v>
      </c>
      <c r="G1015" s="60">
        <v>1</v>
      </c>
      <c r="H1015" s="103">
        <v>0</v>
      </c>
      <c r="I1015" s="103" t="s">
        <v>127</v>
      </c>
      <c r="J1015" s="103">
        <v>0</v>
      </c>
      <c r="K1015" s="103">
        <v>16</v>
      </c>
      <c r="L1015" s="103">
        <v>0</v>
      </c>
      <c r="M1015" s="103">
        <v>0</v>
      </c>
      <c r="N1015" s="103">
        <v>0</v>
      </c>
      <c r="O1015" s="103">
        <v>0</v>
      </c>
      <c r="P1015" s="103">
        <v>1</v>
      </c>
      <c r="Q1015" s="103">
        <v>1</v>
      </c>
      <c r="R1015" s="103">
        <v>0</v>
      </c>
      <c r="S1015" s="154" t="s">
        <v>304</v>
      </c>
      <c r="T1015" s="154">
        <v>60</v>
      </c>
      <c r="U1015" s="151" t="s">
        <v>378</v>
      </c>
      <c r="V1015" s="156">
        <v>75</v>
      </c>
      <c r="W1015" s="114" t="s">
        <v>126</v>
      </c>
      <c r="X1015" s="25">
        <v>0</v>
      </c>
      <c r="Y1015" s="108">
        <v>62</v>
      </c>
      <c r="Z1015" s="116">
        <v>90409</v>
      </c>
      <c r="AA1015" s="103" t="str">
        <f t="shared" si="59"/>
        <v>누적판매금액(11)</v>
      </c>
      <c r="AB1015" s="115" t="s">
        <v>126</v>
      </c>
      <c r="AC1015" s="120">
        <v>90407</v>
      </c>
    </row>
    <row r="1016" spans="2:29" s="116" customFormat="1" x14ac:dyDescent="0.3">
      <c r="B1016" s="117">
        <v>90409</v>
      </c>
      <c r="C1016" s="116" t="s">
        <v>467</v>
      </c>
      <c r="D1016" s="116" t="s">
        <v>467</v>
      </c>
      <c r="E1016" s="116" t="s">
        <v>126</v>
      </c>
      <c r="F1016" s="116" t="s">
        <v>1098</v>
      </c>
      <c r="G1016" s="118">
        <v>1</v>
      </c>
      <c r="H1016" s="116">
        <v>0</v>
      </c>
      <c r="I1016" s="116" t="s">
        <v>127</v>
      </c>
      <c r="J1016" s="116">
        <v>0</v>
      </c>
      <c r="K1016" s="116">
        <v>16</v>
      </c>
      <c r="L1016" s="116">
        <v>0</v>
      </c>
      <c r="M1016" s="116">
        <v>0</v>
      </c>
      <c r="N1016" s="116">
        <v>0</v>
      </c>
      <c r="O1016" s="116">
        <v>0</v>
      </c>
      <c r="P1016" s="116">
        <v>1</v>
      </c>
      <c r="Q1016" s="116">
        <v>1</v>
      </c>
      <c r="R1016" s="116">
        <v>0</v>
      </c>
      <c r="S1016" s="154" t="s">
        <v>303</v>
      </c>
      <c r="T1016" s="154">
        <v>800</v>
      </c>
      <c r="U1016" s="157" t="s">
        <v>379</v>
      </c>
      <c r="V1016" s="157">
        <v>15800</v>
      </c>
      <c r="W1016" s="114" t="s">
        <v>126</v>
      </c>
      <c r="X1016" s="119">
        <v>0</v>
      </c>
      <c r="Y1016" s="108">
        <v>57</v>
      </c>
      <c r="Z1016" s="116">
        <v>90410</v>
      </c>
      <c r="AA1016" s="103" t="str">
        <f t="shared" si="59"/>
        <v>누적일반교배(21)</v>
      </c>
      <c r="AB1016" s="115" t="s">
        <v>126</v>
      </c>
      <c r="AC1016" s="120">
        <v>90408</v>
      </c>
    </row>
    <row r="1017" spans="2:29" s="103" customFormat="1" x14ac:dyDescent="0.3">
      <c r="B1017" s="117">
        <v>90410</v>
      </c>
      <c r="C1017" s="103" t="s">
        <v>467</v>
      </c>
      <c r="D1017" s="103" t="s">
        <v>467</v>
      </c>
      <c r="E1017" s="103" t="s">
        <v>126</v>
      </c>
      <c r="F1017" s="116" t="s">
        <v>1099</v>
      </c>
      <c r="G1017" s="60">
        <v>1</v>
      </c>
      <c r="H1017" s="103">
        <v>0</v>
      </c>
      <c r="I1017" s="103" t="s">
        <v>127</v>
      </c>
      <c r="J1017" s="103">
        <v>0</v>
      </c>
      <c r="K1017" s="103">
        <v>16</v>
      </c>
      <c r="L1017" s="103">
        <v>0</v>
      </c>
      <c r="M1017" s="103">
        <v>0</v>
      </c>
      <c r="N1017" s="103">
        <v>0</v>
      </c>
      <c r="O1017" s="103">
        <v>0</v>
      </c>
      <c r="P1017" s="103">
        <v>1</v>
      </c>
      <c r="Q1017" s="103">
        <v>1</v>
      </c>
      <c r="R1017" s="103">
        <v>0</v>
      </c>
      <c r="S1017" s="154" t="s">
        <v>303</v>
      </c>
      <c r="T1017" s="154">
        <v>900</v>
      </c>
      <c r="U1017" s="158" t="s">
        <v>385</v>
      </c>
      <c r="V1017" s="156">
        <v>15</v>
      </c>
      <c r="W1017" s="114" t="s">
        <v>126</v>
      </c>
      <c r="X1017" s="25">
        <v>0</v>
      </c>
      <c r="Y1017" s="108">
        <v>58</v>
      </c>
      <c r="Z1017" s="116">
        <v>90411</v>
      </c>
      <c r="AA1017" s="103" t="str">
        <f t="shared" si="59"/>
        <v>누적배럴(18)</v>
      </c>
      <c r="AB1017" s="115" t="s">
        <v>126</v>
      </c>
      <c r="AC1017" s="120">
        <v>90409</v>
      </c>
    </row>
    <row r="1018" spans="2:29" s="103" customFormat="1" x14ac:dyDescent="0.3">
      <c r="B1018" s="117">
        <v>90411</v>
      </c>
      <c r="C1018" s="103" t="s">
        <v>467</v>
      </c>
      <c r="D1018" s="103" t="s">
        <v>467</v>
      </c>
      <c r="E1018" s="103" t="s">
        <v>126</v>
      </c>
      <c r="F1018" s="116" t="s">
        <v>1100</v>
      </c>
      <c r="G1018" s="60">
        <v>1</v>
      </c>
      <c r="H1018" s="103">
        <v>0</v>
      </c>
      <c r="I1018" s="103" t="s">
        <v>127</v>
      </c>
      <c r="J1018" s="103">
        <v>0</v>
      </c>
      <c r="K1018" s="103">
        <v>16</v>
      </c>
      <c r="L1018" s="103">
        <v>0</v>
      </c>
      <c r="M1018" s="103">
        <v>0</v>
      </c>
      <c r="N1018" s="103">
        <v>0</v>
      </c>
      <c r="O1018" s="103">
        <v>0</v>
      </c>
      <c r="P1018" s="103">
        <v>1</v>
      </c>
      <c r="Q1018" s="103">
        <v>1</v>
      </c>
      <c r="R1018" s="103">
        <v>0</v>
      </c>
      <c r="S1018" s="154" t="s">
        <v>305</v>
      </c>
      <c r="T1018" s="154">
        <v>75</v>
      </c>
      <c r="U1018" s="158" t="s">
        <v>384</v>
      </c>
      <c r="V1018" s="156">
        <v>150</v>
      </c>
      <c r="W1018" s="114" t="s">
        <v>126</v>
      </c>
      <c r="X1018" s="25">
        <v>0</v>
      </c>
      <c r="Y1018" s="108">
        <v>59</v>
      </c>
      <c r="Z1018" s="116">
        <v>90412</v>
      </c>
      <c r="AA1018" s="103" t="str">
        <f t="shared" ref="AA1018:AA1020" si="60">U1019</f>
        <v>누적건초획득(13)</v>
      </c>
      <c r="AB1018" s="115" t="s">
        <v>126</v>
      </c>
      <c r="AC1018" s="120">
        <v>90410</v>
      </c>
    </row>
    <row r="1019" spans="2:29" s="103" customFormat="1" x14ac:dyDescent="0.3">
      <c r="B1019" s="117">
        <v>90412</v>
      </c>
      <c r="C1019" s="103" t="s">
        <v>467</v>
      </c>
      <c r="D1019" s="103" t="s">
        <v>467</v>
      </c>
      <c r="E1019" s="103" t="s">
        <v>126</v>
      </c>
      <c r="F1019" s="116" t="s">
        <v>1101</v>
      </c>
      <c r="G1019" s="60">
        <v>1</v>
      </c>
      <c r="H1019" s="103">
        <v>0</v>
      </c>
      <c r="I1019" s="103" t="s">
        <v>127</v>
      </c>
      <c r="J1019" s="103">
        <v>0</v>
      </c>
      <c r="K1019" s="103">
        <v>16</v>
      </c>
      <c r="L1019" s="103">
        <v>0</v>
      </c>
      <c r="M1019" s="103">
        <v>0</v>
      </c>
      <c r="N1019" s="103">
        <v>0</v>
      </c>
      <c r="O1019" s="103">
        <v>0</v>
      </c>
      <c r="P1019" s="103">
        <v>1</v>
      </c>
      <c r="Q1019" s="103">
        <v>1</v>
      </c>
      <c r="R1019" s="103">
        <v>0</v>
      </c>
      <c r="S1019" s="154" t="s">
        <v>472</v>
      </c>
      <c r="T1019" s="154">
        <v>803</v>
      </c>
      <c r="U1019" s="158" t="s">
        <v>381</v>
      </c>
      <c r="V1019" s="156">
        <v>428</v>
      </c>
      <c r="W1019" s="114" t="s">
        <v>126</v>
      </c>
      <c r="X1019" s="25">
        <v>0</v>
      </c>
      <c r="Y1019" s="108">
        <v>60</v>
      </c>
      <c r="Z1019" s="116">
        <v>90413</v>
      </c>
      <c r="AA1019" s="103" t="str">
        <f t="shared" si="60"/>
        <v>누적하트획득(12)</v>
      </c>
      <c r="AB1019" s="115" t="s">
        <v>126</v>
      </c>
      <c r="AC1019" s="120">
        <v>90411</v>
      </c>
    </row>
    <row r="1020" spans="2:29" s="103" customFormat="1" x14ac:dyDescent="0.3">
      <c r="B1020" s="117">
        <v>90413</v>
      </c>
      <c r="C1020" s="103" t="s">
        <v>467</v>
      </c>
      <c r="D1020" s="103" t="s">
        <v>467</v>
      </c>
      <c r="E1020" s="103" t="s">
        <v>126</v>
      </c>
      <c r="F1020" s="116" t="s">
        <v>1102</v>
      </c>
      <c r="G1020" s="60">
        <v>1</v>
      </c>
      <c r="H1020" s="103">
        <v>0</v>
      </c>
      <c r="I1020" s="103" t="s">
        <v>127</v>
      </c>
      <c r="J1020" s="103">
        <v>0</v>
      </c>
      <c r="K1020" s="103">
        <v>16</v>
      </c>
      <c r="L1020" s="103">
        <v>0</v>
      </c>
      <c r="M1020" s="103">
        <v>0</v>
      </c>
      <c r="N1020" s="103">
        <v>0</v>
      </c>
      <c r="O1020" s="103">
        <v>0</v>
      </c>
      <c r="P1020" s="103">
        <v>1</v>
      </c>
      <c r="Q1020" s="103">
        <v>1</v>
      </c>
      <c r="R1020" s="103">
        <v>0</v>
      </c>
      <c r="S1020" s="154" t="s">
        <v>303</v>
      </c>
      <c r="T1020" s="154">
        <v>800</v>
      </c>
      <c r="U1020" s="158" t="s">
        <v>380</v>
      </c>
      <c r="V1020" s="156">
        <v>40</v>
      </c>
      <c r="W1020" s="114" t="s">
        <v>126</v>
      </c>
      <c r="X1020" s="25">
        <v>0</v>
      </c>
      <c r="Y1020" s="108">
        <v>61</v>
      </c>
      <c r="Z1020" s="116">
        <v>90414</v>
      </c>
      <c r="AA1020" s="103" t="str">
        <f t="shared" si="60"/>
        <v>누적늑대잡이(1)</v>
      </c>
      <c r="AB1020" s="115" t="s">
        <v>126</v>
      </c>
      <c r="AC1020" s="120">
        <v>90412</v>
      </c>
    </row>
    <row r="1021" spans="2:29" s="103" customFormat="1" x14ac:dyDescent="0.3">
      <c r="B1021" s="117">
        <v>90414</v>
      </c>
      <c r="C1021" s="103" t="s">
        <v>467</v>
      </c>
      <c r="D1021" s="103" t="s">
        <v>467</v>
      </c>
      <c r="E1021" s="103" t="s">
        <v>126</v>
      </c>
      <c r="F1021" s="116" t="s">
        <v>1103</v>
      </c>
      <c r="G1021" s="60">
        <v>1</v>
      </c>
      <c r="H1021" s="103">
        <v>0</v>
      </c>
      <c r="I1021" s="103" t="s">
        <v>127</v>
      </c>
      <c r="J1021" s="103">
        <v>0</v>
      </c>
      <c r="K1021" s="103">
        <v>16</v>
      </c>
      <c r="L1021" s="103">
        <v>0</v>
      </c>
      <c r="M1021" s="103">
        <v>0</v>
      </c>
      <c r="N1021" s="103">
        <v>0</v>
      </c>
      <c r="O1021" s="103">
        <v>0</v>
      </c>
      <c r="P1021" s="103">
        <v>1</v>
      </c>
      <c r="Q1021" s="103">
        <v>1</v>
      </c>
      <c r="R1021" s="103">
        <v>0</v>
      </c>
      <c r="S1021" s="154" t="s">
        <v>472</v>
      </c>
      <c r="T1021" s="154">
        <v>703</v>
      </c>
      <c r="U1021" s="158" t="s">
        <v>378</v>
      </c>
      <c r="V1021" s="156">
        <v>25</v>
      </c>
      <c r="W1021" s="114" t="s">
        <v>126</v>
      </c>
      <c r="X1021" s="25">
        <v>0</v>
      </c>
      <c r="Y1021" s="108">
        <v>62</v>
      </c>
      <c r="Z1021" s="116">
        <v>90415</v>
      </c>
      <c r="AA1021" s="103" t="str">
        <f>U1022</f>
        <v>누적판매금액(11)</v>
      </c>
      <c r="AB1021" s="115" t="s">
        <v>126</v>
      </c>
      <c r="AC1021" s="120">
        <v>90413</v>
      </c>
    </row>
    <row r="1022" spans="2:29" s="116" customFormat="1" x14ac:dyDescent="0.3">
      <c r="B1022" s="117">
        <v>90415</v>
      </c>
      <c r="C1022" s="116" t="s">
        <v>467</v>
      </c>
      <c r="D1022" s="116" t="s">
        <v>467</v>
      </c>
      <c r="E1022" s="116" t="s">
        <v>126</v>
      </c>
      <c r="F1022" s="116" t="s">
        <v>1104</v>
      </c>
      <c r="G1022" s="118">
        <v>1</v>
      </c>
      <c r="H1022" s="116">
        <v>0</v>
      </c>
      <c r="I1022" s="116" t="s">
        <v>127</v>
      </c>
      <c r="J1022" s="116">
        <v>0</v>
      </c>
      <c r="K1022" s="116">
        <v>16</v>
      </c>
      <c r="L1022" s="116">
        <v>0</v>
      </c>
      <c r="M1022" s="116">
        <v>0</v>
      </c>
      <c r="N1022" s="116">
        <v>0</v>
      </c>
      <c r="O1022" s="116">
        <v>0</v>
      </c>
      <c r="P1022" s="116">
        <v>1</v>
      </c>
      <c r="Q1022" s="116">
        <v>1</v>
      </c>
      <c r="R1022" s="116">
        <v>0</v>
      </c>
      <c r="S1022" s="154" t="s">
        <v>472</v>
      </c>
      <c r="T1022" s="154">
        <v>703</v>
      </c>
      <c r="U1022" s="157" t="s">
        <v>379</v>
      </c>
      <c r="V1022" s="157">
        <v>21800</v>
      </c>
      <c r="W1022" s="114" t="s">
        <v>126</v>
      </c>
      <c r="X1022" s="119">
        <v>0</v>
      </c>
      <c r="Y1022" s="108">
        <v>57</v>
      </c>
      <c r="Z1022" s="116">
        <v>90416</v>
      </c>
      <c r="AA1022" s="116" t="str">
        <f>U1023</f>
        <v>누적일반교배(21)</v>
      </c>
      <c r="AB1022" s="115" t="s">
        <v>126</v>
      </c>
      <c r="AC1022" s="120">
        <v>90414</v>
      </c>
    </row>
    <row r="1023" spans="2:29" s="103" customFormat="1" x14ac:dyDescent="0.3">
      <c r="B1023" s="117">
        <v>90416</v>
      </c>
      <c r="C1023" s="103" t="s">
        <v>467</v>
      </c>
      <c r="D1023" s="103" t="s">
        <v>467</v>
      </c>
      <c r="E1023" s="103" t="s">
        <v>126</v>
      </c>
      <c r="F1023" s="116" t="s">
        <v>1105</v>
      </c>
      <c r="G1023" s="60">
        <v>1</v>
      </c>
      <c r="H1023" s="103">
        <v>0</v>
      </c>
      <c r="I1023" s="103" t="s">
        <v>127</v>
      </c>
      <c r="J1023" s="103">
        <v>0</v>
      </c>
      <c r="K1023" s="103">
        <v>16</v>
      </c>
      <c r="L1023" s="103">
        <v>0</v>
      </c>
      <c r="M1023" s="103">
        <v>0</v>
      </c>
      <c r="N1023" s="103">
        <v>0</v>
      </c>
      <c r="O1023" s="103">
        <v>0</v>
      </c>
      <c r="P1023" s="103">
        <v>1</v>
      </c>
      <c r="Q1023" s="103">
        <v>1</v>
      </c>
      <c r="R1023" s="103">
        <v>0</v>
      </c>
      <c r="S1023" s="154" t="s">
        <v>303</v>
      </c>
      <c r="T1023" s="154">
        <v>600</v>
      </c>
      <c r="U1023" s="158" t="s">
        <v>385</v>
      </c>
      <c r="V1023" s="156">
        <v>10</v>
      </c>
      <c r="W1023" s="114" t="s">
        <v>126</v>
      </c>
      <c r="X1023" s="25">
        <v>0</v>
      </c>
      <c r="Y1023" s="108">
        <v>58</v>
      </c>
      <c r="Z1023" s="116">
        <v>90417</v>
      </c>
      <c r="AA1023" s="103" t="str">
        <f>U1024</f>
        <v>누적배럴(18)</v>
      </c>
      <c r="AB1023" s="115" t="s">
        <v>126</v>
      </c>
      <c r="AC1023" s="120">
        <v>90415</v>
      </c>
    </row>
    <row r="1024" spans="2:29" s="103" customFormat="1" x14ac:dyDescent="0.3">
      <c r="B1024" s="117">
        <v>90417</v>
      </c>
      <c r="C1024" s="103" t="s">
        <v>467</v>
      </c>
      <c r="D1024" s="103" t="s">
        <v>467</v>
      </c>
      <c r="E1024" s="103" t="s">
        <v>126</v>
      </c>
      <c r="F1024" s="116" t="s">
        <v>1106</v>
      </c>
      <c r="G1024" s="60">
        <v>1</v>
      </c>
      <c r="H1024" s="103">
        <v>0</v>
      </c>
      <c r="I1024" s="103" t="s">
        <v>127</v>
      </c>
      <c r="J1024" s="103">
        <v>0</v>
      </c>
      <c r="K1024" s="103">
        <v>16</v>
      </c>
      <c r="L1024" s="103">
        <v>0</v>
      </c>
      <c r="M1024" s="103">
        <v>0</v>
      </c>
      <c r="N1024" s="103">
        <v>0</v>
      </c>
      <c r="O1024" s="103">
        <v>0</v>
      </c>
      <c r="P1024" s="103">
        <v>1</v>
      </c>
      <c r="Q1024" s="103">
        <v>1</v>
      </c>
      <c r="R1024" s="103">
        <v>0</v>
      </c>
      <c r="S1024" s="154" t="s">
        <v>472</v>
      </c>
      <c r="T1024" s="154">
        <v>803</v>
      </c>
      <c r="U1024" s="158" t="s">
        <v>384</v>
      </c>
      <c r="V1024" s="156">
        <v>200</v>
      </c>
      <c r="W1024" s="114" t="s">
        <v>126</v>
      </c>
      <c r="X1024" s="25">
        <v>0</v>
      </c>
      <c r="Y1024" s="108">
        <v>59</v>
      </c>
      <c r="Z1024" s="116">
        <v>90418</v>
      </c>
      <c r="AA1024" s="103" t="str">
        <f t="shared" ref="AA1024:AA1026" si="61">U1025</f>
        <v>누적건초획득(13)</v>
      </c>
      <c r="AB1024" s="115" t="s">
        <v>126</v>
      </c>
      <c r="AC1024" s="120">
        <v>90416</v>
      </c>
    </row>
    <row r="1025" spans="2:29" s="103" customFormat="1" x14ac:dyDescent="0.3">
      <c r="B1025" s="117">
        <v>90418</v>
      </c>
      <c r="C1025" s="103" t="s">
        <v>467</v>
      </c>
      <c r="D1025" s="103" t="s">
        <v>467</v>
      </c>
      <c r="E1025" s="103" t="s">
        <v>126</v>
      </c>
      <c r="F1025" s="116" t="s">
        <v>1107</v>
      </c>
      <c r="G1025" s="60">
        <v>1</v>
      </c>
      <c r="H1025" s="103">
        <v>0</v>
      </c>
      <c r="I1025" s="103" t="s">
        <v>127</v>
      </c>
      <c r="J1025" s="103">
        <v>0</v>
      </c>
      <c r="K1025" s="103">
        <v>16</v>
      </c>
      <c r="L1025" s="103">
        <v>0</v>
      </c>
      <c r="M1025" s="103">
        <v>0</v>
      </c>
      <c r="N1025" s="103">
        <v>0</v>
      </c>
      <c r="O1025" s="103">
        <v>0</v>
      </c>
      <c r="P1025" s="103">
        <v>1</v>
      </c>
      <c r="Q1025" s="103">
        <v>1</v>
      </c>
      <c r="R1025" s="103">
        <v>0</v>
      </c>
      <c r="S1025" s="154" t="s">
        <v>303</v>
      </c>
      <c r="T1025" s="154">
        <v>600</v>
      </c>
      <c r="U1025" s="158" t="s">
        <v>381</v>
      </c>
      <c r="V1025" s="156">
        <v>500</v>
      </c>
      <c r="W1025" s="114" t="s">
        <v>126</v>
      </c>
      <c r="X1025" s="25">
        <v>0</v>
      </c>
      <c r="Y1025" s="108">
        <v>60</v>
      </c>
      <c r="Z1025" s="116">
        <v>90419</v>
      </c>
      <c r="AA1025" s="103" t="str">
        <f t="shared" si="61"/>
        <v>누적하트획득(12)</v>
      </c>
      <c r="AB1025" s="115" t="s">
        <v>126</v>
      </c>
      <c r="AC1025" s="120">
        <v>90417</v>
      </c>
    </row>
    <row r="1026" spans="2:29" s="103" customFormat="1" x14ac:dyDescent="0.3">
      <c r="B1026" s="117">
        <v>90419</v>
      </c>
      <c r="C1026" s="103" t="s">
        <v>467</v>
      </c>
      <c r="D1026" s="103" t="s">
        <v>467</v>
      </c>
      <c r="E1026" s="103" t="s">
        <v>126</v>
      </c>
      <c r="F1026" s="116" t="s">
        <v>1108</v>
      </c>
      <c r="G1026" s="60">
        <v>1</v>
      </c>
      <c r="H1026" s="103">
        <v>0</v>
      </c>
      <c r="I1026" s="103" t="s">
        <v>127</v>
      </c>
      <c r="J1026" s="103">
        <v>0</v>
      </c>
      <c r="K1026" s="103">
        <v>16</v>
      </c>
      <c r="L1026" s="103">
        <v>0</v>
      </c>
      <c r="M1026" s="103">
        <v>0</v>
      </c>
      <c r="N1026" s="103">
        <v>0</v>
      </c>
      <c r="O1026" s="103">
        <v>0</v>
      </c>
      <c r="P1026" s="103">
        <v>1</v>
      </c>
      <c r="Q1026" s="103">
        <v>1</v>
      </c>
      <c r="R1026" s="103">
        <v>0</v>
      </c>
      <c r="S1026" s="154" t="s">
        <v>303</v>
      </c>
      <c r="T1026" s="154">
        <v>800</v>
      </c>
      <c r="U1026" s="158" t="s">
        <v>380</v>
      </c>
      <c r="V1026" s="156">
        <v>40</v>
      </c>
      <c r="W1026" s="114" t="s">
        <v>126</v>
      </c>
      <c r="X1026" s="25">
        <v>0</v>
      </c>
      <c r="Y1026" s="108">
        <v>61</v>
      </c>
      <c r="Z1026" s="116">
        <v>90420</v>
      </c>
      <c r="AA1026" s="103" t="str">
        <f t="shared" si="61"/>
        <v>누적늑대잡이(1)</v>
      </c>
      <c r="AB1026" s="115" t="s">
        <v>126</v>
      </c>
      <c r="AC1026" s="120">
        <v>90418</v>
      </c>
    </row>
    <row r="1027" spans="2:29" s="103" customFormat="1" x14ac:dyDescent="0.3">
      <c r="B1027" s="117">
        <v>90420</v>
      </c>
      <c r="C1027" s="103" t="s">
        <v>467</v>
      </c>
      <c r="D1027" s="103" t="s">
        <v>467</v>
      </c>
      <c r="E1027" s="103" t="s">
        <v>126</v>
      </c>
      <c r="F1027" s="116" t="s">
        <v>1109</v>
      </c>
      <c r="G1027" s="60">
        <v>1</v>
      </c>
      <c r="H1027" s="103">
        <v>0</v>
      </c>
      <c r="I1027" s="103" t="s">
        <v>127</v>
      </c>
      <c r="J1027" s="103">
        <v>0</v>
      </c>
      <c r="K1027" s="103">
        <v>16</v>
      </c>
      <c r="L1027" s="103">
        <v>0</v>
      </c>
      <c r="M1027" s="103">
        <v>0</v>
      </c>
      <c r="N1027" s="103">
        <v>0</v>
      </c>
      <c r="O1027" s="103">
        <v>0</v>
      </c>
      <c r="P1027" s="103">
        <v>1</v>
      </c>
      <c r="Q1027" s="103">
        <v>1</v>
      </c>
      <c r="R1027" s="103">
        <v>0</v>
      </c>
      <c r="S1027" s="154" t="s">
        <v>304</v>
      </c>
      <c r="T1027" s="154">
        <v>30</v>
      </c>
      <c r="U1027" s="158" t="s">
        <v>378</v>
      </c>
      <c r="V1027" s="156">
        <v>35</v>
      </c>
      <c r="W1027" s="114" t="s">
        <v>126</v>
      </c>
      <c r="X1027" s="25">
        <v>0</v>
      </c>
      <c r="Y1027" s="108">
        <v>62</v>
      </c>
      <c r="Z1027" s="116">
        <v>90421</v>
      </c>
      <c r="AA1027" s="103" t="str">
        <f>U1028</f>
        <v>누적판매금액(11)</v>
      </c>
      <c r="AB1027" s="115" t="s">
        <v>126</v>
      </c>
      <c r="AC1027" s="120">
        <v>90419</v>
      </c>
    </row>
    <row r="1028" spans="2:29" s="116" customFormat="1" x14ac:dyDescent="0.3">
      <c r="B1028" s="117">
        <v>90421</v>
      </c>
      <c r="C1028" s="116" t="s">
        <v>467</v>
      </c>
      <c r="D1028" s="116" t="s">
        <v>467</v>
      </c>
      <c r="E1028" s="116" t="s">
        <v>126</v>
      </c>
      <c r="F1028" s="116" t="s">
        <v>1110</v>
      </c>
      <c r="G1028" s="118">
        <v>1</v>
      </c>
      <c r="H1028" s="116">
        <v>0</v>
      </c>
      <c r="I1028" s="116" t="s">
        <v>127</v>
      </c>
      <c r="J1028" s="116">
        <v>0</v>
      </c>
      <c r="K1028" s="116">
        <v>16</v>
      </c>
      <c r="L1028" s="116">
        <v>0</v>
      </c>
      <c r="M1028" s="116">
        <v>0</v>
      </c>
      <c r="N1028" s="116">
        <v>0</v>
      </c>
      <c r="O1028" s="116">
        <v>0</v>
      </c>
      <c r="P1028" s="116">
        <v>1</v>
      </c>
      <c r="Q1028" s="116">
        <v>1</v>
      </c>
      <c r="R1028" s="116">
        <v>0</v>
      </c>
      <c r="S1028" s="154" t="s">
        <v>304</v>
      </c>
      <c r="T1028" s="154">
        <v>50</v>
      </c>
      <c r="U1028" s="157" t="s">
        <v>379</v>
      </c>
      <c r="V1028" s="157">
        <v>30800</v>
      </c>
      <c r="W1028" s="114" t="s">
        <v>126</v>
      </c>
      <c r="X1028" s="119">
        <v>0</v>
      </c>
      <c r="Y1028" s="108">
        <v>57</v>
      </c>
      <c r="Z1028" s="116">
        <v>90422</v>
      </c>
      <c r="AA1028" s="116" t="str">
        <f>U1029</f>
        <v>누적일반교배(21)</v>
      </c>
      <c r="AB1028" s="115" t="s">
        <v>126</v>
      </c>
      <c r="AC1028" s="120">
        <v>90420</v>
      </c>
    </row>
    <row r="1029" spans="2:29" s="103" customFormat="1" x14ac:dyDescent="0.3">
      <c r="B1029" s="117">
        <v>90422</v>
      </c>
      <c r="C1029" s="103" t="s">
        <v>467</v>
      </c>
      <c r="D1029" s="103" t="s">
        <v>467</v>
      </c>
      <c r="E1029" s="103" t="s">
        <v>126</v>
      </c>
      <c r="F1029" s="116" t="s">
        <v>1111</v>
      </c>
      <c r="G1029" s="60">
        <v>1</v>
      </c>
      <c r="H1029" s="103">
        <v>0</v>
      </c>
      <c r="I1029" s="103" t="s">
        <v>127</v>
      </c>
      <c r="J1029" s="103">
        <v>0</v>
      </c>
      <c r="K1029" s="103">
        <v>16</v>
      </c>
      <c r="L1029" s="103">
        <v>0</v>
      </c>
      <c r="M1029" s="103">
        <v>0</v>
      </c>
      <c r="N1029" s="103">
        <v>0</v>
      </c>
      <c r="O1029" s="103">
        <v>0</v>
      </c>
      <c r="P1029" s="103">
        <v>1</v>
      </c>
      <c r="Q1029" s="103">
        <v>1</v>
      </c>
      <c r="R1029" s="103">
        <v>0</v>
      </c>
      <c r="S1029" s="154" t="s">
        <v>305</v>
      </c>
      <c r="T1029" s="154">
        <v>75</v>
      </c>
      <c r="U1029" s="158" t="s">
        <v>385</v>
      </c>
      <c r="V1029" s="156">
        <v>20</v>
      </c>
      <c r="W1029" s="114" t="s">
        <v>126</v>
      </c>
      <c r="X1029" s="25">
        <v>0</v>
      </c>
      <c r="Y1029" s="108">
        <v>58</v>
      </c>
      <c r="Z1029" s="116">
        <v>90423</v>
      </c>
      <c r="AA1029" s="103" t="str">
        <f>U1030</f>
        <v>누적배럴(18)</v>
      </c>
      <c r="AB1029" s="115" t="s">
        <v>126</v>
      </c>
      <c r="AC1029" s="120">
        <v>90421</v>
      </c>
    </row>
    <row r="1030" spans="2:29" s="103" customFormat="1" x14ac:dyDescent="0.3">
      <c r="B1030" s="117">
        <v>90423</v>
      </c>
      <c r="C1030" s="103" t="s">
        <v>467</v>
      </c>
      <c r="D1030" s="103" t="s">
        <v>467</v>
      </c>
      <c r="E1030" s="103" t="s">
        <v>126</v>
      </c>
      <c r="F1030" s="116" t="s">
        <v>1112</v>
      </c>
      <c r="G1030" s="60">
        <v>1</v>
      </c>
      <c r="H1030" s="103">
        <v>0</v>
      </c>
      <c r="I1030" s="103" t="s">
        <v>127</v>
      </c>
      <c r="J1030" s="103">
        <v>0</v>
      </c>
      <c r="K1030" s="103">
        <v>16</v>
      </c>
      <c r="L1030" s="103">
        <v>0</v>
      </c>
      <c r="M1030" s="103">
        <v>0</v>
      </c>
      <c r="N1030" s="103">
        <v>0</v>
      </c>
      <c r="O1030" s="103">
        <v>0</v>
      </c>
      <c r="P1030" s="103">
        <v>1</v>
      </c>
      <c r="Q1030" s="103">
        <v>1</v>
      </c>
      <c r="R1030" s="103">
        <v>0</v>
      </c>
      <c r="S1030" s="154" t="s">
        <v>303</v>
      </c>
      <c r="T1030" s="154">
        <v>1000</v>
      </c>
      <c r="U1030" s="158" t="s">
        <v>384</v>
      </c>
      <c r="V1030" s="156">
        <v>250</v>
      </c>
      <c r="W1030" s="114" t="s">
        <v>126</v>
      </c>
      <c r="X1030" s="25">
        <v>0</v>
      </c>
      <c r="Y1030" s="108">
        <v>59</v>
      </c>
      <c r="Z1030" s="116">
        <v>90424</v>
      </c>
      <c r="AA1030" s="103" t="str">
        <f t="shared" ref="AA1030:AA1032" si="62">U1031</f>
        <v>누적건초획득(13)</v>
      </c>
      <c r="AB1030" s="115" t="s">
        <v>126</v>
      </c>
      <c r="AC1030" s="120">
        <v>90422</v>
      </c>
    </row>
    <row r="1031" spans="2:29" s="103" customFormat="1" x14ac:dyDescent="0.3">
      <c r="B1031" s="117">
        <v>90424</v>
      </c>
      <c r="C1031" s="103" t="s">
        <v>467</v>
      </c>
      <c r="D1031" s="103" t="s">
        <v>467</v>
      </c>
      <c r="E1031" s="103" t="s">
        <v>126</v>
      </c>
      <c r="F1031" s="116" t="s">
        <v>1113</v>
      </c>
      <c r="G1031" s="60">
        <v>1</v>
      </c>
      <c r="H1031" s="103">
        <v>0</v>
      </c>
      <c r="I1031" s="103" t="s">
        <v>127</v>
      </c>
      <c r="J1031" s="103">
        <v>0</v>
      </c>
      <c r="K1031" s="103">
        <v>16</v>
      </c>
      <c r="L1031" s="103">
        <v>0</v>
      </c>
      <c r="M1031" s="103">
        <v>0</v>
      </c>
      <c r="N1031" s="103">
        <v>0</v>
      </c>
      <c r="O1031" s="103">
        <v>0</v>
      </c>
      <c r="P1031" s="103">
        <v>1</v>
      </c>
      <c r="Q1031" s="103">
        <v>1</v>
      </c>
      <c r="R1031" s="103">
        <v>0</v>
      </c>
      <c r="S1031" s="154" t="s">
        <v>303</v>
      </c>
      <c r="T1031" s="154">
        <v>770</v>
      </c>
      <c r="U1031" s="158" t="s">
        <v>381</v>
      </c>
      <c r="V1031" s="156">
        <v>571</v>
      </c>
      <c r="W1031" s="114" t="s">
        <v>126</v>
      </c>
      <c r="X1031" s="25">
        <v>0</v>
      </c>
      <c r="Y1031" s="108">
        <v>60</v>
      </c>
      <c r="Z1031" s="116">
        <v>90425</v>
      </c>
      <c r="AA1031" s="103" t="str">
        <f t="shared" si="62"/>
        <v>누적하트획득(12)</v>
      </c>
      <c r="AB1031" s="115" t="s">
        <v>126</v>
      </c>
      <c r="AC1031" s="120">
        <v>90423</v>
      </c>
    </row>
    <row r="1032" spans="2:29" s="103" customFormat="1" x14ac:dyDescent="0.3">
      <c r="B1032" s="117">
        <v>90425</v>
      </c>
      <c r="C1032" s="103" t="s">
        <v>467</v>
      </c>
      <c r="D1032" s="103" t="s">
        <v>467</v>
      </c>
      <c r="E1032" s="103" t="s">
        <v>126</v>
      </c>
      <c r="F1032" s="116" t="s">
        <v>1114</v>
      </c>
      <c r="G1032" s="60">
        <v>1</v>
      </c>
      <c r="H1032" s="103">
        <v>0</v>
      </c>
      <c r="I1032" s="103" t="s">
        <v>127</v>
      </c>
      <c r="J1032" s="103">
        <v>0</v>
      </c>
      <c r="K1032" s="103">
        <v>16</v>
      </c>
      <c r="L1032" s="103">
        <v>0</v>
      </c>
      <c r="M1032" s="103">
        <v>0</v>
      </c>
      <c r="N1032" s="103">
        <v>0</v>
      </c>
      <c r="O1032" s="103">
        <v>0</v>
      </c>
      <c r="P1032" s="103">
        <v>1</v>
      </c>
      <c r="Q1032" s="103">
        <v>1</v>
      </c>
      <c r="R1032" s="103">
        <v>0</v>
      </c>
      <c r="S1032" s="154" t="s">
        <v>472</v>
      </c>
      <c r="T1032" s="154">
        <v>803</v>
      </c>
      <c r="U1032" s="158" t="s">
        <v>380</v>
      </c>
      <c r="V1032" s="156">
        <v>30</v>
      </c>
      <c r="W1032" s="114" t="s">
        <v>126</v>
      </c>
      <c r="X1032" s="25">
        <v>0</v>
      </c>
      <c r="Y1032" s="108">
        <v>61</v>
      </c>
      <c r="Z1032" s="116">
        <v>90426</v>
      </c>
      <c r="AA1032" s="103" t="str">
        <f t="shared" si="62"/>
        <v>누적늑대잡이(1)</v>
      </c>
      <c r="AB1032" s="115" t="s">
        <v>126</v>
      </c>
      <c r="AC1032" s="120">
        <v>90424</v>
      </c>
    </row>
    <row r="1033" spans="2:29" s="103" customFormat="1" x14ac:dyDescent="0.3">
      <c r="B1033" s="117">
        <v>90426</v>
      </c>
      <c r="C1033" s="103" t="s">
        <v>467</v>
      </c>
      <c r="D1033" s="103" t="s">
        <v>467</v>
      </c>
      <c r="E1033" s="103" t="s">
        <v>126</v>
      </c>
      <c r="F1033" s="116" t="s">
        <v>1115</v>
      </c>
      <c r="G1033" s="60">
        <v>1</v>
      </c>
      <c r="H1033" s="103">
        <v>0</v>
      </c>
      <c r="I1033" s="103" t="s">
        <v>127</v>
      </c>
      <c r="J1033" s="103">
        <v>0</v>
      </c>
      <c r="K1033" s="103">
        <v>16</v>
      </c>
      <c r="L1033" s="103">
        <v>0</v>
      </c>
      <c r="M1033" s="103">
        <v>0</v>
      </c>
      <c r="N1033" s="103">
        <v>0</v>
      </c>
      <c r="O1033" s="103">
        <v>0</v>
      </c>
      <c r="P1033" s="103">
        <v>1</v>
      </c>
      <c r="Q1033" s="103">
        <v>1</v>
      </c>
      <c r="R1033" s="103">
        <v>0</v>
      </c>
      <c r="S1033" s="154" t="s">
        <v>472</v>
      </c>
      <c r="T1033" s="154">
        <v>703</v>
      </c>
      <c r="U1033" s="158" t="s">
        <v>378</v>
      </c>
      <c r="V1033" s="156">
        <v>45</v>
      </c>
      <c r="W1033" s="114" t="s">
        <v>126</v>
      </c>
      <c r="X1033" s="25">
        <v>0</v>
      </c>
      <c r="Y1033" s="108">
        <v>62</v>
      </c>
      <c r="Z1033" s="116">
        <v>90427</v>
      </c>
      <c r="AA1033" s="103" t="str">
        <f>U1034</f>
        <v>누적판매금액(11)</v>
      </c>
      <c r="AB1033" s="115" t="s">
        <v>126</v>
      </c>
      <c r="AC1033" s="120">
        <v>90425</v>
      </c>
    </row>
    <row r="1034" spans="2:29" s="116" customFormat="1" x14ac:dyDescent="0.3">
      <c r="B1034" s="117">
        <v>90427</v>
      </c>
      <c r="C1034" s="116" t="s">
        <v>467</v>
      </c>
      <c r="D1034" s="116" t="s">
        <v>467</v>
      </c>
      <c r="E1034" s="116" t="s">
        <v>126</v>
      </c>
      <c r="F1034" s="116" t="s">
        <v>1116</v>
      </c>
      <c r="G1034" s="118">
        <v>1</v>
      </c>
      <c r="H1034" s="116">
        <v>0</v>
      </c>
      <c r="I1034" s="116" t="s">
        <v>127</v>
      </c>
      <c r="J1034" s="116">
        <v>0</v>
      </c>
      <c r="K1034" s="116">
        <v>16</v>
      </c>
      <c r="L1034" s="116">
        <v>0</v>
      </c>
      <c r="M1034" s="116">
        <v>0</v>
      </c>
      <c r="N1034" s="116">
        <v>0</v>
      </c>
      <c r="O1034" s="116">
        <v>0</v>
      </c>
      <c r="P1034" s="116">
        <v>1</v>
      </c>
      <c r="Q1034" s="116">
        <v>1</v>
      </c>
      <c r="R1034" s="116">
        <v>0</v>
      </c>
      <c r="S1034" s="154" t="s">
        <v>472</v>
      </c>
      <c r="T1034" s="154">
        <v>703</v>
      </c>
      <c r="U1034" s="157" t="s">
        <v>379</v>
      </c>
      <c r="V1034" s="157">
        <v>37900</v>
      </c>
      <c r="W1034" s="114" t="s">
        <v>126</v>
      </c>
      <c r="X1034" s="119">
        <v>0</v>
      </c>
      <c r="Y1034" s="108">
        <v>57</v>
      </c>
      <c r="Z1034" s="116">
        <v>90428</v>
      </c>
      <c r="AA1034" s="116" t="str">
        <f>U1035</f>
        <v>누적일반교배(21)</v>
      </c>
      <c r="AB1034" s="115" t="s">
        <v>126</v>
      </c>
      <c r="AC1034" s="120">
        <v>90426</v>
      </c>
    </row>
    <row r="1035" spans="2:29" s="103" customFormat="1" x14ac:dyDescent="0.3">
      <c r="B1035" s="117">
        <v>90428</v>
      </c>
      <c r="C1035" s="103" t="s">
        <v>467</v>
      </c>
      <c r="D1035" s="103" t="s">
        <v>467</v>
      </c>
      <c r="E1035" s="103" t="s">
        <v>126</v>
      </c>
      <c r="F1035" s="116" t="s">
        <v>1117</v>
      </c>
      <c r="G1035" s="60">
        <v>1</v>
      </c>
      <c r="H1035" s="103">
        <v>0</v>
      </c>
      <c r="I1035" s="103" t="s">
        <v>127</v>
      </c>
      <c r="J1035" s="103">
        <v>0</v>
      </c>
      <c r="K1035" s="103">
        <v>16</v>
      </c>
      <c r="L1035" s="103">
        <v>0</v>
      </c>
      <c r="M1035" s="103">
        <v>0</v>
      </c>
      <c r="N1035" s="103">
        <v>0</v>
      </c>
      <c r="O1035" s="103">
        <v>0</v>
      </c>
      <c r="P1035" s="103">
        <v>1</v>
      </c>
      <c r="Q1035" s="103">
        <v>1</v>
      </c>
      <c r="R1035" s="103">
        <v>0</v>
      </c>
      <c r="S1035" s="154" t="s">
        <v>303</v>
      </c>
      <c r="T1035" s="154">
        <v>1800</v>
      </c>
      <c r="U1035" s="158" t="s">
        <v>385</v>
      </c>
      <c r="V1035" s="156">
        <v>30</v>
      </c>
      <c r="W1035" s="114" t="s">
        <v>126</v>
      </c>
      <c r="X1035" s="25">
        <v>0</v>
      </c>
      <c r="Y1035" s="108">
        <v>58</v>
      </c>
      <c r="Z1035" s="116">
        <v>90429</v>
      </c>
      <c r="AA1035" s="103" t="str">
        <f>U1036</f>
        <v>누적배럴(18)</v>
      </c>
      <c r="AB1035" s="115" t="s">
        <v>126</v>
      </c>
      <c r="AC1035" s="120">
        <v>90427</v>
      </c>
    </row>
    <row r="1036" spans="2:29" s="103" customFormat="1" x14ac:dyDescent="0.3">
      <c r="B1036" s="117">
        <v>90429</v>
      </c>
      <c r="C1036" s="103" t="s">
        <v>467</v>
      </c>
      <c r="D1036" s="103" t="s">
        <v>467</v>
      </c>
      <c r="E1036" s="103" t="s">
        <v>126</v>
      </c>
      <c r="F1036" s="116" t="s">
        <v>1118</v>
      </c>
      <c r="G1036" s="60">
        <v>1</v>
      </c>
      <c r="H1036" s="103">
        <v>0</v>
      </c>
      <c r="I1036" s="103" t="s">
        <v>127</v>
      </c>
      <c r="J1036" s="103">
        <v>0</v>
      </c>
      <c r="K1036" s="103">
        <v>16</v>
      </c>
      <c r="L1036" s="103">
        <v>0</v>
      </c>
      <c r="M1036" s="103">
        <v>0</v>
      </c>
      <c r="N1036" s="103">
        <v>0</v>
      </c>
      <c r="O1036" s="103">
        <v>0</v>
      </c>
      <c r="P1036" s="103">
        <v>1</v>
      </c>
      <c r="Q1036" s="103">
        <v>1</v>
      </c>
      <c r="R1036" s="103">
        <v>0</v>
      </c>
      <c r="S1036" s="154" t="s">
        <v>305</v>
      </c>
      <c r="T1036" s="154">
        <v>75</v>
      </c>
      <c r="U1036" s="158" t="s">
        <v>384</v>
      </c>
      <c r="V1036" s="156">
        <v>300</v>
      </c>
      <c r="W1036" s="114" t="s">
        <v>126</v>
      </c>
      <c r="X1036" s="25">
        <v>0</v>
      </c>
      <c r="Y1036" s="108">
        <v>59</v>
      </c>
      <c r="Z1036" s="116">
        <v>90430</v>
      </c>
      <c r="AA1036" s="103" t="str">
        <f t="shared" ref="AA1036:AA1038" si="63">U1037</f>
        <v>누적건초획득(13)</v>
      </c>
      <c r="AB1036" s="115" t="s">
        <v>126</v>
      </c>
      <c r="AC1036" s="120">
        <v>90428</v>
      </c>
    </row>
    <row r="1037" spans="2:29" s="103" customFormat="1" x14ac:dyDescent="0.3">
      <c r="B1037" s="117">
        <v>90430</v>
      </c>
      <c r="C1037" s="103" t="s">
        <v>467</v>
      </c>
      <c r="D1037" s="103" t="s">
        <v>467</v>
      </c>
      <c r="E1037" s="103" t="s">
        <v>126</v>
      </c>
      <c r="F1037" s="116" t="s">
        <v>1119</v>
      </c>
      <c r="G1037" s="60">
        <v>1</v>
      </c>
      <c r="H1037" s="103">
        <v>0</v>
      </c>
      <c r="I1037" s="103" t="s">
        <v>127</v>
      </c>
      <c r="J1037" s="103">
        <v>0</v>
      </c>
      <c r="K1037" s="103">
        <v>16</v>
      </c>
      <c r="L1037" s="103">
        <v>0</v>
      </c>
      <c r="M1037" s="103">
        <v>0</v>
      </c>
      <c r="N1037" s="103">
        <v>0</v>
      </c>
      <c r="O1037" s="103">
        <v>0</v>
      </c>
      <c r="P1037" s="103">
        <v>1</v>
      </c>
      <c r="Q1037" s="103">
        <v>1</v>
      </c>
      <c r="R1037" s="103">
        <v>0</v>
      </c>
      <c r="S1037" s="154" t="s">
        <v>304</v>
      </c>
      <c r="T1037" s="154">
        <v>50</v>
      </c>
      <c r="U1037" s="158" t="s">
        <v>381</v>
      </c>
      <c r="V1037" s="156">
        <v>714</v>
      </c>
      <c r="W1037" s="114" t="s">
        <v>126</v>
      </c>
      <c r="X1037" s="25">
        <v>0</v>
      </c>
      <c r="Y1037" s="108">
        <v>60</v>
      </c>
      <c r="Z1037" s="116">
        <v>90431</v>
      </c>
      <c r="AA1037" s="103" t="str">
        <f t="shared" si="63"/>
        <v>누적하트획득(12)</v>
      </c>
      <c r="AB1037" s="115" t="s">
        <v>126</v>
      </c>
      <c r="AC1037" s="120">
        <v>90429</v>
      </c>
    </row>
    <row r="1038" spans="2:29" s="103" customFormat="1" x14ac:dyDescent="0.3">
      <c r="B1038" s="117">
        <v>90431</v>
      </c>
      <c r="C1038" s="103" t="s">
        <v>467</v>
      </c>
      <c r="D1038" s="103" t="s">
        <v>467</v>
      </c>
      <c r="E1038" s="103" t="s">
        <v>126</v>
      </c>
      <c r="F1038" s="116" t="s">
        <v>1120</v>
      </c>
      <c r="G1038" s="60">
        <v>1</v>
      </c>
      <c r="H1038" s="103">
        <v>0</v>
      </c>
      <c r="I1038" s="103" t="s">
        <v>127</v>
      </c>
      <c r="J1038" s="103">
        <v>0</v>
      </c>
      <c r="K1038" s="103">
        <v>16</v>
      </c>
      <c r="L1038" s="103">
        <v>0</v>
      </c>
      <c r="M1038" s="103">
        <v>0</v>
      </c>
      <c r="N1038" s="103">
        <v>0</v>
      </c>
      <c r="O1038" s="103">
        <v>0</v>
      </c>
      <c r="P1038" s="103">
        <v>1</v>
      </c>
      <c r="Q1038" s="103">
        <v>1</v>
      </c>
      <c r="R1038" s="103">
        <v>0</v>
      </c>
      <c r="S1038" s="154" t="s">
        <v>303</v>
      </c>
      <c r="T1038" s="154">
        <v>1000</v>
      </c>
      <c r="U1038" s="158" t="s">
        <v>380</v>
      </c>
      <c r="V1038" s="156">
        <v>50</v>
      </c>
      <c r="W1038" s="114" t="s">
        <v>126</v>
      </c>
      <c r="X1038" s="25">
        <v>0</v>
      </c>
      <c r="Y1038" s="108">
        <v>61</v>
      </c>
      <c r="Z1038" s="116">
        <v>90432</v>
      </c>
      <c r="AA1038" s="103" t="str">
        <f t="shared" si="63"/>
        <v>누적늑대잡이(1)</v>
      </c>
      <c r="AB1038" s="115" t="s">
        <v>126</v>
      </c>
      <c r="AC1038" s="120">
        <v>90430</v>
      </c>
    </row>
    <row r="1039" spans="2:29" s="103" customFormat="1" x14ac:dyDescent="0.3">
      <c r="B1039" s="117">
        <v>90432</v>
      </c>
      <c r="C1039" s="103" t="s">
        <v>467</v>
      </c>
      <c r="D1039" s="103" t="s">
        <v>467</v>
      </c>
      <c r="E1039" s="103" t="s">
        <v>126</v>
      </c>
      <c r="F1039" s="116" t="s">
        <v>1121</v>
      </c>
      <c r="G1039" s="60">
        <v>1</v>
      </c>
      <c r="H1039" s="103">
        <v>0</v>
      </c>
      <c r="I1039" s="103" t="s">
        <v>127</v>
      </c>
      <c r="J1039" s="103">
        <v>0</v>
      </c>
      <c r="K1039" s="103">
        <v>16</v>
      </c>
      <c r="L1039" s="103">
        <v>0</v>
      </c>
      <c r="M1039" s="103">
        <v>0</v>
      </c>
      <c r="N1039" s="103">
        <v>0</v>
      </c>
      <c r="O1039" s="103">
        <v>0</v>
      </c>
      <c r="P1039" s="103">
        <v>1</v>
      </c>
      <c r="Q1039" s="103">
        <v>1</v>
      </c>
      <c r="R1039" s="103">
        <v>0</v>
      </c>
      <c r="S1039" s="154" t="s">
        <v>472</v>
      </c>
      <c r="T1039" s="154">
        <v>803</v>
      </c>
      <c r="U1039" s="158" t="s">
        <v>378</v>
      </c>
      <c r="V1039" s="156">
        <v>55</v>
      </c>
      <c r="W1039" s="114" t="s">
        <v>126</v>
      </c>
      <c r="X1039" s="25">
        <v>0</v>
      </c>
      <c r="Y1039" s="108">
        <v>62</v>
      </c>
      <c r="Z1039" s="116">
        <v>90433</v>
      </c>
      <c r="AA1039" s="103" t="str">
        <f>U1040</f>
        <v>누적판매금액(11)</v>
      </c>
      <c r="AB1039" s="115" t="s">
        <v>126</v>
      </c>
      <c r="AC1039" s="120">
        <v>90431</v>
      </c>
    </row>
    <row r="1040" spans="2:29" s="116" customFormat="1" x14ac:dyDescent="0.3">
      <c r="B1040" s="117">
        <v>90433</v>
      </c>
      <c r="C1040" s="116" t="s">
        <v>467</v>
      </c>
      <c r="D1040" s="116" t="s">
        <v>467</v>
      </c>
      <c r="E1040" s="116" t="s">
        <v>126</v>
      </c>
      <c r="F1040" s="116" t="s">
        <v>1122</v>
      </c>
      <c r="G1040" s="118">
        <v>1</v>
      </c>
      <c r="H1040" s="116">
        <v>0</v>
      </c>
      <c r="I1040" s="116" t="s">
        <v>127</v>
      </c>
      <c r="J1040" s="116">
        <v>0</v>
      </c>
      <c r="K1040" s="116">
        <v>16</v>
      </c>
      <c r="L1040" s="116">
        <v>0</v>
      </c>
      <c r="M1040" s="116">
        <v>0</v>
      </c>
      <c r="N1040" s="116">
        <v>0</v>
      </c>
      <c r="O1040" s="116">
        <v>0</v>
      </c>
      <c r="P1040" s="116">
        <v>1</v>
      </c>
      <c r="Q1040" s="116">
        <v>1</v>
      </c>
      <c r="R1040" s="116">
        <v>0</v>
      </c>
      <c r="S1040" s="154" t="s">
        <v>472</v>
      </c>
      <c r="T1040" s="154">
        <v>703</v>
      </c>
      <c r="U1040" s="157" t="s">
        <v>379</v>
      </c>
      <c r="V1040" s="157">
        <v>20800</v>
      </c>
      <c r="W1040" s="114" t="s">
        <v>126</v>
      </c>
      <c r="X1040" s="119">
        <v>0</v>
      </c>
      <c r="Y1040" s="108">
        <v>57</v>
      </c>
      <c r="Z1040" s="116">
        <v>90434</v>
      </c>
      <c r="AA1040" s="116" t="str">
        <f>U1041</f>
        <v>누적일반교배(21)</v>
      </c>
      <c r="AB1040" s="115" t="s">
        <v>126</v>
      </c>
      <c r="AC1040" s="120">
        <v>90432</v>
      </c>
    </row>
    <row r="1041" spans="2:29" s="103" customFormat="1" x14ac:dyDescent="0.3">
      <c r="B1041" s="117">
        <v>90434</v>
      </c>
      <c r="C1041" s="103" t="s">
        <v>467</v>
      </c>
      <c r="D1041" s="103" t="s">
        <v>467</v>
      </c>
      <c r="E1041" s="103" t="s">
        <v>126</v>
      </c>
      <c r="F1041" s="116" t="s">
        <v>1123</v>
      </c>
      <c r="G1041" s="60">
        <v>1</v>
      </c>
      <c r="H1041" s="103">
        <v>0</v>
      </c>
      <c r="I1041" s="103" t="s">
        <v>127</v>
      </c>
      <c r="J1041" s="103">
        <v>0</v>
      </c>
      <c r="K1041" s="103">
        <v>16</v>
      </c>
      <c r="L1041" s="103">
        <v>0</v>
      </c>
      <c r="M1041" s="103">
        <v>0</v>
      </c>
      <c r="N1041" s="103">
        <v>0</v>
      </c>
      <c r="O1041" s="103">
        <v>0</v>
      </c>
      <c r="P1041" s="103">
        <v>1</v>
      </c>
      <c r="Q1041" s="103">
        <v>1</v>
      </c>
      <c r="R1041" s="103">
        <v>0</v>
      </c>
      <c r="S1041" s="154" t="s">
        <v>303</v>
      </c>
      <c r="T1041" s="154">
        <v>1500</v>
      </c>
      <c r="U1041" s="158" t="s">
        <v>385</v>
      </c>
      <c r="V1041" s="156">
        <v>25</v>
      </c>
      <c r="W1041" s="114" t="s">
        <v>126</v>
      </c>
      <c r="X1041" s="25">
        <v>0</v>
      </c>
      <c r="Y1041" s="108">
        <v>58</v>
      </c>
      <c r="Z1041" s="116">
        <v>90435</v>
      </c>
      <c r="AA1041" s="103" t="str">
        <f>U1042</f>
        <v>누적배럴(18)</v>
      </c>
      <c r="AB1041" s="115" t="s">
        <v>126</v>
      </c>
      <c r="AC1041" s="120">
        <v>90433</v>
      </c>
    </row>
    <row r="1042" spans="2:29" s="103" customFormat="1" x14ac:dyDescent="0.3">
      <c r="B1042" s="117">
        <v>90435</v>
      </c>
      <c r="C1042" s="103" t="s">
        <v>467</v>
      </c>
      <c r="D1042" s="103" t="s">
        <v>467</v>
      </c>
      <c r="E1042" s="103" t="s">
        <v>126</v>
      </c>
      <c r="F1042" s="116" t="s">
        <v>1124</v>
      </c>
      <c r="G1042" s="60">
        <v>1</v>
      </c>
      <c r="H1042" s="103">
        <v>0</v>
      </c>
      <c r="I1042" s="103" t="s">
        <v>127</v>
      </c>
      <c r="J1042" s="103">
        <v>0</v>
      </c>
      <c r="K1042" s="103">
        <v>16</v>
      </c>
      <c r="L1042" s="103">
        <v>0</v>
      </c>
      <c r="M1042" s="103">
        <v>0</v>
      </c>
      <c r="N1042" s="103">
        <v>0</v>
      </c>
      <c r="O1042" s="103">
        <v>0</v>
      </c>
      <c r="P1042" s="103">
        <v>1</v>
      </c>
      <c r="Q1042" s="103">
        <v>1</v>
      </c>
      <c r="R1042" s="103">
        <v>0</v>
      </c>
      <c r="S1042" s="154" t="s">
        <v>305</v>
      </c>
      <c r="T1042" s="154">
        <v>90</v>
      </c>
      <c r="U1042" s="158" t="s">
        <v>1681</v>
      </c>
      <c r="V1042" s="156">
        <v>350</v>
      </c>
      <c r="W1042" s="114" t="s">
        <v>126</v>
      </c>
      <c r="X1042" s="25">
        <v>0</v>
      </c>
      <c r="Y1042" s="108">
        <v>59</v>
      </c>
      <c r="Z1042" s="116">
        <v>90436</v>
      </c>
      <c r="AA1042" s="103" t="str">
        <f t="shared" ref="AA1042:AA1044" si="64">U1043</f>
        <v>누적건초획득(13)</v>
      </c>
      <c r="AB1042" s="115" t="s">
        <v>126</v>
      </c>
      <c r="AC1042" s="120">
        <v>90434</v>
      </c>
    </row>
    <row r="1043" spans="2:29" s="103" customFormat="1" x14ac:dyDescent="0.3">
      <c r="B1043" s="117">
        <v>90436</v>
      </c>
      <c r="C1043" s="103" t="s">
        <v>467</v>
      </c>
      <c r="D1043" s="103" t="s">
        <v>467</v>
      </c>
      <c r="E1043" s="103" t="s">
        <v>126</v>
      </c>
      <c r="F1043" s="116" t="s">
        <v>1125</v>
      </c>
      <c r="G1043" s="60">
        <v>1</v>
      </c>
      <c r="H1043" s="103">
        <v>0</v>
      </c>
      <c r="I1043" s="103" t="s">
        <v>127</v>
      </c>
      <c r="J1043" s="103">
        <v>0</v>
      </c>
      <c r="K1043" s="103">
        <v>16</v>
      </c>
      <c r="L1043" s="103">
        <v>0</v>
      </c>
      <c r="M1043" s="103">
        <v>0</v>
      </c>
      <c r="N1043" s="103">
        <v>0</v>
      </c>
      <c r="O1043" s="103">
        <v>0</v>
      </c>
      <c r="P1043" s="103">
        <v>1</v>
      </c>
      <c r="Q1043" s="103">
        <v>1</v>
      </c>
      <c r="R1043" s="103">
        <v>0</v>
      </c>
      <c r="S1043" s="154" t="s">
        <v>304</v>
      </c>
      <c r="T1043" s="154">
        <v>55</v>
      </c>
      <c r="U1043" s="158" t="s">
        <v>381</v>
      </c>
      <c r="V1043" s="156">
        <v>785</v>
      </c>
      <c r="W1043" s="114" t="s">
        <v>126</v>
      </c>
      <c r="X1043" s="25">
        <v>0</v>
      </c>
      <c r="Y1043" s="108">
        <v>60</v>
      </c>
      <c r="Z1043" s="116">
        <v>90437</v>
      </c>
      <c r="AA1043" s="103" t="str">
        <f t="shared" si="64"/>
        <v>누적하트획득(12)</v>
      </c>
      <c r="AB1043" s="115" t="s">
        <v>126</v>
      </c>
      <c r="AC1043" s="120">
        <v>90435</v>
      </c>
    </row>
    <row r="1044" spans="2:29" s="103" customFormat="1" x14ac:dyDescent="0.3">
      <c r="B1044" s="117">
        <v>90437</v>
      </c>
      <c r="C1044" s="103" t="s">
        <v>467</v>
      </c>
      <c r="D1044" s="103" t="s">
        <v>467</v>
      </c>
      <c r="E1044" s="103" t="s">
        <v>126</v>
      </c>
      <c r="F1044" s="116" t="s">
        <v>1126</v>
      </c>
      <c r="G1044" s="60">
        <v>1</v>
      </c>
      <c r="H1044" s="103">
        <v>0</v>
      </c>
      <c r="I1044" s="103" t="s">
        <v>127</v>
      </c>
      <c r="J1044" s="103">
        <v>0</v>
      </c>
      <c r="K1044" s="103">
        <v>16</v>
      </c>
      <c r="L1044" s="103">
        <v>0</v>
      </c>
      <c r="M1044" s="103">
        <v>0</v>
      </c>
      <c r="N1044" s="103">
        <v>0</v>
      </c>
      <c r="O1044" s="103">
        <v>0</v>
      </c>
      <c r="P1044" s="103">
        <v>1</v>
      </c>
      <c r="Q1044" s="103">
        <v>1</v>
      </c>
      <c r="R1044" s="103">
        <v>0</v>
      </c>
      <c r="S1044" s="154" t="s">
        <v>303</v>
      </c>
      <c r="T1044" s="154">
        <v>600</v>
      </c>
      <c r="U1044" s="158" t="s">
        <v>380</v>
      </c>
      <c r="V1044" s="159">
        <v>30</v>
      </c>
      <c r="W1044" s="114" t="s">
        <v>126</v>
      </c>
      <c r="X1044" s="25">
        <v>0</v>
      </c>
      <c r="Y1044" s="108">
        <v>61</v>
      </c>
      <c r="Z1044" s="116">
        <v>90438</v>
      </c>
      <c r="AA1044" s="103" t="str">
        <f t="shared" si="64"/>
        <v>누적늑대잡이(1)</v>
      </c>
      <c r="AB1044" s="115" t="s">
        <v>126</v>
      </c>
      <c r="AC1044" s="120">
        <v>90436</v>
      </c>
    </row>
    <row r="1045" spans="2:29" s="103" customFormat="1" x14ac:dyDescent="0.3">
      <c r="B1045" s="117">
        <v>90438</v>
      </c>
      <c r="C1045" s="103" t="s">
        <v>467</v>
      </c>
      <c r="D1045" s="103" t="s">
        <v>467</v>
      </c>
      <c r="E1045" s="103" t="s">
        <v>126</v>
      </c>
      <c r="F1045" s="116" t="s">
        <v>1127</v>
      </c>
      <c r="G1045" s="60">
        <v>1</v>
      </c>
      <c r="H1045" s="103">
        <v>0</v>
      </c>
      <c r="I1045" s="103" t="s">
        <v>127</v>
      </c>
      <c r="J1045" s="103">
        <v>0</v>
      </c>
      <c r="K1045" s="103">
        <v>16</v>
      </c>
      <c r="L1045" s="103">
        <v>0</v>
      </c>
      <c r="M1045" s="103">
        <v>0</v>
      </c>
      <c r="N1045" s="103">
        <v>0</v>
      </c>
      <c r="O1045" s="103">
        <v>0</v>
      </c>
      <c r="P1045" s="103">
        <v>1</v>
      </c>
      <c r="Q1045" s="103">
        <v>1</v>
      </c>
      <c r="R1045" s="103">
        <v>0</v>
      </c>
      <c r="S1045" s="154" t="s">
        <v>472</v>
      </c>
      <c r="T1045" s="154">
        <v>803</v>
      </c>
      <c r="U1045" s="158" t="s">
        <v>378</v>
      </c>
      <c r="V1045" s="156">
        <v>60</v>
      </c>
      <c r="W1045" s="114" t="s">
        <v>126</v>
      </c>
      <c r="X1045" s="25">
        <v>0</v>
      </c>
      <c r="Y1045" s="108">
        <v>62</v>
      </c>
      <c r="Z1045" s="116">
        <v>90439</v>
      </c>
      <c r="AA1045" s="103" t="str">
        <f>U1046</f>
        <v>누적판매금액(11)</v>
      </c>
      <c r="AB1045" s="115" t="s">
        <v>126</v>
      </c>
      <c r="AC1045" s="120">
        <v>90437</v>
      </c>
    </row>
    <row r="1046" spans="2:29" s="116" customFormat="1" x14ac:dyDescent="0.3">
      <c r="B1046" s="117">
        <v>90439</v>
      </c>
      <c r="C1046" s="116" t="s">
        <v>467</v>
      </c>
      <c r="D1046" s="116" t="s">
        <v>467</v>
      </c>
      <c r="E1046" s="116" t="s">
        <v>126</v>
      </c>
      <c r="F1046" s="116" t="s">
        <v>1128</v>
      </c>
      <c r="G1046" s="118">
        <v>1</v>
      </c>
      <c r="H1046" s="116">
        <v>0</v>
      </c>
      <c r="I1046" s="116" t="s">
        <v>127</v>
      </c>
      <c r="J1046" s="116">
        <v>0</v>
      </c>
      <c r="K1046" s="116">
        <v>16</v>
      </c>
      <c r="L1046" s="116">
        <v>0</v>
      </c>
      <c r="M1046" s="116">
        <v>0</v>
      </c>
      <c r="N1046" s="116">
        <v>0</v>
      </c>
      <c r="O1046" s="116">
        <v>0</v>
      </c>
      <c r="P1046" s="116">
        <v>1</v>
      </c>
      <c r="Q1046" s="116">
        <v>1</v>
      </c>
      <c r="R1046" s="116">
        <v>0</v>
      </c>
      <c r="S1046" s="154" t="s">
        <v>472</v>
      </c>
      <c r="T1046" s="154">
        <v>703</v>
      </c>
      <c r="U1046" s="157" t="s">
        <v>379</v>
      </c>
      <c r="V1046" s="157">
        <v>25800</v>
      </c>
      <c r="W1046" s="114" t="s">
        <v>126</v>
      </c>
      <c r="X1046" s="119">
        <v>0</v>
      </c>
      <c r="Y1046" s="108">
        <v>57</v>
      </c>
      <c r="Z1046" s="116">
        <v>90440</v>
      </c>
      <c r="AA1046" s="116" t="str">
        <f>U1047</f>
        <v>누적일반교배(21)</v>
      </c>
      <c r="AB1046" s="115" t="s">
        <v>126</v>
      </c>
      <c r="AC1046" s="120">
        <v>90438</v>
      </c>
    </row>
    <row r="1047" spans="2:29" s="103" customFormat="1" x14ac:dyDescent="0.3">
      <c r="B1047" s="117">
        <v>90440</v>
      </c>
      <c r="C1047" s="103" t="s">
        <v>467</v>
      </c>
      <c r="D1047" s="103" t="s">
        <v>467</v>
      </c>
      <c r="E1047" s="103" t="s">
        <v>126</v>
      </c>
      <c r="F1047" s="116" t="s">
        <v>1129</v>
      </c>
      <c r="G1047" s="60">
        <v>1</v>
      </c>
      <c r="H1047" s="103">
        <v>0</v>
      </c>
      <c r="I1047" s="103" t="s">
        <v>127</v>
      </c>
      <c r="J1047" s="103">
        <v>0</v>
      </c>
      <c r="K1047" s="103">
        <v>16</v>
      </c>
      <c r="L1047" s="103">
        <v>0</v>
      </c>
      <c r="M1047" s="103">
        <v>0</v>
      </c>
      <c r="N1047" s="103">
        <v>0</v>
      </c>
      <c r="O1047" s="103">
        <v>0</v>
      </c>
      <c r="P1047" s="103">
        <v>1</v>
      </c>
      <c r="Q1047" s="103">
        <v>1</v>
      </c>
      <c r="R1047" s="103">
        <v>0</v>
      </c>
      <c r="S1047" s="154" t="s">
        <v>303</v>
      </c>
      <c r="T1047" s="154">
        <v>500</v>
      </c>
      <c r="U1047" s="158" t="s">
        <v>385</v>
      </c>
      <c r="V1047" s="156">
        <v>7</v>
      </c>
      <c r="W1047" s="114" t="s">
        <v>126</v>
      </c>
      <c r="X1047" s="25">
        <v>0</v>
      </c>
      <c r="Y1047" s="108">
        <v>58</v>
      </c>
      <c r="Z1047" s="116">
        <v>90441</v>
      </c>
      <c r="AA1047" s="103" t="str">
        <f>U1048</f>
        <v>누적배럴(18)</v>
      </c>
      <c r="AB1047" s="115" t="s">
        <v>126</v>
      </c>
      <c r="AC1047" s="120">
        <v>90439</v>
      </c>
    </row>
    <row r="1048" spans="2:29" s="103" customFormat="1" x14ac:dyDescent="0.3">
      <c r="B1048" s="117">
        <v>90441</v>
      </c>
      <c r="C1048" s="103" t="s">
        <v>467</v>
      </c>
      <c r="D1048" s="103" t="s">
        <v>467</v>
      </c>
      <c r="E1048" s="103" t="s">
        <v>126</v>
      </c>
      <c r="F1048" s="116" t="s">
        <v>1130</v>
      </c>
      <c r="G1048" s="60">
        <v>1</v>
      </c>
      <c r="H1048" s="103">
        <v>0</v>
      </c>
      <c r="I1048" s="103" t="s">
        <v>127</v>
      </c>
      <c r="J1048" s="103">
        <v>0</v>
      </c>
      <c r="K1048" s="103">
        <v>16</v>
      </c>
      <c r="L1048" s="103">
        <v>0</v>
      </c>
      <c r="M1048" s="103">
        <v>0</v>
      </c>
      <c r="N1048" s="103">
        <v>0</v>
      </c>
      <c r="O1048" s="103">
        <v>0</v>
      </c>
      <c r="P1048" s="103">
        <v>1</v>
      </c>
      <c r="Q1048" s="103">
        <v>1</v>
      </c>
      <c r="R1048" s="103">
        <v>0</v>
      </c>
      <c r="S1048" s="154" t="s">
        <v>472</v>
      </c>
      <c r="T1048" s="154">
        <v>803</v>
      </c>
      <c r="U1048" s="158" t="s">
        <v>384</v>
      </c>
      <c r="V1048" s="156">
        <v>400</v>
      </c>
      <c r="W1048" s="114" t="s">
        <v>126</v>
      </c>
      <c r="X1048" s="25">
        <v>0</v>
      </c>
      <c r="Y1048" s="108">
        <v>59</v>
      </c>
      <c r="Z1048" s="116">
        <v>90442</v>
      </c>
      <c r="AA1048" s="103" t="str">
        <f t="shared" ref="AA1048:AA1050" si="65">U1049</f>
        <v>누적건초획득(13)</v>
      </c>
      <c r="AB1048" s="115" t="s">
        <v>126</v>
      </c>
      <c r="AC1048" s="120">
        <v>90440</v>
      </c>
    </row>
    <row r="1049" spans="2:29" s="103" customFormat="1" x14ac:dyDescent="0.3">
      <c r="B1049" s="117">
        <v>90442</v>
      </c>
      <c r="C1049" s="103" t="s">
        <v>467</v>
      </c>
      <c r="D1049" s="103" t="s">
        <v>467</v>
      </c>
      <c r="E1049" s="103" t="s">
        <v>126</v>
      </c>
      <c r="F1049" s="116" t="s">
        <v>1131</v>
      </c>
      <c r="G1049" s="60">
        <v>1</v>
      </c>
      <c r="H1049" s="103">
        <v>0</v>
      </c>
      <c r="I1049" s="103" t="s">
        <v>127</v>
      </c>
      <c r="J1049" s="103">
        <v>0</v>
      </c>
      <c r="K1049" s="103">
        <v>16</v>
      </c>
      <c r="L1049" s="103">
        <v>0</v>
      </c>
      <c r="M1049" s="103">
        <v>0</v>
      </c>
      <c r="N1049" s="103">
        <v>0</v>
      </c>
      <c r="O1049" s="103">
        <v>0</v>
      </c>
      <c r="P1049" s="103">
        <v>1</v>
      </c>
      <c r="Q1049" s="103">
        <v>1</v>
      </c>
      <c r="R1049" s="103">
        <v>0</v>
      </c>
      <c r="S1049" s="154" t="s">
        <v>303</v>
      </c>
      <c r="T1049" s="154">
        <v>1000</v>
      </c>
      <c r="U1049" s="158" t="s">
        <v>381</v>
      </c>
      <c r="V1049" s="156">
        <v>857</v>
      </c>
      <c r="W1049" s="114" t="s">
        <v>126</v>
      </c>
      <c r="X1049" s="25">
        <v>0</v>
      </c>
      <c r="Y1049" s="108">
        <v>60</v>
      </c>
      <c r="Z1049" s="116">
        <v>90443</v>
      </c>
      <c r="AA1049" s="103" t="str">
        <f t="shared" si="65"/>
        <v>누적하트획득(12)</v>
      </c>
      <c r="AB1049" s="115" t="s">
        <v>126</v>
      </c>
      <c r="AC1049" s="120">
        <v>90441</v>
      </c>
    </row>
    <row r="1050" spans="2:29" s="103" customFormat="1" x14ac:dyDescent="0.3">
      <c r="B1050" s="117">
        <v>90443</v>
      </c>
      <c r="C1050" s="103" t="s">
        <v>467</v>
      </c>
      <c r="D1050" s="103" t="s">
        <v>467</v>
      </c>
      <c r="E1050" s="103" t="s">
        <v>126</v>
      </c>
      <c r="F1050" s="116" t="s">
        <v>1132</v>
      </c>
      <c r="G1050" s="60">
        <v>1</v>
      </c>
      <c r="H1050" s="103">
        <v>0</v>
      </c>
      <c r="I1050" s="103" t="s">
        <v>127</v>
      </c>
      <c r="J1050" s="103">
        <v>0</v>
      </c>
      <c r="K1050" s="103">
        <v>16</v>
      </c>
      <c r="L1050" s="103">
        <v>0</v>
      </c>
      <c r="M1050" s="103">
        <v>0</v>
      </c>
      <c r="N1050" s="103">
        <v>0</v>
      </c>
      <c r="O1050" s="103">
        <v>0</v>
      </c>
      <c r="P1050" s="103">
        <v>1</v>
      </c>
      <c r="Q1050" s="103">
        <v>1</v>
      </c>
      <c r="R1050" s="103">
        <v>0</v>
      </c>
      <c r="S1050" s="154" t="s">
        <v>303</v>
      </c>
      <c r="T1050" s="154">
        <v>800</v>
      </c>
      <c r="U1050" s="158" t="s">
        <v>380</v>
      </c>
      <c r="V1050" s="159">
        <v>40</v>
      </c>
      <c r="W1050" s="114" t="s">
        <v>126</v>
      </c>
      <c r="X1050" s="25">
        <v>0</v>
      </c>
      <c r="Y1050" s="108">
        <v>61</v>
      </c>
      <c r="Z1050" s="116">
        <v>90444</v>
      </c>
      <c r="AA1050" s="103" t="str">
        <f t="shared" si="65"/>
        <v>누적늑대잡이(1)</v>
      </c>
      <c r="AB1050" s="115" t="s">
        <v>126</v>
      </c>
      <c r="AC1050" s="120">
        <v>90442</v>
      </c>
    </row>
    <row r="1051" spans="2:29" s="103" customFormat="1" x14ac:dyDescent="0.3">
      <c r="B1051" s="117">
        <v>90444</v>
      </c>
      <c r="C1051" s="103" t="s">
        <v>467</v>
      </c>
      <c r="D1051" s="103" t="s">
        <v>467</v>
      </c>
      <c r="E1051" s="103" t="s">
        <v>126</v>
      </c>
      <c r="F1051" s="116" t="s">
        <v>1133</v>
      </c>
      <c r="G1051" s="60">
        <v>1</v>
      </c>
      <c r="H1051" s="103">
        <v>0</v>
      </c>
      <c r="I1051" s="103" t="s">
        <v>127</v>
      </c>
      <c r="J1051" s="103">
        <v>0</v>
      </c>
      <c r="K1051" s="103">
        <v>16</v>
      </c>
      <c r="L1051" s="103">
        <v>0</v>
      </c>
      <c r="M1051" s="103">
        <v>0</v>
      </c>
      <c r="N1051" s="103">
        <v>0</v>
      </c>
      <c r="O1051" s="103">
        <v>0</v>
      </c>
      <c r="P1051" s="103">
        <v>1</v>
      </c>
      <c r="Q1051" s="103">
        <v>1</v>
      </c>
      <c r="R1051" s="103">
        <v>0</v>
      </c>
      <c r="S1051" s="154" t="s">
        <v>304</v>
      </c>
      <c r="T1051" s="154">
        <v>60</v>
      </c>
      <c r="U1051" s="158" t="s">
        <v>378</v>
      </c>
      <c r="V1051" s="156">
        <v>70</v>
      </c>
      <c r="W1051" s="114" t="s">
        <v>126</v>
      </c>
      <c r="X1051" s="25">
        <v>0</v>
      </c>
      <c r="Y1051" s="108">
        <v>62</v>
      </c>
      <c r="Z1051" s="116">
        <v>90445</v>
      </c>
      <c r="AA1051" s="103" t="str">
        <f>U1052</f>
        <v>누적판매금액(11)</v>
      </c>
      <c r="AB1051" s="115" t="s">
        <v>126</v>
      </c>
      <c r="AC1051" s="120">
        <v>90443</v>
      </c>
    </row>
    <row r="1052" spans="2:29" s="116" customFormat="1" x14ac:dyDescent="0.3">
      <c r="B1052" s="117">
        <v>90445</v>
      </c>
      <c r="C1052" s="116" t="s">
        <v>467</v>
      </c>
      <c r="D1052" s="116" t="s">
        <v>467</v>
      </c>
      <c r="E1052" s="116" t="s">
        <v>126</v>
      </c>
      <c r="F1052" s="116" t="s">
        <v>1134</v>
      </c>
      <c r="G1052" s="118">
        <v>1</v>
      </c>
      <c r="H1052" s="116">
        <v>0</v>
      </c>
      <c r="I1052" s="116" t="s">
        <v>127</v>
      </c>
      <c r="J1052" s="116">
        <v>0</v>
      </c>
      <c r="K1052" s="116">
        <v>16</v>
      </c>
      <c r="L1052" s="116">
        <v>0</v>
      </c>
      <c r="M1052" s="116">
        <v>0</v>
      </c>
      <c r="N1052" s="116">
        <v>0</v>
      </c>
      <c r="O1052" s="116">
        <v>0</v>
      </c>
      <c r="P1052" s="116">
        <v>1</v>
      </c>
      <c r="Q1052" s="116">
        <v>1</v>
      </c>
      <c r="R1052" s="116">
        <v>0</v>
      </c>
      <c r="S1052" s="154" t="s">
        <v>472</v>
      </c>
      <c r="T1052" s="154">
        <v>703</v>
      </c>
      <c r="U1052" s="157" t="s">
        <v>379</v>
      </c>
      <c r="V1052" s="157">
        <v>27200</v>
      </c>
      <c r="W1052" s="114" t="s">
        <v>126</v>
      </c>
      <c r="X1052" s="119">
        <v>0</v>
      </c>
      <c r="Y1052" s="108">
        <v>57</v>
      </c>
      <c r="Z1052" s="116">
        <v>90446</v>
      </c>
      <c r="AA1052" s="116" t="str">
        <f>U1053</f>
        <v>누적일반교배(21)</v>
      </c>
      <c r="AB1052" s="115" t="s">
        <v>126</v>
      </c>
      <c r="AC1052" s="120">
        <v>90444</v>
      </c>
    </row>
    <row r="1053" spans="2:29" s="103" customFormat="1" x14ac:dyDescent="0.3">
      <c r="B1053" s="117">
        <v>90446</v>
      </c>
      <c r="C1053" s="103" t="s">
        <v>467</v>
      </c>
      <c r="D1053" s="103" t="s">
        <v>467</v>
      </c>
      <c r="E1053" s="103" t="s">
        <v>126</v>
      </c>
      <c r="F1053" s="116" t="s">
        <v>1135</v>
      </c>
      <c r="G1053" s="60">
        <v>1</v>
      </c>
      <c r="H1053" s="103">
        <v>0</v>
      </c>
      <c r="I1053" s="103" t="s">
        <v>127</v>
      </c>
      <c r="J1053" s="103">
        <v>0</v>
      </c>
      <c r="K1053" s="103">
        <v>16</v>
      </c>
      <c r="L1053" s="103">
        <v>0</v>
      </c>
      <c r="M1053" s="103">
        <v>0</v>
      </c>
      <c r="N1053" s="103">
        <v>0</v>
      </c>
      <c r="O1053" s="103">
        <v>0</v>
      </c>
      <c r="P1053" s="103">
        <v>1</v>
      </c>
      <c r="Q1053" s="103">
        <v>1</v>
      </c>
      <c r="R1053" s="103">
        <v>0</v>
      </c>
      <c r="S1053" s="154" t="s">
        <v>303</v>
      </c>
      <c r="T1053" s="154">
        <v>900</v>
      </c>
      <c r="U1053" s="158" t="s">
        <v>385</v>
      </c>
      <c r="V1053" s="156">
        <v>15</v>
      </c>
      <c r="W1053" s="114" t="s">
        <v>126</v>
      </c>
      <c r="X1053" s="25">
        <v>0</v>
      </c>
      <c r="Y1053" s="108">
        <v>58</v>
      </c>
      <c r="Z1053" s="116">
        <v>90447</v>
      </c>
      <c r="AA1053" s="103" t="str">
        <f>U1054</f>
        <v>누적배럴(18)</v>
      </c>
      <c r="AB1053" s="115" t="s">
        <v>126</v>
      </c>
      <c r="AC1053" s="120">
        <v>90445</v>
      </c>
    </row>
    <row r="1054" spans="2:29" s="103" customFormat="1" x14ac:dyDescent="0.3">
      <c r="B1054" s="117">
        <v>90447</v>
      </c>
      <c r="C1054" s="103" t="s">
        <v>467</v>
      </c>
      <c r="D1054" s="103" t="s">
        <v>467</v>
      </c>
      <c r="E1054" s="103" t="s">
        <v>126</v>
      </c>
      <c r="F1054" s="116" t="s">
        <v>1136</v>
      </c>
      <c r="G1054" s="60">
        <v>1</v>
      </c>
      <c r="H1054" s="103">
        <v>0</v>
      </c>
      <c r="I1054" s="103" t="s">
        <v>127</v>
      </c>
      <c r="J1054" s="103">
        <v>0</v>
      </c>
      <c r="K1054" s="103">
        <v>16</v>
      </c>
      <c r="L1054" s="103">
        <v>0</v>
      </c>
      <c r="M1054" s="103">
        <v>0</v>
      </c>
      <c r="N1054" s="103">
        <v>0</v>
      </c>
      <c r="O1054" s="103">
        <v>0</v>
      </c>
      <c r="P1054" s="103">
        <v>1</v>
      </c>
      <c r="Q1054" s="103">
        <v>1</v>
      </c>
      <c r="R1054" s="103">
        <v>0</v>
      </c>
      <c r="S1054" s="154" t="s">
        <v>472</v>
      </c>
      <c r="T1054" s="154">
        <v>803</v>
      </c>
      <c r="U1054" s="158" t="s">
        <v>384</v>
      </c>
      <c r="V1054" s="156">
        <v>150</v>
      </c>
      <c r="W1054" s="114" t="s">
        <v>126</v>
      </c>
      <c r="X1054" s="25">
        <v>0</v>
      </c>
      <c r="Y1054" s="108">
        <v>59</v>
      </c>
      <c r="Z1054" s="116">
        <v>90448</v>
      </c>
      <c r="AA1054" s="103" t="str">
        <f t="shared" ref="AA1054:AA1056" si="66">U1055</f>
        <v>누적건초획득(13)</v>
      </c>
      <c r="AB1054" s="115" t="s">
        <v>126</v>
      </c>
      <c r="AC1054" s="120">
        <v>90446</v>
      </c>
    </row>
    <row r="1055" spans="2:29" s="103" customFormat="1" x14ac:dyDescent="0.3">
      <c r="B1055" s="117">
        <v>90448</v>
      </c>
      <c r="C1055" s="103" t="s">
        <v>467</v>
      </c>
      <c r="D1055" s="103" t="s">
        <v>467</v>
      </c>
      <c r="E1055" s="103" t="s">
        <v>126</v>
      </c>
      <c r="F1055" s="116" t="s">
        <v>1137</v>
      </c>
      <c r="G1055" s="60">
        <v>1</v>
      </c>
      <c r="H1055" s="103">
        <v>0</v>
      </c>
      <c r="I1055" s="103" t="s">
        <v>127</v>
      </c>
      <c r="J1055" s="103">
        <v>0</v>
      </c>
      <c r="K1055" s="103">
        <v>16</v>
      </c>
      <c r="L1055" s="103">
        <v>0</v>
      </c>
      <c r="M1055" s="103">
        <v>0</v>
      </c>
      <c r="N1055" s="103">
        <v>0</v>
      </c>
      <c r="O1055" s="103">
        <v>0</v>
      </c>
      <c r="P1055" s="103">
        <v>1</v>
      </c>
      <c r="Q1055" s="103">
        <v>1</v>
      </c>
      <c r="R1055" s="103">
        <v>0</v>
      </c>
      <c r="S1055" s="154" t="s">
        <v>303</v>
      </c>
      <c r="T1055" s="154">
        <v>500</v>
      </c>
      <c r="U1055" s="158" t="s">
        <v>381</v>
      </c>
      <c r="V1055" s="156">
        <v>428</v>
      </c>
      <c r="W1055" s="114" t="s">
        <v>126</v>
      </c>
      <c r="X1055" s="25">
        <v>0</v>
      </c>
      <c r="Y1055" s="108">
        <v>60</v>
      </c>
      <c r="Z1055" s="116">
        <v>90449</v>
      </c>
      <c r="AA1055" s="103" t="str">
        <f t="shared" si="66"/>
        <v>누적하트획득(12)</v>
      </c>
      <c r="AB1055" s="115" t="s">
        <v>126</v>
      </c>
      <c r="AC1055" s="120">
        <v>90447</v>
      </c>
    </row>
    <row r="1056" spans="2:29" s="103" customFormat="1" x14ac:dyDescent="0.3">
      <c r="B1056" s="117">
        <v>90449</v>
      </c>
      <c r="C1056" s="103" t="s">
        <v>467</v>
      </c>
      <c r="D1056" s="103" t="s">
        <v>467</v>
      </c>
      <c r="E1056" s="103" t="s">
        <v>126</v>
      </c>
      <c r="F1056" s="116" t="s">
        <v>1138</v>
      </c>
      <c r="G1056" s="60">
        <v>1</v>
      </c>
      <c r="H1056" s="103">
        <v>0</v>
      </c>
      <c r="I1056" s="103" t="s">
        <v>127</v>
      </c>
      <c r="J1056" s="103">
        <v>0</v>
      </c>
      <c r="K1056" s="103">
        <v>16</v>
      </c>
      <c r="L1056" s="103">
        <v>0</v>
      </c>
      <c r="M1056" s="103">
        <v>0</v>
      </c>
      <c r="N1056" s="103">
        <v>0</v>
      </c>
      <c r="O1056" s="103">
        <v>0</v>
      </c>
      <c r="P1056" s="103">
        <v>1</v>
      </c>
      <c r="Q1056" s="103">
        <v>1</v>
      </c>
      <c r="R1056" s="103">
        <v>0</v>
      </c>
      <c r="S1056" s="154" t="s">
        <v>303</v>
      </c>
      <c r="T1056" s="154">
        <v>800</v>
      </c>
      <c r="U1056" s="158" t="s">
        <v>380</v>
      </c>
      <c r="V1056" s="159">
        <v>40</v>
      </c>
      <c r="W1056" s="114" t="s">
        <v>126</v>
      </c>
      <c r="X1056" s="25">
        <v>0</v>
      </c>
      <c r="Y1056" s="108">
        <v>61</v>
      </c>
      <c r="Z1056" s="116">
        <v>90450</v>
      </c>
      <c r="AA1056" s="103" t="str">
        <f t="shared" si="66"/>
        <v>누적늑대잡이(1)</v>
      </c>
      <c r="AB1056" s="115" t="s">
        <v>126</v>
      </c>
      <c r="AC1056" s="120">
        <v>90448</v>
      </c>
    </row>
    <row r="1057" spans="2:29" s="103" customFormat="1" x14ac:dyDescent="0.3">
      <c r="B1057" s="117">
        <v>90450</v>
      </c>
      <c r="C1057" s="103" t="s">
        <v>467</v>
      </c>
      <c r="D1057" s="103" t="s">
        <v>467</v>
      </c>
      <c r="E1057" s="103" t="s">
        <v>126</v>
      </c>
      <c r="F1057" s="116" t="s">
        <v>1139</v>
      </c>
      <c r="G1057" s="60">
        <v>1</v>
      </c>
      <c r="H1057" s="103">
        <v>0</v>
      </c>
      <c r="I1057" s="103" t="s">
        <v>127</v>
      </c>
      <c r="J1057" s="103">
        <v>0</v>
      </c>
      <c r="K1057" s="103">
        <v>16</v>
      </c>
      <c r="L1057" s="103">
        <v>0</v>
      </c>
      <c r="M1057" s="103">
        <v>0</v>
      </c>
      <c r="N1057" s="103">
        <v>0</v>
      </c>
      <c r="O1057" s="103">
        <v>0</v>
      </c>
      <c r="P1057" s="103">
        <v>1</v>
      </c>
      <c r="Q1057" s="103">
        <v>1</v>
      </c>
      <c r="R1057" s="103">
        <v>0</v>
      </c>
      <c r="S1057" s="154" t="s">
        <v>304</v>
      </c>
      <c r="T1057" s="154">
        <v>20</v>
      </c>
      <c r="U1057" s="158" t="s">
        <v>378</v>
      </c>
      <c r="V1057" s="156">
        <v>25</v>
      </c>
      <c r="W1057" s="114" t="s">
        <v>126</v>
      </c>
      <c r="X1057" s="25">
        <v>0</v>
      </c>
      <c r="Y1057" s="108">
        <v>62</v>
      </c>
      <c r="Z1057" s="116">
        <v>90451</v>
      </c>
      <c r="AA1057" s="103" t="str">
        <f>U1058</f>
        <v>누적판매금액(11)</v>
      </c>
      <c r="AB1057" s="115" t="s">
        <v>126</v>
      </c>
      <c r="AC1057" s="120">
        <v>90449</v>
      </c>
    </row>
    <row r="1058" spans="2:29" s="116" customFormat="1" x14ac:dyDescent="0.3">
      <c r="B1058" s="117">
        <v>90451</v>
      </c>
      <c r="C1058" s="116" t="s">
        <v>467</v>
      </c>
      <c r="D1058" s="116" t="s">
        <v>467</v>
      </c>
      <c r="E1058" s="116" t="s">
        <v>126</v>
      </c>
      <c r="F1058" s="116" t="s">
        <v>1140</v>
      </c>
      <c r="G1058" s="118">
        <v>1</v>
      </c>
      <c r="H1058" s="116">
        <v>0</v>
      </c>
      <c r="I1058" s="116" t="s">
        <v>127</v>
      </c>
      <c r="J1058" s="116">
        <v>0</v>
      </c>
      <c r="K1058" s="116">
        <v>16</v>
      </c>
      <c r="L1058" s="116">
        <v>0</v>
      </c>
      <c r="M1058" s="116">
        <v>0</v>
      </c>
      <c r="N1058" s="116">
        <v>0</v>
      </c>
      <c r="O1058" s="116">
        <v>0</v>
      </c>
      <c r="P1058" s="116">
        <v>1</v>
      </c>
      <c r="Q1058" s="116">
        <v>1</v>
      </c>
      <c r="R1058" s="116">
        <v>0</v>
      </c>
      <c r="S1058" s="154" t="s">
        <v>472</v>
      </c>
      <c r="T1058" s="154">
        <v>703</v>
      </c>
      <c r="U1058" s="157" t="s">
        <v>379</v>
      </c>
      <c r="V1058" s="157">
        <v>23600</v>
      </c>
      <c r="W1058" s="114" t="s">
        <v>126</v>
      </c>
      <c r="X1058" s="119">
        <v>0</v>
      </c>
      <c r="Y1058" s="108">
        <v>57</v>
      </c>
      <c r="Z1058" s="116">
        <v>90452</v>
      </c>
      <c r="AA1058" s="116" t="str">
        <f>U1059</f>
        <v>누적일반교배(21)</v>
      </c>
      <c r="AB1058" s="115" t="s">
        <v>126</v>
      </c>
      <c r="AC1058" s="120">
        <v>90450</v>
      </c>
    </row>
    <row r="1059" spans="2:29" s="103" customFormat="1" x14ac:dyDescent="0.3">
      <c r="B1059" s="117">
        <v>90452</v>
      </c>
      <c r="C1059" s="103" t="s">
        <v>467</v>
      </c>
      <c r="D1059" s="103" t="s">
        <v>467</v>
      </c>
      <c r="E1059" s="103" t="s">
        <v>126</v>
      </c>
      <c r="F1059" s="116" t="s">
        <v>1141</v>
      </c>
      <c r="G1059" s="60">
        <v>1</v>
      </c>
      <c r="H1059" s="103">
        <v>0</v>
      </c>
      <c r="I1059" s="103" t="s">
        <v>127</v>
      </c>
      <c r="J1059" s="103">
        <v>0</v>
      </c>
      <c r="K1059" s="103">
        <v>16</v>
      </c>
      <c r="L1059" s="103">
        <v>0</v>
      </c>
      <c r="M1059" s="103">
        <v>0</v>
      </c>
      <c r="N1059" s="103">
        <v>0</v>
      </c>
      <c r="O1059" s="103">
        <v>0</v>
      </c>
      <c r="P1059" s="103">
        <v>1</v>
      </c>
      <c r="Q1059" s="103">
        <v>1</v>
      </c>
      <c r="R1059" s="103">
        <v>0</v>
      </c>
      <c r="S1059" s="154" t="s">
        <v>303</v>
      </c>
      <c r="T1059" s="154">
        <v>600</v>
      </c>
      <c r="U1059" s="158" t="s">
        <v>385</v>
      </c>
      <c r="V1059" s="156">
        <v>10</v>
      </c>
      <c r="W1059" s="114" t="s">
        <v>126</v>
      </c>
      <c r="X1059" s="25">
        <v>0</v>
      </c>
      <c r="Y1059" s="108">
        <v>58</v>
      </c>
      <c r="Z1059" s="116">
        <v>90453</v>
      </c>
      <c r="AA1059" s="103" t="str">
        <f>U1060</f>
        <v>누적배럴(18)</v>
      </c>
      <c r="AB1059" s="115" t="s">
        <v>126</v>
      </c>
      <c r="AC1059" s="120">
        <v>90451</v>
      </c>
    </row>
    <row r="1060" spans="2:29" s="103" customFormat="1" x14ac:dyDescent="0.3">
      <c r="B1060" s="117">
        <v>90453</v>
      </c>
      <c r="C1060" s="103" t="s">
        <v>467</v>
      </c>
      <c r="D1060" s="103" t="s">
        <v>467</v>
      </c>
      <c r="E1060" s="103" t="s">
        <v>126</v>
      </c>
      <c r="F1060" s="116" t="s">
        <v>1142</v>
      </c>
      <c r="G1060" s="60">
        <v>1</v>
      </c>
      <c r="H1060" s="103">
        <v>0</v>
      </c>
      <c r="I1060" s="103" t="s">
        <v>127</v>
      </c>
      <c r="J1060" s="103">
        <v>0</v>
      </c>
      <c r="K1060" s="103">
        <v>16</v>
      </c>
      <c r="L1060" s="103">
        <v>0</v>
      </c>
      <c r="M1060" s="103">
        <v>0</v>
      </c>
      <c r="N1060" s="103">
        <v>0</v>
      </c>
      <c r="O1060" s="103">
        <v>0</v>
      </c>
      <c r="P1060" s="103">
        <v>1</v>
      </c>
      <c r="Q1060" s="103">
        <v>1</v>
      </c>
      <c r="R1060" s="103">
        <v>0</v>
      </c>
      <c r="S1060" s="154" t="s">
        <v>305</v>
      </c>
      <c r="T1060" s="154">
        <v>75</v>
      </c>
      <c r="U1060" s="158" t="s">
        <v>384</v>
      </c>
      <c r="V1060" s="156">
        <v>200</v>
      </c>
      <c r="W1060" s="114" t="s">
        <v>126</v>
      </c>
      <c r="X1060" s="25">
        <v>0</v>
      </c>
      <c r="Y1060" s="108">
        <v>59</v>
      </c>
      <c r="Z1060" s="116">
        <v>90454</v>
      </c>
      <c r="AA1060" s="103" t="str">
        <f t="shared" ref="AA1060:AA1062" si="67">U1061</f>
        <v>누적건초획득(13)</v>
      </c>
      <c r="AB1060" s="115" t="s">
        <v>126</v>
      </c>
      <c r="AC1060" s="120">
        <v>90452</v>
      </c>
    </row>
    <row r="1061" spans="2:29" s="103" customFormat="1" x14ac:dyDescent="0.3">
      <c r="B1061" s="117">
        <v>90454</v>
      </c>
      <c r="C1061" s="103" t="s">
        <v>467</v>
      </c>
      <c r="D1061" s="103" t="s">
        <v>467</v>
      </c>
      <c r="E1061" s="103" t="s">
        <v>126</v>
      </c>
      <c r="F1061" s="116" t="s">
        <v>1143</v>
      </c>
      <c r="G1061" s="60">
        <v>1</v>
      </c>
      <c r="H1061" s="103">
        <v>0</v>
      </c>
      <c r="I1061" s="103" t="s">
        <v>127</v>
      </c>
      <c r="J1061" s="103">
        <v>0</v>
      </c>
      <c r="K1061" s="103">
        <v>16</v>
      </c>
      <c r="L1061" s="103">
        <v>0</v>
      </c>
      <c r="M1061" s="103">
        <v>0</v>
      </c>
      <c r="N1061" s="103">
        <v>0</v>
      </c>
      <c r="O1061" s="103">
        <v>0</v>
      </c>
      <c r="P1061" s="103">
        <v>1</v>
      </c>
      <c r="Q1061" s="103">
        <v>1</v>
      </c>
      <c r="R1061" s="103">
        <v>0</v>
      </c>
      <c r="S1061" s="154" t="s">
        <v>304</v>
      </c>
      <c r="T1061" s="154">
        <v>35</v>
      </c>
      <c r="U1061" s="158" t="s">
        <v>381</v>
      </c>
      <c r="V1061" s="156">
        <v>500</v>
      </c>
      <c r="W1061" s="114" t="s">
        <v>126</v>
      </c>
      <c r="X1061" s="25">
        <v>0</v>
      </c>
      <c r="Y1061" s="108">
        <v>60</v>
      </c>
      <c r="Z1061" s="116">
        <v>90455</v>
      </c>
      <c r="AA1061" s="103" t="str">
        <f t="shared" si="67"/>
        <v>누적하트획득(12)</v>
      </c>
      <c r="AB1061" s="115" t="s">
        <v>126</v>
      </c>
      <c r="AC1061" s="120">
        <v>90453</v>
      </c>
    </row>
    <row r="1062" spans="2:29" s="103" customFormat="1" x14ac:dyDescent="0.3">
      <c r="B1062" s="117">
        <v>90455</v>
      </c>
      <c r="C1062" s="103" t="s">
        <v>467</v>
      </c>
      <c r="D1062" s="103" t="s">
        <v>467</v>
      </c>
      <c r="E1062" s="103" t="s">
        <v>126</v>
      </c>
      <c r="F1062" s="116" t="s">
        <v>1144</v>
      </c>
      <c r="G1062" s="60">
        <v>1</v>
      </c>
      <c r="H1062" s="103">
        <v>0</v>
      </c>
      <c r="I1062" s="103" t="s">
        <v>127</v>
      </c>
      <c r="J1062" s="103">
        <v>0</v>
      </c>
      <c r="K1062" s="103">
        <v>16</v>
      </c>
      <c r="L1062" s="103">
        <v>0</v>
      </c>
      <c r="M1062" s="103">
        <v>0</v>
      </c>
      <c r="N1062" s="103">
        <v>0</v>
      </c>
      <c r="O1062" s="103">
        <v>0</v>
      </c>
      <c r="P1062" s="103">
        <v>1</v>
      </c>
      <c r="Q1062" s="103">
        <v>1</v>
      </c>
      <c r="R1062" s="103">
        <v>0</v>
      </c>
      <c r="S1062" s="154" t="s">
        <v>303</v>
      </c>
      <c r="T1062" s="154">
        <v>600</v>
      </c>
      <c r="U1062" s="158" t="s">
        <v>380</v>
      </c>
      <c r="V1062" s="159">
        <v>30</v>
      </c>
      <c r="W1062" s="114" t="s">
        <v>126</v>
      </c>
      <c r="X1062" s="25">
        <v>0</v>
      </c>
      <c r="Y1062" s="108">
        <v>61</v>
      </c>
      <c r="Z1062" s="116">
        <v>90456</v>
      </c>
      <c r="AA1062" s="103" t="str">
        <f t="shared" si="67"/>
        <v>누적늑대잡이(1)</v>
      </c>
      <c r="AB1062" s="115" t="s">
        <v>126</v>
      </c>
      <c r="AC1062" s="120">
        <v>90454</v>
      </c>
    </row>
    <row r="1063" spans="2:29" s="103" customFormat="1" x14ac:dyDescent="0.3">
      <c r="B1063" s="117">
        <v>90456</v>
      </c>
      <c r="C1063" s="103" t="s">
        <v>467</v>
      </c>
      <c r="D1063" s="103" t="s">
        <v>467</v>
      </c>
      <c r="E1063" s="103" t="s">
        <v>126</v>
      </c>
      <c r="F1063" s="116" t="s">
        <v>1145</v>
      </c>
      <c r="G1063" s="60">
        <v>1</v>
      </c>
      <c r="H1063" s="103">
        <v>0</v>
      </c>
      <c r="I1063" s="103" t="s">
        <v>127</v>
      </c>
      <c r="J1063" s="103">
        <v>0</v>
      </c>
      <c r="K1063" s="103">
        <v>16</v>
      </c>
      <c r="L1063" s="103">
        <v>0</v>
      </c>
      <c r="M1063" s="103">
        <v>0</v>
      </c>
      <c r="N1063" s="103">
        <v>0</v>
      </c>
      <c r="O1063" s="103">
        <v>0</v>
      </c>
      <c r="P1063" s="103">
        <v>1</v>
      </c>
      <c r="Q1063" s="103">
        <v>1</v>
      </c>
      <c r="R1063" s="103">
        <v>0</v>
      </c>
      <c r="S1063" s="154" t="s">
        <v>472</v>
      </c>
      <c r="T1063" s="154">
        <v>803</v>
      </c>
      <c r="U1063" s="158" t="s">
        <v>378</v>
      </c>
      <c r="V1063" s="156">
        <v>35</v>
      </c>
      <c r="W1063" s="114" t="s">
        <v>126</v>
      </c>
      <c r="X1063" s="25">
        <v>0</v>
      </c>
      <c r="Y1063" s="108">
        <v>62</v>
      </c>
      <c r="Z1063" s="116">
        <v>90457</v>
      </c>
      <c r="AA1063" s="103" t="str">
        <f>U1064</f>
        <v>누적판매금액(11)</v>
      </c>
      <c r="AB1063" s="115" t="s">
        <v>126</v>
      </c>
      <c r="AC1063" s="120">
        <v>90455</v>
      </c>
    </row>
    <row r="1064" spans="2:29" s="116" customFormat="1" x14ac:dyDescent="0.3">
      <c r="B1064" s="117">
        <v>90457</v>
      </c>
      <c r="C1064" s="116" t="s">
        <v>467</v>
      </c>
      <c r="D1064" s="116" t="s">
        <v>467</v>
      </c>
      <c r="E1064" s="116" t="s">
        <v>126</v>
      </c>
      <c r="F1064" s="116" t="s">
        <v>1146</v>
      </c>
      <c r="G1064" s="118">
        <v>1</v>
      </c>
      <c r="H1064" s="116">
        <v>0</v>
      </c>
      <c r="I1064" s="116" t="s">
        <v>127</v>
      </c>
      <c r="J1064" s="116">
        <v>0</v>
      </c>
      <c r="K1064" s="116">
        <v>16</v>
      </c>
      <c r="L1064" s="116">
        <v>0</v>
      </c>
      <c r="M1064" s="116">
        <v>0</v>
      </c>
      <c r="N1064" s="116">
        <v>0</v>
      </c>
      <c r="O1064" s="116">
        <v>0</v>
      </c>
      <c r="P1064" s="116">
        <v>1</v>
      </c>
      <c r="Q1064" s="116">
        <v>1</v>
      </c>
      <c r="R1064" s="116">
        <v>0</v>
      </c>
      <c r="S1064" s="154" t="s">
        <v>472</v>
      </c>
      <c r="T1064" s="154">
        <v>703</v>
      </c>
      <c r="U1064" s="157" t="s">
        <v>379</v>
      </c>
      <c r="V1064" s="157">
        <v>27200</v>
      </c>
      <c r="W1064" s="114" t="s">
        <v>126</v>
      </c>
      <c r="X1064" s="119">
        <v>0</v>
      </c>
      <c r="Y1064" s="108">
        <v>57</v>
      </c>
      <c r="Z1064" s="116">
        <v>90458</v>
      </c>
      <c r="AA1064" s="116" t="str">
        <f>U1065</f>
        <v>누적일반교배(21)</v>
      </c>
      <c r="AB1064" s="115" t="s">
        <v>126</v>
      </c>
      <c r="AC1064" s="120">
        <v>90456</v>
      </c>
    </row>
    <row r="1065" spans="2:29" s="103" customFormat="1" x14ac:dyDescent="0.3">
      <c r="B1065" s="117">
        <v>90458</v>
      </c>
      <c r="C1065" s="103" t="s">
        <v>467</v>
      </c>
      <c r="D1065" s="103" t="s">
        <v>467</v>
      </c>
      <c r="E1065" s="103" t="s">
        <v>126</v>
      </c>
      <c r="F1065" s="116" t="s">
        <v>1147</v>
      </c>
      <c r="G1065" s="60">
        <v>1</v>
      </c>
      <c r="H1065" s="103">
        <v>0</v>
      </c>
      <c r="I1065" s="103" t="s">
        <v>127</v>
      </c>
      <c r="J1065" s="103">
        <v>0</v>
      </c>
      <c r="K1065" s="103">
        <v>16</v>
      </c>
      <c r="L1065" s="103">
        <v>0</v>
      </c>
      <c r="M1065" s="103">
        <v>0</v>
      </c>
      <c r="N1065" s="103">
        <v>0</v>
      </c>
      <c r="O1065" s="103">
        <v>0</v>
      </c>
      <c r="P1065" s="103">
        <v>1</v>
      </c>
      <c r="Q1065" s="103">
        <v>1</v>
      </c>
      <c r="R1065" s="103">
        <v>0</v>
      </c>
      <c r="S1065" s="154" t="s">
        <v>303</v>
      </c>
      <c r="T1065" s="154">
        <v>1200</v>
      </c>
      <c r="U1065" s="158" t="s">
        <v>385</v>
      </c>
      <c r="V1065" s="156">
        <v>20</v>
      </c>
      <c r="W1065" s="114" t="s">
        <v>126</v>
      </c>
      <c r="X1065" s="25">
        <v>0</v>
      </c>
      <c r="Y1065" s="108">
        <v>58</v>
      </c>
      <c r="Z1065" s="116">
        <v>90459</v>
      </c>
      <c r="AA1065" s="103" t="str">
        <f>U1066</f>
        <v>누적배럴(18)</v>
      </c>
      <c r="AB1065" s="115" t="s">
        <v>126</v>
      </c>
      <c r="AC1065" s="120">
        <v>90457</v>
      </c>
    </row>
    <row r="1066" spans="2:29" s="103" customFormat="1" x14ac:dyDescent="0.3">
      <c r="B1066" s="117">
        <v>90459</v>
      </c>
      <c r="C1066" s="103" t="s">
        <v>467</v>
      </c>
      <c r="D1066" s="103" t="s">
        <v>467</v>
      </c>
      <c r="E1066" s="103" t="s">
        <v>126</v>
      </c>
      <c r="F1066" s="116" t="s">
        <v>1148</v>
      </c>
      <c r="G1066" s="60">
        <v>1</v>
      </c>
      <c r="H1066" s="103">
        <v>0</v>
      </c>
      <c r="I1066" s="103" t="s">
        <v>127</v>
      </c>
      <c r="J1066" s="103">
        <v>0</v>
      </c>
      <c r="K1066" s="103">
        <v>16</v>
      </c>
      <c r="L1066" s="103">
        <v>0</v>
      </c>
      <c r="M1066" s="103">
        <v>0</v>
      </c>
      <c r="N1066" s="103">
        <v>0</v>
      </c>
      <c r="O1066" s="103">
        <v>0</v>
      </c>
      <c r="P1066" s="103">
        <v>1</v>
      </c>
      <c r="Q1066" s="103">
        <v>1</v>
      </c>
      <c r="R1066" s="103">
        <v>0</v>
      </c>
      <c r="S1066" s="154" t="s">
        <v>305</v>
      </c>
      <c r="T1066" s="154">
        <v>90</v>
      </c>
      <c r="U1066" s="158" t="s">
        <v>384</v>
      </c>
      <c r="V1066" s="156">
        <v>250</v>
      </c>
      <c r="W1066" s="114" t="s">
        <v>126</v>
      </c>
      <c r="X1066" s="25">
        <v>0</v>
      </c>
      <c r="Y1066" s="108">
        <v>59</v>
      </c>
      <c r="Z1066" s="116">
        <v>90460</v>
      </c>
      <c r="AA1066" s="103" t="str">
        <f t="shared" ref="AA1066:AA1068" si="68">U1067</f>
        <v>누적건초획득(13)</v>
      </c>
      <c r="AB1066" s="115" t="s">
        <v>126</v>
      </c>
      <c r="AC1066" s="120">
        <v>90458</v>
      </c>
    </row>
    <row r="1067" spans="2:29" s="103" customFormat="1" x14ac:dyDescent="0.3">
      <c r="B1067" s="117">
        <v>90460</v>
      </c>
      <c r="C1067" s="103" t="s">
        <v>467</v>
      </c>
      <c r="D1067" s="103" t="s">
        <v>467</v>
      </c>
      <c r="E1067" s="103" t="s">
        <v>126</v>
      </c>
      <c r="F1067" s="116" t="s">
        <v>1149</v>
      </c>
      <c r="G1067" s="60">
        <v>1</v>
      </c>
      <c r="H1067" s="103">
        <v>0</v>
      </c>
      <c r="I1067" s="103" t="s">
        <v>127</v>
      </c>
      <c r="J1067" s="103">
        <v>0</v>
      </c>
      <c r="K1067" s="103">
        <v>16</v>
      </c>
      <c r="L1067" s="103">
        <v>0</v>
      </c>
      <c r="M1067" s="103">
        <v>0</v>
      </c>
      <c r="N1067" s="103">
        <v>0</v>
      </c>
      <c r="O1067" s="103">
        <v>0</v>
      </c>
      <c r="P1067" s="103">
        <v>1</v>
      </c>
      <c r="Q1067" s="103">
        <v>1</v>
      </c>
      <c r="R1067" s="103">
        <v>0</v>
      </c>
      <c r="S1067" s="154" t="s">
        <v>304</v>
      </c>
      <c r="T1067" s="154">
        <v>40</v>
      </c>
      <c r="U1067" s="158" t="s">
        <v>381</v>
      </c>
      <c r="V1067" s="156">
        <v>571</v>
      </c>
      <c r="W1067" s="114" t="s">
        <v>126</v>
      </c>
      <c r="X1067" s="25">
        <v>0</v>
      </c>
      <c r="Y1067" s="108">
        <v>60</v>
      </c>
      <c r="Z1067" s="116">
        <v>90461</v>
      </c>
      <c r="AA1067" s="103" t="str">
        <f t="shared" si="68"/>
        <v>누적하트획득(12)</v>
      </c>
      <c r="AB1067" s="115" t="s">
        <v>126</v>
      </c>
      <c r="AC1067" s="120">
        <v>90459</v>
      </c>
    </row>
    <row r="1068" spans="2:29" s="103" customFormat="1" x14ac:dyDescent="0.3">
      <c r="B1068" s="117">
        <v>90461</v>
      </c>
      <c r="C1068" s="103" t="s">
        <v>467</v>
      </c>
      <c r="D1068" s="103" t="s">
        <v>467</v>
      </c>
      <c r="E1068" s="103" t="s">
        <v>126</v>
      </c>
      <c r="F1068" s="116" t="s">
        <v>1150</v>
      </c>
      <c r="G1068" s="60">
        <v>1</v>
      </c>
      <c r="H1068" s="103">
        <v>0</v>
      </c>
      <c r="I1068" s="103" t="s">
        <v>127</v>
      </c>
      <c r="J1068" s="103">
        <v>0</v>
      </c>
      <c r="K1068" s="103">
        <v>16</v>
      </c>
      <c r="L1068" s="103">
        <v>0</v>
      </c>
      <c r="M1068" s="103">
        <v>0</v>
      </c>
      <c r="N1068" s="103">
        <v>0</v>
      </c>
      <c r="O1068" s="103">
        <v>0</v>
      </c>
      <c r="P1068" s="103">
        <v>1</v>
      </c>
      <c r="Q1068" s="103">
        <v>1</v>
      </c>
      <c r="R1068" s="103">
        <v>0</v>
      </c>
      <c r="S1068" s="154" t="s">
        <v>303</v>
      </c>
      <c r="T1068" s="154">
        <v>1000</v>
      </c>
      <c r="U1068" s="158" t="s">
        <v>380</v>
      </c>
      <c r="V1068" s="159">
        <v>50</v>
      </c>
      <c r="W1068" s="114" t="s">
        <v>126</v>
      </c>
      <c r="X1068" s="25">
        <v>0</v>
      </c>
      <c r="Y1068" s="108">
        <v>61</v>
      </c>
      <c r="Z1068" s="116">
        <v>90462</v>
      </c>
      <c r="AA1068" s="103" t="str">
        <f t="shared" si="68"/>
        <v>누적늑대잡이(1)</v>
      </c>
      <c r="AB1068" s="115" t="s">
        <v>126</v>
      </c>
      <c r="AC1068" s="120">
        <v>90460</v>
      </c>
    </row>
    <row r="1069" spans="2:29" s="103" customFormat="1" x14ac:dyDescent="0.3">
      <c r="B1069" s="117">
        <v>90462</v>
      </c>
      <c r="C1069" s="103" t="s">
        <v>467</v>
      </c>
      <c r="D1069" s="103" t="s">
        <v>467</v>
      </c>
      <c r="E1069" s="103" t="s">
        <v>126</v>
      </c>
      <c r="F1069" s="116" t="s">
        <v>1151</v>
      </c>
      <c r="G1069" s="60">
        <v>1</v>
      </c>
      <c r="H1069" s="103">
        <v>0</v>
      </c>
      <c r="I1069" s="103" t="s">
        <v>127</v>
      </c>
      <c r="J1069" s="103">
        <v>0</v>
      </c>
      <c r="K1069" s="103">
        <v>16</v>
      </c>
      <c r="L1069" s="103">
        <v>0</v>
      </c>
      <c r="M1069" s="103">
        <v>0</v>
      </c>
      <c r="N1069" s="103">
        <v>0</v>
      </c>
      <c r="O1069" s="103">
        <v>0</v>
      </c>
      <c r="P1069" s="103">
        <v>1</v>
      </c>
      <c r="Q1069" s="103">
        <v>1</v>
      </c>
      <c r="R1069" s="103">
        <v>0</v>
      </c>
      <c r="S1069" s="154" t="s">
        <v>472</v>
      </c>
      <c r="T1069" s="154">
        <v>803</v>
      </c>
      <c r="U1069" s="158" t="s">
        <v>378</v>
      </c>
      <c r="V1069" s="156">
        <v>45</v>
      </c>
      <c r="W1069" s="114" t="s">
        <v>126</v>
      </c>
      <c r="X1069" s="25">
        <v>0</v>
      </c>
      <c r="Y1069" s="108">
        <v>62</v>
      </c>
      <c r="Z1069" s="116">
        <v>90463</v>
      </c>
      <c r="AA1069" s="103" t="str">
        <f>U1070</f>
        <v>누적판매금액(11)</v>
      </c>
      <c r="AB1069" s="115" t="s">
        <v>126</v>
      </c>
      <c r="AC1069" s="120">
        <v>90461</v>
      </c>
    </row>
    <row r="1070" spans="2:29" s="116" customFormat="1" x14ac:dyDescent="0.3">
      <c r="B1070" s="117">
        <v>90463</v>
      </c>
      <c r="C1070" s="116" t="s">
        <v>467</v>
      </c>
      <c r="D1070" s="116" t="s">
        <v>467</v>
      </c>
      <c r="E1070" s="116" t="s">
        <v>126</v>
      </c>
      <c r="F1070" s="116" t="s">
        <v>1152</v>
      </c>
      <c r="G1070" s="118">
        <v>1</v>
      </c>
      <c r="H1070" s="116">
        <v>0</v>
      </c>
      <c r="I1070" s="116" t="s">
        <v>127</v>
      </c>
      <c r="J1070" s="116">
        <v>0</v>
      </c>
      <c r="K1070" s="116">
        <v>16</v>
      </c>
      <c r="L1070" s="116">
        <v>0</v>
      </c>
      <c r="M1070" s="116">
        <v>0</v>
      </c>
      <c r="N1070" s="116">
        <v>0</v>
      </c>
      <c r="O1070" s="116">
        <v>0</v>
      </c>
      <c r="P1070" s="116">
        <v>1</v>
      </c>
      <c r="Q1070" s="116">
        <v>1</v>
      </c>
      <c r="R1070" s="116">
        <v>0</v>
      </c>
      <c r="S1070" s="154" t="s">
        <v>304</v>
      </c>
      <c r="T1070" s="154">
        <v>70</v>
      </c>
      <c r="U1070" s="157" t="s">
        <v>379</v>
      </c>
      <c r="V1070" s="157">
        <v>40000</v>
      </c>
      <c r="W1070" s="114" t="s">
        <v>126</v>
      </c>
      <c r="X1070" s="119">
        <v>0</v>
      </c>
      <c r="Y1070" s="108">
        <v>57</v>
      </c>
      <c r="Z1070" s="116">
        <v>90464</v>
      </c>
      <c r="AA1070" s="116" t="str">
        <f>U1071</f>
        <v>누적일반교배(21)</v>
      </c>
      <c r="AB1070" s="115" t="s">
        <v>126</v>
      </c>
      <c r="AC1070" s="120">
        <v>90462</v>
      </c>
    </row>
    <row r="1071" spans="2:29" s="103" customFormat="1" x14ac:dyDescent="0.3">
      <c r="B1071" s="117">
        <v>90464</v>
      </c>
      <c r="C1071" s="103" t="s">
        <v>467</v>
      </c>
      <c r="D1071" s="103" t="s">
        <v>467</v>
      </c>
      <c r="E1071" s="103" t="s">
        <v>126</v>
      </c>
      <c r="F1071" s="116" t="s">
        <v>1153</v>
      </c>
      <c r="G1071" s="60">
        <v>1</v>
      </c>
      <c r="H1071" s="103">
        <v>0</v>
      </c>
      <c r="I1071" s="103" t="s">
        <v>127</v>
      </c>
      <c r="J1071" s="103">
        <v>0</v>
      </c>
      <c r="K1071" s="103">
        <v>16</v>
      </c>
      <c r="L1071" s="103">
        <v>0</v>
      </c>
      <c r="M1071" s="103">
        <v>0</v>
      </c>
      <c r="N1071" s="103">
        <v>0</v>
      </c>
      <c r="O1071" s="103">
        <v>0</v>
      </c>
      <c r="P1071" s="103">
        <v>1</v>
      </c>
      <c r="Q1071" s="103">
        <v>1</v>
      </c>
      <c r="R1071" s="103">
        <v>0</v>
      </c>
      <c r="S1071" s="154" t="s">
        <v>305</v>
      </c>
      <c r="T1071" s="154">
        <v>75</v>
      </c>
      <c r="U1071" s="158" t="s">
        <v>385</v>
      </c>
      <c r="V1071" s="156">
        <v>30</v>
      </c>
      <c r="W1071" s="114" t="s">
        <v>126</v>
      </c>
      <c r="X1071" s="25">
        <v>0</v>
      </c>
      <c r="Y1071" s="108">
        <v>58</v>
      </c>
      <c r="Z1071" s="116">
        <v>90465</v>
      </c>
      <c r="AA1071" s="103" t="str">
        <f>U1072</f>
        <v>누적배럴(18)</v>
      </c>
      <c r="AB1071" s="115" t="s">
        <v>126</v>
      </c>
      <c r="AC1071" s="120">
        <v>90463</v>
      </c>
    </row>
    <row r="1072" spans="2:29" s="103" customFormat="1" x14ac:dyDescent="0.3">
      <c r="B1072" s="117">
        <v>90465</v>
      </c>
      <c r="C1072" s="103" t="s">
        <v>467</v>
      </c>
      <c r="D1072" s="103" t="s">
        <v>467</v>
      </c>
      <c r="E1072" s="103" t="s">
        <v>126</v>
      </c>
      <c r="F1072" s="116" t="s">
        <v>1154</v>
      </c>
      <c r="G1072" s="60">
        <v>1</v>
      </c>
      <c r="H1072" s="103">
        <v>0</v>
      </c>
      <c r="I1072" s="103" t="s">
        <v>127</v>
      </c>
      <c r="J1072" s="103">
        <v>0</v>
      </c>
      <c r="K1072" s="103">
        <v>16</v>
      </c>
      <c r="L1072" s="103">
        <v>0</v>
      </c>
      <c r="M1072" s="103">
        <v>0</v>
      </c>
      <c r="N1072" s="103">
        <v>0</v>
      </c>
      <c r="O1072" s="103">
        <v>0</v>
      </c>
      <c r="P1072" s="103">
        <v>1</v>
      </c>
      <c r="Q1072" s="103">
        <v>1</v>
      </c>
      <c r="R1072" s="103">
        <v>0</v>
      </c>
      <c r="S1072" s="154" t="s">
        <v>303</v>
      </c>
      <c r="T1072" s="154">
        <v>1200</v>
      </c>
      <c r="U1072" s="158" t="s">
        <v>384</v>
      </c>
      <c r="V1072" s="156">
        <v>300</v>
      </c>
      <c r="W1072" s="114" t="s">
        <v>126</v>
      </c>
      <c r="X1072" s="25">
        <v>0</v>
      </c>
      <c r="Y1072" s="108">
        <v>59</v>
      </c>
      <c r="Z1072" s="116">
        <v>90466</v>
      </c>
      <c r="AA1072" s="103" t="str">
        <f t="shared" ref="AA1072:AA1074" si="69">U1073</f>
        <v>누적건초획득(13)</v>
      </c>
      <c r="AB1072" s="115" t="s">
        <v>126</v>
      </c>
      <c r="AC1072" s="120">
        <v>90464</v>
      </c>
    </row>
    <row r="1073" spans="1:37" s="103" customFormat="1" x14ac:dyDescent="0.3">
      <c r="B1073" s="117">
        <v>90466</v>
      </c>
      <c r="C1073" s="103" t="s">
        <v>467</v>
      </c>
      <c r="D1073" s="103" t="s">
        <v>467</v>
      </c>
      <c r="E1073" s="103" t="s">
        <v>126</v>
      </c>
      <c r="F1073" s="116" t="s">
        <v>1155</v>
      </c>
      <c r="G1073" s="60">
        <v>1</v>
      </c>
      <c r="H1073" s="103">
        <v>0</v>
      </c>
      <c r="I1073" s="103" t="s">
        <v>127</v>
      </c>
      <c r="J1073" s="103">
        <v>0</v>
      </c>
      <c r="K1073" s="103">
        <v>16</v>
      </c>
      <c r="L1073" s="103">
        <v>0</v>
      </c>
      <c r="M1073" s="103">
        <v>0</v>
      </c>
      <c r="N1073" s="103">
        <v>0</v>
      </c>
      <c r="O1073" s="103">
        <v>0</v>
      </c>
      <c r="P1073" s="103">
        <v>1</v>
      </c>
      <c r="Q1073" s="103">
        <v>1</v>
      </c>
      <c r="R1073" s="103">
        <v>0</v>
      </c>
      <c r="S1073" s="154" t="s">
        <v>303</v>
      </c>
      <c r="T1073" s="154">
        <v>1010</v>
      </c>
      <c r="U1073" s="158" t="s">
        <v>381</v>
      </c>
      <c r="V1073" s="156">
        <v>714</v>
      </c>
      <c r="W1073" s="114" t="s">
        <v>126</v>
      </c>
      <c r="X1073" s="25">
        <v>0</v>
      </c>
      <c r="Y1073" s="108">
        <v>60</v>
      </c>
      <c r="Z1073" s="116">
        <v>90467</v>
      </c>
      <c r="AA1073" s="103" t="str">
        <f t="shared" si="69"/>
        <v>누적하트획득(12)</v>
      </c>
      <c r="AB1073" s="115" t="s">
        <v>126</v>
      </c>
      <c r="AC1073" s="120">
        <v>90465</v>
      </c>
    </row>
    <row r="1074" spans="1:37" s="103" customFormat="1" x14ac:dyDescent="0.3">
      <c r="B1074" s="117">
        <v>90467</v>
      </c>
      <c r="C1074" s="103" t="s">
        <v>467</v>
      </c>
      <c r="D1074" s="103" t="s">
        <v>467</v>
      </c>
      <c r="E1074" s="103" t="s">
        <v>126</v>
      </c>
      <c r="F1074" s="116" t="s">
        <v>1156</v>
      </c>
      <c r="G1074" s="60">
        <v>1</v>
      </c>
      <c r="H1074" s="103">
        <v>0</v>
      </c>
      <c r="I1074" s="103" t="s">
        <v>127</v>
      </c>
      <c r="J1074" s="103">
        <v>0</v>
      </c>
      <c r="K1074" s="103">
        <v>16</v>
      </c>
      <c r="L1074" s="103">
        <v>0</v>
      </c>
      <c r="M1074" s="103">
        <v>0</v>
      </c>
      <c r="N1074" s="103">
        <v>0</v>
      </c>
      <c r="O1074" s="103">
        <v>0</v>
      </c>
      <c r="P1074" s="103">
        <v>1</v>
      </c>
      <c r="Q1074" s="103">
        <v>1</v>
      </c>
      <c r="R1074" s="103">
        <v>0</v>
      </c>
      <c r="S1074" s="154" t="s">
        <v>472</v>
      </c>
      <c r="T1074" s="154">
        <v>803</v>
      </c>
      <c r="U1074" s="158" t="s">
        <v>380</v>
      </c>
      <c r="V1074" s="159">
        <v>20</v>
      </c>
      <c r="W1074" s="114" t="s">
        <v>126</v>
      </c>
      <c r="X1074" s="25">
        <v>0</v>
      </c>
      <c r="Y1074" s="108">
        <v>61</v>
      </c>
      <c r="Z1074" s="116">
        <v>90468</v>
      </c>
      <c r="AA1074" s="103" t="str">
        <f t="shared" si="69"/>
        <v>누적늑대잡이(1)</v>
      </c>
      <c r="AB1074" s="115" t="s">
        <v>126</v>
      </c>
      <c r="AC1074" s="120">
        <v>90466</v>
      </c>
    </row>
    <row r="1075" spans="1:37" s="103" customFormat="1" x14ac:dyDescent="0.3">
      <c r="B1075" s="117">
        <v>90468</v>
      </c>
      <c r="C1075" s="103" t="s">
        <v>467</v>
      </c>
      <c r="D1075" s="103" t="s">
        <v>467</v>
      </c>
      <c r="E1075" s="103" t="s">
        <v>126</v>
      </c>
      <c r="F1075" s="116" t="s">
        <v>1157</v>
      </c>
      <c r="G1075" s="60">
        <v>1</v>
      </c>
      <c r="H1075" s="103">
        <v>0</v>
      </c>
      <c r="I1075" s="103" t="s">
        <v>127</v>
      </c>
      <c r="J1075" s="103">
        <v>0</v>
      </c>
      <c r="K1075" s="103">
        <v>16</v>
      </c>
      <c r="L1075" s="103">
        <v>0</v>
      </c>
      <c r="M1075" s="103">
        <v>0</v>
      </c>
      <c r="N1075" s="103">
        <v>0</v>
      </c>
      <c r="O1075" s="103">
        <v>0</v>
      </c>
      <c r="P1075" s="103">
        <v>1</v>
      </c>
      <c r="Q1075" s="103">
        <v>1</v>
      </c>
      <c r="R1075" s="103">
        <v>0</v>
      </c>
      <c r="S1075" s="154" t="s">
        <v>472</v>
      </c>
      <c r="T1075" s="154">
        <v>703</v>
      </c>
      <c r="U1075" s="158" t="s">
        <v>378</v>
      </c>
      <c r="V1075" s="156">
        <v>50</v>
      </c>
      <c r="W1075" s="114" t="s">
        <v>126</v>
      </c>
      <c r="X1075" s="25">
        <v>0</v>
      </c>
      <c r="Y1075" s="108">
        <v>62</v>
      </c>
      <c r="Z1075" s="116">
        <v>90469</v>
      </c>
      <c r="AA1075" s="103" t="str">
        <f>U1076</f>
        <v>누적판매금액(11)</v>
      </c>
      <c r="AB1075" s="115" t="s">
        <v>126</v>
      </c>
      <c r="AC1075" s="120">
        <v>90467</v>
      </c>
    </row>
    <row r="1076" spans="1:37" s="116" customFormat="1" x14ac:dyDescent="0.3">
      <c r="B1076" s="117">
        <v>90469</v>
      </c>
      <c r="C1076" s="116" t="s">
        <v>467</v>
      </c>
      <c r="D1076" s="116" t="s">
        <v>467</v>
      </c>
      <c r="E1076" s="116" t="s">
        <v>126</v>
      </c>
      <c r="F1076" s="116" t="s">
        <v>1158</v>
      </c>
      <c r="G1076" s="118">
        <v>1</v>
      </c>
      <c r="H1076" s="116">
        <v>0</v>
      </c>
      <c r="I1076" s="116" t="s">
        <v>127</v>
      </c>
      <c r="J1076" s="116">
        <v>0</v>
      </c>
      <c r="K1076" s="116">
        <v>16</v>
      </c>
      <c r="L1076" s="116">
        <v>0</v>
      </c>
      <c r="M1076" s="116">
        <v>0</v>
      </c>
      <c r="N1076" s="116">
        <v>0</v>
      </c>
      <c r="O1076" s="116">
        <v>0</v>
      </c>
      <c r="P1076" s="116">
        <v>1</v>
      </c>
      <c r="Q1076" s="116">
        <v>1</v>
      </c>
      <c r="R1076" s="116">
        <v>0</v>
      </c>
      <c r="S1076" s="154" t="s">
        <v>472</v>
      </c>
      <c r="T1076" s="154">
        <v>703</v>
      </c>
      <c r="U1076" s="157" t="s">
        <v>379</v>
      </c>
      <c r="V1076" s="157">
        <v>30000</v>
      </c>
      <c r="W1076" s="114" t="s">
        <v>126</v>
      </c>
      <c r="X1076" s="119">
        <v>0</v>
      </c>
      <c r="Y1076" s="108">
        <v>57</v>
      </c>
      <c r="Z1076" s="116">
        <v>90470</v>
      </c>
      <c r="AA1076" s="116" t="str">
        <f>U1077</f>
        <v>누적일반교배(21)</v>
      </c>
      <c r="AB1076" s="115" t="s">
        <v>126</v>
      </c>
      <c r="AC1076" s="120">
        <v>90468</v>
      </c>
    </row>
    <row r="1077" spans="1:37" s="103" customFormat="1" x14ac:dyDescent="0.3">
      <c r="B1077" s="117">
        <v>90470</v>
      </c>
      <c r="C1077" s="103" t="s">
        <v>467</v>
      </c>
      <c r="D1077" s="103" t="s">
        <v>467</v>
      </c>
      <c r="E1077" s="103" t="s">
        <v>126</v>
      </c>
      <c r="F1077" s="116" t="s">
        <v>1159</v>
      </c>
      <c r="G1077" s="60">
        <v>1</v>
      </c>
      <c r="H1077" s="103">
        <v>0</v>
      </c>
      <c r="I1077" s="103" t="s">
        <v>127</v>
      </c>
      <c r="J1077" s="103">
        <v>0</v>
      </c>
      <c r="K1077" s="103">
        <v>16</v>
      </c>
      <c r="L1077" s="103">
        <v>0</v>
      </c>
      <c r="M1077" s="103">
        <v>0</v>
      </c>
      <c r="N1077" s="103">
        <v>0</v>
      </c>
      <c r="O1077" s="103">
        <v>0</v>
      </c>
      <c r="P1077" s="103">
        <v>1</v>
      </c>
      <c r="Q1077" s="103">
        <v>1</v>
      </c>
      <c r="R1077" s="103">
        <v>0</v>
      </c>
      <c r="S1077" s="154" t="s">
        <v>303</v>
      </c>
      <c r="T1077" s="154">
        <v>1500</v>
      </c>
      <c r="U1077" s="158" t="s">
        <v>385</v>
      </c>
      <c r="V1077" s="156">
        <v>25</v>
      </c>
      <c r="W1077" s="114" t="s">
        <v>126</v>
      </c>
      <c r="X1077" s="25">
        <v>0</v>
      </c>
      <c r="Y1077" s="108">
        <v>58</v>
      </c>
      <c r="Z1077" s="116">
        <v>90471</v>
      </c>
      <c r="AA1077" s="103" t="str">
        <f>U1078</f>
        <v>누적배럴(18)</v>
      </c>
      <c r="AB1077" s="115" t="s">
        <v>126</v>
      </c>
      <c r="AC1077" s="120">
        <v>90469</v>
      </c>
    </row>
    <row r="1078" spans="1:37" s="103" customFormat="1" x14ac:dyDescent="0.3">
      <c r="B1078" s="117">
        <v>90471</v>
      </c>
      <c r="C1078" s="103" t="s">
        <v>467</v>
      </c>
      <c r="D1078" s="103" t="s">
        <v>467</v>
      </c>
      <c r="E1078" s="103" t="s">
        <v>126</v>
      </c>
      <c r="F1078" s="116" t="s">
        <v>1160</v>
      </c>
      <c r="G1078" s="60">
        <v>1</v>
      </c>
      <c r="H1078" s="103">
        <v>0</v>
      </c>
      <c r="I1078" s="103" t="s">
        <v>127</v>
      </c>
      <c r="J1078" s="103">
        <v>0</v>
      </c>
      <c r="K1078" s="103">
        <v>16</v>
      </c>
      <c r="L1078" s="103">
        <v>0</v>
      </c>
      <c r="M1078" s="103">
        <v>0</v>
      </c>
      <c r="N1078" s="103">
        <v>0</v>
      </c>
      <c r="O1078" s="103">
        <v>0</v>
      </c>
      <c r="P1078" s="103">
        <v>1</v>
      </c>
      <c r="Q1078" s="103">
        <v>1</v>
      </c>
      <c r="R1078" s="103">
        <v>0</v>
      </c>
      <c r="S1078" s="154" t="s">
        <v>472</v>
      </c>
      <c r="T1078" s="154">
        <v>803</v>
      </c>
      <c r="U1078" s="158" t="s">
        <v>384</v>
      </c>
      <c r="V1078" s="156">
        <v>350</v>
      </c>
      <c r="W1078" s="114" t="s">
        <v>126</v>
      </c>
      <c r="X1078" s="25">
        <v>0</v>
      </c>
      <c r="Y1078" s="108">
        <v>59</v>
      </c>
      <c r="Z1078" s="116">
        <v>90472</v>
      </c>
      <c r="AA1078" s="103" t="str">
        <f t="shared" ref="AA1078:AA1080" si="70">U1079</f>
        <v>누적건초획득(13)</v>
      </c>
      <c r="AB1078" s="115" t="s">
        <v>126</v>
      </c>
      <c r="AC1078" s="120">
        <v>90470</v>
      </c>
    </row>
    <row r="1079" spans="1:37" s="103" customFormat="1" x14ac:dyDescent="0.3">
      <c r="B1079" s="117">
        <v>90472</v>
      </c>
      <c r="C1079" s="103" t="s">
        <v>467</v>
      </c>
      <c r="D1079" s="103" t="s">
        <v>467</v>
      </c>
      <c r="E1079" s="103" t="s">
        <v>126</v>
      </c>
      <c r="F1079" s="116" t="s">
        <v>1161</v>
      </c>
      <c r="G1079" s="60">
        <v>1</v>
      </c>
      <c r="H1079" s="103">
        <v>0</v>
      </c>
      <c r="I1079" s="103" t="s">
        <v>127</v>
      </c>
      <c r="J1079" s="103">
        <v>0</v>
      </c>
      <c r="K1079" s="103">
        <v>16</v>
      </c>
      <c r="L1079" s="103">
        <v>0</v>
      </c>
      <c r="M1079" s="103">
        <v>0</v>
      </c>
      <c r="N1079" s="103">
        <v>0</v>
      </c>
      <c r="O1079" s="103">
        <v>0</v>
      </c>
      <c r="P1079" s="103">
        <v>1</v>
      </c>
      <c r="Q1079" s="103">
        <v>1</v>
      </c>
      <c r="R1079" s="103">
        <v>0</v>
      </c>
      <c r="S1079" s="154" t="s">
        <v>303</v>
      </c>
      <c r="T1079" s="154">
        <v>1000</v>
      </c>
      <c r="U1079" s="158" t="s">
        <v>381</v>
      </c>
      <c r="V1079" s="156">
        <v>785</v>
      </c>
      <c r="W1079" s="114" t="s">
        <v>126</v>
      </c>
      <c r="X1079" s="25">
        <v>0</v>
      </c>
      <c r="Y1079" s="108">
        <v>60</v>
      </c>
      <c r="Z1079" s="116">
        <v>90473</v>
      </c>
      <c r="AA1079" s="103" t="str">
        <f t="shared" si="70"/>
        <v>누적하트획득(12)</v>
      </c>
      <c r="AB1079" s="115" t="s">
        <v>126</v>
      </c>
      <c r="AC1079" s="120">
        <v>90471</v>
      </c>
    </row>
    <row r="1080" spans="1:37" s="103" customFormat="1" x14ac:dyDescent="0.3">
      <c r="B1080" s="117">
        <v>90473</v>
      </c>
      <c r="C1080" s="103" t="s">
        <v>467</v>
      </c>
      <c r="D1080" s="103" t="s">
        <v>467</v>
      </c>
      <c r="E1080" s="103" t="s">
        <v>126</v>
      </c>
      <c r="F1080" s="116" t="s">
        <v>1162</v>
      </c>
      <c r="G1080" s="60">
        <v>1</v>
      </c>
      <c r="H1080" s="103">
        <v>0</v>
      </c>
      <c r="I1080" s="103" t="s">
        <v>127</v>
      </c>
      <c r="J1080" s="103">
        <v>0</v>
      </c>
      <c r="K1080" s="103">
        <v>16</v>
      </c>
      <c r="L1080" s="103">
        <v>0</v>
      </c>
      <c r="M1080" s="103">
        <v>0</v>
      </c>
      <c r="N1080" s="103">
        <v>0</v>
      </c>
      <c r="O1080" s="103">
        <v>0</v>
      </c>
      <c r="P1080" s="103">
        <v>1</v>
      </c>
      <c r="Q1080" s="103">
        <v>1</v>
      </c>
      <c r="R1080" s="103">
        <v>0</v>
      </c>
      <c r="S1080" s="154" t="s">
        <v>303</v>
      </c>
      <c r="T1080" s="154">
        <v>800</v>
      </c>
      <c r="U1080" s="158" t="s">
        <v>380</v>
      </c>
      <c r="V1080" s="159">
        <v>40</v>
      </c>
      <c r="W1080" s="114" t="s">
        <v>126</v>
      </c>
      <c r="X1080" s="25">
        <v>0</v>
      </c>
      <c r="Y1080" s="108">
        <v>61</v>
      </c>
      <c r="Z1080" s="116">
        <v>90474</v>
      </c>
      <c r="AA1080" s="103" t="str">
        <f t="shared" si="70"/>
        <v>누적늑대잡이(1)</v>
      </c>
      <c r="AB1080" s="115" t="s">
        <v>126</v>
      </c>
      <c r="AC1080" s="120">
        <v>90472</v>
      </c>
    </row>
    <row r="1081" spans="1:37" s="103" customFormat="1" x14ac:dyDescent="0.3">
      <c r="B1081" s="117">
        <v>90474</v>
      </c>
      <c r="C1081" s="103" t="s">
        <v>467</v>
      </c>
      <c r="D1081" s="103" t="s">
        <v>467</v>
      </c>
      <c r="E1081" s="103" t="s">
        <v>126</v>
      </c>
      <c r="F1081" s="116" t="s">
        <v>1163</v>
      </c>
      <c r="G1081" s="60">
        <v>1</v>
      </c>
      <c r="H1081" s="103">
        <v>0</v>
      </c>
      <c r="I1081" s="103" t="s">
        <v>127</v>
      </c>
      <c r="J1081" s="103">
        <v>0</v>
      </c>
      <c r="K1081" s="103">
        <v>16</v>
      </c>
      <c r="L1081" s="103">
        <v>0</v>
      </c>
      <c r="M1081" s="103">
        <v>0</v>
      </c>
      <c r="N1081" s="103">
        <v>0</v>
      </c>
      <c r="O1081" s="103">
        <v>0</v>
      </c>
      <c r="P1081" s="103">
        <v>1</v>
      </c>
      <c r="Q1081" s="103">
        <v>1</v>
      </c>
      <c r="R1081" s="103">
        <v>0</v>
      </c>
      <c r="S1081" s="154" t="s">
        <v>304</v>
      </c>
      <c r="T1081" s="154">
        <v>50</v>
      </c>
      <c r="U1081" s="158" t="s">
        <v>378</v>
      </c>
      <c r="V1081" s="156">
        <v>55</v>
      </c>
      <c r="W1081" s="114" t="s">
        <v>126</v>
      </c>
      <c r="X1081" s="25">
        <v>0</v>
      </c>
      <c r="Y1081" s="108">
        <v>62</v>
      </c>
      <c r="Z1081" s="116">
        <v>90475</v>
      </c>
      <c r="AA1081" s="103" t="str">
        <f>U1082</f>
        <v>누적판매금액(11)</v>
      </c>
      <c r="AB1081" s="115" t="s">
        <v>126</v>
      </c>
      <c r="AC1081" s="120">
        <v>90473</v>
      </c>
    </row>
    <row r="1082" spans="1:37" s="116" customFormat="1" x14ac:dyDescent="0.3">
      <c r="B1082" s="117">
        <v>90475</v>
      </c>
      <c r="C1082" s="116" t="s">
        <v>467</v>
      </c>
      <c r="D1082" s="116" t="s">
        <v>467</v>
      </c>
      <c r="E1082" s="116" t="s">
        <v>126</v>
      </c>
      <c r="F1082" s="116" t="s">
        <v>1164</v>
      </c>
      <c r="G1082" s="118">
        <v>1</v>
      </c>
      <c r="H1082" s="116">
        <v>0</v>
      </c>
      <c r="I1082" s="116" t="s">
        <v>127</v>
      </c>
      <c r="J1082" s="116">
        <v>0</v>
      </c>
      <c r="K1082" s="116">
        <v>16</v>
      </c>
      <c r="L1082" s="116">
        <v>0</v>
      </c>
      <c r="M1082" s="116">
        <v>0</v>
      </c>
      <c r="N1082" s="116">
        <v>0</v>
      </c>
      <c r="O1082" s="116">
        <v>0</v>
      </c>
      <c r="P1082" s="116">
        <v>1</v>
      </c>
      <c r="Q1082" s="116">
        <v>1</v>
      </c>
      <c r="R1082" s="116">
        <v>0</v>
      </c>
      <c r="S1082" s="154" t="s">
        <v>304</v>
      </c>
      <c r="T1082" s="154">
        <v>60</v>
      </c>
      <c r="U1082" s="157" t="s">
        <v>379</v>
      </c>
      <c r="V1082" s="157">
        <v>34300</v>
      </c>
      <c r="W1082" s="114" t="s">
        <v>126</v>
      </c>
      <c r="X1082" s="119">
        <v>0</v>
      </c>
      <c r="Y1082" s="108">
        <v>57</v>
      </c>
      <c r="Z1082" s="116">
        <v>90476</v>
      </c>
      <c r="AA1082" s="116" t="str">
        <f>U1083</f>
        <v>누적일반교배(21)</v>
      </c>
      <c r="AB1082" s="115" t="s">
        <v>126</v>
      </c>
      <c r="AC1082" s="120">
        <v>90474</v>
      </c>
    </row>
    <row r="1083" spans="1:37" s="103" customFormat="1" x14ac:dyDescent="0.3">
      <c r="B1083" s="117">
        <v>90476</v>
      </c>
      <c r="C1083" s="103" t="s">
        <v>467</v>
      </c>
      <c r="D1083" s="103" t="s">
        <v>467</v>
      </c>
      <c r="E1083" s="103" t="s">
        <v>126</v>
      </c>
      <c r="F1083" s="116" t="s">
        <v>1165</v>
      </c>
      <c r="G1083" s="60">
        <v>1</v>
      </c>
      <c r="H1083" s="103">
        <v>0</v>
      </c>
      <c r="I1083" s="103" t="s">
        <v>127</v>
      </c>
      <c r="J1083" s="103">
        <v>0</v>
      </c>
      <c r="K1083" s="103">
        <v>16</v>
      </c>
      <c r="L1083" s="103">
        <v>0</v>
      </c>
      <c r="M1083" s="103">
        <v>0</v>
      </c>
      <c r="N1083" s="103">
        <v>0</v>
      </c>
      <c r="O1083" s="103">
        <v>0</v>
      </c>
      <c r="P1083" s="103">
        <v>1</v>
      </c>
      <c r="Q1083" s="103">
        <v>1</v>
      </c>
      <c r="R1083" s="103">
        <v>0</v>
      </c>
      <c r="S1083" s="154" t="s">
        <v>303</v>
      </c>
      <c r="T1083" s="154">
        <v>500</v>
      </c>
      <c r="U1083" s="158" t="s">
        <v>385</v>
      </c>
      <c r="V1083" s="156">
        <v>7</v>
      </c>
      <c r="W1083" s="114" t="s">
        <v>126</v>
      </c>
      <c r="X1083" s="25">
        <v>0</v>
      </c>
      <c r="Y1083" s="108">
        <v>58</v>
      </c>
      <c r="Z1083" s="116">
        <v>90477</v>
      </c>
      <c r="AA1083" s="103" t="str">
        <f>U1084</f>
        <v>누적배럴(18)</v>
      </c>
      <c r="AB1083" s="115" t="s">
        <v>126</v>
      </c>
      <c r="AC1083" s="120">
        <v>90475</v>
      </c>
    </row>
    <row r="1084" spans="1:37" s="103" customFormat="1" x14ac:dyDescent="0.3">
      <c r="B1084" s="117">
        <v>90477</v>
      </c>
      <c r="C1084" s="103" t="s">
        <v>467</v>
      </c>
      <c r="D1084" s="103" t="s">
        <v>467</v>
      </c>
      <c r="E1084" s="103" t="s">
        <v>126</v>
      </c>
      <c r="F1084" s="116" t="s">
        <v>1166</v>
      </c>
      <c r="G1084" s="60">
        <v>1</v>
      </c>
      <c r="H1084" s="103">
        <v>0</v>
      </c>
      <c r="I1084" s="103" t="s">
        <v>127</v>
      </c>
      <c r="J1084" s="103">
        <v>0</v>
      </c>
      <c r="K1084" s="103">
        <v>16</v>
      </c>
      <c r="L1084" s="103">
        <v>0</v>
      </c>
      <c r="M1084" s="103">
        <v>0</v>
      </c>
      <c r="N1084" s="103">
        <v>0</v>
      </c>
      <c r="O1084" s="103">
        <v>0</v>
      </c>
      <c r="P1084" s="103">
        <v>1</v>
      </c>
      <c r="Q1084" s="103">
        <v>1</v>
      </c>
      <c r="R1084" s="103">
        <v>0</v>
      </c>
      <c r="S1084" s="154" t="s">
        <v>305</v>
      </c>
      <c r="T1084" s="154">
        <v>75</v>
      </c>
      <c r="U1084" s="158" t="s">
        <v>384</v>
      </c>
      <c r="V1084" s="156">
        <v>400</v>
      </c>
      <c r="W1084" s="114" t="s">
        <v>126</v>
      </c>
      <c r="X1084" s="25">
        <v>0</v>
      </c>
      <c r="Y1084" s="108">
        <v>59</v>
      </c>
      <c r="Z1084" s="116">
        <v>90478</v>
      </c>
      <c r="AA1084" s="103" t="str">
        <f t="shared" ref="AA1084:AA1086" si="71">U1085</f>
        <v>누적건초획득(13)</v>
      </c>
      <c r="AB1084" s="115" t="s">
        <v>126</v>
      </c>
      <c r="AC1084" s="120">
        <v>90476</v>
      </c>
    </row>
    <row r="1085" spans="1:37" s="103" customFormat="1" x14ac:dyDescent="0.3">
      <c r="B1085" s="117">
        <v>90478</v>
      </c>
      <c r="C1085" s="103" t="s">
        <v>467</v>
      </c>
      <c r="D1085" s="103" t="s">
        <v>467</v>
      </c>
      <c r="E1085" s="103" t="s">
        <v>126</v>
      </c>
      <c r="F1085" s="116" t="s">
        <v>1167</v>
      </c>
      <c r="G1085" s="60">
        <v>1</v>
      </c>
      <c r="H1085" s="103">
        <v>0</v>
      </c>
      <c r="I1085" s="103" t="s">
        <v>127</v>
      </c>
      <c r="J1085" s="103">
        <v>0</v>
      </c>
      <c r="K1085" s="103">
        <v>16</v>
      </c>
      <c r="L1085" s="103">
        <v>0</v>
      </c>
      <c r="M1085" s="103">
        <v>0</v>
      </c>
      <c r="N1085" s="103">
        <v>0</v>
      </c>
      <c r="O1085" s="103">
        <v>0</v>
      </c>
      <c r="P1085" s="103">
        <v>1</v>
      </c>
      <c r="Q1085" s="103">
        <v>1</v>
      </c>
      <c r="R1085" s="103">
        <v>0</v>
      </c>
      <c r="S1085" s="154" t="s">
        <v>472</v>
      </c>
      <c r="T1085" s="154">
        <v>803</v>
      </c>
      <c r="U1085" s="158" t="s">
        <v>381</v>
      </c>
      <c r="V1085" s="156">
        <v>857</v>
      </c>
      <c r="W1085" s="114" t="s">
        <v>126</v>
      </c>
      <c r="X1085" s="25">
        <v>0</v>
      </c>
      <c r="Y1085" s="108">
        <v>60</v>
      </c>
      <c r="Z1085" s="116">
        <v>90479</v>
      </c>
      <c r="AA1085" s="103" t="str">
        <f t="shared" si="71"/>
        <v>누적하트획득(12)</v>
      </c>
      <c r="AB1085" s="115" t="s">
        <v>126</v>
      </c>
      <c r="AC1085" s="120">
        <v>90477</v>
      </c>
    </row>
    <row r="1086" spans="1:37" s="103" customFormat="1" x14ac:dyDescent="0.3">
      <c r="B1086" s="117">
        <v>90479</v>
      </c>
      <c r="C1086" s="103" t="s">
        <v>467</v>
      </c>
      <c r="D1086" s="103" t="s">
        <v>467</v>
      </c>
      <c r="E1086" s="103" t="s">
        <v>126</v>
      </c>
      <c r="F1086" s="116" t="s">
        <v>1168</v>
      </c>
      <c r="G1086" s="60">
        <v>1</v>
      </c>
      <c r="H1086" s="103">
        <v>0</v>
      </c>
      <c r="I1086" s="103" t="s">
        <v>127</v>
      </c>
      <c r="J1086" s="103">
        <v>0</v>
      </c>
      <c r="K1086" s="103">
        <v>16</v>
      </c>
      <c r="L1086" s="103">
        <v>0</v>
      </c>
      <c r="M1086" s="103">
        <v>0</v>
      </c>
      <c r="N1086" s="103">
        <v>0</v>
      </c>
      <c r="O1086" s="103">
        <v>0</v>
      </c>
      <c r="P1086" s="103">
        <v>1</v>
      </c>
      <c r="Q1086" s="103">
        <v>1</v>
      </c>
      <c r="R1086" s="103">
        <v>0</v>
      </c>
      <c r="S1086" s="154" t="s">
        <v>303</v>
      </c>
      <c r="T1086" s="154">
        <v>600</v>
      </c>
      <c r="U1086" s="158" t="s">
        <v>380</v>
      </c>
      <c r="V1086" s="159">
        <v>30</v>
      </c>
      <c r="W1086" s="114" t="s">
        <v>126</v>
      </c>
      <c r="X1086" s="25">
        <v>0</v>
      </c>
      <c r="Y1086" s="108">
        <v>61</v>
      </c>
      <c r="Z1086" s="116">
        <v>90480</v>
      </c>
      <c r="AA1086" s="103" t="str">
        <f t="shared" si="71"/>
        <v>누적늑대잡이(1)</v>
      </c>
      <c r="AB1086" s="115" t="s">
        <v>126</v>
      </c>
      <c r="AC1086" s="120">
        <v>90478</v>
      </c>
    </row>
    <row r="1087" spans="1:37" s="103" customFormat="1" x14ac:dyDescent="0.3">
      <c r="B1087" s="117">
        <v>90480</v>
      </c>
      <c r="C1087" s="103" t="s">
        <v>467</v>
      </c>
      <c r="D1087" s="103" t="s">
        <v>467</v>
      </c>
      <c r="E1087" s="103" t="s">
        <v>126</v>
      </c>
      <c r="F1087" s="116" t="s">
        <v>1169</v>
      </c>
      <c r="G1087" s="60">
        <v>1</v>
      </c>
      <c r="H1087" s="103">
        <v>0</v>
      </c>
      <c r="I1087" s="103" t="s">
        <v>127</v>
      </c>
      <c r="J1087" s="103">
        <v>0</v>
      </c>
      <c r="K1087" s="103">
        <v>16</v>
      </c>
      <c r="L1087" s="103">
        <v>0</v>
      </c>
      <c r="M1087" s="103">
        <v>0</v>
      </c>
      <c r="N1087" s="103">
        <v>0</v>
      </c>
      <c r="O1087" s="103">
        <v>0</v>
      </c>
      <c r="P1087" s="103">
        <v>1</v>
      </c>
      <c r="Q1087" s="103">
        <v>1</v>
      </c>
      <c r="R1087" s="103">
        <v>0</v>
      </c>
      <c r="S1087" s="154" t="s">
        <v>472</v>
      </c>
      <c r="T1087" s="154">
        <v>703</v>
      </c>
      <c r="U1087" s="158" t="s">
        <v>378</v>
      </c>
      <c r="V1087" s="156">
        <v>60</v>
      </c>
      <c r="W1087" s="114" t="s">
        <v>126</v>
      </c>
      <c r="X1087" s="25">
        <v>0</v>
      </c>
      <c r="Y1087" s="108">
        <v>62</v>
      </c>
      <c r="Z1087" s="117">
        <v>90409</v>
      </c>
      <c r="AA1087" s="103" t="str">
        <f>U1016</f>
        <v>누적판매금액(11)</v>
      </c>
      <c r="AB1087" s="115" t="s">
        <v>126</v>
      </c>
      <c r="AC1087" s="120">
        <v>90479</v>
      </c>
    </row>
    <row r="1088" spans="1:37" s="40" customFormat="1" x14ac:dyDescent="0.3">
      <c r="A1088" s="87" t="s">
        <v>1617</v>
      </c>
      <c r="B1088" s="87"/>
      <c r="C1088" s="87"/>
      <c r="D1088" s="87"/>
      <c r="E1088" s="87"/>
      <c r="F1088" s="87"/>
      <c r="G1088" s="87"/>
      <c r="H1088" s="87"/>
      <c r="I1088" s="87"/>
      <c r="J1088" s="87"/>
      <c r="K1088" s="87"/>
      <c r="L1088" s="87"/>
      <c r="M1088" s="87"/>
      <c r="N1088" s="87"/>
      <c r="O1088" s="87"/>
      <c r="P1088" s="87"/>
      <c r="Q1088" s="87"/>
      <c r="R1088" s="87"/>
      <c r="S1088" s="87" t="s">
        <v>1618</v>
      </c>
      <c r="T1088" s="87" t="s">
        <v>1619</v>
      </c>
      <c r="U1088" s="87" t="s">
        <v>1620</v>
      </c>
      <c r="V1088" s="87" t="s">
        <v>1621</v>
      </c>
      <c r="W1088" s="87" t="s">
        <v>1622</v>
      </c>
      <c r="X1088" s="87" t="s">
        <v>1623</v>
      </c>
      <c r="Y1088" s="87"/>
      <c r="Z1088" s="87" t="s">
        <v>1624</v>
      </c>
      <c r="AA1088" s="87"/>
      <c r="AB1088" s="87"/>
      <c r="AC1088" s="87" t="s">
        <v>1625</v>
      </c>
      <c r="AD1088" s="87"/>
      <c r="AE1088" s="87"/>
      <c r="AF1088" s="87"/>
      <c r="AG1088" s="103"/>
      <c r="AH1088" s="103"/>
      <c r="AI1088" s="103"/>
      <c r="AJ1088" s="103"/>
      <c r="AK1088" s="103"/>
    </row>
    <row r="1089" spans="1:37" s="39" customFormat="1" x14ac:dyDescent="0.3">
      <c r="A1089" s="48" t="s">
        <v>1626</v>
      </c>
      <c r="B1089" s="48" t="s">
        <v>168</v>
      </c>
      <c r="C1089" s="48" t="s">
        <v>96</v>
      </c>
      <c r="D1089" s="48" t="s">
        <v>180</v>
      </c>
      <c r="E1089" s="48" t="s">
        <v>181</v>
      </c>
      <c r="F1089" s="48" t="s">
        <v>182</v>
      </c>
      <c r="G1089" s="48" t="s">
        <v>183</v>
      </c>
      <c r="H1089" s="48" t="s">
        <v>184</v>
      </c>
      <c r="I1089" s="48" t="s">
        <v>83</v>
      </c>
      <c r="J1089" s="48" t="s">
        <v>185</v>
      </c>
      <c r="K1089" s="48" t="s">
        <v>186</v>
      </c>
      <c r="L1089" s="48" t="s">
        <v>187</v>
      </c>
      <c r="M1089" s="48" t="s">
        <v>188</v>
      </c>
      <c r="N1089" s="48" t="s">
        <v>189</v>
      </c>
      <c r="O1089" s="48" t="s">
        <v>190</v>
      </c>
      <c r="P1089" s="48" t="s">
        <v>191</v>
      </c>
      <c r="Q1089" s="48" t="s">
        <v>192</v>
      </c>
      <c r="R1089" s="48" t="s">
        <v>285</v>
      </c>
      <c r="S1089" s="48" t="s">
        <v>1627</v>
      </c>
      <c r="T1089" s="48" t="s">
        <v>1628</v>
      </c>
      <c r="U1089" s="48" t="s">
        <v>1629</v>
      </c>
      <c r="V1089" s="48" t="s">
        <v>1630</v>
      </c>
      <c r="W1089" s="48" t="s">
        <v>1631</v>
      </c>
      <c r="X1089" s="48" t="s">
        <v>1632</v>
      </c>
      <c r="Y1089" s="48" t="s">
        <v>1633</v>
      </c>
      <c r="Z1089" s="48" t="s">
        <v>1634</v>
      </c>
      <c r="AA1089" s="48" t="s">
        <v>1635</v>
      </c>
      <c r="AB1089" s="48" t="s">
        <v>1636</v>
      </c>
      <c r="AC1089" s="48" t="s">
        <v>1637</v>
      </c>
      <c r="AD1089" s="48" t="s">
        <v>752</v>
      </c>
      <c r="AE1089" s="48" t="s">
        <v>753</v>
      </c>
      <c r="AF1089" s="48" t="s">
        <v>754</v>
      </c>
      <c r="AG1089" s="48" t="s">
        <v>1638</v>
      </c>
      <c r="AH1089" s="103" t="s">
        <v>1639</v>
      </c>
      <c r="AI1089" s="103" t="s">
        <v>1640</v>
      </c>
      <c r="AJ1089" s="103"/>
      <c r="AK1089" s="103"/>
    </row>
    <row r="1090" spans="1:37" s="39" customFormat="1" x14ac:dyDescent="0.3">
      <c r="A1090" s="103"/>
      <c r="B1090" s="107">
        <v>91000</v>
      </c>
      <c r="C1090" s="103" t="s">
        <v>809</v>
      </c>
      <c r="D1090" s="103" t="s">
        <v>809</v>
      </c>
      <c r="E1090" s="103" t="s">
        <v>126</v>
      </c>
      <c r="F1090" s="103" t="s">
        <v>751</v>
      </c>
      <c r="G1090" s="103">
        <v>0</v>
      </c>
      <c r="H1090" s="103">
        <v>0</v>
      </c>
      <c r="I1090" s="103" t="s">
        <v>127</v>
      </c>
      <c r="J1090" s="103">
        <v>0</v>
      </c>
      <c r="K1090" s="103">
        <v>16</v>
      </c>
      <c r="L1090" s="103">
        <v>0</v>
      </c>
      <c r="M1090" s="103">
        <v>0</v>
      </c>
      <c r="N1090" s="103">
        <v>0</v>
      </c>
      <c r="O1090" s="103">
        <v>0</v>
      </c>
      <c r="P1090" s="103">
        <v>1</v>
      </c>
      <c r="Q1090" s="103">
        <v>1</v>
      </c>
      <c r="R1090" s="103">
        <v>0</v>
      </c>
      <c r="S1090" s="111">
        <v>2013</v>
      </c>
      <c r="T1090" s="50">
        <v>-1</v>
      </c>
      <c r="U1090" s="50">
        <v>-1</v>
      </c>
      <c r="V1090" s="50">
        <v>-1</v>
      </c>
      <c r="W1090" s="128">
        <v>-1</v>
      </c>
      <c r="X1090" s="94">
        <v>-1</v>
      </c>
      <c r="Y1090" s="94">
        <v>-1</v>
      </c>
      <c r="Z1090" s="129">
        <v>-1</v>
      </c>
      <c r="AA1090" s="129">
        <v>-1</v>
      </c>
      <c r="AB1090" s="129">
        <v>-1</v>
      </c>
      <c r="AC1090" s="51">
        <v>-1</v>
      </c>
      <c r="AD1090" s="51">
        <v>-1</v>
      </c>
      <c r="AE1090" s="51">
        <v>-1</v>
      </c>
      <c r="AF1090" s="51">
        <v>-1</v>
      </c>
      <c r="AG1090" s="103">
        <v>0</v>
      </c>
      <c r="AH1090" s="108">
        <v>-1</v>
      </c>
      <c r="AI1090" s="108">
        <v>91001</v>
      </c>
      <c r="AJ1090" s="103"/>
      <c r="AK1090" s="103"/>
    </row>
    <row r="1091" spans="1:37" s="39" customFormat="1" x14ac:dyDescent="0.3">
      <c r="A1091" s="103"/>
      <c r="B1091" s="103">
        <v>91001</v>
      </c>
      <c r="C1091" s="103" t="s">
        <v>809</v>
      </c>
      <c r="D1091" s="103" t="s">
        <v>809</v>
      </c>
      <c r="E1091" s="103" t="s">
        <v>126</v>
      </c>
      <c r="F1091" s="103" t="s">
        <v>810</v>
      </c>
      <c r="G1091" s="103">
        <v>0</v>
      </c>
      <c r="H1091" s="103">
        <v>0</v>
      </c>
      <c r="I1091" s="103" t="s">
        <v>127</v>
      </c>
      <c r="J1091" s="103">
        <v>0</v>
      </c>
      <c r="K1091" s="103">
        <v>16</v>
      </c>
      <c r="L1091" s="103">
        <v>0</v>
      </c>
      <c r="M1091" s="103">
        <v>0</v>
      </c>
      <c r="N1091" s="103">
        <v>0</v>
      </c>
      <c r="O1091" s="103"/>
      <c r="P1091" s="103">
        <v>1</v>
      </c>
      <c r="Q1091" s="103">
        <v>1</v>
      </c>
      <c r="R1091" s="103">
        <v>0</v>
      </c>
      <c r="S1091" s="111">
        <v>2017</v>
      </c>
      <c r="T1091" s="53">
        <v>15000</v>
      </c>
      <c r="U1091" s="50">
        <v>100</v>
      </c>
      <c r="V1091" s="50">
        <v>6900</v>
      </c>
      <c r="W1091" s="128">
        <v>901</v>
      </c>
      <c r="X1091" s="94">
        <v>901</v>
      </c>
      <c r="Y1091" s="94">
        <v>1003</v>
      </c>
      <c r="Z1091" s="129">
        <v>902</v>
      </c>
      <c r="AA1091" s="129">
        <v>1004</v>
      </c>
      <c r="AB1091" s="129">
        <v>1200</v>
      </c>
      <c r="AC1091" s="51">
        <v>4</v>
      </c>
      <c r="AD1091" s="51">
        <v>1005</v>
      </c>
      <c r="AE1091" s="51">
        <v>1202</v>
      </c>
      <c r="AF1091" s="51">
        <v>2200</v>
      </c>
      <c r="AG1091" s="103">
        <v>1</v>
      </c>
      <c r="AH1091" s="108">
        <v>91000</v>
      </c>
      <c r="AI1091" s="108">
        <v>91002</v>
      </c>
      <c r="AJ1091" s="103"/>
      <c r="AK1091" s="103"/>
    </row>
    <row r="1092" spans="1:37" s="39" customFormat="1" x14ac:dyDescent="0.3">
      <c r="A1092" s="103"/>
      <c r="B1092" s="103">
        <v>91002</v>
      </c>
      <c r="C1092" s="103" t="s">
        <v>809</v>
      </c>
      <c r="D1092" s="103" t="s">
        <v>809</v>
      </c>
      <c r="E1092" s="103" t="s">
        <v>126</v>
      </c>
      <c r="F1092" s="103" t="s">
        <v>723</v>
      </c>
      <c r="G1092" s="103">
        <v>0</v>
      </c>
      <c r="H1092" s="103">
        <v>0</v>
      </c>
      <c r="I1092" s="103" t="s">
        <v>127</v>
      </c>
      <c r="J1092" s="103">
        <v>0</v>
      </c>
      <c r="K1092" s="103">
        <v>16</v>
      </c>
      <c r="L1092" s="103">
        <v>0</v>
      </c>
      <c r="M1092" s="103">
        <v>0</v>
      </c>
      <c r="N1092" s="103">
        <v>0</v>
      </c>
      <c r="O1092" s="103">
        <v>0</v>
      </c>
      <c r="P1092" s="103">
        <v>1</v>
      </c>
      <c r="Q1092" s="103">
        <v>1</v>
      </c>
      <c r="R1092" s="103">
        <v>0</v>
      </c>
      <c r="S1092" s="111">
        <v>2021</v>
      </c>
      <c r="T1092" s="53">
        <v>26000</v>
      </c>
      <c r="U1092" s="50">
        <v>101</v>
      </c>
      <c r="V1092" s="50">
        <v>6901</v>
      </c>
      <c r="W1092" s="128">
        <v>901</v>
      </c>
      <c r="X1092" s="94">
        <v>901</v>
      </c>
      <c r="Y1092" s="94">
        <v>1003</v>
      </c>
      <c r="Z1092" s="129">
        <v>902</v>
      </c>
      <c r="AA1092" s="129">
        <v>1004</v>
      </c>
      <c r="AB1092" s="129">
        <v>1200</v>
      </c>
      <c r="AC1092" s="51">
        <v>200</v>
      </c>
      <c r="AD1092" s="51">
        <v>1005</v>
      </c>
      <c r="AE1092" s="51">
        <v>1202</v>
      </c>
      <c r="AF1092" s="51">
        <v>2201</v>
      </c>
      <c r="AG1092" s="103">
        <v>2</v>
      </c>
      <c r="AH1092" s="108">
        <v>91001</v>
      </c>
      <c r="AI1092" s="108">
        <v>91003</v>
      </c>
      <c r="AJ1092" s="103"/>
      <c r="AK1092" s="103"/>
    </row>
    <row r="1093" spans="1:37" s="39" customFormat="1" x14ac:dyDescent="0.3">
      <c r="A1093" s="103"/>
      <c r="B1093" s="103">
        <v>91003</v>
      </c>
      <c r="C1093" s="103" t="s">
        <v>809</v>
      </c>
      <c r="D1093" s="103" t="s">
        <v>809</v>
      </c>
      <c r="E1093" s="103" t="s">
        <v>126</v>
      </c>
      <c r="F1093" s="103" t="s">
        <v>724</v>
      </c>
      <c r="G1093" s="103">
        <v>0</v>
      </c>
      <c r="H1093" s="103">
        <v>0</v>
      </c>
      <c r="I1093" s="103" t="s">
        <v>127</v>
      </c>
      <c r="J1093" s="103">
        <v>0</v>
      </c>
      <c r="K1093" s="103">
        <v>16</v>
      </c>
      <c r="L1093" s="103">
        <v>0</v>
      </c>
      <c r="M1093" s="103">
        <v>0</v>
      </c>
      <c r="N1093" s="103">
        <v>0</v>
      </c>
      <c r="O1093" s="103">
        <v>0</v>
      </c>
      <c r="P1093" s="103">
        <v>1</v>
      </c>
      <c r="Q1093" s="103">
        <v>1</v>
      </c>
      <c r="R1093" s="103">
        <v>0</v>
      </c>
      <c r="S1093" s="111">
        <v>2025</v>
      </c>
      <c r="T1093" s="53">
        <v>40000</v>
      </c>
      <c r="U1093" s="50">
        <v>102</v>
      </c>
      <c r="V1093" s="50">
        <v>6902</v>
      </c>
      <c r="W1093" s="128">
        <v>901</v>
      </c>
      <c r="X1093" s="94">
        <v>901</v>
      </c>
      <c r="Y1093" s="94">
        <v>1003</v>
      </c>
      <c r="Z1093" s="129">
        <v>902</v>
      </c>
      <c r="AA1093" s="129">
        <v>1004</v>
      </c>
      <c r="AB1093" s="129">
        <v>1200</v>
      </c>
      <c r="AC1093" s="51">
        <v>201</v>
      </c>
      <c r="AD1093" s="51">
        <v>1005</v>
      </c>
      <c r="AE1093" s="51">
        <v>1202</v>
      </c>
      <c r="AF1093" s="51">
        <v>2201</v>
      </c>
      <c r="AG1093" s="103">
        <v>3</v>
      </c>
      <c r="AH1093" s="108">
        <v>91002</v>
      </c>
      <c r="AI1093" s="108">
        <v>91004</v>
      </c>
      <c r="AJ1093" s="103"/>
      <c r="AK1093" s="103"/>
    </row>
    <row r="1094" spans="1:37" s="39" customFormat="1" x14ac:dyDescent="0.3">
      <c r="A1094" s="103"/>
      <c r="B1094" s="103">
        <v>91004</v>
      </c>
      <c r="C1094" s="103" t="s">
        <v>809</v>
      </c>
      <c r="D1094" s="103" t="s">
        <v>809</v>
      </c>
      <c r="E1094" s="103" t="s">
        <v>126</v>
      </c>
      <c r="F1094" s="103" t="s">
        <v>725</v>
      </c>
      <c r="G1094" s="103">
        <v>0</v>
      </c>
      <c r="H1094" s="103">
        <v>0</v>
      </c>
      <c r="I1094" s="103" t="s">
        <v>127</v>
      </c>
      <c r="J1094" s="103">
        <v>0</v>
      </c>
      <c r="K1094" s="103">
        <v>16</v>
      </c>
      <c r="L1094" s="103">
        <v>0</v>
      </c>
      <c r="M1094" s="103">
        <v>0</v>
      </c>
      <c r="N1094" s="103">
        <v>0</v>
      </c>
      <c r="O1094" s="103">
        <v>0</v>
      </c>
      <c r="P1094" s="103">
        <v>1</v>
      </c>
      <c r="Q1094" s="103">
        <v>1</v>
      </c>
      <c r="R1094" s="103">
        <v>0</v>
      </c>
      <c r="S1094" s="111">
        <v>2029</v>
      </c>
      <c r="T1094" s="53">
        <v>46000</v>
      </c>
      <c r="U1094" s="50">
        <v>200</v>
      </c>
      <c r="V1094" s="50">
        <v>6903</v>
      </c>
      <c r="W1094" s="128">
        <v>901</v>
      </c>
      <c r="X1094" s="94">
        <v>901</v>
      </c>
      <c r="Y1094" s="94">
        <v>1003</v>
      </c>
      <c r="Z1094" s="129">
        <v>902</v>
      </c>
      <c r="AA1094" s="129">
        <v>1004</v>
      </c>
      <c r="AB1094" s="129">
        <v>1200</v>
      </c>
      <c r="AC1094" s="51">
        <v>104</v>
      </c>
      <c r="AD1094" s="51">
        <v>1005</v>
      </c>
      <c r="AE1094" s="51">
        <v>1202</v>
      </c>
      <c r="AF1094" s="51">
        <v>2201</v>
      </c>
      <c r="AG1094" s="103">
        <v>4</v>
      </c>
      <c r="AH1094" s="108">
        <v>91003</v>
      </c>
      <c r="AI1094" s="108">
        <v>91005</v>
      </c>
      <c r="AJ1094" s="103"/>
      <c r="AK1094" s="103"/>
    </row>
    <row r="1095" spans="1:37" s="39" customFormat="1" x14ac:dyDescent="0.3">
      <c r="A1095" s="103"/>
      <c r="B1095" s="103">
        <v>91005</v>
      </c>
      <c r="C1095" s="103" t="s">
        <v>809</v>
      </c>
      <c r="D1095" s="103" t="s">
        <v>809</v>
      </c>
      <c r="E1095" s="103" t="s">
        <v>126</v>
      </c>
      <c r="F1095" s="103" t="s">
        <v>726</v>
      </c>
      <c r="G1095" s="103">
        <v>0</v>
      </c>
      <c r="H1095" s="103">
        <v>0</v>
      </c>
      <c r="I1095" s="103" t="s">
        <v>127</v>
      </c>
      <c r="J1095" s="103">
        <v>0</v>
      </c>
      <c r="K1095" s="103">
        <v>16</v>
      </c>
      <c r="L1095" s="103">
        <v>0</v>
      </c>
      <c r="M1095" s="103">
        <v>0</v>
      </c>
      <c r="N1095" s="103">
        <v>0</v>
      </c>
      <c r="O1095" s="103">
        <v>0</v>
      </c>
      <c r="P1095" s="103">
        <v>1</v>
      </c>
      <c r="Q1095" s="103">
        <v>1</v>
      </c>
      <c r="R1095" s="103">
        <v>0</v>
      </c>
      <c r="S1095" s="111">
        <v>2033</v>
      </c>
      <c r="T1095" s="53">
        <v>60000</v>
      </c>
      <c r="U1095" s="50">
        <v>201</v>
      </c>
      <c r="V1095" s="50">
        <v>6904</v>
      </c>
      <c r="W1095" s="128">
        <v>901</v>
      </c>
      <c r="X1095" s="94">
        <v>901</v>
      </c>
      <c r="Y1095" s="94">
        <v>1003</v>
      </c>
      <c r="Z1095" s="129">
        <v>902</v>
      </c>
      <c r="AA1095" s="129">
        <v>1004</v>
      </c>
      <c r="AB1095" s="129">
        <v>1200</v>
      </c>
      <c r="AC1095" s="51">
        <v>105</v>
      </c>
      <c r="AD1095" s="51">
        <v>1005</v>
      </c>
      <c r="AE1095" s="51">
        <v>1202</v>
      </c>
      <c r="AF1095" s="51">
        <v>2202</v>
      </c>
      <c r="AG1095" s="103">
        <v>5</v>
      </c>
      <c r="AH1095" s="108">
        <v>91004</v>
      </c>
      <c r="AI1095" s="108">
        <v>91006</v>
      </c>
      <c r="AJ1095" s="103"/>
      <c r="AK1095" s="103"/>
    </row>
    <row r="1096" spans="1:37" s="39" customFormat="1" x14ac:dyDescent="0.3">
      <c r="A1096" s="103"/>
      <c r="B1096" s="103">
        <v>91006</v>
      </c>
      <c r="C1096" s="103" t="s">
        <v>809</v>
      </c>
      <c r="D1096" s="103" t="s">
        <v>809</v>
      </c>
      <c r="E1096" s="103" t="s">
        <v>126</v>
      </c>
      <c r="F1096" s="103" t="s">
        <v>727</v>
      </c>
      <c r="G1096" s="103">
        <v>0</v>
      </c>
      <c r="H1096" s="103">
        <v>0</v>
      </c>
      <c r="I1096" s="103" t="s">
        <v>127</v>
      </c>
      <c r="J1096" s="103">
        <v>0</v>
      </c>
      <c r="K1096" s="103">
        <v>16</v>
      </c>
      <c r="L1096" s="103">
        <v>0</v>
      </c>
      <c r="M1096" s="103">
        <v>0</v>
      </c>
      <c r="N1096" s="103">
        <v>0</v>
      </c>
      <c r="O1096" s="103">
        <v>0</v>
      </c>
      <c r="P1096" s="103">
        <v>1</v>
      </c>
      <c r="Q1096" s="103">
        <v>1</v>
      </c>
      <c r="R1096" s="103">
        <v>0</v>
      </c>
      <c r="S1096" s="111">
        <v>2037</v>
      </c>
      <c r="T1096" s="53">
        <v>68000</v>
      </c>
      <c r="U1096" s="50">
        <v>103</v>
      </c>
      <c r="V1096" s="50">
        <v>6905</v>
      </c>
      <c r="W1096" s="128">
        <v>901</v>
      </c>
      <c r="X1096" s="94">
        <v>901</v>
      </c>
      <c r="Y1096" s="94">
        <v>1003</v>
      </c>
      <c r="Z1096" s="129">
        <v>902</v>
      </c>
      <c r="AA1096" s="129">
        <v>1004</v>
      </c>
      <c r="AB1096" s="129">
        <v>1200</v>
      </c>
      <c r="AC1096" s="51">
        <v>8</v>
      </c>
      <c r="AD1096" s="51">
        <v>1005</v>
      </c>
      <c r="AE1096" s="51">
        <v>1202</v>
      </c>
      <c r="AF1096" s="51">
        <v>2202</v>
      </c>
      <c r="AG1096" s="103">
        <v>6</v>
      </c>
      <c r="AH1096" s="108">
        <v>91005</v>
      </c>
      <c r="AI1096" s="108">
        <v>91007</v>
      </c>
      <c r="AJ1096" s="103"/>
      <c r="AK1096" s="103"/>
    </row>
    <row r="1097" spans="1:37" s="39" customFormat="1" x14ac:dyDescent="0.3">
      <c r="A1097" s="103"/>
      <c r="B1097" s="103">
        <v>91007</v>
      </c>
      <c r="C1097" s="103" t="s">
        <v>809</v>
      </c>
      <c r="D1097" s="103" t="s">
        <v>809</v>
      </c>
      <c r="E1097" s="103" t="s">
        <v>126</v>
      </c>
      <c r="F1097" s="103" t="s">
        <v>728</v>
      </c>
      <c r="G1097" s="103">
        <v>0</v>
      </c>
      <c r="H1097" s="103">
        <v>0</v>
      </c>
      <c r="I1097" s="103" t="s">
        <v>127</v>
      </c>
      <c r="J1097" s="103">
        <v>0</v>
      </c>
      <c r="K1097" s="103">
        <v>16</v>
      </c>
      <c r="L1097" s="103">
        <v>0</v>
      </c>
      <c r="M1097" s="103">
        <v>0</v>
      </c>
      <c r="N1097" s="103">
        <v>0</v>
      </c>
      <c r="O1097" s="103">
        <v>0</v>
      </c>
      <c r="P1097" s="103">
        <v>1</v>
      </c>
      <c r="Q1097" s="103">
        <v>1</v>
      </c>
      <c r="R1097" s="103">
        <v>0</v>
      </c>
      <c r="S1097" s="111">
        <v>2041</v>
      </c>
      <c r="T1097" s="53">
        <v>76000</v>
      </c>
      <c r="U1097" s="50">
        <v>104</v>
      </c>
      <c r="V1097" s="50">
        <v>6906</v>
      </c>
      <c r="W1097" s="128">
        <v>901</v>
      </c>
      <c r="X1097" s="94">
        <v>901</v>
      </c>
      <c r="Y1097" s="94">
        <v>1003</v>
      </c>
      <c r="Z1097" s="129">
        <v>902</v>
      </c>
      <c r="AA1097" s="129">
        <v>1004</v>
      </c>
      <c r="AB1097" s="129">
        <v>1201</v>
      </c>
      <c r="AC1097" s="51">
        <v>203</v>
      </c>
      <c r="AD1097" s="51">
        <v>1005</v>
      </c>
      <c r="AE1097" s="51">
        <v>1202</v>
      </c>
      <c r="AF1097" s="51">
        <v>2202</v>
      </c>
      <c r="AG1097" s="103">
        <v>7</v>
      </c>
      <c r="AH1097" s="108">
        <v>91006</v>
      </c>
      <c r="AI1097" s="108">
        <v>91008</v>
      </c>
      <c r="AJ1097" s="103"/>
      <c r="AK1097" s="103"/>
    </row>
    <row r="1098" spans="1:37" s="39" customFormat="1" x14ac:dyDescent="0.3">
      <c r="A1098" s="103"/>
      <c r="B1098" s="103">
        <v>91008</v>
      </c>
      <c r="C1098" s="103" t="s">
        <v>809</v>
      </c>
      <c r="D1098" s="103" t="s">
        <v>809</v>
      </c>
      <c r="E1098" s="103" t="s">
        <v>126</v>
      </c>
      <c r="F1098" s="103" t="s">
        <v>729</v>
      </c>
      <c r="G1098" s="103">
        <v>0</v>
      </c>
      <c r="H1098" s="103">
        <v>0</v>
      </c>
      <c r="I1098" s="103" t="s">
        <v>127</v>
      </c>
      <c r="J1098" s="103">
        <v>0</v>
      </c>
      <c r="K1098" s="103">
        <v>16</v>
      </c>
      <c r="L1098" s="103">
        <v>0</v>
      </c>
      <c r="M1098" s="103">
        <v>0</v>
      </c>
      <c r="N1098" s="103">
        <v>0</v>
      </c>
      <c r="O1098" s="103">
        <v>0</v>
      </c>
      <c r="P1098" s="103">
        <v>1</v>
      </c>
      <c r="Q1098" s="103">
        <v>1</v>
      </c>
      <c r="R1098" s="103">
        <v>0</v>
      </c>
      <c r="S1098" s="111">
        <v>2045</v>
      </c>
      <c r="T1098" s="53">
        <v>86000</v>
      </c>
      <c r="U1098" s="50">
        <v>202</v>
      </c>
      <c r="V1098" s="50">
        <v>6907</v>
      </c>
      <c r="W1098" s="128">
        <v>901</v>
      </c>
      <c r="X1098" s="94">
        <v>901</v>
      </c>
      <c r="Y1098" s="94">
        <v>1003</v>
      </c>
      <c r="Z1098" s="129">
        <v>902</v>
      </c>
      <c r="AA1098" s="129">
        <v>1004</v>
      </c>
      <c r="AB1098" s="129">
        <v>1201</v>
      </c>
      <c r="AC1098" s="51">
        <v>204</v>
      </c>
      <c r="AD1098" s="51">
        <v>1005</v>
      </c>
      <c r="AE1098" s="51">
        <v>1203</v>
      </c>
      <c r="AF1098" s="51">
        <v>2202</v>
      </c>
      <c r="AG1098" s="103">
        <v>8</v>
      </c>
      <c r="AH1098" s="108">
        <v>91007</v>
      </c>
      <c r="AI1098" s="108">
        <v>91009</v>
      </c>
      <c r="AJ1098" s="103"/>
      <c r="AK1098" s="103"/>
    </row>
    <row r="1099" spans="1:37" s="39" customFormat="1" x14ac:dyDescent="0.3">
      <c r="A1099" s="103"/>
      <c r="B1099" s="103">
        <v>91009</v>
      </c>
      <c r="C1099" s="103" t="s">
        <v>809</v>
      </c>
      <c r="D1099" s="103" t="s">
        <v>809</v>
      </c>
      <c r="E1099" s="103" t="s">
        <v>126</v>
      </c>
      <c r="F1099" s="103" t="s">
        <v>730</v>
      </c>
      <c r="G1099" s="103">
        <v>0</v>
      </c>
      <c r="H1099" s="103">
        <v>0</v>
      </c>
      <c r="I1099" s="103" t="s">
        <v>127</v>
      </c>
      <c r="J1099" s="103">
        <v>0</v>
      </c>
      <c r="K1099" s="103">
        <v>16</v>
      </c>
      <c r="L1099" s="103">
        <v>0</v>
      </c>
      <c r="M1099" s="103">
        <v>0</v>
      </c>
      <c r="N1099" s="103">
        <v>0</v>
      </c>
      <c r="O1099" s="103">
        <v>0</v>
      </c>
      <c r="P1099" s="103">
        <v>1</v>
      </c>
      <c r="Q1099" s="103">
        <v>1</v>
      </c>
      <c r="R1099" s="103">
        <v>0</v>
      </c>
      <c r="S1099" s="111">
        <v>2049</v>
      </c>
      <c r="T1099" s="53">
        <v>90000</v>
      </c>
      <c r="U1099" s="50">
        <v>203</v>
      </c>
      <c r="V1099" s="50">
        <v>6908</v>
      </c>
      <c r="W1099" s="128">
        <v>901</v>
      </c>
      <c r="X1099" s="94">
        <v>901</v>
      </c>
      <c r="Y1099" s="94">
        <v>1003</v>
      </c>
      <c r="Z1099" s="129">
        <v>902</v>
      </c>
      <c r="AA1099" s="129">
        <v>1005</v>
      </c>
      <c r="AB1099" s="129">
        <v>1201</v>
      </c>
      <c r="AC1099" s="51">
        <v>9</v>
      </c>
      <c r="AD1099" s="51">
        <v>1005</v>
      </c>
      <c r="AE1099" s="51">
        <v>1203</v>
      </c>
      <c r="AF1099" s="51">
        <v>2202</v>
      </c>
      <c r="AG1099" s="103">
        <v>9</v>
      </c>
      <c r="AH1099" s="108">
        <v>91008</v>
      </c>
      <c r="AI1099" s="108">
        <v>91010</v>
      </c>
      <c r="AJ1099" s="103"/>
      <c r="AK1099" s="103"/>
    </row>
    <row r="1100" spans="1:37" s="39" customFormat="1" x14ac:dyDescent="0.3">
      <c r="A1100" s="103"/>
      <c r="B1100" s="103">
        <v>91010</v>
      </c>
      <c r="C1100" s="103" t="s">
        <v>809</v>
      </c>
      <c r="D1100" s="103" t="s">
        <v>809</v>
      </c>
      <c r="E1100" s="103" t="s">
        <v>126</v>
      </c>
      <c r="F1100" s="103" t="s">
        <v>731</v>
      </c>
      <c r="G1100" s="103">
        <v>0</v>
      </c>
      <c r="H1100" s="103">
        <v>0</v>
      </c>
      <c r="I1100" s="103" t="s">
        <v>127</v>
      </c>
      <c r="J1100" s="103">
        <v>0</v>
      </c>
      <c r="K1100" s="103">
        <v>16</v>
      </c>
      <c r="L1100" s="103">
        <v>0</v>
      </c>
      <c r="M1100" s="103">
        <v>0</v>
      </c>
      <c r="N1100" s="103">
        <v>0</v>
      </c>
      <c r="O1100" s="103">
        <v>0</v>
      </c>
      <c r="P1100" s="103">
        <v>1</v>
      </c>
      <c r="Q1100" s="103">
        <v>1</v>
      </c>
      <c r="R1100" s="103">
        <v>0</v>
      </c>
      <c r="S1100" s="111">
        <v>2053</v>
      </c>
      <c r="T1100" s="53">
        <v>91000</v>
      </c>
      <c r="U1100" s="50">
        <v>105</v>
      </c>
      <c r="V1100" s="50">
        <v>6909</v>
      </c>
      <c r="W1100" s="128">
        <v>901</v>
      </c>
      <c r="X1100" s="94">
        <v>901</v>
      </c>
      <c r="Y1100" s="94">
        <v>1003</v>
      </c>
      <c r="Z1100" s="129">
        <v>902</v>
      </c>
      <c r="AA1100" s="129">
        <v>1005</v>
      </c>
      <c r="AB1100" s="129">
        <v>1201</v>
      </c>
      <c r="AC1100" s="51">
        <v>106</v>
      </c>
      <c r="AD1100" s="51">
        <v>1006</v>
      </c>
      <c r="AE1100" s="51">
        <v>1203</v>
      </c>
      <c r="AF1100" s="51">
        <v>2202</v>
      </c>
      <c r="AG1100" s="103">
        <v>10</v>
      </c>
      <c r="AH1100" s="108">
        <v>91009</v>
      </c>
      <c r="AI1100" s="108">
        <v>91011</v>
      </c>
      <c r="AJ1100" s="103"/>
      <c r="AK1100" s="103"/>
    </row>
    <row r="1101" spans="1:37" s="39" customFormat="1" x14ac:dyDescent="0.3">
      <c r="A1101" s="103"/>
      <c r="B1101" s="103">
        <v>91011</v>
      </c>
      <c r="C1101" s="103" t="s">
        <v>809</v>
      </c>
      <c r="D1101" s="103" t="s">
        <v>809</v>
      </c>
      <c r="E1101" s="103" t="s">
        <v>126</v>
      </c>
      <c r="F1101" s="103" t="s">
        <v>732</v>
      </c>
      <c r="G1101" s="103">
        <v>0</v>
      </c>
      <c r="H1101" s="103">
        <v>0</v>
      </c>
      <c r="I1101" s="103" t="s">
        <v>127</v>
      </c>
      <c r="J1101" s="103">
        <v>0</v>
      </c>
      <c r="K1101" s="103">
        <v>16</v>
      </c>
      <c r="L1101" s="103">
        <v>0</v>
      </c>
      <c r="M1101" s="103">
        <v>0</v>
      </c>
      <c r="N1101" s="103">
        <v>0</v>
      </c>
      <c r="O1101" s="103">
        <v>0</v>
      </c>
      <c r="P1101" s="103">
        <v>1</v>
      </c>
      <c r="Q1101" s="103">
        <v>1</v>
      </c>
      <c r="R1101" s="103">
        <v>0</v>
      </c>
      <c r="S1101" s="111">
        <v>2057</v>
      </c>
      <c r="T1101" s="53">
        <v>91500</v>
      </c>
      <c r="U1101" s="50">
        <v>106</v>
      </c>
      <c r="V1101" s="50">
        <v>6910</v>
      </c>
      <c r="W1101" s="128">
        <v>901</v>
      </c>
      <c r="X1101" s="94">
        <v>901</v>
      </c>
      <c r="Y1101" s="94">
        <v>1003</v>
      </c>
      <c r="Z1101" s="129">
        <v>902</v>
      </c>
      <c r="AA1101" s="129">
        <v>1005</v>
      </c>
      <c r="AB1101" s="129">
        <v>1201</v>
      </c>
      <c r="AC1101" s="51">
        <v>107</v>
      </c>
      <c r="AD1101" s="51">
        <v>1006</v>
      </c>
      <c r="AE1101" s="51">
        <v>1203</v>
      </c>
      <c r="AF1101" s="51">
        <v>2202</v>
      </c>
      <c r="AG1101" s="103">
        <v>11</v>
      </c>
      <c r="AH1101" s="108">
        <v>91010</v>
      </c>
      <c r="AI1101" s="108">
        <v>91012</v>
      </c>
      <c r="AJ1101" s="103"/>
      <c r="AK1101" s="103"/>
    </row>
    <row r="1102" spans="1:37" s="39" customFormat="1" x14ac:dyDescent="0.3">
      <c r="A1102" s="103"/>
      <c r="B1102" s="103">
        <v>91012</v>
      </c>
      <c r="C1102" s="103" t="s">
        <v>809</v>
      </c>
      <c r="D1102" s="103" t="s">
        <v>809</v>
      </c>
      <c r="E1102" s="103" t="s">
        <v>126</v>
      </c>
      <c r="F1102" s="103" t="s">
        <v>733</v>
      </c>
      <c r="G1102" s="103">
        <v>0</v>
      </c>
      <c r="H1102" s="103">
        <v>0</v>
      </c>
      <c r="I1102" s="103" t="s">
        <v>127</v>
      </c>
      <c r="J1102" s="103">
        <v>0</v>
      </c>
      <c r="K1102" s="103">
        <v>16</v>
      </c>
      <c r="L1102" s="103">
        <v>0</v>
      </c>
      <c r="M1102" s="103">
        <v>0</v>
      </c>
      <c r="N1102" s="103">
        <v>0</v>
      </c>
      <c r="O1102" s="103">
        <v>0</v>
      </c>
      <c r="P1102" s="103">
        <v>1</v>
      </c>
      <c r="Q1102" s="103">
        <v>1</v>
      </c>
      <c r="R1102" s="103">
        <v>0</v>
      </c>
      <c r="S1102" s="111">
        <v>2061</v>
      </c>
      <c r="T1102" s="53">
        <v>92000</v>
      </c>
      <c r="U1102" s="50">
        <v>204</v>
      </c>
      <c r="V1102" s="50">
        <v>6911</v>
      </c>
      <c r="W1102" s="128">
        <v>901</v>
      </c>
      <c r="X1102" s="94">
        <v>901</v>
      </c>
      <c r="Y1102" s="94">
        <v>1003</v>
      </c>
      <c r="Z1102" s="129">
        <v>902</v>
      </c>
      <c r="AA1102" s="129">
        <v>1005</v>
      </c>
      <c r="AB1102" s="129">
        <v>1201</v>
      </c>
      <c r="AC1102" s="51">
        <v>10</v>
      </c>
      <c r="AD1102" s="51">
        <v>1006</v>
      </c>
      <c r="AE1102" s="51">
        <v>1203</v>
      </c>
      <c r="AF1102" s="51">
        <v>2202</v>
      </c>
      <c r="AG1102" s="103">
        <v>12</v>
      </c>
      <c r="AH1102" s="108">
        <v>91011</v>
      </c>
      <c r="AI1102" s="108">
        <v>91013</v>
      </c>
      <c r="AJ1102" s="103"/>
      <c r="AK1102" s="103"/>
    </row>
    <row r="1103" spans="1:37" s="39" customFormat="1" x14ac:dyDescent="0.3">
      <c r="A1103" s="103"/>
      <c r="B1103" s="103">
        <v>91013</v>
      </c>
      <c r="C1103" s="103" t="s">
        <v>809</v>
      </c>
      <c r="D1103" s="103" t="s">
        <v>809</v>
      </c>
      <c r="E1103" s="103" t="s">
        <v>126</v>
      </c>
      <c r="F1103" s="103" t="s">
        <v>734</v>
      </c>
      <c r="G1103" s="103">
        <v>0</v>
      </c>
      <c r="H1103" s="103">
        <v>0</v>
      </c>
      <c r="I1103" s="103" t="s">
        <v>127</v>
      </c>
      <c r="J1103" s="103">
        <v>0</v>
      </c>
      <c r="K1103" s="103">
        <v>16</v>
      </c>
      <c r="L1103" s="103">
        <v>0</v>
      </c>
      <c r="M1103" s="103">
        <v>0</v>
      </c>
      <c r="N1103" s="103">
        <v>0</v>
      </c>
      <c r="O1103" s="103">
        <v>0</v>
      </c>
      <c r="P1103" s="103">
        <v>1</v>
      </c>
      <c r="Q1103" s="103">
        <v>1</v>
      </c>
      <c r="R1103" s="103">
        <v>0</v>
      </c>
      <c r="S1103" s="111">
        <v>2065</v>
      </c>
      <c r="T1103" s="53">
        <v>92500</v>
      </c>
      <c r="U1103" s="50">
        <v>205</v>
      </c>
      <c r="V1103" s="50">
        <v>6912</v>
      </c>
      <c r="W1103" s="128">
        <v>901</v>
      </c>
      <c r="X1103" s="94">
        <v>901</v>
      </c>
      <c r="Y1103" s="94">
        <v>1003</v>
      </c>
      <c r="Z1103" s="129">
        <v>902</v>
      </c>
      <c r="AA1103" s="129">
        <v>1005</v>
      </c>
      <c r="AB1103" s="129">
        <v>1201</v>
      </c>
      <c r="AC1103" s="51">
        <v>205</v>
      </c>
      <c r="AD1103" s="51">
        <v>1006</v>
      </c>
      <c r="AE1103" s="51">
        <v>1203</v>
      </c>
      <c r="AF1103" s="51">
        <v>2202</v>
      </c>
      <c r="AG1103" s="103">
        <v>13</v>
      </c>
      <c r="AH1103" s="108">
        <v>91012</v>
      </c>
      <c r="AI1103" s="108">
        <v>91014</v>
      </c>
      <c r="AJ1103" s="103"/>
      <c r="AK1103" s="103"/>
    </row>
    <row r="1104" spans="1:37" s="39" customFormat="1" x14ac:dyDescent="0.3">
      <c r="A1104" s="103"/>
      <c r="B1104" s="103">
        <v>91014</v>
      </c>
      <c r="C1104" s="103" t="s">
        <v>809</v>
      </c>
      <c r="D1104" s="103" t="s">
        <v>809</v>
      </c>
      <c r="E1104" s="103" t="s">
        <v>126</v>
      </c>
      <c r="F1104" s="103" t="s">
        <v>735</v>
      </c>
      <c r="G1104" s="103">
        <v>0</v>
      </c>
      <c r="H1104" s="103">
        <v>0</v>
      </c>
      <c r="I1104" s="103" t="s">
        <v>127</v>
      </c>
      <c r="J1104" s="103">
        <v>0</v>
      </c>
      <c r="K1104" s="103">
        <v>16</v>
      </c>
      <c r="L1104" s="103">
        <v>0</v>
      </c>
      <c r="M1104" s="103">
        <v>0</v>
      </c>
      <c r="N1104" s="103">
        <v>0</v>
      </c>
      <c r="O1104" s="103">
        <v>0</v>
      </c>
      <c r="P1104" s="103">
        <v>1</v>
      </c>
      <c r="Q1104" s="103">
        <v>1</v>
      </c>
      <c r="R1104" s="103">
        <v>0</v>
      </c>
      <c r="S1104" s="111">
        <v>2069</v>
      </c>
      <c r="T1104" s="53">
        <v>93000</v>
      </c>
      <c r="U1104" s="50">
        <v>107</v>
      </c>
      <c r="V1104" s="50">
        <v>6913</v>
      </c>
      <c r="W1104" s="128">
        <v>901</v>
      </c>
      <c r="X1104" s="94">
        <v>901</v>
      </c>
      <c r="Y1104" s="94">
        <v>1003</v>
      </c>
      <c r="Z1104" s="129">
        <v>902</v>
      </c>
      <c r="AA1104" s="129">
        <v>1005</v>
      </c>
      <c r="AB1104" s="129">
        <v>1201</v>
      </c>
      <c r="AC1104" s="51">
        <v>206</v>
      </c>
      <c r="AD1104" s="51">
        <v>1006</v>
      </c>
      <c r="AE1104" s="51">
        <v>1203</v>
      </c>
      <c r="AF1104" s="51">
        <v>2202</v>
      </c>
      <c r="AG1104" s="103">
        <v>14</v>
      </c>
      <c r="AH1104" s="108">
        <v>91013</v>
      </c>
      <c r="AI1104" s="108">
        <v>91015</v>
      </c>
      <c r="AJ1104" s="103"/>
      <c r="AK1104" s="103"/>
    </row>
    <row r="1105" spans="1:37" s="39" customFormat="1" x14ac:dyDescent="0.3">
      <c r="A1105" s="103"/>
      <c r="B1105" s="103">
        <v>91015</v>
      </c>
      <c r="C1105" s="103" t="s">
        <v>809</v>
      </c>
      <c r="D1105" s="103" t="s">
        <v>809</v>
      </c>
      <c r="E1105" s="103" t="s">
        <v>126</v>
      </c>
      <c r="F1105" s="103" t="s">
        <v>736</v>
      </c>
      <c r="G1105" s="103">
        <v>0</v>
      </c>
      <c r="H1105" s="103">
        <v>0</v>
      </c>
      <c r="I1105" s="103" t="s">
        <v>127</v>
      </c>
      <c r="J1105" s="103">
        <v>0</v>
      </c>
      <c r="K1105" s="103">
        <v>16</v>
      </c>
      <c r="L1105" s="103">
        <v>0</v>
      </c>
      <c r="M1105" s="103">
        <v>0</v>
      </c>
      <c r="N1105" s="103">
        <v>0</v>
      </c>
      <c r="O1105" s="103">
        <v>0</v>
      </c>
      <c r="P1105" s="103">
        <v>1</v>
      </c>
      <c r="Q1105" s="103">
        <v>1</v>
      </c>
      <c r="R1105" s="103">
        <v>0</v>
      </c>
      <c r="S1105" s="111">
        <v>2073</v>
      </c>
      <c r="T1105" s="53">
        <v>93500</v>
      </c>
      <c r="U1105" s="50">
        <v>108</v>
      </c>
      <c r="V1105" s="50">
        <v>6914</v>
      </c>
      <c r="W1105" s="128">
        <v>901</v>
      </c>
      <c r="X1105" s="94">
        <v>901</v>
      </c>
      <c r="Y1105" s="94">
        <v>1003</v>
      </c>
      <c r="Z1105" s="129">
        <v>902</v>
      </c>
      <c r="AA1105" s="129">
        <v>1005</v>
      </c>
      <c r="AB1105" s="129">
        <v>1201</v>
      </c>
      <c r="AC1105" s="51">
        <v>11</v>
      </c>
      <c r="AD1105" s="51">
        <v>1006</v>
      </c>
      <c r="AE1105" s="51">
        <v>1204</v>
      </c>
      <c r="AF1105" s="51">
        <v>2202</v>
      </c>
      <c r="AG1105" s="103">
        <v>15</v>
      </c>
      <c r="AH1105" s="108">
        <v>91014</v>
      </c>
      <c r="AI1105" s="108">
        <v>91016</v>
      </c>
      <c r="AJ1105" s="103"/>
      <c r="AK1105" s="103"/>
    </row>
    <row r="1106" spans="1:37" s="39" customFormat="1" x14ac:dyDescent="0.3">
      <c r="A1106" s="103"/>
      <c r="B1106" s="103">
        <v>91016</v>
      </c>
      <c r="C1106" s="103" t="s">
        <v>809</v>
      </c>
      <c r="D1106" s="103" t="s">
        <v>809</v>
      </c>
      <c r="E1106" s="103" t="s">
        <v>126</v>
      </c>
      <c r="F1106" s="103" t="s">
        <v>737</v>
      </c>
      <c r="G1106" s="103">
        <v>0</v>
      </c>
      <c r="H1106" s="103">
        <v>0</v>
      </c>
      <c r="I1106" s="103" t="s">
        <v>127</v>
      </c>
      <c r="J1106" s="103">
        <v>0</v>
      </c>
      <c r="K1106" s="103">
        <v>16</v>
      </c>
      <c r="L1106" s="103">
        <v>0</v>
      </c>
      <c r="M1106" s="103">
        <v>0</v>
      </c>
      <c r="N1106" s="103">
        <v>0</v>
      </c>
      <c r="O1106" s="103">
        <v>0</v>
      </c>
      <c r="P1106" s="103">
        <v>1</v>
      </c>
      <c r="Q1106" s="103">
        <v>1</v>
      </c>
      <c r="R1106" s="103">
        <v>0</v>
      </c>
      <c r="S1106" s="111">
        <v>2077</v>
      </c>
      <c r="T1106" s="53">
        <v>94000</v>
      </c>
      <c r="U1106" s="50">
        <v>206</v>
      </c>
      <c r="V1106" s="50">
        <v>6915</v>
      </c>
      <c r="W1106" s="128">
        <v>901</v>
      </c>
      <c r="X1106" s="94">
        <v>901</v>
      </c>
      <c r="Y1106" s="94">
        <v>1003</v>
      </c>
      <c r="Z1106" s="129">
        <v>902</v>
      </c>
      <c r="AA1106" s="129">
        <v>1005</v>
      </c>
      <c r="AB1106" s="129">
        <v>1201</v>
      </c>
      <c r="AC1106" s="51">
        <v>108</v>
      </c>
      <c r="AD1106" s="51">
        <v>1006</v>
      </c>
      <c r="AE1106" s="51">
        <v>1204</v>
      </c>
      <c r="AF1106" s="51">
        <v>2202</v>
      </c>
      <c r="AG1106" s="103">
        <v>16</v>
      </c>
      <c r="AH1106" s="108">
        <v>91015</v>
      </c>
      <c r="AI1106" s="108">
        <v>91017</v>
      </c>
      <c r="AJ1106" s="103"/>
      <c r="AK1106" s="103"/>
    </row>
    <row r="1107" spans="1:37" s="39" customFormat="1" x14ac:dyDescent="0.3">
      <c r="A1107" s="103"/>
      <c r="B1107" s="103">
        <v>91017</v>
      </c>
      <c r="C1107" s="103" t="s">
        <v>809</v>
      </c>
      <c r="D1107" s="103" t="s">
        <v>809</v>
      </c>
      <c r="E1107" s="103" t="s">
        <v>126</v>
      </c>
      <c r="F1107" s="103" t="s">
        <v>738</v>
      </c>
      <c r="G1107" s="103">
        <v>0</v>
      </c>
      <c r="H1107" s="103">
        <v>0</v>
      </c>
      <c r="I1107" s="103" t="s">
        <v>127</v>
      </c>
      <c r="J1107" s="103">
        <v>0</v>
      </c>
      <c r="K1107" s="103">
        <v>16</v>
      </c>
      <c r="L1107" s="103">
        <v>0</v>
      </c>
      <c r="M1107" s="103">
        <v>0</v>
      </c>
      <c r="N1107" s="103">
        <v>0</v>
      </c>
      <c r="O1107" s="103">
        <v>0</v>
      </c>
      <c r="P1107" s="103">
        <v>1</v>
      </c>
      <c r="Q1107" s="103">
        <v>1</v>
      </c>
      <c r="R1107" s="103">
        <v>0</v>
      </c>
      <c r="S1107" s="111">
        <v>2081</v>
      </c>
      <c r="T1107" s="53">
        <v>94500</v>
      </c>
      <c r="U1107" s="50">
        <v>207</v>
      </c>
      <c r="V1107" s="50">
        <v>6916</v>
      </c>
      <c r="W1107" s="128">
        <v>901</v>
      </c>
      <c r="X1107" s="94">
        <v>901</v>
      </c>
      <c r="Y1107" s="94">
        <v>1003</v>
      </c>
      <c r="Z1107" s="129">
        <v>902</v>
      </c>
      <c r="AA1107" s="129">
        <v>1005</v>
      </c>
      <c r="AB1107" s="129">
        <v>1202</v>
      </c>
      <c r="AC1107" s="51">
        <v>109</v>
      </c>
      <c r="AD1107" s="51">
        <v>1006</v>
      </c>
      <c r="AE1107" s="51">
        <v>1204</v>
      </c>
      <c r="AF1107" s="51">
        <v>2202</v>
      </c>
      <c r="AG1107" s="103">
        <v>17</v>
      </c>
      <c r="AH1107" s="108">
        <v>91016</v>
      </c>
      <c r="AI1107" s="108">
        <v>91018</v>
      </c>
      <c r="AJ1107" s="103"/>
      <c r="AK1107" s="103"/>
    </row>
    <row r="1108" spans="1:37" s="39" customFormat="1" x14ac:dyDescent="0.3">
      <c r="A1108" s="103"/>
      <c r="B1108" s="103">
        <v>91018</v>
      </c>
      <c r="C1108" s="103" t="s">
        <v>809</v>
      </c>
      <c r="D1108" s="103" t="s">
        <v>809</v>
      </c>
      <c r="E1108" s="103" t="s">
        <v>126</v>
      </c>
      <c r="F1108" s="103" t="s">
        <v>739</v>
      </c>
      <c r="G1108" s="103">
        <v>0</v>
      </c>
      <c r="H1108" s="103">
        <v>0</v>
      </c>
      <c r="I1108" s="103" t="s">
        <v>127</v>
      </c>
      <c r="J1108" s="103">
        <v>0</v>
      </c>
      <c r="K1108" s="103">
        <v>16</v>
      </c>
      <c r="L1108" s="103">
        <v>0</v>
      </c>
      <c r="M1108" s="103">
        <v>0</v>
      </c>
      <c r="N1108" s="103">
        <v>0</v>
      </c>
      <c r="O1108" s="103">
        <v>0</v>
      </c>
      <c r="P1108" s="103">
        <v>1</v>
      </c>
      <c r="Q1108" s="103">
        <v>1</v>
      </c>
      <c r="R1108" s="103">
        <v>0</v>
      </c>
      <c r="S1108" s="111">
        <v>2085</v>
      </c>
      <c r="T1108" s="53">
        <v>95000</v>
      </c>
      <c r="U1108" s="50">
        <v>109</v>
      </c>
      <c r="V1108" s="50">
        <v>6917</v>
      </c>
      <c r="W1108" s="128">
        <v>901</v>
      </c>
      <c r="X1108" s="94">
        <v>901</v>
      </c>
      <c r="Y1108" s="94">
        <v>1003</v>
      </c>
      <c r="Z1108" s="129">
        <v>902</v>
      </c>
      <c r="AA1108" s="129">
        <v>1005</v>
      </c>
      <c r="AB1108" s="129">
        <v>1202</v>
      </c>
      <c r="AC1108" s="51">
        <v>12</v>
      </c>
      <c r="AD1108" s="51">
        <v>1006</v>
      </c>
      <c r="AE1108" s="51">
        <v>1204</v>
      </c>
      <c r="AF1108" s="51">
        <v>2202</v>
      </c>
      <c r="AG1108" s="103">
        <v>18</v>
      </c>
      <c r="AH1108" s="108">
        <v>91017</v>
      </c>
      <c r="AI1108" s="108">
        <v>91019</v>
      </c>
      <c r="AJ1108" s="103"/>
      <c r="AK1108" s="103"/>
    </row>
    <row r="1109" spans="1:37" s="39" customFormat="1" x14ac:dyDescent="0.3">
      <c r="A1109" s="103"/>
      <c r="B1109" s="103">
        <v>91019</v>
      </c>
      <c r="C1109" s="103" t="s">
        <v>809</v>
      </c>
      <c r="D1109" s="103" t="s">
        <v>809</v>
      </c>
      <c r="E1109" s="103" t="s">
        <v>126</v>
      </c>
      <c r="F1109" s="103" t="s">
        <v>740</v>
      </c>
      <c r="G1109" s="103">
        <v>0</v>
      </c>
      <c r="H1109" s="103">
        <v>0</v>
      </c>
      <c r="I1109" s="103" t="s">
        <v>127</v>
      </c>
      <c r="J1109" s="103">
        <v>0</v>
      </c>
      <c r="K1109" s="103">
        <v>16</v>
      </c>
      <c r="L1109" s="103">
        <v>0</v>
      </c>
      <c r="M1109" s="103">
        <v>0</v>
      </c>
      <c r="N1109" s="103">
        <v>0</v>
      </c>
      <c r="O1109" s="103">
        <v>0</v>
      </c>
      <c r="P1109" s="103">
        <v>1</v>
      </c>
      <c r="Q1109" s="103">
        <v>1</v>
      </c>
      <c r="R1109" s="103">
        <v>0</v>
      </c>
      <c r="S1109" s="111">
        <v>2089</v>
      </c>
      <c r="T1109" s="53">
        <v>95500</v>
      </c>
      <c r="U1109" s="50">
        <v>110</v>
      </c>
      <c r="V1109" s="50">
        <v>6918</v>
      </c>
      <c r="W1109" s="128">
        <v>901</v>
      </c>
      <c r="X1109" s="94">
        <v>901</v>
      </c>
      <c r="Y1109" s="94">
        <v>1003</v>
      </c>
      <c r="Z1109" s="129">
        <v>902</v>
      </c>
      <c r="AA1109" s="129">
        <v>1005</v>
      </c>
      <c r="AB1109" s="129">
        <v>1202</v>
      </c>
      <c r="AC1109" s="51">
        <v>207</v>
      </c>
      <c r="AD1109" s="51">
        <v>1007</v>
      </c>
      <c r="AE1109" s="51">
        <v>1204</v>
      </c>
      <c r="AF1109" s="51">
        <v>2300</v>
      </c>
      <c r="AG1109" s="103">
        <v>19</v>
      </c>
      <c r="AH1109" s="108">
        <v>91018</v>
      </c>
      <c r="AI1109" s="108">
        <v>91020</v>
      </c>
      <c r="AJ1109" s="103"/>
      <c r="AK1109" s="103"/>
    </row>
    <row r="1110" spans="1:37" s="39" customFormat="1" x14ac:dyDescent="0.3">
      <c r="A1110" s="103"/>
      <c r="B1110" s="103">
        <v>91020</v>
      </c>
      <c r="C1110" s="103" t="s">
        <v>809</v>
      </c>
      <c r="D1110" s="103" t="s">
        <v>809</v>
      </c>
      <c r="E1110" s="103" t="s">
        <v>126</v>
      </c>
      <c r="F1110" s="103" t="s">
        <v>741</v>
      </c>
      <c r="G1110" s="103">
        <v>0</v>
      </c>
      <c r="H1110" s="103">
        <v>0</v>
      </c>
      <c r="I1110" s="103" t="s">
        <v>127</v>
      </c>
      <c r="J1110" s="103">
        <v>0</v>
      </c>
      <c r="K1110" s="103">
        <v>16</v>
      </c>
      <c r="L1110" s="103">
        <v>0</v>
      </c>
      <c r="M1110" s="103">
        <v>0</v>
      </c>
      <c r="N1110" s="103">
        <v>0</v>
      </c>
      <c r="O1110" s="103">
        <v>0</v>
      </c>
      <c r="P1110" s="103">
        <v>1</v>
      </c>
      <c r="Q1110" s="103">
        <v>1</v>
      </c>
      <c r="R1110" s="103">
        <v>0</v>
      </c>
      <c r="S1110" s="111">
        <v>2093</v>
      </c>
      <c r="T1110" s="53">
        <v>96000</v>
      </c>
      <c r="U1110" s="50">
        <v>208</v>
      </c>
      <c r="V1110" s="50">
        <v>6919</v>
      </c>
      <c r="W1110" s="128">
        <v>901</v>
      </c>
      <c r="X1110" s="94">
        <v>901</v>
      </c>
      <c r="Y1110" s="94">
        <v>1003</v>
      </c>
      <c r="Z1110" s="129">
        <v>902</v>
      </c>
      <c r="AA1110" s="129">
        <v>1005</v>
      </c>
      <c r="AB1110" s="129">
        <v>1202</v>
      </c>
      <c r="AC1110" s="51">
        <v>208</v>
      </c>
      <c r="AD1110" s="51">
        <v>1007</v>
      </c>
      <c r="AE1110" s="51">
        <v>1204</v>
      </c>
      <c r="AF1110" s="51">
        <v>2300</v>
      </c>
      <c r="AG1110" s="103">
        <v>20</v>
      </c>
      <c r="AH1110" s="108">
        <v>91019</v>
      </c>
      <c r="AI1110" s="108">
        <v>91021</v>
      </c>
      <c r="AJ1110" s="103"/>
      <c r="AK1110" s="103"/>
    </row>
    <row r="1111" spans="1:37" s="39" customFormat="1" x14ac:dyDescent="0.3">
      <c r="A1111" s="103"/>
      <c r="B1111" s="103">
        <v>91021</v>
      </c>
      <c r="C1111" s="103" t="s">
        <v>809</v>
      </c>
      <c r="D1111" s="103" t="s">
        <v>809</v>
      </c>
      <c r="E1111" s="103" t="s">
        <v>126</v>
      </c>
      <c r="F1111" s="103" t="s">
        <v>742</v>
      </c>
      <c r="G1111" s="103">
        <v>0</v>
      </c>
      <c r="H1111" s="103">
        <v>0</v>
      </c>
      <c r="I1111" s="103" t="s">
        <v>127</v>
      </c>
      <c r="J1111" s="103">
        <v>0</v>
      </c>
      <c r="K1111" s="103">
        <v>16</v>
      </c>
      <c r="L1111" s="103">
        <v>0</v>
      </c>
      <c r="M1111" s="103">
        <v>0</v>
      </c>
      <c r="N1111" s="103">
        <v>0</v>
      </c>
      <c r="O1111" s="103">
        <v>0</v>
      </c>
      <c r="P1111" s="103">
        <v>1</v>
      </c>
      <c r="Q1111" s="103">
        <v>1</v>
      </c>
      <c r="R1111" s="103">
        <v>0</v>
      </c>
      <c r="S1111" s="111">
        <v>2097</v>
      </c>
      <c r="T1111" s="53">
        <v>96500</v>
      </c>
      <c r="U1111" s="50">
        <v>111</v>
      </c>
      <c r="V1111" s="50">
        <v>6920</v>
      </c>
      <c r="W1111" s="128">
        <v>901</v>
      </c>
      <c r="X1111" s="94">
        <v>901</v>
      </c>
      <c r="Y1111" s="94">
        <v>1003</v>
      </c>
      <c r="Z1111" s="129">
        <v>902</v>
      </c>
      <c r="AA1111" s="129">
        <v>1006</v>
      </c>
      <c r="AB1111" s="129">
        <v>1202</v>
      </c>
      <c r="AC1111" s="51">
        <v>13</v>
      </c>
      <c r="AD1111" s="51">
        <v>1007</v>
      </c>
      <c r="AE1111" s="51">
        <v>1205</v>
      </c>
      <c r="AF1111" s="51">
        <v>2300</v>
      </c>
      <c r="AG1111" s="103">
        <v>21</v>
      </c>
      <c r="AH1111" s="108">
        <v>91020</v>
      </c>
      <c r="AI1111" s="108">
        <v>91022</v>
      </c>
      <c r="AJ1111" s="103"/>
      <c r="AK1111" s="103"/>
    </row>
    <row r="1112" spans="1:37" s="39" customFormat="1" x14ac:dyDescent="0.3">
      <c r="A1112" s="103"/>
      <c r="B1112" s="103">
        <v>91022</v>
      </c>
      <c r="C1112" s="103" t="s">
        <v>809</v>
      </c>
      <c r="D1112" s="103" t="s">
        <v>809</v>
      </c>
      <c r="E1112" s="103" t="s">
        <v>126</v>
      </c>
      <c r="F1112" s="103" t="s">
        <v>743</v>
      </c>
      <c r="G1112" s="103">
        <v>0</v>
      </c>
      <c r="H1112" s="103">
        <v>0</v>
      </c>
      <c r="I1112" s="103" t="s">
        <v>127</v>
      </c>
      <c r="J1112" s="103">
        <v>0</v>
      </c>
      <c r="K1112" s="103">
        <v>16</v>
      </c>
      <c r="L1112" s="103">
        <v>0</v>
      </c>
      <c r="M1112" s="103">
        <v>0</v>
      </c>
      <c r="N1112" s="103">
        <v>0</v>
      </c>
      <c r="O1112" s="103">
        <v>0</v>
      </c>
      <c r="P1112" s="103">
        <v>1</v>
      </c>
      <c r="Q1112" s="103">
        <v>1</v>
      </c>
      <c r="R1112" s="103">
        <v>0</v>
      </c>
      <c r="S1112" s="111">
        <v>2101</v>
      </c>
      <c r="T1112" s="53">
        <v>97000</v>
      </c>
      <c r="U1112" s="50">
        <v>209</v>
      </c>
      <c r="V1112" s="50">
        <v>6921</v>
      </c>
      <c r="W1112" s="128">
        <v>901</v>
      </c>
      <c r="X1112" s="94">
        <v>901</v>
      </c>
      <c r="Y1112" s="94">
        <v>1003</v>
      </c>
      <c r="Z1112" s="129">
        <v>902</v>
      </c>
      <c r="AA1112" s="129">
        <v>1006</v>
      </c>
      <c r="AB1112" s="129">
        <v>1202</v>
      </c>
      <c r="AC1112" s="51">
        <v>110</v>
      </c>
      <c r="AD1112" s="51">
        <v>1007</v>
      </c>
      <c r="AE1112" s="51">
        <v>1205</v>
      </c>
      <c r="AF1112" s="51">
        <v>2300</v>
      </c>
      <c r="AG1112" s="103">
        <v>22</v>
      </c>
      <c r="AH1112" s="108">
        <v>91021</v>
      </c>
      <c r="AI1112" s="108">
        <v>91023</v>
      </c>
      <c r="AJ1112" s="103"/>
      <c r="AK1112" s="103"/>
    </row>
    <row r="1113" spans="1:37" s="39" customFormat="1" x14ac:dyDescent="0.3">
      <c r="A1113" s="103"/>
      <c r="B1113" s="103">
        <v>91023</v>
      </c>
      <c r="C1113" s="103" t="s">
        <v>809</v>
      </c>
      <c r="D1113" s="103" t="s">
        <v>809</v>
      </c>
      <c r="E1113" s="103" t="s">
        <v>126</v>
      </c>
      <c r="F1113" s="103" t="s">
        <v>744</v>
      </c>
      <c r="G1113" s="103">
        <v>0</v>
      </c>
      <c r="H1113" s="103">
        <v>0</v>
      </c>
      <c r="I1113" s="103" t="s">
        <v>127</v>
      </c>
      <c r="J1113" s="103">
        <v>0</v>
      </c>
      <c r="K1113" s="103">
        <v>16</v>
      </c>
      <c r="L1113" s="103">
        <v>0</v>
      </c>
      <c r="M1113" s="103">
        <v>0</v>
      </c>
      <c r="N1113" s="103">
        <v>0</v>
      </c>
      <c r="O1113" s="103">
        <v>0</v>
      </c>
      <c r="P1113" s="103">
        <v>1</v>
      </c>
      <c r="Q1113" s="103">
        <v>1</v>
      </c>
      <c r="R1113" s="103">
        <v>0</v>
      </c>
      <c r="S1113" s="111">
        <v>2105</v>
      </c>
      <c r="T1113" s="53">
        <v>97500</v>
      </c>
      <c r="U1113" s="50">
        <v>210</v>
      </c>
      <c r="V1113" s="50">
        <v>6922</v>
      </c>
      <c r="W1113" s="128">
        <v>901</v>
      </c>
      <c r="X1113" s="94">
        <v>901</v>
      </c>
      <c r="Y1113" s="94">
        <v>1003</v>
      </c>
      <c r="Z1113" s="129">
        <v>902</v>
      </c>
      <c r="AA1113" s="129">
        <v>1006</v>
      </c>
      <c r="AB1113" s="129">
        <v>1202</v>
      </c>
      <c r="AC1113" s="51">
        <v>111</v>
      </c>
      <c r="AD1113" s="51">
        <v>1007</v>
      </c>
      <c r="AE1113" s="51">
        <v>1205</v>
      </c>
      <c r="AF1113" s="51">
        <v>2301</v>
      </c>
      <c r="AG1113" s="103">
        <v>23</v>
      </c>
      <c r="AH1113" s="108">
        <v>91022</v>
      </c>
      <c r="AI1113" s="108">
        <v>91024</v>
      </c>
      <c r="AJ1113" s="103"/>
      <c r="AK1113" s="103"/>
    </row>
    <row r="1114" spans="1:37" s="39" customFormat="1" x14ac:dyDescent="0.3">
      <c r="A1114" s="103"/>
      <c r="B1114" s="103">
        <v>91024</v>
      </c>
      <c r="C1114" s="103" t="s">
        <v>809</v>
      </c>
      <c r="D1114" s="103" t="s">
        <v>809</v>
      </c>
      <c r="E1114" s="103" t="s">
        <v>126</v>
      </c>
      <c r="F1114" s="103" t="s">
        <v>745</v>
      </c>
      <c r="G1114" s="103">
        <v>0</v>
      </c>
      <c r="H1114" s="103">
        <v>0</v>
      </c>
      <c r="I1114" s="103" t="s">
        <v>127</v>
      </c>
      <c r="J1114" s="103">
        <v>0</v>
      </c>
      <c r="K1114" s="103">
        <v>16</v>
      </c>
      <c r="L1114" s="103">
        <v>0</v>
      </c>
      <c r="M1114" s="103">
        <v>0</v>
      </c>
      <c r="N1114" s="103">
        <v>0</v>
      </c>
      <c r="O1114" s="103">
        <v>0</v>
      </c>
      <c r="P1114" s="103">
        <v>1</v>
      </c>
      <c r="Q1114" s="103">
        <v>1</v>
      </c>
      <c r="R1114" s="103">
        <v>0</v>
      </c>
      <c r="S1114" s="111">
        <v>2109</v>
      </c>
      <c r="T1114" s="53">
        <v>98000</v>
      </c>
      <c r="U1114" s="50">
        <v>112</v>
      </c>
      <c r="V1114" s="50">
        <v>6923</v>
      </c>
      <c r="W1114" s="128">
        <v>901</v>
      </c>
      <c r="X1114" s="94">
        <v>901</v>
      </c>
      <c r="Y1114" s="94">
        <v>1003</v>
      </c>
      <c r="Z1114" s="129">
        <v>902</v>
      </c>
      <c r="AA1114" s="129">
        <v>1006</v>
      </c>
      <c r="AB1114" s="129">
        <v>1202</v>
      </c>
      <c r="AC1114" s="51">
        <v>14</v>
      </c>
      <c r="AD1114" s="51">
        <v>1007</v>
      </c>
      <c r="AE1114" s="51">
        <v>1205</v>
      </c>
      <c r="AF1114" s="51">
        <v>2301</v>
      </c>
      <c r="AG1114" s="103">
        <v>24</v>
      </c>
      <c r="AH1114" s="108">
        <v>91023</v>
      </c>
      <c r="AI1114" s="108">
        <v>91025</v>
      </c>
      <c r="AJ1114" s="103"/>
      <c r="AK1114" s="103"/>
    </row>
    <row r="1115" spans="1:37" s="44" customFormat="1" x14ac:dyDescent="0.3">
      <c r="A1115" s="103"/>
      <c r="B1115" s="103">
        <v>91025</v>
      </c>
      <c r="C1115" s="103" t="s">
        <v>809</v>
      </c>
      <c r="D1115" s="103" t="s">
        <v>809</v>
      </c>
      <c r="E1115" s="103" t="s">
        <v>126</v>
      </c>
      <c r="F1115" s="103" t="s">
        <v>746</v>
      </c>
      <c r="G1115" s="103">
        <v>0</v>
      </c>
      <c r="H1115" s="103">
        <v>0</v>
      </c>
      <c r="I1115" s="103" t="s">
        <v>127</v>
      </c>
      <c r="J1115" s="103">
        <v>0</v>
      </c>
      <c r="K1115" s="103">
        <v>16</v>
      </c>
      <c r="L1115" s="103">
        <v>0</v>
      </c>
      <c r="M1115" s="103">
        <v>0</v>
      </c>
      <c r="N1115" s="103">
        <v>0</v>
      </c>
      <c r="O1115" s="103">
        <v>0</v>
      </c>
      <c r="P1115" s="103">
        <v>1</v>
      </c>
      <c r="Q1115" s="103">
        <v>1</v>
      </c>
      <c r="R1115" s="103">
        <v>0</v>
      </c>
      <c r="S1115" s="111">
        <v>2113</v>
      </c>
      <c r="T1115" s="53">
        <v>98500</v>
      </c>
      <c r="U1115" s="50">
        <v>211</v>
      </c>
      <c r="V1115" s="50">
        <v>6924</v>
      </c>
      <c r="W1115" s="128">
        <v>901</v>
      </c>
      <c r="X1115" s="94">
        <v>901</v>
      </c>
      <c r="Y1115" s="94">
        <v>1003</v>
      </c>
      <c r="Z1115" s="129">
        <v>902</v>
      </c>
      <c r="AA1115" s="129">
        <v>1006</v>
      </c>
      <c r="AB1115" s="129">
        <v>1203</v>
      </c>
      <c r="AC1115" s="51">
        <v>15</v>
      </c>
      <c r="AD1115" s="51">
        <v>1007</v>
      </c>
      <c r="AE1115" s="51">
        <v>1205</v>
      </c>
      <c r="AF1115" s="51">
        <v>2301</v>
      </c>
      <c r="AG1115" s="103">
        <v>25</v>
      </c>
      <c r="AH1115" s="108">
        <v>91024</v>
      </c>
      <c r="AI1115" s="108">
        <v>91026</v>
      </c>
      <c r="AJ1115" s="103"/>
      <c r="AK1115" s="103"/>
    </row>
    <row r="1116" spans="1:37" s="44" customFormat="1" x14ac:dyDescent="0.3">
      <c r="A1116" s="103"/>
      <c r="B1116" s="103">
        <v>91026</v>
      </c>
      <c r="C1116" s="103" t="s">
        <v>809</v>
      </c>
      <c r="D1116" s="103" t="s">
        <v>809</v>
      </c>
      <c r="E1116" s="103" t="s">
        <v>126</v>
      </c>
      <c r="F1116" s="103" t="s">
        <v>747</v>
      </c>
      <c r="G1116" s="103">
        <v>0</v>
      </c>
      <c r="H1116" s="103">
        <v>0</v>
      </c>
      <c r="I1116" s="103" t="s">
        <v>127</v>
      </c>
      <c r="J1116" s="103">
        <v>0</v>
      </c>
      <c r="K1116" s="103">
        <v>16</v>
      </c>
      <c r="L1116" s="103">
        <v>0</v>
      </c>
      <c r="M1116" s="103">
        <v>0</v>
      </c>
      <c r="N1116" s="103">
        <v>0</v>
      </c>
      <c r="O1116" s="103">
        <v>0</v>
      </c>
      <c r="P1116" s="103">
        <v>1</v>
      </c>
      <c r="Q1116" s="103">
        <v>1</v>
      </c>
      <c r="R1116" s="103">
        <v>0</v>
      </c>
      <c r="S1116" s="111">
        <v>2117</v>
      </c>
      <c r="T1116" s="53">
        <v>99000</v>
      </c>
      <c r="U1116" s="50">
        <v>113</v>
      </c>
      <c r="V1116" s="50">
        <v>6925</v>
      </c>
      <c r="W1116" s="128">
        <v>901</v>
      </c>
      <c r="X1116" s="94">
        <v>901</v>
      </c>
      <c r="Y1116" s="94">
        <v>1003</v>
      </c>
      <c r="Z1116" s="129">
        <v>902</v>
      </c>
      <c r="AA1116" s="129">
        <v>1006</v>
      </c>
      <c r="AB1116" s="129">
        <v>1203</v>
      </c>
      <c r="AC1116" s="51">
        <v>209</v>
      </c>
      <c r="AD1116" s="51">
        <v>1007</v>
      </c>
      <c r="AE1116" s="51">
        <v>1205</v>
      </c>
      <c r="AF1116" s="51">
        <v>2301</v>
      </c>
      <c r="AG1116" s="103">
        <v>26</v>
      </c>
      <c r="AH1116" s="108">
        <v>91025</v>
      </c>
      <c r="AI1116" s="108">
        <v>91027</v>
      </c>
      <c r="AJ1116" s="103"/>
      <c r="AK1116" s="103"/>
    </row>
    <row r="1117" spans="1:37" s="46" customFormat="1" x14ac:dyDescent="0.3">
      <c r="A1117" s="103"/>
      <c r="B1117" s="103">
        <v>91027</v>
      </c>
      <c r="C1117" s="103" t="s">
        <v>809</v>
      </c>
      <c r="D1117" s="103" t="s">
        <v>809</v>
      </c>
      <c r="E1117" s="103" t="s">
        <v>126</v>
      </c>
      <c r="F1117" s="103" t="s">
        <v>748</v>
      </c>
      <c r="G1117" s="103">
        <v>0</v>
      </c>
      <c r="H1117" s="103">
        <v>0</v>
      </c>
      <c r="I1117" s="103" t="s">
        <v>127</v>
      </c>
      <c r="J1117" s="103">
        <v>0</v>
      </c>
      <c r="K1117" s="103">
        <v>16</v>
      </c>
      <c r="L1117" s="103">
        <v>0</v>
      </c>
      <c r="M1117" s="103">
        <v>0</v>
      </c>
      <c r="N1117" s="103">
        <v>0</v>
      </c>
      <c r="O1117" s="103">
        <v>0</v>
      </c>
      <c r="P1117" s="103">
        <v>1</v>
      </c>
      <c r="Q1117" s="103">
        <v>1</v>
      </c>
      <c r="R1117" s="103">
        <v>0</v>
      </c>
      <c r="S1117" s="111">
        <v>2121</v>
      </c>
      <c r="T1117" s="53">
        <v>99500</v>
      </c>
      <c r="U1117" s="50">
        <v>114</v>
      </c>
      <c r="V1117" s="50">
        <v>6926</v>
      </c>
      <c r="W1117" s="128">
        <v>901</v>
      </c>
      <c r="X1117" s="94">
        <v>901</v>
      </c>
      <c r="Y1117" s="94">
        <v>1003</v>
      </c>
      <c r="Z1117" s="129">
        <v>902</v>
      </c>
      <c r="AA1117" s="129">
        <v>1006</v>
      </c>
      <c r="AB1117" s="129">
        <v>1203</v>
      </c>
      <c r="AC1117" s="51">
        <v>210</v>
      </c>
      <c r="AD1117" s="51">
        <v>1008</v>
      </c>
      <c r="AE1117" s="51">
        <v>1206</v>
      </c>
      <c r="AF1117" s="51">
        <v>2301</v>
      </c>
      <c r="AG1117" s="103">
        <v>27</v>
      </c>
      <c r="AH1117" s="108">
        <v>91026</v>
      </c>
      <c r="AI1117" s="108">
        <v>91028</v>
      </c>
      <c r="AJ1117" s="108"/>
      <c r="AK1117" s="108"/>
    </row>
    <row r="1118" spans="1:37" s="45" customFormat="1" x14ac:dyDescent="0.3">
      <c r="A1118" s="103"/>
      <c r="B1118" s="103">
        <v>91028</v>
      </c>
      <c r="C1118" s="103" t="s">
        <v>809</v>
      </c>
      <c r="D1118" s="103" t="s">
        <v>809</v>
      </c>
      <c r="E1118" s="103" t="s">
        <v>126</v>
      </c>
      <c r="F1118" s="103" t="s">
        <v>749</v>
      </c>
      <c r="G1118" s="103">
        <v>0</v>
      </c>
      <c r="H1118" s="103">
        <v>0</v>
      </c>
      <c r="I1118" s="103" t="s">
        <v>127</v>
      </c>
      <c r="J1118" s="103">
        <v>0</v>
      </c>
      <c r="K1118" s="103">
        <v>16</v>
      </c>
      <c r="L1118" s="103">
        <v>0</v>
      </c>
      <c r="M1118" s="103">
        <v>0</v>
      </c>
      <c r="N1118" s="103">
        <v>0</v>
      </c>
      <c r="O1118" s="103">
        <v>0</v>
      </c>
      <c r="P1118" s="103">
        <v>1</v>
      </c>
      <c r="Q1118" s="103">
        <v>1</v>
      </c>
      <c r="R1118" s="103">
        <v>0</v>
      </c>
      <c r="S1118" s="111">
        <v>2125</v>
      </c>
      <c r="T1118" s="53">
        <v>100000</v>
      </c>
      <c r="U1118" s="50">
        <v>212</v>
      </c>
      <c r="V1118" s="50">
        <v>6927</v>
      </c>
      <c r="W1118" s="128">
        <v>901</v>
      </c>
      <c r="X1118" s="94">
        <v>901</v>
      </c>
      <c r="Y1118" s="94">
        <v>1003</v>
      </c>
      <c r="Z1118" s="129">
        <v>902</v>
      </c>
      <c r="AA1118" s="129">
        <v>1006</v>
      </c>
      <c r="AB1118" s="129">
        <v>1203</v>
      </c>
      <c r="AC1118" s="51">
        <v>112</v>
      </c>
      <c r="AD1118" s="51">
        <v>1008</v>
      </c>
      <c r="AE1118" s="51">
        <v>1206</v>
      </c>
      <c r="AF1118" s="51">
        <v>2301</v>
      </c>
      <c r="AG1118" s="103">
        <v>28</v>
      </c>
      <c r="AH1118" s="108">
        <v>91027</v>
      </c>
      <c r="AI1118" s="108">
        <v>91029</v>
      </c>
      <c r="AJ1118" s="103"/>
      <c r="AK1118" s="103"/>
    </row>
    <row r="1119" spans="1:37" x14ac:dyDescent="0.3">
      <c r="A1119" s="103"/>
      <c r="B1119" s="103">
        <v>91029</v>
      </c>
      <c r="C1119" s="103" t="s">
        <v>809</v>
      </c>
      <c r="D1119" s="103" t="s">
        <v>809</v>
      </c>
      <c r="E1119" s="103" t="s">
        <v>126</v>
      </c>
      <c r="F1119" s="103" t="s">
        <v>750</v>
      </c>
      <c r="G1119" s="103">
        <v>0</v>
      </c>
      <c r="H1119" s="103">
        <v>0</v>
      </c>
      <c r="I1119" s="103" t="s">
        <v>127</v>
      </c>
      <c r="J1119" s="103">
        <v>0</v>
      </c>
      <c r="K1119" s="103">
        <v>16</v>
      </c>
      <c r="L1119" s="103">
        <v>0</v>
      </c>
      <c r="M1119" s="103">
        <v>0</v>
      </c>
      <c r="N1119" s="103">
        <v>0</v>
      </c>
      <c r="O1119" s="103">
        <v>0</v>
      </c>
      <c r="P1119" s="103">
        <v>1</v>
      </c>
      <c r="Q1119" s="103">
        <v>1</v>
      </c>
      <c r="R1119" s="103">
        <v>0</v>
      </c>
      <c r="S1119" s="111">
        <v>2129</v>
      </c>
      <c r="T1119" s="53">
        <v>100500</v>
      </c>
      <c r="U1119" s="50">
        <v>213</v>
      </c>
      <c r="V1119" s="50">
        <v>6928</v>
      </c>
      <c r="W1119" s="128">
        <v>901</v>
      </c>
      <c r="X1119" s="94">
        <v>901</v>
      </c>
      <c r="Y1119" s="94">
        <v>1003</v>
      </c>
      <c r="Z1119" s="129">
        <v>902</v>
      </c>
      <c r="AA1119" s="129">
        <v>1006</v>
      </c>
      <c r="AB1119" s="129">
        <v>1203</v>
      </c>
      <c r="AC1119" s="51">
        <v>211</v>
      </c>
      <c r="AD1119" s="51">
        <v>1008</v>
      </c>
      <c r="AE1119" s="51">
        <v>1206</v>
      </c>
      <c r="AF1119" s="51">
        <v>2301</v>
      </c>
      <c r="AG1119" s="103">
        <v>29</v>
      </c>
      <c r="AH1119" s="108">
        <v>91028</v>
      </c>
      <c r="AI1119" s="108">
        <v>91030</v>
      </c>
      <c r="AJ1119" s="79"/>
      <c r="AK1119" s="79"/>
    </row>
    <row r="1120" spans="1:37" x14ac:dyDescent="0.3">
      <c r="A1120" s="103"/>
      <c r="B1120" s="103">
        <v>91030</v>
      </c>
      <c r="C1120" s="103" t="s">
        <v>809</v>
      </c>
      <c r="D1120" s="103" t="s">
        <v>809</v>
      </c>
      <c r="E1120" s="103" t="s">
        <v>126</v>
      </c>
      <c r="F1120" s="103" t="s">
        <v>751</v>
      </c>
      <c r="G1120" s="103">
        <v>0</v>
      </c>
      <c r="H1120" s="103">
        <v>0</v>
      </c>
      <c r="I1120" s="103" t="s">
        <v>127</v>
      </c>
      <c r="J1120" s="103">
        <v>0</v>
      </c>
      <c r="K1120" s="103">
        <v>16</v>
      </c>
      <c r="L1120" s="103">
        <v>0</v>
      </c>
      <c r="M1120" s="103">
        <v>0</v>
      </c>
      <c r="N1120" s="103">
        <v>0</v>
      </c>
      <c r="O1120" s="103">
        <v>0</v>
      </c>
      <c r="P1120" s="103">
        <v>1</v>
      </c>
      <c r="Q1120" s="103">
        <v>1</v>
      </c>
      <c r="R1120" s="103">
        <v>0</v>
      </c>
      <c r="S1120" s="111">
        <v>2133</v>
      </c>
      <c r="T1120" s="53">
        <v>101000</v>
      </c>
      <c r="U1120" s="50">
        <v>214</v>
      </c>
      <c r="V1120" s="50">
        <v>6929</v>
      </c>
      <c r="W1120" s="128">
        <v>901</v>
      </c>
      <c r="X1120" s="94">
        <v>901</v>
      </c>
      <c r="Y1120" s="94">
        <v>1003</v>
      </c>
      <c r="Z1120" s="129">
        <v>902</v>
      </c>
      <c r="AA1120" s="129">
        <v>1006</v>
      </c>
      <c r="AB1120" s="129">
        <v>1203</v>
      </c>
      <c r="AC1120" s="51">
        <v>113</v>
      </c>
      <c r="AD1120" s="51">
        <v>1008</v>
      </c>
      <c r="AE1120" s="51">
        <v>1206</v>
      </c>
      <c r="AF1120" s="51">
        <v>2301</v>
      </c>
      <c r="AG1120" s="103">
        <v>30</v>
      </c>
      <c r="AH1120" s="108">
        <v>91029</v>
      </c>
      <c r="AI1120" s="108">
        <v>-1</v>
      </c>
      <c r="AJ1120" s="79"/>
      <c r="AK1120" s="79"/>
    </row>
    <row r="1121" spans="1:37" x14ac:dyDescent="0.3">
      <c r="A1121" s="87" t="s">
        <v>1641</v>
      </c>
      <c r="B1121" s="87"/>
      <c r="C1121" s="87"/>
      <c r="D1121" s="87"/>
      <c r="E1121" s="87"/>
      <c r="F1121" s="87"/>
      <c r="G1121" s="87"/>
      <c r="H1121" s="87"/>
      <c r="I1121" s="87"/>
      <c r="J1121" s="87"/>
      <c r="K1121" s="87"/>
      <c r="L1121" s="87"/>
      <c r="M1121" s="87"/>
      <c r="N1121" s="87"/>
      <c r="O1121" s="87"/>
      <c r="P1121" s="87"/>
      <c r="Q1121" s="87"/>
      <c r="R1121" s="87"/>
      <c r="S1121" s="87"/>
      <c r="T1121" s="87"/>
      <c r="U1121" s="87"/>
      <c r="V1121" s="87"/>
      <c r="W1121" s="87"/>
      <c r="X1121" s="87"/>
      <c r="Y1121" s="87"/>
      <c r="Z1121" s="87"/>
      <c r="AA1121" s="87"/>
      <c r="AB1121" s="87"/>
      <c r="AC1121" s="87"/>
      <c r="AD1121" s="87"/>
      <c r="AE1121" s="87"/>
      <c r="AF1121" s="87"/>
      <c r="AG1121" s="103"/>
      <c r="AH1121" s="103"/>
      <c r="AI1121" s="103"/>
      <c r="AJ1121" s="79"/>
      <c r="AK1121" s="79"/>
    </row>
    <row r="1122" spans="1:37" x14ac:dyDescent="0.3">
      <c r="A1122" s="48" t="s">
        <v>1642</v>
      </c>
      <c r="B1122" s="48" t="s">
        <v>168</v>
      </c>
      <c r="C1122" s="48" t="s">
        <v>96</v>
      </c>
      <c r="D1122" s="48" t="s">
        <v>180</v>
      </c>
      <c r="E1122" s="48" t="s">
        <v>181</v>
      </c>
      <c r="F1122" s="48" t="s">
        <v>182</v>
      </c>
      <c r="G1122" s="48" t="s">
        <v>183</v>
      </c>
      <c r="H1122" s="48" t="s">
        <v>184</v>
      </c>
      <c r="I1122" s="48" t="s">
        <v>1643</v>
      </c>
      <c r="J1122" s="48" t="s">
        <v>185</v>
      </c>
      <c r="K1122" s="48" t="s">
        <v>186</v>
      </c>
      <c r="L1122" s="48" t="s">
        <v>187</v>
      </c>
      <c r="M1122" s="48" t="s">
        <v>188</v>
      </c>
      <c r="N1122" s="48" t="s">
        <v>189</v>
      </c>
      <c r="O1122" s="48" t="s">
        <v>190</v>
      </c>
      <c r="P1122" s="48" t="s">
        <v>191</v>
      </c>
      <c r="Q1122" s="48" t="s">
        <v>192</v>
      </c>
      <c r="R1122" s="48" t="s">
        <v>285</v>
      </c>
      <c r="S1122" s="48" t="s">
        <v>1644</v>
      </c>
      <c r="T1122" s="48" t="s">
        <v>1645</v>
      </c>
      <c r="U1122" s="48" t="s">
        <v>1646</v>
      </c>
      <c r="V1122" s="48" t="s">
        <v>1647</v>
      </c>
      <c r="W1122" s="48" t="s">
        <v>1648</v>
      </c>
      <c r="X1122" s="48" t="s">
        <v>1649</v>
      </c>
      <c r="Y1122" s="48" t="s">
        <v>1650</v>
      </c>
      <c r="Z1122" s="48" t="s">
        <v>1651</v>
      </c>
      <c r="AA1122" s="103" t="s">
        <v>1652</v>
      </c>
      <c r="AB1122" s="103" t="s">
        <v>1653</v>
      </c>
      <c r="AC1122" s="103"/>
      <c r="AD1122" s="103"/>
      <c r="AE1122" s="103"/>
      <c r="AF1122" s="103"/>
      <c r="AG1122" s="103"/>
      <c r="AH1122" s="103"/>
      <c r="AI1122" s="103"/>
      <c r="AJ1122" s="79"/>
      <c r="AK1122" s="79"/>
    </row>
    <row r="1123" spans="1:37" s="49" customFormat="1" x14ac:dyDescent="0.3">
      <c r="A1123" s="108"/>
      <c r="B1123" s="108">
        <v>100000</v>
      </c>
      <c r="C1123" s="108" t="s">
        <v>802</v>
      </c>
      <c r="D1123" s="108" t="s">
        <v>802</v>
      </c>
      <c r="E1123" s="108" t="s">
        <v>126</v>
      </c>
      <c r="F1123" s="108" t="str">
        <f>lng_iteminfo!$O732</f>
        <v>우유 방울</v>
      </c>
      <c r="G1123" s="108">
        <v>1</v>
      </c>
      <c r="H1123" s="108">
        <v>0</v>
      </c>
      <c r="I1123" s="108" t="s">
        <v>803</v>
      </c>
      <c r="J1123" s="108">
        <v>0</v>
      </c>
      <c r="K1123" s="108" t="s">
        <v>815</v>
      </c>
      <c r="L1123" s="108">
        <v>0</v>
      </c>
      <c r="M1123" s="108">
        <v>0</v>
      </c>
      <c r="N1123" s="108">
        <v>0</v>
      </c>
      <c r="O1123" s="108">
        <v>15</v>
      </c>
      <c r="P1123" s="108">
        <v>1</v>
      </c>
      <c r="Q1123" s="108">
        <v>4000</v>
      </c>
      <c r="R1123" s="108" t="str">
        <f>lng_iteminfo!$O745</f>
        <v>우유 1리터 추가  (월)</v>
      </c>
      <c r="S1123" s="108">
        <v>100</v>
      </c>
      <c r="T1123" s="108">
        <v>99</v>
      </c>
      <c r="U1123" s="108">
        <v>99</v>
      </c>
      <c r="V1123" s="108">
        <v>1</v>
      </c>
      <c r="W1123" s="108">
        <v>1</v>
      </c>
      <c r="X1123" s="108" t="s">
        <v>804</v>
      </c>
      <c r="Y1123" s="108">
        <v>500</v>
      </c>
      <c r="Z1123" s="108">
        <v>350</v>
      </c>
      <c r="AA1123" s="108">
        <v>17</v>
      </c>
      <c r="AB1123" s="108">
        <v>17</v>
      </c>
      <c r="AC1123" s="108"/>
      <c r="AD1123" s="108"/>
      <c r="AE1123" s="108"/>
      <c r="AF1123" s="108"/>
      <c r="AG1123" s="108"/>
      <c r="AH1123" s="108"/>
      <c r="AI1123" s="108"/>
      <c r="AJ1123" s="108"/>
      <c r="AK1123" s="108"/>
    </row>
    <row r="1124" spans="1:37" s="49" customFormat="1" x14ac:dyDescent="0.3">
      <c r="A1124" s="108"/>
      <c r="B1124" s="108">
        <v>100001</v>
      </c>
      <c r="C1124" s="108" t="s">
        <v>802</v>
      </c>
      <c r="D1124" s="108" t="s">
        <v>802</v>
      </c>
      <c r="E1124" s="108" t="s">
        <v>126</v>
      </c>
      <c r="F1124" s="108" t="str">
        <f>lng_iteminfo!$O733</f>
        <v>신선한 우유병</v>
      </c>
      <c r="G1124" s="108">
        <v>1</v>
      </c>
      <c r="H1124" s="108">
        <v>0</v>
      </c>
      <c r="I1124" s="108" t="s">
        <v>1654</v>
      </c>
      <c r="J1124" s="108">
        <v>0</v>
      </c>
      <c r="K1124" s="108" t="s">
        <v>816</v>
      </c>
      <c r="L1124" s="108">
        <v>0</v>
      </c>
      <c r="M1124" s="108">
        <v>0</v>
      </c>
      <c r="N1124" s="108">
        <v>0</v>
      </c>
      <c r="O1124" s="108">
        <v>15</v>
      </c>
      <c r="P1124" s="108">
        <v>1</v>
      </c>
      <c r="Q1124" s="108">
        <v>40</v>
      </c>
      <c r="R1124" s="108" t="str">
        <f>lng_iteminfo!$O746</f>
        <v>우유 1리터 추가 펫 (시간)</v>
      </c>
      <c r="S1124" s="108">
        <v>30</v>
      </c>
      <c r="T1124" s="108">
        <v>100</v>
      </c>
      <c r="U1124" s="108">
        <v>100</v>
      </c>
      <c r="V1124" s="108">
        <v>1</v>
      </c>
      <c r="W1124" s="108">
        <v>1</v>
      </c>
      <c r="X1124" s="108" t="s">
        <v>805</v>
      </c>
      <c r="Y1124" s="108">
        <v>2500</v>
      </c>
      <c r="Z1124" s="108">
        <v>700</v>
      </c>
      <c r="AA1124" s="108">
        <v>4</v>
      </c>
      <c r="AB1124" s="108">
        <v>21</v>
      </c>
      <c r="AC1124" s="108"/>
      <c r="AD1124" s="108"/>
      <c r="AE1124" s="108"/>
      <c r="AF1124" s="108"/>
      <c r="AG1124" s="108"/>
      <c r="AH1124" s="108"/>
      <c r="AI1124" s="108"/>
      <c r="AJ1124" s="108"/>
      <c r="AK1124" s="108"/>
    </row>
    <row r="1125" spans="1:37" s="52" customFormat="1" x14ac:dyDescent="0.3">
      <c r="A1125" s="108"/>
      <c r="B1125" s="108">
        <v>100002</v>
      </c>
      <c r="C1125" s="108" t="s">
        <v>802</v>
      </c>
      <c r="D1125" s="108" t="s">
        <v>802</v>
      </c>
      <c r="E1125" s="108" t="s">
        <v>126</v>
      </c>
      <c r="F1125" s="108" t="str">
        <f>lng_iteminfo!$O734</f>
        <v>깔끔 멋쟁이 별</v>
      </c>
      <c r="G1125" s="108">
        <v>1</v>
      </c>
      <c r="H1125" s="108">
        <v>0</v>
      </c>
      <c r="I1125" s="108" t="s">
        <v>1655</v>
      </c>
      <c r="J1125" s="108">
        <v>0</v>
      </c>
      <c r="K1125" s="108" t="s">
        <v>817</v>
      </c>
      <c r="L1125" s="108">
        <v>0</v>
      </c>
      <c r="M1125" s="108">
        <v>0</v>
      </c>
      <c r="N1125" s="108">
        <v>0</v>
      </c>
      <c r="O1125" s="108">
        <v>15</v>
      </c>
      <c r="P1125" s="108">
        <v>1</v>
      </c>
      <c r="Q1125" s="108">
        <v>50</v>
      </c>
      <c r="R1125" s="108" t="str">
        <f>lng_iteminfo!$O747</f>
        <v>신선도 추가 획득 펫</v>
      </c>
      <c r="S1125" s="108">
        <v>40</v>
      </c>
      <c r="T1125" s="108">
        <v>101</v>
      </c>
      <c r="U1125" s="108">
        <v>101</v>
      </c>
      <c r="V1125" s="108">
        <v>1</v>
      </c>
      <c r="W1125" s="108">
        <v>1</v>
      </c>
      <c r="X1125" s="108" t="s">
        <v>785</v>
      </c>
      <c r="Y1125" s="108">
        <v>1000</v>
      </c>
      <c r="Z1125" s="108">
        <v>500</v>
      </c>
      <c r="AA1125" s="108">
        <v>10</v>
      </c>
      <c r="AB1125" s="108">
        <v>31</v>
      </c>
      <c r="AC1125" s="108"/>
      <c r="AD1125" s="108"/>
      <c r="AE1125" s="108"/>
      <c r="AF1125" s="108"/>
      <c r="AG1125" s="108"/>
      <c r="AH1125" s="108"/>
      <c r="AI1125" s="108"/>
      <c r="AJ1125" s="108"/>
      <c r="AK1125" s="108"/>
    </row>
    <row r="1126" spans="1:37" s="49" customFormat="1" x14ac:dyDescent="0.3">
      <c r="A1126" s="108"/>
      <c r="B1126" s="108">
        <v>100003</v>
      </c>
      <c r="C1126" s="108" t="s">
        <v>802</v>
      </c>
      <c r="D1126" s="108" t="s">
        <v>802</v>
      </c>
      <c r="E1126" s="108" t="s">
        <v>126</v>
      </c>
      <c r="F1126" s="108" t="str">
        <f>lng_iteminfo!$O735</f>
        <v>찰랑찰랑 양동이</v>
      </c>
      <c r="G1126" s="108">
        <v>1</v>
      </c>
      <c r="H1126" s="108">
        <v>0</v>
      </c>
      <c r="I1126" s="108" t="s">
        <v>1656</v>
      </c>
      <c r="J1126" s="108">
        <v>0</v>
      </c>
      <c r="K1126" s="108" t="s">
        <v>818</v>
      </c>
      <c r="L1126" s="108">
        <v>0</v>
      </c>
      <c r="M1126" s="108">
        <v>0</v>
      </c>
      <c r="N1126" s="108">
        <v>0</v>
      </c>
      <c r="O1126" s="108">
        <v>15</v>
      </c>
      <c r="P1126" s="108">
        <v>1</v>
      </c>
      <c r="Q1126" s="108">
        <v>500</v>
      </c>
      <c r="R1126" s="108" t="str">
        <f>lng_iteminfo!$O748</f>
        <v>양동이 추가 펫</v>
      </c>
      <c r="S1126" s="108">
        <v>50</v>
      </c>
      <c r="T1126" s="108">
        <v>102</v>
      </c>
      <c r="U1126" s="108">
        <v>102</v>
      </c>
      <c r="V1126" s="108">
        <v>1</v>
      </c>
      <c r="W1126" s="108">
        <v>1</v>
      </c>
      <c r="X1126" s="108" t="s">
        <v>786</v>
      </c>
      <c r="Y1126" s="108">
        <v>500</v>
      </c>
      <c r="Z1126" s="108">
        <v>350</v>
      </c>
      <c r="AA1126" s="108">
        <v>17</v>
      </c>
      <c r="AB1126" s="108">
        <v>48</v>
      </c>
      <c r="AC1126" s="108"/>
      <c r="AD1126" s="108"/>
      <c r="AE1126" s="108"/>
      <c r="AF1126" s="108"/>
      <c r="AG1126" s="108"/>
      <c r="AH1126" s="108"/>
      <c r="AI1126" s="108"/>
      <c r="AJ1126" s="108"/>
      <c r="AK1126" s="108"/>
    </row>
    <row r="1127" spans="1:37" s="49" customFormat="1" x14ac:dyDescent="0.3">
      <c r="A1127" s="108"/>
      <c r="B1127" s="108">
        <v>100004</v>
      </c>
      <c r="C1127" s="108" t="s">
        <v>802</v>
      </c>
      <c r="D1127" s="108" t="s">
        <v>802</v>
      </c>
      <c r="E1127" s="108" t="s">
        <v>126</v>
      </c>
      <c r="F1127" s="108" t="str">
        <f>lng_iteminfo!$O736</f>
        <v>밀짚 모자</v>
      </c>
      <c r="G1127" s="108">
        <v>1</v>
      </c>
      <c r="H1127" s="108">
        <v>0</v>
      </c>
      <c r="I1127" s="108" t="s">
        <v>1657</v>
      </c>
      <c r="J1127" s="108">
        <v>0</v>
      </c>
      <c r="K1127" s="108" t="s">
        <v>819</v>
      </c>
      <c r="L1127" s="108">
        <v>0</v>
      </c>
      <c r="M1127" s="108">
        <v>0</v>
      </c>
      <c r="N1127" s="108">
        <v>0</v>
      </c>
      <c r="O1127" s="108">
        <v>15</v>
      </c>
      <c r="P1127" s="108">
        <v>1</v>
      </c>
      <c r="Q1127" s="108">
        <v>500</v>
      </c>
      <c r="R1127" s="108" t="str">
        <f>lng_iteminfo!$O749</f>
        <v>일꾼 소환 펫1</v>
      </c>
      <c r="S1127" s="108">
        <v>60</v>
      </c>
      <c r="T1127" s="108">
        <v>103</v>
      </c>
      <c r="U1127" s="108">
        <v>103</v>
      </c>
      <c r="V1127" s="108">
        <v>0</v>
      </c>
      <c r="W1127" s="108">
        <v>6</v>
      </c>
      <c r="X1127" s="108" t="s">
        <v>787</v>
      </c>
      <c r="Y1127" s="108">
        <v>1800</v>
      </c>
      <c r="Z1127" s="108">
        <v>600</v>
      </c>
      <c r="AA1127" s="108">
        <v>6</v>
      </c>
      <c r="AB1127" s="108">
        <v>54</v>
      </c>
      <c r="AC1127" s="108"/>
      <c r="AD1127" s="108"/>
      <c r="AE1127" s="108"/>
      <c r="AF1127" s="108"/>
      <c r="AG1127" s="108"/>
      <c r="AH1127" s="108"/>
      <c r="AI1127" s="108"/>
      <c r="AJ1127" s="108"/>
      <c r="AK1127" s="108"/>
    </row>
    <row r="1128" spans="1:37" s="49" customFormat="1" x14ac:dyDescent="0.3">
      <c r="A1128" s="108"/>
      <c r="B1128" s="108">
        <v>100005</v>
      </c>
      <c r="C1128" s="108" t="s">
        <v>802</v>
      </c>
      <c r="D1128" s="108" t="s">
        <v>802</v>
      </c>
      <c r="E1128" s="108" t="s">
        <v>126</v>
      </c>
      <c r="F1128" s="108" t="str">
        <f>lng_iteminfo!$O737</f>
        <v>일꾼 인형</v>
      </c>
      <c r="G1128" s="108">
        <v>1</v>
      </c>
      <c r="H1128" s="108">
        <v>0</v>
      </c>
      <c r="I1128" s="108" t="s">
        <v>1654</v>
      </c>
      <c r="J1128" s="108">
        <v>0</v>
      </c>
      <c r="K1128" s="108" t="s">
        <v>820</v>
      </c>
      <c r="L1128" s="108">
        <v>0</v>
      </c>
      <c r="M1128" s="108">
        <v>0</v>
      </c>
      <c r="N1128" s="108">
        <v>0</v>
      </c>
      <c r="O1128" s="108">
        <v>15</v>
      </c>
      <c r="P1128" s="108">
        <v>1</v>
      </c>
      <c r="Q1128" s="108">
        <v>1000</v>
      </c>
      <c r="R1128" s="108" t="str">
        <f>lng_iteminfo!$O750</f>
        <v>일꾼 소환 펫2</v>
      </c>
      <c r="S1128" s="108">
        <v>70</v>
      </c>
      <c r="T1128" s="108">
        <v>103</v>
      </c>
      <c r="U1128" s="108">
        <v>104</v>
      </c>
      <c r="V1128" s="108">
        <v>0</v>
      </c>
      <c r="W1128" s="108">
        <v>6</v>
      </c>
      <c r="X1128" s="108" t="s">
        <v>788</v>
      </c>
      <c r="Y1128" s="108">
        <v>2500</v>
      </c>
      <c r="Z1128" s="108">
        <v>700</v>
      </c>
      <c r="AA1128" s="108">
        <v>4</v>
      </c>
      <c r="AB1128" s="108">
        <v>58</v>
      </c>
      <c r="AC1128" s="108"/>
      <c r="AD1128" s="108"/>
      <c r="AE1128" s="108"/>
      <c r="AF1128" s="108"/>
      <c r="AG1128" s="108"/>
      <c r="AH1128" s="108"/>
      <c r="AI1128" s="108"/>
      <c r="AJ1128" s="108"/>
      <c r="AK1128" s="108"/>
    </row>
    <row r="1129" spans="1:37" s="49" customFormat="1" x14ac:dyDescent="0.3">
      <c r="A1129" s="108"/>
      <c r="B1129" s="108">
        <v>100006</v>
      </c>
      <c r="C1129" s="108" t="s">
        <v>802</v>
      </c>
      <c r="D1129" s="108" t="s">
        <v>802</v>
      </c>
      <c r="E1129" s="108" t="s">
        <v>126</v>
      </c>
      <c r="F1129" s="108" t="str">
        <f>lng_iteminfo!$O738</f>
        <v>작은 젖소 천사</v>
      </c>
      <c r="G1129" s="108">
        <v>1</v>
      </c>
      <c r="H1129" s="108">
        <v>0</v>
      </c>
      <c r="I1129" s="108" t="s">
        <v>1655</v>
      </c>
      <c r="J1129" s="108">
        <v>0</v>
      </c>
      <c r="K1129" s="108" t="s">
        <v>821</v>
      </c>
      <c r="L1129" s="108">
        <v>0</v>
      </c>
      <c r="M1129" s="108">
        <v>0</v>
      </c>
      <c r="N1129" s="108">
        <v>0</v>
      </c>
      <c r="O1129" s="108">
        <v>15</v>
      </c>
      <c r="P1129" s="108">
        <v>1</v>
      </c>
      <c r="Q1129" s="108">
        <v>2000</v>
      </c>
      <c r="R1129" s="108" t="str">
        <f>lng_iteminfo!$O751</f>
        <v>소 성능 강화 펫</v>
      </c>
      <c r="S1129" s="108">
        <v>80</v>
      </c>
      <c r="T1129" s="108">
        <v>105</v>
      </c>
      <c r="U1129" s="108">
        <v>105</v>
      </c>
      <c r="V1129" s="108">
        <v>1</v>
      </c>
      <c r="W1129" s="108">
        <v>1</v>
      </c>
      <c r="X1129" s="108" t="s">
        <v>789</v>
      </c>
      <c r="Y1129" s="108">
        <v>1000</v>
      </c>
      <c r="Z1129" s="108">
        <v>500</v>
      </c>
      <c r="AA1129" s="108">
        <v>10</v>
      </c>
      <c r="AB1129" s="108">
        <v>68</v>
      </c>
      <c r="AC1129" s="108"/>
      <c r="AD1129" s="108"/>
      <c r="AE1129" s="108"/>
      <c r="AF1129" s="108"/>
      <c r="AG1129" s="108"/>
      <c r="AH1129" s="108"/>
      <c r="AI1129" s="108"/>
      <c r="AJ1129" s="108"/>
      <c r="AK1129" s="108"/>
    </row>
    <row r="1130" spans="1:37" s="49" customFormat="1" x14ac:dyDescent="0.3">
      <c r="A1130" s="108"/>
      <c r="B1130" s="108">
        <v>100007</v>
      </c>
      <c r="C1130" s="108" t="s">
        <v>802</v>
      </c>
      <c r="D1130" s="108" t="s">
        <v>802</v>
      </c>
      <c r="E1130" s="108" t="s">
        <v>126</v>
      </c>
      <c r="F1130" s="108" t="str">
        <f>lng_iteminfo!$O739</f>
        <v>작은 양 천사</v>
      </c>
      <c r="G1130" s="108">
        <v>1</v>
      </c>
      <c r="H1130" s="108">
        <v>0</v>
      </c>
      <c r="I1130" s="108" t="s">
        <v>1657</v>
      </c>
      <c r="J1130" s="108">
        <v>0</v>
      </c>
      <c r="K1130" s="108" t="s">
        <v>823</v>
      </c>
      <c r="L1130" s="108">
        <v>0</v>
      </c>
      <c r="M1130" s="108">
        <v>0</v>
      </c>
      <c r="N1130" s="108">
        <v>0</v>
      </c>
      <c r="O1130" s="108">
        <v>15</v>
      </c>
      <c r="P1130" s="108">
        <v>1</v>
      </c>
      <c r="Q1130" s="108">
        <v>3000</v>
      </c>
      <c r="R1130" s="108" t="str">
        <f>lng_iteminfo!$O752</f>
        <v>양 성능 강화 펫</v>
      </c>
      <c r="S1130" s="108">
        <v>99</v>
      </c>
      <c r="T1130" s="108">
        <v>106</v>
      </c>
      <c r="U1130" s="108">
        <v>106</v>
      </c>
      <c r="V1130" s="108">
        <v>1</v>
      </c>
      <c r="W1130" s="108">
        <v>1</v>
      </c>
      <c r="X1130" s="108" t="s">
        <v>790</v>
      </c>
      <c r="Y1130" s="108">
        <v>1800</v>
      </c>
      <c r="Z1130" s="108">
        <v>600</v>
      </c>
      <c r="AA1130" s="108">
        <v>6</v>
      </c>
      <c r="AB1130" s="108">
        <v>74</v>
      </c>
      <c r="AC1130" s="108"/>
      <c r="AD1130" s="108"/>
      <c r="AE1130" s="108"/>
      <c r="AF1130" s="108"/>
      <c r="AG1130" s="108"/>
      <c r="AH1130" s="108"/>
      <c r="AI1130" s="108"/>
      <c r="AJ1130" s="108"/>
      <c r="AK1130" s="108"/>
    </row>
    <row r="1131" spans="1:37" s="49" customFormat="1" x14ac:dyDescent="0.3">
      <c r="A1131" s="108"/>
      <c r="B1131" s="108">
        <v>100008</v>
      </c>
      <c r="C1131" s="108" t="s">
        <v>802</v>
      </c>
      <c r="D1131" s="108" t="s">
        <v>802</v>
      </c>
      <c r="E1131" s="108" t="s">
        <v>126</v>
      </c>
      <c r="F1131" s="108" t="str">
        <f>lng_iteminfo!$O740</f>
        <v>작은 산양 천사</v>
      </c>
      <c r="G1131" s="108">
        <v>1</v>
      </c>
      <c r="H1131" s="108">
        <v>0</v>
      </c>
      <c r="I1131" s="108" t="s">
        <v>1654</v>
      </c>
      <c r="J1131" s="108">
        <v>0</v>
      </c>
      <c r="K1131" s="108" t="s">
        <v>822</v>
      </c>
      <c r="L1131" s="108">
        <v>0</v>
      </c>
      <c r="M1131" s="108">
        <v>0</v>
      </c>
      <c r="N1131" s="108">
        <v>0</v>
      </c>
      <c r="O1131" s="108">
        <v>15</v>
      </c>
      <c r="P1131" s="108">
        <v>1</v>
      </c>
      <c r="Q1131" s="108">
        <v>4000</v>
      </c>
      <c r="R1131" s="108" t="str">
        <f>lng_iteminfo!$O753</f>
        <v>산양 성능 강화 펫</v>
      </c>
      <c r="S1131" s="108">
        <v>100</v>
      </c>
      <c r="T1131" s="108">
        <v>107</v>
      </c>
      <c r="U1131" s="108">
        <v>107</v>
      </c>
      <c r="V1131" s="108">
        <v>1</v>
      </c>
      <c r="W1131" s="108">
        <v>1</v>
      </c>
      <c r="X1131" s="108" t="s">
        <v>791</v>
      </c>
      <c r="Y1131" s="108">
        <v>2500</v>
      </c>
      <c r="Z1131" s="108">
        <v>700</v>
      </c>
      <c r="AA1131" s="108">
        <v>4</v>
      </c>
      <c r="AB1131" s="108">
        <v>78</v>
      </c>
      <c r="AC1131" s="108"/>
      <c r="AD1131" s="108"/>
      <c r="AE1131" s="108"/>
      <c r="AF1131" s="108"/>
      <c r="AG1131" s="108"/>
      <c r="AH1131" s="108"/>
      <c r="AI1131" s="108"/>
      <c r="AJ1131" s="108"/>
      <c r="AK1131" s="108"/>
    </row>
    <row r="1132" spans="1:37" s="52" customFormat="1" x14ac:dyDescent="0.3">
      <c r="A1132" s="108"/>
      <c r="B1132" s="108">
        <v>100009</v>
      </c>
      <c r="C1132" s="108" t="s">
        <v>802</v>
      </c>
      <c r="D1132" s="108" t="s">
        <v>802</v>
      </c>
      <c r="E1132" s="108" t="s">
        <v>126</v>
      </c>
      <c r="F1132" s="108" t="str">
        <f>lng_iteminfo!$O741</f>
        <v>반짝이 코인</v>
      </c>
      <c r="G1132" s="108">
        <v>1</v>
      </c>
      <c r="H1132" s="108">
        <v>0</v>
      </c>
      <c r="I1132" s="108" t="s">
        <v>1657</v>
      </c>
      <c r="J1132" s="108">
        <v>0</v>
      </c>
      <c r="K1132" s="108" t="s">
        <v>824</v>
      </c>
      <c r="L1132" s="108">
        <v>0</v>
      </c>
      <c r="M1132" s="108">
        <v>0</v>
      </c>
      <c r="N1132" s="108">
        <v>0</v>
      </c>
      <c r="O1132" s="108">
        <v>15</v>
      </c>
      <c r="P1132" s="108">
        <v>1</v>
      </c>
      <c r="Q1132" s="108">
        <v>3000</v>
      </c>
      <c r="R1132" s="108" t="str">
        <f>lng_iteminfo!$O754</f>
        <v>일정시간 코인주는 펫</v>
      </c>
      <c r="S1132" s="108">
        <v>99</v>
      </c>
      <c r="T1132" s="108">
        <v>108</v>
      </c>
      <c r="U1132" s="108">
        <v>108</v>
      </c>
      <c r="V1132" s="108">
        <v>1</v>
      </c>
      <c r="W1132" s="108">
        <v>1</v>
      </c>
      <c r="X1132" s="108" t="s">
        <v>1658</v>
      </c>
      <c r="Y1132" s="108">
        <v>1800</v>
      </c>
      <c r="Z1132" s="108">
        <v>600</v>
      </c>
      <c r="AA1132" s="108">
        <v>6</v>
      </c>
      <c r="AB1132" s="108">
        <v>84</v>
      </c>
      <c r="AC1132" s="108"/>
      <c r="AD1132" s="108"/>
      <c r="AE1132" s="108"/>
      <c r="AF1132" s="108"/>
      <c r="AG1132" s="108"/>
      <c r="AH1132" s="108"/>
      <c r="AI1132" s="108"/>
      <c r="AJ1132" s="108"/>
      <c r="AK1132" s="108"/>
    </row>
    <row r="1133" spans="1:37" s="52" customFormat="1" x14ac:dyDescent="0.3">
      <c r="A1133" s="108"/>
      <c r="B1133" s="108">
        <v>100010</v>
      </c>
      <c r="C1133" s="108" t="s">
        <v>802</v>
      </c>
      <c r="D1133" s="108" t="s">
        <v>802</v>
      </c>
      <c r="E1133" s="108" t="s">
        <v>126</v>
      </c>
      <c r="F1133" s="108" t="str">
        <f>lng_iteminfo!$O742</f>
        <v>빛나는 우유팩</v>
      </c>
      <c r="G1133" s="108">
        <v>1</v>
      </c>
      <c r="H1133" s="108">
        <v>0</v>
      </c>
      <c r="I1133" s="108" t="s">
        <v>1655</v>
      </c>
      <c r="J1133" s="108">
        <v>0</v>
      </c>
      <c r="K1133" s="108" t="s">
        <v>825</v>
      </c>
      <c r="L1133" s="108">
        <v>0</v>
      </c>
      <c r="M1133" s="108">
        <v>0</v>
      </c>
      <c r="N1133" s="108">
        <v>0</v>
      </c>
      <c r="O1133" s="108">
        <v>15</v>
      </c>
      <c r="P1133" s="108">
        <v>1</v>
      </c>
      <c r="Q1133" s="108">
        <v>4000</v>
      </c>
      <c r="R1133" s="108" t="str">
        <f>lng_iteminfo!$O755</f>
        <v>피버 시간 늘리는 펫</v>
      </c>
      <c r="S1133" s="108">
        <v>100</v>
      </c>
      <c r="T1133" s="108">
        <v>109</v>
      </c>
      <c r="U1133" s="108">
        <v>109</v>
      </c>
      <c r="V1133" s="108">
        <v>1</v>
      </c>
      <c r="W1133" s="108">
        <v>1</v>
      </c>
      <c r="X1133" s="108" t="s">
        <v>1659</v>
      </c>
      <c r="Y1133" s="108">
        <v>1000</v>
      </c>
      <c r="Z1133" s="108">
        <v>500</v>
      </c>
      <c r="AA1133" s="108">
        <v>10</v>
      </c>
      <c r="AB1133" s="108">
        <v>94</v>
      </c>
      <c r="AC1133" s="108"/>
      <c r="AD1133" s="108"/>
      <c r="AE1133" s="108"/>
      <c r="AF1133" s="108"/>
      <c r="AG1133" s="108"/>
      <c r="AH1133" s="108"/>
      <c r="AI1133" s="108"/>
      <c r="AJ1133" s="108"/>
      <c r="AK1133" s="108"/>
    </row>
    <row r="1134" spans="1:37" s="52" customFormat="1" x14ac:dyDescent="0.3">
      <c r="A1134" s="108"/>
      <c r="B1134" s="108">
        <v>100011</v>
      </c>
      <c r="C1134" s="108" t="s">
        <v>802</v>
      </c>
      <c r="D1134" s="108" t="s">
        <v>802</v>
      </c>
      <c r="E1134" s="108" t="s">
        <v>126</v>
      </c>
      <c r="F1134" s="108" t="str">
        <f>lng_iteminfo!$O743</f>
        <v>스톱 워치</v>
      </c>
      <c r="G1134" s="108">
        <v>1</v>
      </c>
      <c r="H1134" s="108">
        <v>0</v>
      </c>
      <c r="I1134" s="108" t="s">
        <v>1655</v>
      </c>
      <c r="J1134" s="108">
        <v>0</v>
      </c>
      <c r="K1134" s="108" t="s">
        <v>1660</v>
      </c>
      <c r="L1134" s="108">
        <v>0</v>
      </c>
      <c r="M1134" s="108">
        <v>0</v>
      </c>
      <c r="N1134" s="108">
        <v>0</v>
      </c>
      <c r="O1134" s="108">
        <v>15</v>
      </c>
      <c r="P1134" s="108">
        <v>1</v>
      </c>
      <c r="Q1134" s="108">
        <v>4000</v>
      </c>
      <c r="R1134" s="108" t="str">
        <f>lng_iteminfo!$O756</f>
        <v>게임 시간 증가 펫</v>
      </c>
      <c r="S1134" s="108">
        <v>100</v>
      </c>
      <c r="T1134" s="108">
        <v>110</v>
      </c>
      <c r="U1134" s="108">
        <v>110</v>
      </c>
      <c r="V1134" s="108">
        <v>1</v>
      </c>
      <c r="W1134" s="108">
        <v>1</v>
      </c>
      <c r="X1134" s="108" t="s">
        <v>1661</v>
      </c>
      <c r="Y1134" s="108">
        <v>1800</v>
      </c>
      <c r="Z1134" s="108">
        <v>600</v>
      </c>
      <c r="AA1134" s="108">
        <v>6</v>
      </c>
      <c r="AB1134" s="108">
        <v>100</v>
      </c>
      <c r="AC1134" s="108"/>
      <c r="AD1134" s="108"/>
      <c r="AE1134" s="108"/>
      <c r="AF1134" s="108"/>
      <c r="AG1134" s="108"/>
      <c r="AH1134" s="108"/>
      <c r="AI1134" s="108"/>
      <c r="AJ1134" s="108"/>
      <c r="AK1134" s="108"/>
    </row>
    <row r="1135" spans="1:37" s="79" customFormat="1" x14ac:dyDescent="0.3">
      <c r="A1135" s="87" t="s">
        <v>1662</v>
      </c>
      <c r="B1135" s="87"/>
      <c r="C1135" s="87"/>
      <c r="D1135" s="87"/>
      <c r="E1135" s="87"/>
      <c r="F1135" s="87"/>
      <c r="G1135" s="87"/>
      <c r="H1135" s="87"/>
      <c r="I1135" s="87"/>
      <c r="J1135" s="87"/>
      <c r="K1135" s="87"/>
      <c r="L1135" s="87"/>
      <c r="M1135" s="87"/>
      <c r="N1135" s="87"/>
      <c r="O1135" s="87"/>
      <c r="P1135" s="87"/>
      <c r="Q1135" s="87"/>
      <c r="R1135" s="87"/>
      <c r="S1135" s="87"/>
      <c r="T1135" s="87"/>
      <c r="U1135" s="87"/>
      <c r="V1135" s="87"/>
      <c r="W1135" s="87"/>
      <c r="X1135" s="87"/>
      <c r="Y1135" s="87"/>
      <c r="Z1135" s="87"/>
      <c r="AA1135" s="87"/>
      <c r="AB1135" s="87"/>
      <c r="AC1135" s="87"/>
      <c r="AD1135" s="87"/>
      <c r="AE1135" s="87" t="s">
        <v>1663</v>
      </c>
      <c r="AF1135" s="87" t="s">
        <v>1664</v>
      </c>
      <c r="AG1135" s="87"/>
      <c r="AH1135" s="87"/>
      <c r="AI1135" s="87"/>
      <c r="AJ1135" s="103"/>
      <c r="AK1135" s="103"/>
    </row>
    <row r="1136" spans="1:37" s="79" customFormat="1" x14ac:dyDescent="0.3">
      <c r="A1136" s="48" t="s">
        <v>1665</v>
      </c>
      <c r="B1136" s="48" t="s">
        <v>168</v>
      </c>
      <c r="C1136" s="48" t="s">
        <v>96</v>
      </c>
      <c r="D1136" s="48" t="s">
        <v>180</v>
      </c>
      <c r="E1136" s="48" t="s">
        <v>181</v>
      </c>
      <c r="F1136" s="48" t="s">
        <v>182</v>
      </c>
      <c r="G1136" s="48" t="s">
        <v>183</v>
      </c>
      <c r="H1136" s="48" t="s">
        <v>184</v>
      </c>
      <c r="I1136" s="48" t="s">
        <v>1643</v>
      </c>
      <c r="J1136" s="48" t="s">
        <v>185</v>
      </c>
      <c r="K1136" s="48" t="s">
        <v>186</v>
      </c>
      <c r="L1136" s="48" t="s">
        <v>187</v>
      </c>
      <c r="M1136" s="48" t="s">
        <v>188</v>
      </c>
      <c r="N1136" s="48" t="s">
        <v>189</v>
      </c>
      <c r="O1136" s="48" t="s">
        <v>190</v>
      </c>
      <c r="P1136" s="48" t="s">
        <v>191</v>
      </c>
      <c r="Q1136" s="48" t="s">
        <v>192</v>
      </c>
      <c r="R1136" s="48" t="s">
        <v>285</v>
      </c>
      <c r="S1136" s="48" t="s">
        <v>1666</v>
      </c>
      <c r="T1136" s="48" t="s">
        <v>1667</v>
      </c>
      <c r="U1136" s="48" t="s">
        <v>1668</v>
      </c>
      <c r="V1136" s="48" t="s">
        <v>1669</v>
      </c>
      <c r="W1136" s="48" t="s">
        <v>1670</v>
      </c>
      <c r="X1136" s="48" t="s">
        <v>1671</v>
      </c>
      <c r="Y1136" s="48" t="s">
        <v>1672</v>
      </c>
      <c r="Z1136" s="48" t="s">
        <v>1060</v>
      </c>
      <c r="AA1136" s="48" t="s">
        <v>1061</v>
      </c>
      <c r="AB1136" s="48" t="s">
        <v>1062</v>
      </c>
      <c r="AC1136" s="48" t="s">
        <v>1673</v>
      </c>
      <c r="AD1136" s="48" t="s">
        <v>1674</v>
      </c>
      <c r="AE1136" s="48" t="s">
        <v>1675</v>
      </c>
      <c r="AF1136" s="48" t="s">
        <v>1676</v>
      </c>
      <c r="AG1136" s="48" t="s">
        <v>1722</v>
      </c>
      <c r="AH1136" s="48"/>
      <c r="AI1136" s="48"/>
      <c r="AJ1136" s="103"/>
      <c r="AK1136" s="103"/>
    </row>
    <row r="1137" spans="1:37" s="174" customFormat="1" x14ac:dyDescent="0.3">
      <c r="A1137" s="171" t="s">
        <v>1677</v>
      </c>
      <c r="B1137" s="171">
        <f>101000+B17</f>
        <v>102000</v>
      </c>
      <c r="C1137" s="171" t="s">
        <v>1678</v>
      </c>
      <c r="D1137" s="171" t="s">
        <v>1678</v>
      </c>
      <c r="E1137" s="171" t="str">
        <f>E17</f>
        <v>장착인벤(1)</v>
      </c>
      <c r="F1137" s="171" t="str">
        <f>"합성" &amp; F17</f>
        <v>합성젖소</v>
      </c>
      <c r="G1137" s="171">
        <v>0</v>
      </c>
      <c r="H1137" s="171">
        <v>0</v>
      </c>
      <c r="I1137" s="171" t="str">
        <f>I17</f>
        <v>저급(0)</v>
      </c>
      <c r="J1137" s="171">
        <v>0</v>
      </c>
      <c r="K1137" s="171">
        <f>K17</f>
        <v>16</v>
      </c>
      <c r="L1137" s="171">
        <v>0</v>
      </c>
      <c r="M1137" s="171">
        <v>0</v>
      </c>
      <c r="N1137" s="171">
        <v>0</v>
      </c>
      <c r="O1137" s="171">
        <v>0</v>
      </c>
      <c r="P1137" s="171">
        <v>0</v>
      </c>
      <c r="Q1137" s="171">
        <v>0</v>
      </c>
      <c r="R1137" s="171" t="str">
        <f>F1137</f>
        <v>합성젖소</v>
      </c>
      <c r="S1137" s="172">
        <v>0</v>
      </c>
      <c r="T1137" s="171">
        <v>0</v>
      </c>
      <c r="U1137" s="171">
        <v>0</v>
      </c>
      <c r="V1137" s="175">
        <v>100</v>
      </c>
      <c r="W1137" s="171">
        <v>0</v>
      </c>
      <c r="X1137" s="171">
        <v>-1</v>
      </c>
      <c r="Y1137" s="171">
        <v>-1</v>
      </c>
      <c r="Z1137" s="171">
        <v>-1</v>
      </c>
      <c r="AA1137" s="171">
        <v>-1</v>
      </c>
      <c r="AB1137" s="171">
        <v>-1</v>
      </c>
      <c r="AC1137" s="171">
        <v>1</v>
      </c>
      <c r="AD1137" s="171">
        <v>1</v>
      </c>
      <c r="AE1137" s="172">
        <v>0</v>
      </c>
      <c r="AF1137" s="171">
        <v>1</v>
      </c>
      <c r="AG1137" s="182">
        <v>0</v>
      </c>
      <c r="AH1137" s="172"/>
      <c r="AI1137" s="172"/>
      <c r="AJ1137" s="172"/>
      <c r="AK1137" s="172"/>
    </row>
    <row r="1138" spans="1:37" s="75" customFormat="1" x14ac:dyDescent="0.3">
      <c r="A1138" s="113"/>
      <c r="B1138" s="113">
        <f>101000+B18</f>
        <v>102001</v>
      </c>
      <c r="C1138" s="113" t="s">
        <v>1678</v>
      </c>
      <c r="D1138" s="113" t="s">
        <v>1678</v>
      </c>
      <c r="E1138" s="113" t="str">
        <f>E18</f>
        <v>장착인벤(1)</v>
      </c>
      <c r="F1138" s="113" t="str">
        <f>"합성" &amp; F18</f>
        <v>합성하늘색 젖소</v>
      </c>
      <c r="G1138" s="113">
        <v>0</v>
      </c>
      <c r="H1138" s="113">
        <v>0</v>
      </c>
      <c r="I1138" s="113" t="str">
        <f>I18</f>
        <v>저급(0)</v>
      </c>
      <c r="J1138" s="113">
        <v>1</v>
      </c>
      <c r="K1138" s="113">
        <f>K18</f>
        <v>17</v>
      </c>
      <c r="L1138" s="113">
        <v>0</v>
      </c>
      <c r="M1138" s="113">
        <v>0</v>
      </c>
      <c r="N1138" s="113">
        <v>0</v>
      </c>
      <c r="O1138" s="113">
        <v>0</v>
      </c>
      <c r="P1138" s="113">
        <v>0</v>
      </c>
      <c r="Q1138" s="113">
        <v>0</v>
      </c>
      <c r="R1138" s="113" t="str">
        <f t="shared" ref="R1138:R1157" si="72">F1138</f>
        <v>합성하늘색 젖소</v>
      </c>
      <c r="S1138" s="109">
        <v>20</v>
      </c>
      <c r="T1138" s="113">
        <v>100</v>
      </c>
      <c r="U1138" s="113">
        <v>5</v>
      </c>
      <c r="V1138" s="131">
        <v>50</v>
      </c>
      <c r="W1138" s="113">
        <v>3</v>
      </c>
      <c r="X1138" s="113">
        <v>1</v>
      </c>
      <c r="Y1138" s="132">
        <v>1</v>
      </c>
      <c r="Z1138" s="132">
        <v>1</v>
      </c>
      <c r="AA1138" s="113">
        <v>-1</v>
      </c>
      <c r="AB1138" s="113">
        <v>-1</v>
      </c>
      <c r="AC1138" s="113">
        <f t="shared" ref="AC1138:AC1151" si="73">X1138</f>
        <v>1</v>
      </c>
      <c r="AD1138" s="113">
        <f>AC1138+1</f>
        <v>2</v>
      </c>
      <c r="AE1138" s="109">
        <v>30</v>
      </c>
      <c r="AF1138" s="113">
        <v>2</v>
      </c>
      <c r="AG1138" s="182">
        <v>0</v>
      </c>
      <c r="AH1138" s="108"/>
      <c r="AI1138" s="108"/>
      <c r="AJ1138" s="108"/>
      <c r="AK1138" s="108"/>
    </row>
    <row r="1139" spans="1:37" s="75" customFormat="1" x14ac:dyDescent="0.3">
      <c r="A1139" s="113"/>
      <c r="B1139" s="113">
        <f>101000+B19</f>
        <v>102002</v>
      </c>
      <c r="C1139" s="113" t="s">
        <v>1678</v>
      </c>
      <c r="D1139" s="113" t="s">
        <v>1678</v>
      </c>
      <c r="E1139" s="113" t="str">
        <f>E19</f>
        <v>장착인벤(1)</v>
      </c>
      <c r="F1139" s="113" t="str">
        <f>"합성" &amp; F19</f>
        <v>합성노랑 젖소</v>
      </c>
      <c r="G1139" s="113">
        <v>0</v>
      </c>
      <c r="H1139" s="113">
        <v>0</v>
      </c>
      <c r="I1139" s="113" t="str">
        <f>I19</f>
        <v>저급(0)</v>
      </c>
      <c r="J1139" s="113">
        <v>2</v>
      </c>
      <c r="K1139" s="113">
        <f>K19</f>
        <v>18</v>
      </c>
      <c r="L1139" s="113">
        <v>0</v>
      </c>
      <c r="M1139" s="113">
        <v>0</v>
      </c>
      <c r="N1139" s="113">
        <v>0</v>
      </c>
      <c r="O1139" s="113">
        <v>0</v>
      </c>
      <c r="P1139" s="113">
        <v>0</v>
      </c>
      <c r="Q1139" s="113">
        <v>0</v>
      </c>
      <c r="R1139" s="113" t="str">
        <f t="shared" si="72"/>
        <v>합성노랑 젖소</v>
      </c>
      <c r="S1139" s="109">
        <v>25</v>
      </c>
      <c r="T1139" s="113">
        <v>230</v>
      </c>
      <c r="U1139" s="113">
        <v>10</v>
      </c>
      <c r="V1139" s="131">
        <v>50</v>
      </c>
      <c r="W1139" s="113">
        <v>3</v>
      </c>
      <c r="X1139" s="113">
        <v>2</v>
      </c>
      <c r="Y1139" s="132">
        <v>2</v>
      </c>
      <c r="Z1139" s="132">
        <v>2</v>
      </c>
      <c r="AA1139" s="113">
        <v>-1</v>
      </c>
      <c r="AB1139" s="113">
        <v>-1</v>
      </c>
      <c r="AC1139" s="113">
        <f t="shared" si="73"/>
        <v>2</v>
      </c>
      <c r="AD1139" s="113">
        <f t="shared" ref="AD1139:AD1181" si="74">AC1139+1</f>
        <v>3</v>
      </c>
      <c r="AE1139" s="109">
        <v>180</v>
      </c>
      <c r="AF1139" s="113">
        <v>2</v>
      </c>
      <c r="AG1139" s="182">
        <v>0</v>
      </c>
      <c r="AH1139" s="108"/>
      <c r="AI1139" s="108"/>
      <c r="AJ1139" s="108"/>
      <c r="AK1139" s="108"/>
    </row>
    <row r="1140" spans="1:37" s="75" customFormat="1" x14ac:dyDescent="0.3">
      <c r="A1140" s="113"/>
      <c r="B1140" s="113">
        <f>101000+B20</f>
        <v>102003</v>
      </c>
      <c r="C1140" s="113" t="s">
        <v>1678</v>
      </c>
      <c r="D1140" s="113" t="s">
        <v>1678</v>
      </c>
      <c r="E1140" s="113" t="str">
        <f>E20</f>
        <v>장착인벤(1)</v>
      </c>
      <c r="F1140" s="113" t="str">
        <f>"합성" &amp; F20</f>
        <v>합성검은소</v>
      </c>
      <c r="G1140" s="113">
        <v>0</v>
      </c>
      <c r="H1140" s="113">
        <v>0</v>
      </c>
      <c r="I1140" s="113" t="str">
        <f>I20</f>
        <v>일반(1)</v>
      </c>
      <c r="J1140" s="113">
        <v>3</v>
      </c>
      <c r="K1140" s="113">
        <f>K20</f>
        <v>19</v>
      </c>
      <c r="L1140" s="113">
        <v>0</v>
      </c>
      <c r="M1140" s="113">
        <v>0</v>
      </c>
      <c r="N1140" s="113">
        <v>0</v>
      </c>
      <c r="O1140" s="113">
        <v>0</v>
      </c>
      <c r="P1140" s="113">
        <v>0</v>
      </c>
      <c r="Q1140" s="113">
        <v>0</v>
      </c>
      <c r="R1140" s="113" t="str">
        <f t="shared" si="72"/>
        <v>합성검은소</v>
      </c>
      <c r="S1140" s="109">
        <v>30</v>
      </c>
      <c r="T1140" s="113">
        <v>330</v>
      </c>
      <c r="U1140" s="113">
        <v>15</v>
      </c>
      <c r="V1140" s="131">
        <v>50</v>
      </c>
      <c r="W1140" s="113">
        <v>3</v>
      </c>
      <c r="X1140" s="113">
        <v>3</v>
      </c>
      <c r="Y1140" s="132">
        <v>3</v>
      </c>
      <c r="Z1140" s="132">
        <v>3</v>
      </c>
      <c r="AA1140" s="113">
        <v>-1</v>
      </c>
      <c r="AB1140" s="113">
        <v>-1</v>
      </c>
      <c r="AC1140" s="113">
        <f t="shared" si="73"/>
        <v>3</v>
      </c>
      <c r="AD1140" s="113">
        <f t="shared" si="74"/>
        <v>4</v>
      </c>
      <c r="AE1140" s="109">
        <v>360</v>
      </c>
      <c r="AF1140" s="113">
        <v>3</v>
      </c>
      <c r="AG1140" s="182">
        <v>1</v>
      </c>
      <c r="AH1140" s="108"/>
      <c r="AI1140" s="108"/>
      <c r="AJ1140" s="108"/>
      <c r="AK1140" s="108"/>
    </row>
    <row r="1141" spans="1:37" s="75" customFormat="1" x14ac:dyDescent="0.3">
      <c r="A1141" s="113"/>
      <c r="B1141" s="113">
        <f>101000+B21</f>
        <v>102004</v>
      </c>
      <c r="C1141" s="113" t="s">
        <v>1678</v>
      </c>
      <c r="D1141" s="113" t="s">
        <v>1678</v>
      </c>
      <c r="E1141" s="113" t="str">
        <f>E21</f>
        <v>장착인벤(1)</v>
      </c>
      <c r="F1141" s="113" t="str">
        <f>"합성" &amp; F21</f>
        <v>합성분홍 점박이 젖소</v>
      </c>
      <c r="G1141" s="113">
        <v>0</v>
      </c>
      <c r="H1141" s="113">
        <v>0</v>
      </c>
      <c r="I1141" s="113" t="str">
        <f>I21</f>
        <v>일반(1)</v>
      </c>
      <c r="J1141" s="113">
        <v>4</v>
      </c>
      <c r="K1141" s="113">
        <f>K21</f>
        <v>20</v>
      </c>
      <c r="L1141" s="113">
        <v>0</v>
      </c>
      <c r="M1141" s="113">
        <v>0</v>
      </c>
      <c r="N1141" s="113">
        <v>0</v>
      </c>
      <c r="O1141" s="113">
        <v>0</v>
      </c>
      <c r="P1141" s="113">
        <v>0</v>
      </c>
      <c r="Q1141" s="113">
        <v>0</v>
      </c>
      <c r="R1141" s="113" t="str">
        <f t="shared" si="72"/>
        <v>합성분홍 점박이 젖소</v>
      </c>
      <c r="S1141" s="109">
        <v>35</v>
      </c>
      <c r="T1141" s="113">
        <v>580</v>
      </c>
      <c r="U1141" s="113">
        <v>20</v>
      </c>
      <c r="V1141" s="131">
        <v>50</v>
      </c>
      <c r="W1141" s="113">
        <v>3</v>
      </c>
      <c r="X1141" s="113">
        <v>4</v>
      </c>
      <c r="Y1141" s="132">
        <v>4</v>
      </c>
      <c r="Z1141" s="132">
        <v>4</v>
      </c>
      <c r="AA1141" s="113">
        <v>-1</v>
      </c>
      <c r="AB1141" s="113">
        <v>-1</v>
      </c>
      <c r="AC1141" s="113">
        <f t="shared" si="73"/>
        <v>4</v>
      </c>
      <c r="AD1141" s="113">
        <f t="shared" si="74"/>
        <v>5</v>
      </c>
      <c r="AE1141" s="109">
        <v>720</v>
      </c>
      <c r="AF1141" s="113">
        <v>3</v>
      </c>
      <c r="AG1141" s="182">
        <v>1</v>
      </c>
      <c r="AH1141" s="108"/>
      <c r="AI1141" s="108"/>
      <c r="AJ1141" s="108"/>
      <c r="AK1141" s="108"/>
    </row>
    <row r="1142" spans="1:37" s="75" customFormat="1" x14ac:dyDescent="0.3">
      <c r="A1142" s="113"/>
      <c r="B1142" s="113">
        <f>101000+B22</f>
        <v>102005</v>
      </c>
      <c r="C1142" s="113" t="s">
        <v>1678</v>
      </c>
      <c r="D1142" s="113" t="s">
        <v>1678</v>
      </c>
      <c r="E1142" s="113" t="str">
        <f>E22</f>
        <v>장착인벤(1)</v>
      </c>
      <c r="F1142" s="113" t="str">
        <f>"합성" &amp; F22</f>
        <v>합성노랑 점박이 젖소</v>
      </c>
      <c r="G1142" s="113">
        <v>0</v>
      </c>
      <c r="H1142" s="113">
        <v>0</v>
      </c>
      <c r="I1142" s="113" t="str">
        <f>I22</f>
        <v>일반(1)</v>
      </c>
      <c r="J1142" s="113">
        <v>5</v>
      </c>
      <c r="K1142" s="113">
        <f>K22</f>
        <v>21</v>
      </c>
      <c r="L1142" s="113">
        <v>0</v>
      </c>
      <c r="M1142" s="113">
        <v>0</v>
      </c>
      <c r="N1142" s="113">
        <v>0</v>
      </c>
      <c r="O1142" s="113">
        <v>0</v>
      </c>
      <c r="P1142" s="113">
        <v>0</v>
      </c>
      <c r="Q1142" s="113">
        <v>0</v>
      </c>
      <c r="R1142" s="113" t="str">
        <f t="shared" si="72"/>
        <v>합성노랑 점박이 젖소</v>
      </c>
      <c r="S1142" s="109">
        <v>40</v>
      </c>
      <c r="T1142" s="113">
        <v>880</v>
      </c>
      <c r="U1142" s="113">
        <v>25</v>
      </c>
      <c r="V1142" s="131">
        <v>50</v>
      </c>
      <c r="W1142" s="113">
        <v>3</v>
      </c>
      <c r="X1142" s="113">
        <v>5</v>
      </c>
      <c r="Y1142" s="132">
        <v>5</v>
      </c>
      <c r="Z1142" s="132">
        <v>5</v>
      </c>
      <c r="AA1142" s="113">
        <v>-1</v>
      </c>
      <c r="AB1142" s="113">
        <v>-1</v>
      </c>
      <c r="AC1142" s="113">
        <f t="shared" si="73"/>
        <v>5</v>
      </c>
      <c r="AD1142" s="113">
        <f t="shared" si="74"/>
        <v>6</v>
      </c>
      <c r="AE1142" s="109">
        <v>1508</v>
      </c>
      <c r="AF1142" s="113">
        <v>3</v>
      </c>
      <c r="AG1142" s="182">
        <v>1</v>
      </c>
      <c r="AH1142" s="108"/>
      <c r="AI1142" s="108"/>
      <c r="AJ1142" s="108"/>
      <c r="AK1142" s="108"/>
    </row>
    <row r="1143" spans="1:37" s="75" customFormat="1" x14ac:dyDescent="0.3">
      <c r="A1143" s="113"/>
      <c r="B1143" s="113" t="e">
        <f>101000+#REF!</f>
        <v>#REF!</v>
      </c>
      <c r="C1143" s="113" t="s">
        <v>1678</v>
      </c>
      <c r="D1143" s="113" t="s">
        <v>1678</v>
      </c>
      <c r="E1143" s="113" t="e">
        <f>#REF!</f>
        <v>#REF!</v>
      </c>
      <c r="F1143" s="113" t="e">
        <f>"합성" &amp;#REF!</f>
        <v>#REF!</v>
      </c>
      <c r="G1143" s="113">
        <v>0</v>
      </c>
      <c r="H1143" s="113">
        <v>0</v>
      </c>
      <c r="I1143" s="113" t="e">
        <f>#REF!</f>
        <v>#REF!</v>
      </c>
      <c r="J1143" s="113">
        <v>6</v>
      </c>
      <c r="K1143" s="113" t="e">
        <f>#REF!</f>
        <v>#REF!</v>
      </c>
      <c r="L1143" s="113">
        <v>0</v>
      </c>
      <c r="M1143" s="113">
        <v>0</v>
      </c>
      <c r="N1143" s="113">
        <v>0</v>
      </c>
      <c r="O1143" s="113">
        <v>0</v>
      </c>
      <c r="P1143" s="113">
        <v>0</v>
      </c>
      <c r="Q1143" s="113">
        <v>0</v>
      </c>
      <c r="R1143" s="113" t="e">
        <f t="shared" si="72"/>
        <v>#REF!</v>
      </c>
      <c r="S1143" s="109">
        <v>45</v>
      </c>
      <c r="T1143" s="113">
        <v>1300</v>
      </c>
      <c r="U1143" s="113">
        <v>30</v>
      </c>
      <c r="V1143" s="131">
        <v>50</v>
      </c>
      <c r="W1143" s="113">
        <v>3</v>
      </c>
      <c r="X1143" s="113">
        <v>6</v>
      </c>
      <c r="Y1143" s="132">
        <v>6</v>
      </c>
      <c r="Z1143" s="132">
        <v>6</v>
      </c>
      <c r="AA1143" s="113">
        <v>-1</v>
      </c>
      <c r="AB1143" s="113">
        <v>-1</v>
      </c>
      <c r="AC1143" s="113">
        <f t="shared" si="73"/>
        <v>6</v>
      </c>
      <c r="AD1143" s="113">
        <f t="shared" si="74"/>
        <v>7</v>
      </c>
      <c r="AE1143" s="109">
        <v>2185</v>
      </c>
      <c r="AF1143" s="113">
        <v>4</v>
      </c>
      <c r="AG1143" s="182">
        <v>3</v>
      </c>
      <c r="AH1143" s="108"/>
      <c r="AI1143" s="108"/>
      <c r="AJ1143" s="108"/>
      <c r="AK1143" s="108"/>
    </row>
    <row r="1144" spans="1:37" s="75" customFormat="1" x14ac:dyDescent="0.3">
      <c r="A1144" s="113"/>
      <c r="B1144" s="113" t="e">
        <f>101000+#REF!</f>
        <v>#REF!</v>
      </c>
      <c r="C1144" s="113" t="s">
        <v>1678</v>
      </c>
      <c r="D1144" s="113" t="s">
        <v>1678</v>
      </c>
      <c r="E1144" s="113" t="e">
        <f>#REF!</f>
        <v>#REF!</v>
      </c>
      <c r="F1144" s="113" t="e">
        <f>"합성" &amp;#REF!</f>
        <v>#REF!</v>
      </c>
      <c r="G1144" s="113">
        <v>0</v>
      </c>
      <c r="H1144" s="113">
        <v>0</v>
      </c>
      <c r="I1144" s="113" t="e">
        <f>#REF!</f>
        <v>#REF!</v>
      </c>
      <c r="J1144" s="113">
        <v>7</v>
      </c>
      <c r="K1144" s="113" t="e">
        <f>#REF!</f>
        <v>#REF!</v>
      </c>
      <c r="L1144" s="113">
        <v>0</v>
      </c>
      <c r="M1144" s="113">
        <v>0</v>
      </c>
      <c r="N1144" s="113">
        <v>0</v>
      </c>
      <c r="O1144" s="113">
        <v>0</v>
      </c>
      <c r="P1144" s="113">
        <v>0</v>
      </c>
      <c r="Q1144" s="113">
        <v>0</v>
      </c>
      <c r="R1144" s="113" t="e">
        <f t="shared" si="72"/>
        <v>#REF!</v>
      </c>
      <c r="S1144" s="109">
        <v>50</v>
      </c>
      <c r="T1144" s="113">
        <v>1700</v>
      </c>
      <c r="U1144" s="113">
        <v>35</v>
      </c>
      <c r="V1144" s="131">
        <v>33</v>
      </c>
      <c r="W1144" s="113">
        <v>4</v>
      </c>
      <c r="X1144" s="113">
        <v>7</v>
      </c>
      <c r="Y1144" s="133">
        <v>7</v>
      </c>
      <c r="Z1144" s="133">
        <v>7</v>
      </c>
      <c r="AA1144" s="133">
        <v>7</v>
      </c>
      <c r="AB1144" s="113">
        <v>-1</v>
      </c>
      <c r="AC1144" s="113">
        <f t="shared" si="73"/>
        <v>7</v>
      </c>
      <c r="AD1144" s="113">
        <f t="shared" si="74"/>
        <v>8</v>
      </c>
      <c r="AE1144" s="109">
        <v>3025</v>
      </c>
      <c r="AF1144" s="113">
        <v>4</v>
      </c>
      <c r="AG1144" s="182">
        <v>3</v>
      </c>
      <c r="AH1144" s="108"/>
      <c r="AI1144" s="108"/>
      <c r="AJ1144" s="108"/>
      <c r="AK1144" s="108"/>
    </row>
    <row r="1145" spans="1:37" s="75" customFormat="1" x14ac:dyDescent="0.3">
      <c r="A1145" s="113"/>
      <c r="B1145" s="113" t="e">
        <f>101000+#REF!</f>
        <v>#REF!</v>
      </c>
      <c r="C1145" s="113" t="s">
        <v>1678</v>
      </c>
      <c r="D1145" s="113" t="s">
        <v>1678</v>
      </c>
      <c r="E1145" s="113" t="e">
        <f>#REF!</f>
        <v>#REF!</v>
      </c>
      <c r="F1145" s="113" t="e">
        <f>"합성" &amp;#REF!</f>
        <v>#REF!</v>
      </c>
      <c r="G1145" s="113">
        <v>0</v>
      </c>
      <c r="H1145" s="113">
        <v>0</v>
      </c>
      <c r="I1145" s="113" t="e">
        <f>#REF!</f>
        <v>#REF!</v>
      </c>
      <c r="J1145" s="113">
        <v>8</v>
      </c>
      <c r="K1145" s="113" t="e">
        <f>#REF!</f>
        <v>#REF!</v>
      </c>
      <c r="L1145" s="113">
        <v>0</v>
      </c>
      <c r="M1145" s="113">
        <v>0</v>
      </c>
      <c r="N1145" s="113">
        <v>0</v>
      </c>
      <c r="O1145" s="113">
        <v>0</v>
      </c>
      <c r="P1145" s="113">
        <v>0</v>
      </c>
      <c r="Q1145" s="113">
        <v>0</v>
      </c>
      <c r="R1145" s="113" t="e">
        <f t="shared" si="72"/>
        <v>#REF!</v>
      </c>
      <c r="S1145" s="109">
        <v>55</v>
      </c>
      <c r="T1145" s="113">
        <v>2100</v>
      </c>
      <c r="U1145" s="113">
        <v>40</v>
      </c>
      <c r="V1145" s="131">
        <v>33</v>
      </c>
      <c r="W1145" s="113">
        <v>4</v>
      </c>
      <c r="X1145" s="113">
        <v>8</v>
      </c>
      <c r="Y1145" s="133">
        <v>8</v>
      </c>
      <c r="Z1145" s="133">
        <v>8</v>
      </c>
      <c r="AA1145" s="133">
        <v>8</v>
      </c>
      <c r="AB1145" s="113">
        <v>-1</v>
      </c>
      <c r="AC1145" s="113">
        <f t="shared" si="73"/>
        <v>8</v>
      </c>
      <c r="AD1145" s="113">
        <f t="shared" si="74"/>
        <v>9</v>
      </c>
      <c r="AE1145" s="109">
        <v>4040</v>
      </c>
      <c r="AF1145" s="113">
        <v>5</v>
      </c>
      <c r="AG1145" s="182">
        <v>4</v>
      </c>
      <c r="AH1145" s="108"/>
      <c r="AI1145" s="108"/>
      <c r="AJ1145" s="108"/>
      <c r="AK1145" s="108"/>
    </row>
    <row r="1146" spans="1:37" s="75" customFormat="1" x14ac:dyDescent="0.3">
      <c r="A1146" s="113"/>
      <c r="B1146" s="113" t="e">
        <f>101000+#REF!</f>
        <v>#REF!</v>
      </c>
      <c r="C1146" s="113" t="s">
        <v>1678</v>
      </c>
      <c r="D1146" s="113" t="s">
        <v>1678</v>
      </c>
      <c r="E1146" s="113" t="e">
        <f>#REF!</f>
        <v>#REF!</v>
      </c>
      <c r="F1146" s="113" t="e">
        <f>"합성" &amp;#REF!</f>
        <v>#REF!</v>
      </c>
      <c r="G1146" s="113">
        <v>0</v>
      </c>
      <c r="H1146" s="113">
        <v>0</v>
      </c>
      <c r="I1146" s="113" t="e">
        <f>#REF!</f>
        <v>#REF!</v>
      </c>
      <c r="J1146" s="113">
        <v>9</v>
      </c>
      <c r="K1146" s="113" t="e">
        <f>#REF!</f>
        <v>#REF!</v>
      </c>
      <c r="L1146" s="113">
        <v>0</v>
      </c>
      <c r="M1146" s="113">
        <v>0</v>
      </c>
      <c r="N1146" s="113">
        <v>0</v>
      </c>
      <c r="O1146" s="113">
        <v>0</v>
      </c>
      <c r="P1146" s="113">
        <v>0</v>
      </c>
      <c r="Q1146" s="113">
        <v>0</v>
      </c>
      <c r="R1146" s="113" t="e">
        <f t="shared" si="72"/>
        <v>#REF!</v>
      </c>
      <c r="S1146" s="109">
        <v>60</v>
      </c>
      <c r="T1146" s="113">
        <v>3500</v>
      </c>
      <c r="U1146" s="113">
        <v>45</v>
      </c>
      <c r="V1146" s="130">
        <v>33</v>
      </c>
      <c r="W1146" s="113">
        <v>4</v>
      </c>
      <c r="X1146" s="113">
        <v>9</v>
      </c>
      <c r="Y1146" s="133">
        <v>9</v>
      </c>
      <c r="Z1146" s="133">
        <v>9</v>
      </c>
      <c r="AA1146" s="133">
        <v>9</v>
      </c>
      <c r="AB1146" s="113">
        <v>-1</v>
      </c>
      <c r="AC1146" s="113">
        <f t="shared" si="73"/>
        <v>9</v>
      </c>
      <c r="AD1146" s="113">
        <f t="shared" si="74"/>
        <v>10</v>
      </c>
      <c r="AE1146" s="109">
        <v>5240</v>
      </c>
      <c r="AF1146" s="113">
        <v>5</v>
      </c>
      <c r="AG1146" s="182">
        <v>6</v>
      </c>
      <c r="AH1146" s="108"/>
      <c r="AI1146" s="108"/>
      <c r="AJ1146" s="108"/>
      <c r="AK1146" s="108"/>
    </row>
    <row r="1147" spans="1:37" s="75" customFormat="1" x14ac:dyDescent="0.3">
      <c r="A1147" s="113"/>
      <c r="B1147" s="113" t="e">
        <f>101000+#REF!</f>
        <v>#REF!</v>
      </c>
      <c r="C1147" s="113" t="s">
        <v>1678</v>
      </c>
      <c r="D1147" s="113" t="s">
        <v>1678</v>
      </c>
      <c r="E1147" s="113" t="e">
        <f>#REF!</f>
        <v>#REF!</v>
      </c>
      <c r="F1147" s="113" t="e">
        <f>"합성" &amp;#REF!</f>
        <v>#REF!</v>
      </c>
      <c r="G1147" s="113">
        <v>0</v>
      </c>
      <c r="H1147" s="113">
        <v>0</v>
      </c>
      <c r="I1147" s="113" t="e">
        <f>#REF!</f>
        <v>#REF!</v>
      </c>
      <c r="J1147" s="113">
        <v>10</v>
      </c>
      <c r="K1147" s="113" t="e">
        <f>#REF!</f>
        <v>#REF!</v>
      </c>
      <c r="L1147" s="113">
        <v>0</v>
      </c>
      <c r="M1147" s="113">
        <v>0</v>
      </c>
      <c r="N1147" s="113">
        <v>0</v>
      </c>
      <c r="O1147" s="113">
        <v>0</v>
      </c>
      <c r="P1147" s="113">
        <v>0</v>
      </c>
      <c r="Q1147" s="113">
        <v>0</v>
      </c>
      <c r="R1147" s="113" t="e">
        <f t="shared" si="72"/>
        <v>#REF!</v>
      </c>
      <c r="S1147" s="109">
        <v>65</v>
      </c>
      <c r="T1147" s="113">
        <v>5000</v>
      </c>
      <c r="U1147" s="113">
        <v>50</v>
      </c>
      <c r="V1147" s="131">
        <v>33</v>
      </c>
      <c r="W1147" s="113">
        <v>4</v>
      </c>
      <c r="X1147" s="113">
        <v>10</v>
      </c>
      <c r="Y1147" s="133">
        <v>10</v>
      </c>
      <c r="Z1147" s="133">
        <v>10</v>
      </c>
      <c r="AA1147" s="133">
        <v>10</v>
      </c>
      <c r="AB1147" s="113">
        <v>-1</v>
      </c>
      <c r="AC1147" s="113">
        <f t="shared" si="73"/>
        <v>10</v>
      </c>
      <c r="AD1147" s="113">
        <f t="shared" si="74"/>
        <v>11</v>
      </c>
      <c r="AE1147" s="109">
        <v>6636</v>
      </c>
      <c r="AF1147" s="113">
        <v>6</v>
      </c>
      <c r="AG1147" s="182">
        <v>8</v>
      </c>
      <c r="AH1147" s="108"/>
      <c r="AI1147" s="108"/>
      <c r="AJ1147" s="108"/>
      <c r="AK1147" s="108"/>
    </row>
    <row r="1148" spans="1:37" s="75" customFormat="1" x14ac:dyDescent="0.3">
      <c r="A1148" s="113"/>
      <c r="B1148" s="113" t="e">
        <f>101000+#REF!</f>
        <v>#REF!</v>
      </c>
      <c r="C1148" s="113" t="s">
        <v>1678</v>
      </c>
      <c r="D1148" s="113" t="s">
        <v>1678</v>
      </c>
      <c r="E1148" s="113" t="e">
        <f>#REF!</f>
        <v>#REF!</v>
      </c>
      <c r="F1148" s="113" t="e">
        <f>"합성" &amp;#REF!</f>
        <v>#REF!</v>
      </c>
      <c r="G1148" s="113">
        <v>0</v>
      </c>
      <c r="H1148" s="113">
        <v>0</v>
      </c>
      <c r="I1148" s="113" t="e">
        <f>#REF!</f>
        <v>#REF!</v>
      </c>
      <c r="J1148" s="113">
        <v>11</v>
      </c>
      <c r="K1148" s="113" t="e">
        <f>#REF!</f>
        <v>#REF!</v>
      </c>
      <c r="L1148" s="113">
        <v>0</v>
      </c>
      <c r="M1148" s="113">
        <v>0</v>
      </c>
      <c r="N1148" s="113">
        <v>0</v>
      </c>
      <c r="O1148" s="113">
        <v>0</v>
      </c>
      <c r="P1148" s="113">
        <v>0</v>
      </c>
      <c r="Q1148" s="113">
        <v>0</v>
      </c>
      <c r="R1148" s="113" t="e">
        <f t="shared" si="72"/>
        <v>#REF!</v>
      </c>
      <c r="S1148" s="109">
        <v>80</v>
      </c>
      <c r="T1148" s="113">
        <v>8000</v>
      </c>
      <c r="U1148" s="113">
        <v>55</v>
      </c>
      <c r="V1148" s="131">
        <v>25</v>
      </c>
      <c r="W1148" s="113">
        <v>5</v>
      </c>
      <c r="X1148" s="113">
        <v>11</v>
      </c>
      <c r="Y1148" s="134">
        <v>11</v>
      </c>
      <c r="Z1148" s="134">
        <v>11</v>
      </c>
      <c r="AA1148" s="134">
        <v>11</v>
      </c>
      <c r="AB1148" s="134">
        <v>11</v>
      </c>
      <c r="AC1148" s="113">
        <f t="shared" si="73"/>
        <v>11</v>
      </c>
      <c r="AD1148" s="113">
        <f t="shared" si="74"/>
        <v>12</v>
      </c>
      <c r="AE1148" s="109">
        <v>10059</v>
      </c>
      <c r="AF1148" s="113">
        <v>6</v>
      </c>
      <c r="AG1148" s="182">
        <v>11</v>
      </c>
      <c r="AH1148" s="108"/>
      <c r="AI1148" s="108"/>
      <c r="AJ1148" s="108"/>
      <c r="AK1148" s="108"/>
    </row>
    <row r="1149" spans="1:37" x14ac:dyDescent="0.3">
      <c r="A1149" s="113"/>
      <c r="B1149" s="113" t="e">
        <f>101000+#REF!</f>
        <v>#REF!</v>
      </c>
      <c r="C1149" s="113" t="s">
        <v>1678</v>
      </c>
      <c r="D1149" s="113" t="s">
        <v>1678</v>
      </c>
      <c r="E1149" s="113" t="e">
        <f>#REF!</f>
        <v>#REF!</v>
      </c>
      <c r="F1149" s="113" t="e">
        <f>"합성" &amp;#REF!</f>
        <v>#REF!</v>
      </c>
      <c r="G1149" s="113">
        <v>0</v>
      </c>
      <c r="H1149" s="113">
        <v>0</v>
      </c>
      <c r="I1149" s="113" t="e">
        <f>#REF!</f>
        <v>#REF!</v>
      </c>
      <c r="J1149" s="113">
        <v>12</v>
      </c>
      <c r="K1149" s="113" t="e">
        <f>#REF!</f>
        <v>#REF!</v>
      </c>
      <c r="L1149" s="113">
        <v>0</v>
      </c>
      <c r="M1149" s="113">
        <v>0</v>
      </c>
      <c r="N1149" s="113">
        <v>0</v>
      </c>
      <c r="O1149" s="113">
        <v>0</v>
      </c>
      <c r="P1149" s="113">
        <v>0</v>
      </c>
      <c r="Q1149" s="113">
        <v>0</v>
      </c>
      <c r="R1149" s="113" t="e">
        <f t="shared" si="72"/>
        <v>#REF!</v>
      </c>
      <c r="S1149" s="109">
        <v>100</v>
      </c>
      <c r="T1149" s="113">
        <v>12000</v>
      </c>
      <c r="U1149" s="113">
        <v>60</v>
      </c>
      <c r="V1149" s="131">
        <v>33</v>
      </c>
      <c r="W1149" s="113">
        <v>4</v>
      </c>
      <c r="X1149" s="113">
        <v>12</v>
      </c>
      <c r="Y1149" s="133">
        <v>12</v>
      </c>
      <c r="Z1149" s="133">
        <v>12</v>
      </c>
      <c r="AA1149" s="133">
        <v>12</v>
      </c>
      <c r="AB1149" s="113">
        <v>-1</v>
      </c>
      <c r="AC1149" s="113">
        <f t="shared" si="73"/>
        <v>12</v>
      </c>
      <c r="AD1149" s="113">
        <f t="shared" si="74"/>
        <v>13</v>
      </c>
      <c r="AE1149" s="109">
        <v>12107</v>
      </c>
      <c r="AF1149" s="113">
        <v>7</v>
      </c>
      <c r="AG1149" s="182">
        <v>16</v>
      </c>
      <c r="AH1149" s="79"/>
      <c r="AI1149" s="79"/>
      <c r="AJ1149" s="79"/>
      <c r="AK1149" s="79"/>
    </row>
    <row r="1150" spans="1:37" x14ac:dyDescent="0.3">
      <c r="A1150" s="113"/>
      <c r="B1150" s="113" t="e">
        <f>101000+#REF!</f>
        <v>#REF!</v>
      </c>
      <c r="C1150" s="113" t="s">
        <v>1678</v>
      </c>
      <c r="D1150" s="113" t="s">
        <v>1678</v>
      </c>
      <c r="E1150" s="113" t="e">
        <f>#REF!</f>
        <v>#REF!</v>
      </c>
      <c r="F1150" s="113" t="e">
        <f>"합성" &amp;#REF!</f>
        <v>#REF!</v>
      </c>
      <c r="G1150" s="113">
        <v>0</v>
      </c>
      <c r="H1150" s="113">
        <v>0</v>
      </c>
      <c r="I1150" s="113" t="e">
        <f>#REF!</f>
        <v>#REF!</v>
      </c>
      <c r="J1150" s="113">
        <v>13</v>
      </c>
      <c r="K1150" s="113" t="e">
        <f>#REF!</f>
        <v>#REF!</v>
      </c>
      <c r="L1150" s="113">
        <v>0</v>
      </c>
      <c r="M1150" s="113">
        <v>0</v>
      </c>
      <c r="N1150" s="113">
        <v>0</v>
      </c>
      <c r="O1150" s="113">
        <v>0</v>
      </c>
      <c r="P1150" s="113">
        <v>0</v>
      </c>
      <c r="Q1150" s="113">
        <v>0</v>
      </c>
      <c r="R1150" s="113" t="e">
        <f t="shared" si="72"/>
        <v>#REF!</v>
      </c>
      <c r="S1150" s="109">
        <v>125</v>
      </c>
      <c r="T1150" s="113">
        <v>18000</v>
      </c>
      <c r="U1150" s="113">
        <v>65</v>
      </c>
      <c r="V1150" s="131">
        <v>33</v>
      </c>
      <c r="W1150" s="113">
        <v>4</v>
      </c>
      <c r="X1150" s="113">
        <v>13</v>
      </c>
      <c r="Y1150" s="133">
        <v>13</v>
      </c>
      <c r="Z1150" s="133">
        <v>13</v>
      </c>
      <c r="AA1150" s="133">
        <v>13</v>
      </c>
      <c r="AB1150" s="113">
        <v>-1</v>
      </c>
      <c r="AC1150" s="113">
        <f t="shared" si="73"/>
        <v>13</v>
      </c>
      <c r="AD1150" s="113">
        <f t="shared" si="74"/>
        <v>14</v>
      </c>
      <c r="AE1150" s="109">
        <v>14393</v>
      </c>
      <c r="AF1150" s="113">
        <v>7</v>
      </c>
      <c r="AG1150" s="182">
        <v>22</v>
      </c>
      <c r="AH1150" s="79"/>
      <c r="AI1150" s="79"/>
      <c r="AJ1150" s="79"/>
      <c r="AK1150" s="79"/>
    </row>
    <row r="1151" spans="1:37" x14ac:dyDescent="0.3">
      <c r="A1151" s="113"/>
      <c r="B1151" s="113" t="e">
        <f>101000+#REF!</f>
        <v>#REF!</v>
      </c>
      <c r="C1151" s="113" t="s">
        <v>1678</v>
      </c>
      <c r="D1151" s="113" t="s">
        <v>1678</v>
      </c>
      <c r="E1151" s="113" t="e">
        <f>#REF!</f>
        <v>#REF!</v>
      </c>
      <c r="F1151" s="113" t="e">
        <f>"합성" &amp;#REF!</f>
        <v>#REF!</v>
      </c>
      <c r="G1151" s="113">
        <v>0</v>
      </c>
      <c r="H1151" s="113">
        <v>0</v>
      </c>
      <c r="I1151" s="113" t="e">
        <f>#REF!</f>
        <v>#REF!</v>
      </c>
      <c r="J1151" s="113">
        <v>14</v>
      </c>
      <c r="K1151" s="113" t="e">
        <f>#REF!</f>
        <v>#REF!</v>
      </c>
      <c r="L1151" s="113">
        <v>0</v>
      </c>
      <c r="M1151" s="113">
        <v>0</v>
      </c>
      <c r="N1151" s="113">
        <v>0</v>
      </c>
      <c r="O1151" s="113">
        <v>0</v>
      </c>
      <c r="P1151" s="113">
        <v>0</v>
      </c>
      <c r="Q1151" s="113">
        <v>0</v>
      </c>
      <c r="R1151" s="113" t="e">
        <f t="shared" si="72"/>
        <v>#REF!</v>
      </c>
      <c r="S1151" s="109">
        <v>155</v>
      </c>
      <c r="T1151" s="113">
        <v>27000</v>
      </c>
      <c r="U1151" s="113">
        <v>70</v>
      </c>
      <c r="V1151" s="131">
        <v>25</v>
      </c>
      <c r="W1151" s="112">
        <v>5</v>
      </c>
      <c r="X1151" s="113">
        <v>14</v>
      </c>
      <c r="Y1151" s="134">
        <v>14</v>
      </c>
      <c r="Z1151" s="134">
        <v>14</v>
      </c>
      <c r="AA1151" s="134">
        <v>14</v>
      </c>
      <c r="AB1151" s="134">
        <v>14</v>
      </c>
      <c r="AC1151" s="113">
        <f t="shared" si="73"/>
        <v>14</v>
      </c>
      <c r="AD1151" s="113">
        <f t="shared" si="74"/>
        <v>15</v>
      </c>
      <c r="AE1151" s="109">
        <v>16928</v>
      </c>
      <c r="AF1151" s="113">
        <v>7</v>
      </c>
      <c r="AG1151" s="182">
        <v>31</v>
      </c>
      <c r="AH1151" s="79"/>
      <c r="AI1151" s="79"/>
      <c r="AJ1151" s="79"/>
      <c r="AK1151" s="79"/>
    </row>
    <row r="1152" spans="1:37" s="174" customFormat="1" x14ac:dyDescent="0.3">
      <c r="A1152" s="171" t="s">
        <v>1679</v>
      </c>
      <c r="B1152" s="171">
        <f>101000+B24</f>
        <v>101100</v>
      </c>
      <c r="C1152" s="171" t="s">
        <v>1678</v>
      </c>
      <c r="D1152" s="171" t="s">
        <v>1678</v>
      </c>
      <c r="E1152" s="171" t="str">
        <f>E24</f>
        <v>목장(1)</v>
      </c>
      <c r="F1152" s="171" t="str">
        <f>"합성" &amp; F24</f>
        <v>합성양</v>
      </c>
      <c r="G1152" s="171">
        <v>0</v>
      </c>
      <c r="H1152" s="171">
        <v>0</v>
      </c>
      <c r="I1152" s="171" t="str">
        <f>I24</f>
        <v>저급(0)</v>
      </c>
      <c r="J1152" s="171">
        <v>29</v>
      </c>
      <c r="K1152" s="171">
        <f>K24</f>
        <v>1</v>
      </c>
      <c r="L1152" s="171">
        <v>0</v>
      </c>
      <c r="M1152" s="171">
        <v>0</v>
      </c>
      <c r="N1152" s="171">
        <v>0</v>
      </c>
      <c r="O1152" s="171">
        <v>0</v>
      </c>
      <c r="P1152" s="171">
        <v>0</v>
      </c>
      <c r="Q1152" s="171">
        <v>0</v>
      </c>
      <c r="R1152" s="171" t="str">
        <f t="shared" si="72"/>
        <v>합성양</v>
      </c>
      <c r="S1152" s="172">
        <v>0</v>
      </c>
      <c r="T1152" s="171">
        <v>0</v>
      </c>
      <c r="U1152" s="171">
        <v>0</v>
      </c>
      <c r="V1152" s="173">
        <v>100</v>
      </c>
      <c r="W1152" s="171">
        <v>0</v>
      </c>
      <c r="X1152" s="171">
        <v>-1</v>
      </c>
      <c r="Y1152" s="171">
        <v>-1</v>
      </c>
      <c r="Z1152" s="171">
        <v>-1</v>
      </c>
      <c r="AA1152" s="171">
        <v>-1</v>
      </c>
      <c r="AB1152" s="171">
        <v>-1</v>
      </c>
      <c r="AC1152" s="171">
        <v>100</v>
      </c>
      <c r="AD1152" s="171">
        <v>100</v>
      </c>
      <c r="AE1152" s="172">
        <v>0</v>
      </c>
      <c r="AF1152" s="171">
        <v>1</v>
      </c>
      <c r="AG1152" s="182">
        <v>0</v>
      </c>
    </row>
    <row r="1153" spans="1:37" x14ac:dyDescent="0.3">
      <c r="A1153" s="111"/>
      <c r="B1153" s="111">
        <f>101000+B25</f>
        <v>101101</v>
      </c>
      <c r="C1153" s="111" t="s">
        <v>1678</v>
      </c>
      <c r="D1153" s="111" t="s">
        <v>1678</v>
      </c>
      <c r="E1153" s="111" t="str">
        <f>E25</f>
        <v>목장(1)</v>
      </c>
      <c r="F1153" s="111" t="str">
        <f>"합성" &amp; F25</f>
        <v>합성갈색 양</v>
      </c>
      <c r="G1153" s="111">
        <v>0</v>
      </c>
      <c r="H1153" s="111">
        <v>0</v>
      </c>
      <c r="I1153" s="111" t="str">
        <f>I25</f>
        <v>저급(0)</v>
      </c>
      <c r="J1153" s="111">
        <v>30</v>
      </c>
      <c r="K1153" s="111">
        <f>K25</f>
        <v>2</v>
      </c>
      <c r="L1153" s="111">
        <v>0</v>
      </c>
      <c r="M1153" s="111">
        <v>0</v>
      </c>
      <c r="N1153" s="111">
        <v>0</v>
      </c>
      <c r="O1153" s="111">
        <v>0</v>
      </c>
      <c r="P1153" s="111">
        <v>0</v>
      </c>
      <c r="Q1153" s="111">
        <v>0</v>
      </c>
      <c r="R1153" s="111" t="str">
        <f t="shared" si="72"/>
        <v>합성갈색 양</v>
      </c>
      <c r="S1153" s="110">
        <v>25</v>
      </c>
      <c r="T1153" s="111">
        <v>250</v>
      </c>
      <c r="U1153" s="111">
        <v>15</v>
      </c>
      <c r="V1153" s="135">
        <v>50</v>
      </c>
      <c r="W1153" s="111">
        <v>3</v>
      </c>
      <c r="X1153" s="111">
        <v>100</v>
      </c>
      <c r="Y1153" s="132">
        <v>100</v>
      </c>
      <c r="Z1153" s="132">
        <v>100</v>
      </c>
      <c r="AA1153" s="111">
        <v>-1</v>
      </c>
      <c r="AB1153" s="111">
        <v>-1</v>
      </c>
      <c r="AC1153" s="111">
        <f t="shared" ref="AC1153:AC1166" si="75">X1153</f>
        <v>100</v>
      </c>
      <c r="AD1153" s="111">
        <f t="shared" si="74"/>
        <v>101</v>
      </c>
      <c r="AE1153" s="110">
        <v>180</v>
      </c>
      <c r="AF1153" s="111">
        <v>2</v>
      </c>
      <c r="AG1153" s="182">
        <v>3</v>
      </c>
      <c r="AH1153" s="79"/>
      <c r="AI1153" s="79"/>
      <c r="AJ1153" s="79"/>
      <c r="AK1153" s="79"/>
    </row>
    <row r="1154" spans="1:37" x14ac:dyDescent="0.3">
      <c r="A1154" s="111"/>
      <c r="B1154" s="111">
        <f>101000+B26</f>
        <v>101102</v>
      </c>
      <c r="C1154" s="111" t="s">
        <v>1678</v>
      </c>
      <c r="D1154" s="111" t="s">
        <v>1678</v>
      </c>
      <c r="E1154" s="111" t="str">
        <f>E26</f>
        <v>목장(1)</v>
      </c>
      <c r="F1154" s="111" t="str">
        <f>"합성" &amp; F26</f>
        <v>합성분홍 양</v>
      </c>
      <c r="G1154" s="111">
        <v>0</v>
      </c>
      <c r="H1154" s="111">
        <v>0</v>
      </c>
      <c r="I1154" s="111" t="str">
        <f>I26</f>
        <v>저급(0)</v>
      </c>
      <c r="J1154" s="111">
        <v>31</v>
      </c>
      <c r="K1154" s="111">
        <f>K26</f>
        <v>3</v>
      </c>
      <c r="L1154" s="111">
        <v>0</v>
      </c>
      <c r="M1154" s="111">
        <v>0</v>
      </c>
      <c r="N1154" s="111">
        <v>0</v>
      </c>
      <c r="O1154" s="111">
        <v>0</v>
      </c>
      <c r="P1154" s="111">
        <v>0</v>
      </c>
      <c r="Q1154" s="111">
        <v>0</v>
      </c>
      <c r="R1154" s="111" t="str">
        <f t="shared" si="72"/>
        <v>합성분홍 양</v>
      </c>
      <c r="S1154" s="110">
        <v>30</v>
      </c>
      <c r="T1154" s="111">
        <v>440</v>
      </c>
      <c r="U1154" s="111">
        <v>20</v>
      </c>
      <c r="V1154" s="135">
        <v>50</v>
      </c>
      <c r="W1154" s="111">
        <v>3</v>
      </c>
      <c r="X1154" s="111">
        <v>101</v>
      </c>
      <c r="Y1154" s="132">
        <v>101</v>
      </c>
      <c r="Z1154" s="132">
        <v>101</v>
      </c>
      <c r="AA1154" s="111">
        <v>-1</v>
      </c>
      <c r="AB1154" s="111">
        <v>-1</v>
      </c>
      <c r="AC1154" s="111">
        <f t="shared" si="75"/>
        <v>101</v>
      </c>
      <c r="AD1154" s="111">
        <f t="shared" si="74"/>
        <v>102</v>
      </c>
      <c r="AE1154" s="110">
        <v>360</v>
      </c>
      <c r="AF1154" s="111">
        <v>2</v>
      </c>
      <c r="AG1154" s="182">
        <v>4</v>
      </c>
      <c r="AH1154" s="79"/>
      <c r="AI1154" s="79"/>
      <c r="AJ1154" s="79"/>
      <c r="AK1154" s="79"/>
    </row>
    <row r="1155" spans="1:37" x14ac:dyDescent="0.3">
      <c r="A1155" s="111"/>
      <c r="B1155" s="111">
        <f>101000+B27</f>
        <v>101103</v>
      </c>
      <c r="C1155" s="111" t="s">
        <v>1678</v>
      </c>
      <c r="D1155" s="111" t="s">
        <v>1678</v>
      </c>
      <c r="E1155" s="111" t="str">
        <f>E27</f>
        <v>목장(1)</v>
      </c>
      <c r="F1155" s="111" t="str">
        <f>"합성" &amp; F27</f>
        <v>합성검은양</v>
      </c>
      <c r="G1155" s="111">
        <v>0</v>
      </c>
      <c r="H1155" s="111">
        <v>0</v>
      </c>
      <c r="I1155" s="111" t="str">
        <f>I27</f>
        <v>고급(2)</v>
      </c>
      <c r="J1155" s="111">
        <v>32</v>
      </c>
      <c r="K1155" s="111">
        <f>K27</f>
        <v>22</v>
      </c>
      <c r="L1155" s="111">
        <v>0</v>
      </c>
      <c r="M1155" s="111">
        <v>0</v>
      </c>
      <c r="N1155" s="111">
        <v>0</v>
      </c>
      <c r="O1155" s="111">
        <v>0</v>
      </c>
      <c r="P1155" s="111">
        <v>0</v>
      </c>
      <c r="Q1155" s="111">
        <v>0</v>
      </c>
      <c r="R1155" s="111" t="str">
        <f t="shared" si="72"/>
        <v>합성검은양</v>
      </c>
      <c r="S1155" s="110">
        <v>35</v>
      </c>
      <c r="T1155" s="111">
        <v>590</v>
      </c>
      <c r="U1155" s="111">
        <v>25</v>
      </c>
      <c r="V1155" s="135">
        <v>50</v>
      </c>
      <c r="W1155" s="111">
        <v>3</v>
      </c>
      <c r="X1155" s="111">
        <v>102</v>
      </c>
      <c r="Y1155" s="132">
        <v>102</v>
      </c>
      <c r="Z1155" s="132">
        <v>102</v>
      </c>
      <c r="AA1155" s="111">
        <v>-1</v>
      </c>
      <c r="AB1155" s="111">
        <v>-1</v>
      </c>
      <c r="AC1155" s="111">
        <f t="shared" si="75"/>
        <v>102</v>
      </c>
      <c r="AD1155" s="111">
        <f t="shared" si="74"/>
        <v>103</v>
      </c>
      <c r="AE1155" s="110">
        <v>720</v>
      </c>
      <c r="AF1155" s="111">
        <v>3</v>
      </c>
      <c r="AG1155" s="182">
        <v>6</v>
      </c>
      <c r="AH1155" s="79"/>
      <c r="AI1155" s="79"/>
      <c r="AJ1155" s="79"/>
      <c r="AK1155" s="79"/>
    </row>
    <row r="1156" spans="1:37" x14ac:dyDescent="0.3">
      <c r="A1156" s="111"/>
      <c r="B1156" s="111">
        <f>101000+B28</f>
        <v>101104</v>
      </c>
      <c r="C1156" s="111" t="s">
        <v>1678</v>
      </c>
      <c r="D1156" s="111" t="s">
        <v>1678</v>
      </c>
      <c r="E1156" s="111" t="str">
        <f>E28</f>
        <v>목장(1)</v>
      </c>
      <c r="F1156" s="111" t="str">
        <f>"합성" &amp; F28</f>
        <v>합성노란별무늬 양</v>
      </c>
      <c r="G1156" s="111">
        <v>0</v>
      </c>
      <c r="H1156" s="111">
        <v>0</v>
      </c>
      <c r="I1156" s="111" t="str">
        <f>I28</f>
        <v>고급(2)</v>
      </c>
      <c r="J1156" s="111">
        <v>33</v>
      </c>
      <c r="K1156" s="111">
        <f>K28</f>
        <v>22</v>
      </c>
      <c r="L1156" s="111">
        <v>0</v>
      </c>
      <c r="M1156" s="111">
        <v>0</v>
      </c>
      <c r="N1156" s="111">
        <v>0</v>
      </c>
      <c r="O1156" s="111">
        <v>0</v>
      </c>
      <c r="P1156" s="111">
        <v>0</v>
      </c>
      <c r="Q1156" s="111">
        <v>0</v>
      </c>
      <c r="R1156" s="111" t="str">
        <f t="shared" si="72"/>
        <v>합성노란별무늬 양</v>
      </c>
      <c r="S1156" s="110">
        <v>40</v>
      </c>
      <c r="T1156" s="111">
        <v>970</v>
      </c>
      <c r="U1156" s="111">
        <v>30</v>
      </c>
      <c r="V1156" s="135">
        <v>50</v>
      </c>
      <c r="W1156" s="111">
        <v>3</v>
      </c>
      <c r="X1156" s="111">
        <v>103</v>
      </c>
      <c r="Y1156" s="132">
        <v>103</v>
      </c>
      <c r="Z1156" s="132">
        <v>103</v>
      </c>
      <c r="AA1156" s="111">
        <v>-1</v>
      </c>
      <c r="AB1156" s="111">
        <v>-1</v>
      </c>
      <c r="AC1156" s="111">
        <f t="shared" si="75"/>
        <v>103</v>
      </c>
      <c r="AD1156" s="111">
        <f t="shared" si="74"/>
        <v>104</v>
      </c>
      <c r="AE1156" s="110">
        <v>1374</v>
      </c>
      <c r="AF1156" s="111">
        <v>4</v>
      </c>
      <c r="AG1156" s="182">
        <v>7</v>
      </c>
      <c r="AH1156" s="79"/>
      <c r="AI1156" s="79"/>
      <c r="AJ1156" s="79"/>
      <c r="AK1156" s="79"/>
    </row>
    <row r="1157" spans="1:37" x14ac:dyDescent="0.3">
      <c r="A1157" s="111"/>
      <c r="B1157" s="111">
        <f>101000+B29</f>
        <v>101105</v>
      </c>
      <c r="C1157" s="111" t="s">
        <v>1678</v>
      </c>
      <c r="D1157" s="111" t="s">
        <v>1678</v>
      </c>
      <c r="E1157" s="111" t="str">
        <f>E29</f>
        <v>목장(1)</v>
      </c>
      <c r="F1157" s="111" t="str">
        <f>"합성" &amp; F29</f>
        <v>합성파란별무늬 양</v>
      </c>
      <c r="G1157" s="111">
        <v>0</v>
      </c>
      <c r="H1157" s="111">
        <v>0</v>
      </c>
      <c r="I1157" s="111" t="str">
        <f>I29</f>
        <v>일반(1)</v>
      </c>
      <c r="J1157" s="111">
        <v>34</v>
      </c>
      <c r="K1157" s="111">
        <f>K29</f>
        <v>6</v>
      </c>
      <c r="L1157" s="111">
        <v>0</v>
      </c>
      <c r="M1157" s="111">
        <v>0</v>
      </c>
      <c r="N1157" s="111">
        <v>0</v>
      </c>
      <c r="O1157" s="111">
        <v>0</v>
      </c>
      <c r="P1157" s="111">
        <v>0</v>
      </c>
      <c r="Q1157" s="111">
        <v>0</v>
      </c>
      <c r="R1157" s="111" t="str">
        <f t="shared" si="72"/>
        <v>합성파란별무늬 양</v>
      </c>
      <c r="S1157" s="110">
        <v>45</v>
      </c>
      <c r="T1157" s="111">
        <v>1500</v>
      </c>
      <c r="U1157" s="111">
        <v>35</v>
      </c>
      <c r="V1157" s="135">
        <v>33</v>
      </c>
      <c r="W1157" s="111">
        <v>4</v>
      </c>
      <c r="X1157" s="111">
        <v>104</v>
      </c>
      <c r="Y1157" s="133">
        <v>104</v>
      </c>
      <c r="Z1157" s="133">
        <v>104</v>
      </c>
      <c r="AA1157" s="133">
        <v>104</v>
      </c>
      <c r="AB1157" s="111">
        <v>-1</v>
      </c>
      <c r="AC1157" s="111">
        <f t="shared" si="75"/>
        <v>104</v>
      </c>
      <c r="AD1157" s="111">
        <f t="shared" si="74"/>
        <v>105</v>
      </c>
      <c r="AE1157" s="110">
        <v>2100</v>
      </c>
      <c r="AF1157" s="111">
        <v>4</v>
      </c>
      <c r="AG1157" s="182">
        <v>9</v>
      </c>
      <c r="AH1157" s="79"/>
      <c r="AI1157" s="79"/>
      <c r="AJ1157" s="79"/>
      <c r="AK1157" s="79"/>
    </row>
    <row r="1158" spans="1:37" x14ac:dyDescent="0.3">
      <c r="A1158" s="111"/>
      <c r="B1158" s="111" t="e">
        <f>101000+#REF!</f>
        <v>#REF!</v>
      </c>
      <c r="C1158" s="111" t="s">
        <v>1678</v>
      </c>
      <c r="D1158" s="111" t="s">
        <v>1678</v>
      </c>
      <c r="E1158" s="111" t="e">
        <f>#REF!</f>
        <v>#REF!</v>
      </c>
      <c r="F1158" s="111" t="e">
        <f>"합성" &amp;#REF!</f>
        <v>#REF!</v>
      </c>
      <c r="G1158" s="111">
        <v>0</v>
      </c>
      <c r="H1158" s="111">
        <v>0</v>
      </c>
      <c r="I1158" s="111" t="e">
        <f>#REF!</f>
        <v>#REF!</v>
      </c>
      <c r="J1158" s="111">
        <v>35</v>
      </c>
      <c r="K1158" s="111" t="e">
        <f>#REF!</f>
        <v>#REF!</v>
      </c>
      <c r="L1158" s="111">
        <v>0</v>
      </c>
      <c r="M1158" s="111">
        <v>0</v>
      </c>
      <c r="N1158" s="111">
        <v>0</v>
      </c>
      <c r="O1158" s="111">
        <v>0</v>
      </c>
      <c r="P1158" s="111">
        <v>0</v>
      </c>
      <c r="Q1158" s="111">
        <v>0</v>
      </c>
      <c r="R1158" s="111" t="e">
        <f t="shared" ref="R1158:R1211" si="76">F1158</f>
        <v>#REF!</v>
      </c>
      <c r="S1158" s="110">
        <v>50</v>
      </c>
      <c r="T1158" s="111">
        <v>2000</v>
      </c>
      <c r="U1158" s="111">
        <v>40</v>
      </c>
      <c r="V1158" s="135">
        <v>33</v>
      </c>
      <c r="W1158" s="111">
        <v>4</v>
      </c>
      <c r="X1158" s="111">
        <v>105</v>
      </c>
      <c r="Y1158" s="133">
        <v>105</v>
      </c>
      <c r="Z1158" s="133">
        <v>105</v>
      </c>
      <c r="AA1158" s="133">
        <v>105</v>
      </c>
      <c r="AB1158" s="111">
        <v>-1</v>
      </c>
      <c r="AC1158" s="111">
        <f t="shared" si="75"/>
        <v>105</v>
      </c>
      <c r="AD1158" s="111">
        <f t="shared" si="74"/>
        <v>106</v>
      </c>
      <c r="AE1158" s="110">
        <v>3069</v>
      </c>
      <c r="AF1158" s="111">
        <v>5</v>
      </c>
      <c r="AG1158" s="182">
        <v>13</v>
      </c>
      <c r="AH1158" s="79"/>
      <c r="AI1158" s="79"/>
      <c r="AJ1158" s="79"/>
      <c r="AK1158" s="79"/>
    </row>
    <row r="1159" spans="1:37" x14ac:dyDescent="0.3">
      <c r="A1159" s="111"/>
      <c r="B1159" s="111" t="e">
        <f>101000+#REF!</f>
        <v>#REF!</v>
      </c>
      <c r="C1159" s="111" t="s">
        <v>1678</v>
      </c>
      <c r="D1159" s="111" t="s">
        <v>1678</v>
      </c>
      <c r="E1159" s="111" t="e">
        <f>#REF!</f>
        <v>#REF!</v>
      </c>
      <c r="F1159" s="111" t="e">
        <f>"합성" &amp;#REF!</f>
        <v>#REF!</v>
      </c>
      <c r="G1159" s="111">
        <v>0</v>
      </c>
      <c r="H1159" s="111">
        <v>0</v>
      </c>
      <c r="I1159" s="111" t="e">
        <f>#REF!</f>
        <v>#REF!</v>
      </c>
      <c r="J1159" s="111">
        <v>36</v>
      </c>
      <c r="K1159" s="111" t="e">
        <f>#REF!</f>
        <v>#REF!</v>
      </c>
      <c r="L1159" s="111">
        <v>0</v>
      </c>
      <c r="M1159" s="111">
        <v>0</v>
      </c>
      <c r="N1159" s="111">
        <v>0</v>
      </c>
      <c r="O1159" s="111">
        <v>0</v>
      </c>
      <c r="P1159" s="111">
        <v>0</v>
      </c>
      <c r="Q1159" s="111">
        <v>0</v>
      </c>
      <c r="R1159" s="111" t="e">
        <f t="shared" si="76"/>
        <v>#REF!</v>
      </c>
      <c r="S1159" s="110">
        <v>55</v>
      </c>
      <c r="T1159" s="111">
        <v>2600</v>
      </c>
      <c r="U1159" s="111">
        <v>45</v>
      </c>
      <c r="V1159" s="135">
        <v>33</v>
      </c>
      <c r="W1159" s="111">
        <v>4</v>
      </c>
      <c r="X1159" s="111">
        <v>106</v>
      </c>
      <c r="Y1159" s="133">
        <v>106</v>
      </c>
      <c r="Z1159" s="133">
        <v>106</v>
      </c>
      <c r="AA1159" s="133">
        <v>106</v>
      </c>
      <c r="AB1159" s="111">
        <v>-1</v>
      </c>
      <c r="AC1159" s="111">
        <f t="shared" si="75"/>
        <v>106</v>
      </c>
      <c r="AD1159" s="111">
        <f t="shared" si="74"/>
        <v>107</v>
      </c>
      <c r="AE1159" s="110">
        <v>4309</v>
      </c>
      <c r="AF1159" s="111">
        <v>5</v>
      </c>
      <c r="AG1159" s="182">
        <v>14</v>
      </c>
      <c r="AH1159" s="79"/>
      <c r="AI1159" s="79"/>
      <c r="AJ1159" s="79"/>
      <c r="AK1159" s="79"/>
    </row>
    <row r="1160" spans="1:37" x14ac:dyDescent="0.3">
      <c r="A1160" s="111"/>
      <c r="B1160" s="111" t="e">
        <f>101000+#REF!</f>
        <v>#REF!</v>
      </c>
      <c r="C1160" s="111" t="s">
        <v>1678</v>
      </c>
      <c r="D1160" s="111" t="s">
        <v>1678</v>
      </c>
      <c r="E1160" s="111" t="e">
        <f>#REF!</f>
        <v>#REF!</v>
      </c>
      <c r="F1160" s="111" t="e">
        <f>"합성" &amp;#REF!</f>
        <v>#REF!</v>
      </c>
      <c r="G1160" s="111">
        <v>0</v>
      </c>
      <c r="H1160" s="111">
        <v>0</v>
      </c>
      <c r="I1160" s="111" t="e">
        <f>#REF!</f>
        <v>#REF!</v>
      </c>
      <c r="J1160" s="111">
        <v>37</v>
      </c>
      <c r="K1160" s="111" t="e">
        <f>#REF!</f>
        <v>#REF!</v>
      </c>
      <c r="L1160" s="111">
        <v>0</v>
      </c>
      <c r="M1160" s="111">
        <v>0</v>
      </c>
      <c r="N1160" s="111">
        <v>0</v>
      </c>
      <c r="O1160" s="111">
        <v>0</v>
      </c>
      <c r="P1160" s="111">
        <v>0</v>
      </c>
      <c r="Q1160" s="111">
        <v>0</v>
      </c>
      <c r="R1160" s="111" t="e">
        <f t="shared" si="76"/>
        <v>#REF!</v>
      </c>
      <c r="S1160" s="110">
        <v>60</v>
      </c>
      <c r="T1160" s="111">
        <v>3300</v>
      </c>
      <c r="U1160" s="111">
        <v>50</v>
      </c>
      <c r="V1160" s="135">
        <v>33</v>
      </c>
      <c r="W1160" s="111">
        <v>4</v>
      </c>
      <c r="X1160" s="111">
        <v>107</v>
      </c>
      <c r="Y1160" s="133">
        <v>107</v>
      </c>
      <c r="Z1160" s="133">
        <v>107</v>
      </c>
      <c r="AA1160" s="133">
        <v>107</v>
      </c>
      <c r="AB1160" s="111">
        <v>-1</v>
      </c>
      <c r="AC1160" s="111">
        <f t="shared" si="75"/>
        <v>107</v>
      </c>
      <c r="AD1160" s="111">
        <f t="shared" si="74"/>
        <v>108</v>
      </c>
      <c r="AE1160" s="110">
        <v>5847</v>
      </c>
      <c r="AF1160" s="111">
        <v>6</v>
      </c>
      <c r="AG1160" s="182">
        <v>16</v>
      </c>
      <c r="AH1160" s="79"/>
      <c r="AI1160" s="79"/>
      <c r="AJ1160" s="79"/>
      <c r="AK1160" s="79"/>
    </row>
    <row r="1161" spans="1:37" x14ac:dyDescent="0.3">
      <c r="A1161" s="111"/>
      <c r="B1161" s="111" t="e">
        <f>101000+#REF!</f>
        <v>#REF!</v>
      </c>
      <c r="C1161" s="111" t="s">
        <v>1678</v>
      </c>
      <c r="D1161" s="111" t="s">
        <v>1678</v>
      </c>
      <c r="E1161" s="111" t="e">
        <f>#REF!</f>
        <v>#REF!</v>
      </c>
      <c r="F1161" s="111" t="e">
        <f>"합성" &amp;#REF!</f>
        <v>#REF!</v>
      </c>
      <c r="G1161" s="111">
        <v>0</v>
      </c>
      <c r="H1161" s="111">
        <v>0</v>
      </c>
      <c r="I1161" s="111" t="e">
        <f>#REF!</f>
        <v>#REF!</v>
      </c>
      <c r="J1161" s="111">
        <v>38</v>
      </c>
      <c r="K1161" s="111" t="e">
        <f>#REF!</f>
        <v>#REF!</v>
      </c>
      <c r="L1161" s="111">
        <v>0</v>
      </c>
      <c r="M1161" s="111">
        <v>0</v>
      </c>
      <c r="N1161" s="111">
        <v>0</v>
      </c>
      <c r="O1161" s="111">
        <v>0</v>
      </c>
      <c r="P1161" s="111">
        <v>0</v>
      </c>
      <c r="Q1161" s="111">
        <v>0</v>
      </c>
      <c r="R1161" s="111" t="e">
        <f t="shared" si="76"/>
        <v>#REF!</v>
      </c>
      <c r="S1161" s="110">
        <v>80</v>
      </c>
      <c r="T1161" s="111">
        <v>5000</v>
      </c>
      <c r="U1161" s="111">
        <v>55</v>
      </c>
      <c r="V1161" s="135">
        <v>25</v>
      </c>
      <c r="W1161" s="111">
        <v>5</v>
      </c>
      <c r="X1161" s="111">
        <v>108</v>
      </c>
      <c r="Y1161" s="134">
        <v>108</v>
      </c>
      <c r="Z1161" s="134">
        <v>108</v>
      </c>
      <c r="AA1161" s="134">
        <v>108</v>
      </c>
      <c r="AB1161" s="134">
        <v>108</v>
      </c>
      <c r="AC1161" s="111">
        <f t="shared" si="75"/>
        <v>108</v>
      </c>
      <c r="AD1161" s="111">
        <f t="shared" si="74"/>
        <v>109</v>
      </c>
      <c r="AE1161" s="110">
        <v>9923</v>
      </c>
      <c r="AF1161" s="111">
        <v>7</v>
      </c>
      <c r="AG1161" s="182">
        <v>23</v>
      </c>
      <c r="AH1161" s="79"/>
      <c r="AI1161" s="79"/>
      <c r="AJ1161" s="79"/>
      <c r="AK1161" s="79"/>
    </row>
    <row r="1162" spans="1:37" x14ac:dyDescent="0.3">
      <c r="A1162" s="111"/>
      <c r="B1162" s="111" t="e">
        <f>101000+#REF!</f>
        <v>#REF!</v>
      </c>
      <c r="C1162" s="111" t="s">
        <v>1678</v>
      </c>
      <c r="D1162" s="111" t="s">
        <v>1678</v>
      </c>
      <c r="E1162" s="111" t="e">
        <f>#REF!</f>
        <v>#REF!</v>
      </c>
      <c r="F1162" s="111" t="e">
        <f>"합성" &amp;#REF!</f>
        <v>#REF!</v>
      </c>
      <c r="G1162" s="111">
        <v>0</v>
      </c>
      <c r="H1162" s="111">
        <v>0</v>
      </c>
      <c r="I1162" s="111" t="e">
        <f>#REF!</f>
        <v>#REF!</v>
      </c>
      <c r="J1162" s="111">
        <v>39</v>
      </c>
      <c r="K1162" s="111" t="e">
        <f>#REF!</f>
        <v>#REF!</v>
      </c>
      <c r="L1162" s="111">
        <v>0</v>
      </c>
      <c r="M1162" s="111">
        <v>0</v>
      </c>
      <c r="N1162" s="111">
        <v>0</v>
      </c>
      <c r="O1162" s="111">
        <v>0</v>
      </c>
      <c r="P1162" s="111">
        <v>0</v>
      </c>
      <c r="Q1162" s="111">
        <v>0</v>
      </c>
      <c r="R1162" s="111" t="e">
        <f t="shared" si="76"/>
        <v>#REF!</v>
      </c>
      <c r="S1162" s="110">
        <v>110</v>
      </c>
      <c r="T1162" s="111">
        <v>8000</v>
      </c>
      <c r="U1162" s="111">
        <v>60</v>
      </c>
      <c r="V1162" s="135">
        <v>33</v>
      </c>
      <c r="W1162" s="111">
        <v>4</v>
      </c>
      <c r="X1162" s="111">
        <v>109</v>
      </c>
      <c r="Y1162" s="133">
        <v>109</v>
      </c>
      <c r="Z1162" s="133">
        <v>109</v>
      </c>
      <c r="AA1162" s="133">
        <v>109</v>
      </c>
      <c r="AB1162" s="111">
        <v>-1</v>
      </c>
      <c r="AC1162" s="111">
        <f t="shared" si="75"/>
        <v>109</v>
      </c>
      <c r="AD1162" s="111">
        <f t="shared" si="74"/>
        <v>110</v>
      </c>
      <c r="AE1162" s="110">
        <v>12513</v>
      </c>
      <c r="AF1162" s="111">
        <v>7</v>
      </c>
      <c r="AG1162" s="182">
        <v>30</v>
      </c>
      <c r="AH1162" s="79"/>
      <c r="AI1162" s="79"/>
      <c r="AJ1162" s="79"/>
      <c r="AK1162" s="79"/>
    </row>
    <row r="1163" spans="1:37" x14ac:dyDescent="0.3">
      <c r="A1163" s="111"/>
      <c r="B1163" s="111" t="e">
        <f>101000+#REF!</f>
        <v>#REF!</v>
      </c>
      <c r="C1163" s="111" t="s">
        <v>1678</v>
      </c>
      <c r="D1163" s="111" t="s">
        <v>1678</v>
      </c>
      <c r="E1163" s="111" t="e">
        <f>#REF!</f>
        <v>#REF!</v>
      </c>
      <c r="F1163" s="111" t="e">
        <f>"합성" &amp;#REF!</f>
        <v>#REF!</v>
      </c>
      <c r="G1163" s="111">
        <v>0</v>
      </c>
      <c r="H1163" s="111">
        <v>0</v>
      </c>
      <c r="I1163" s="111" t="e">
        <f>#REF!</f>
        <v>#REF!</v>
      </c>
      <c r="J1163" s="111">
        <v>40</v>
      </c>
      <c r="K1163" s="111" t="e">
        <f>#REF!</f>
        <v>#REF!</v>
      </c>
      <c r="L1163" s="111">
        <v>0</v>
      </c>
      <c r="M1163" s="111">
        <v>0</v>
      </c>
      <c r="N1163" s="111">
        <v>0</v>
      </c>
      <c r="O1163" s="111">
        <v>0</v>
      </c>
      <c r="P1163" s="111">
        <v>0</v>
      </c>
      <c r="Q1163" s="111">
        <v>0</v>
      </c>
      <c r="R1163" s="111" t="e">
        <f t="shared" si="76"/>
        <v>#REF!</v>
      </c>
      <c r="S1163" s="110">
        <v>150</v>
      </c>
      <c r="T1163" s="111">
        <v>12000</v>
      </c>
      <c r="U1163" s="111">
        <v>65</v>
      </c>
      <c r="V1163" s="135">
        <v>33</v>
      </c>
      <c r="W1163" s="111">
        <v>4</v>
      </c>
      <c r="X1163" s="111">
        <v>110</v>
      </c>
      <c r="Y1163" s="133">
        <v>110</v>
      </c>
      <c r="Z1163" s="133">
        <v>110</v>
      </c>
      <c r="AA1163" s="133">
        <v>110</v>
      </c>
      <c r="AB1163" s="111">
        <v>-1</v>
      </c>
      <c r="AC1163" s="111">
        <f t="shared" si="75"/>
        <v>110</v>
      </c>
      <c r="AD1163" s="111">
        <f t="shared" si="74"/>
        <v>111</v>
      </c>
      <c r="AE1163" s="110">
        <v>15505</v>
      </c>
      <c r="AF1163" s="111">
        <v>8</v>
      </c>
      <c r="AG1163" s="182">
        <v>40</v>
      </c>
      <c r="AH1163" s="79"/>
      <c r="AI1163" s="79"/>
      <c r="AJ1163" s="79"/>
      <c r="AK1163" s="79"/>
    </row>
    <row r="1164" spans="1:37" x14ac:dyDescent="0.3">
      <c r="A1164" s="111"/>
      <c r="B1164" s="111" t="e">
        <f>101000+#REF!</f>
        <v>#REF!</v>
      </c>
      <c r="C1164" s="111" t="s">
        <v>1678</v>
      </c>
      <c r="D1164" s="111" t="s">
        <v>1678</v>
      </c>
      <c r="E1164" s="111" t="e">
        <f>#REF!</f>
        <v>#REF!</v>
      </c>
      <c r="F1164" s="111" t="e">
        <f>"합성" &amp;#REF!</f>
        <v>#REF!</v>
      </c>
      <c r="G1164" s="111">
        <v>0</v>
      </c>
      <c r="H1164" s="111">
        <v>0</v>
      </c>
      <c r="I1164" s="111" t="e">
        <f>#REF!</f>
        <v>#REF!</v>
      </c>
      <c r="J1164" s="111">
        <v>41</v>
      </c>
      <c r="K1164" s="111" t="e">
        <f>#REF!</f>
        <v>#REF!</v>
      </c>
      <c r="L1164" s="111">
        <v>0</v>
      </c>
      <c r="M1164" s="111">
        <v>0</v>
      </c>
      <c r="N1164" s="111">
        <v>0</v>
      </c>
      <c r="O1164" s="111">
        <v>0</v>
      </c>
      <c r="P1164" s="111">
        <v>0</v>
      </c>
      <c r="Q1164" s="111">
        <v>0</v>
      </c>
      <c r="R1164" s="111" t="e">
        <f t="shared" si="76"/>
        <v>#REF!</v>
      </c>
      <c r="S1164" s="110">
        <v>200</v>
      </c>
      <c r="T1164" s="111">
        <v>18000</v>
      </c>
      <c r="U1164" s="111">
        <v>70</v>
      </c>
      <c r="V1164" s="135">
        <v>33</v>
      </c>
      <c r="W1164" s="111">
        <v>4</v>
      </c>
      <c r="X1164" s="111">
        <v>111</v>
      </c>
      <c r="Y1164" s="133">
        <v>111</v>
      </c>
      <c r="Z1164" s="133">
        <v>111</v>
      </c>
      <c r="AA1164" s="133">
        <v>111</v>
      </c>
      <c r="AB1164" s="111">
        <v>-1</v>
      </c>
      <c r="AC1164" s="111">
        <f t="shared" si="75"/>
        <v>111</v>
      </c>
      <c r="AD1164" s="111">
        <f t="shared" si="74"/>
        <v>112</v>
      </c>
      <c r="AE1164" s="110">
        <v>18926</v>
      </c>
      <c r="AF1164" s="111">
        <v>8</v>
      </c>
      <c r="AG1164" s="182">
        <v>58</v>
      </c>
      <c r="AH1164" s="79"/>
      <c r="AI1164" s="79"/>
      <c r="AJ1164" s="79"/>
      <c r="AK1164" s="79"/>
    </row>
    <row r="1165" spans="1:37" x14ac:dyDescent="0.3">
      <c r="A1165" s="111"/>
      <c r="B1165" s="111" t="e">
        <f>101000+#REF!</f>
        <v>#REF!</v>
      </c>
      <c r="C1165" s="111" t="s">
        <v>1678</v>
      </c>
      <c r="D1165" s="111" t="s">
        <v>1678</v>
      </c>
      <c r="E1165" s="111" t="e">
        <f>#REF!</f>
        <v>#REF!</v>
      </c>
      <c r="F1165" s="111" t="e">
        <f>"합성" &amp;#REF!</f>
        <v>#REF!</v>
      </c>
      <c r="G1165" s="111">
        <v>0</v>
      </c>
      <c r="H1165" s="111">
        <v>0</v>
      </c>
      <c r="I1165" s="111" t="e">
        <f>#REF!</f>
        <v>#REF!</v>
      </c>
      <c r="J1165" s="111">
        <v>42</v>
      </c>
      <c r="K1165" s="111" t="e">
        <f>#REF!</f>
        <v>#REF!</v>
      </c>
      <c r="L1165" s="111">
        <v>0</v>
      </c>
      <c r="M1165" s="111">
        <v>0</v>
      </c>
      <c r="N1165" s="111">
        <v>0</v>
      </c>
      <c r="O1165" s="111">
        <v>0</v>
      </c>
      <c r="P1165" s="111">
        <v>0</v>
      </c>
      <c r="Q1165" s="111">
        <v>0</v>
      </c>
      <c r="R1165" s="111" t="e">
        <f t="shared" si="76"/>
        <v>#REF!</v>
      </c>
      <c r="S1165" s="110">
        <v>260</v>
      </c>
      <c r="T1165" s="111">
        <v>27000</v>
      </c>
      <c r="U1165" s="111">
        <v>75</v>
      </c>
      <c r="V1165" s="135">
        <v>25</v>
      </c>
      <c r="W1165" s="111">
        <v>5</v>
      </c>
      <c r="X1165" s="111">
        <v>112</v>
      </c>
      <c r="Y1165" s="134">
        <v>112</v>
      </c>
      <c r="Z1165" s="134">
        <v>112</v>
      </c>
      <c r="AA1165" s="134">
        <v>112</v>
      </c>
      <c r="AB1165" s="134">
        <v>112</v>
      </c>
      <c r="AC1165" s="111">
        <f t="shared" si="75"/>
        <v>112</v>
      </c>
      <c r="AD1165" s="111">
        <f t="shared" si="74"/>
        <v>113</v>
      </c>
      <c r="AE1165" s="110">
        <v>22802</v>
      </c>
      <c r="AF1165" s="111">
        <v>9</v>
      </c>
      <c r="AG1165" s="182">
        <v>80</v>
      </c>
      <c r="AH1165" s="79"/>
      <c r="AI1165" s="79"/>
      <c r="AJ1165" s="79"/>
      <c r="AK1165" s="79"/>
    </row>
    <row r="1166" spans="1:37" x14ac:dyDescent="0.3">
      <c r="A1166" s="111"/>
      <c r="B1166" s="111" t="e">
        <f>101000+#REF!</f>
        <v>#REF!</v>
      </c>
      <c r="C1166" s="111" t="s">
        <v>1678</v>
      </c>
      <c r="D1166" s="111" t="s">
        <v>1678</v>
      </c>
      <c r="E1166" s="111" t="e">
        <f>#REF!</f>
        <v>#REF!</v>
      </c>
      <c r="F1166" s="111" t="e">
        <f>"합성" &amp;#REF!</f>
        <v>#REF!</v>
      </c>
      <c r="G1166" s="111">
        <v>0</v>
      </c>
      <c r="H1166" s="111">
        <v>0</v>
      </c>
      <c r="I1166" s="111" t="e">
        <f>#REF!</f>
        <v>#REF!</v>
      </c>
      <c r="J1166" s="111">
        <v>43</v>
      </c>
      <c r="K1166" s="111" t="e">
        <f>#REF!</f>
        <v>#REF!</v>
      </c>
      <c r="L1166" s="111">
        <v>0</v>
      </c>
      <c r="M1166" s="111">
        <v>0</v>
      </c>
      <c r="N1166" s="111">
        <v>0</v>
      </c>
      <c r="O1166" s="111">
        <v>0</v>
      </c>
      <c r="P1166" s="111">
        <v>0</v>
      </c>
      <c r="Q1166" s="111">
        <v>0</v>
      </c>
      <c r="R1166" s="111" t="e">
        <f t="shared" si="76"/>
        <v>#REF!</v>
      </c>
      <c r="S1166" s="110">
        <v>330</v>
      </c>
      <c r="T1166" s="111">
        <v>41000</v>
      </c>
      <c r="U1166" s="111">
        <v>80</v>
      </c>
      <c r="V1166" s="135">
        <v>25</v>
      </c>
      <c r="W1166" s="111">
        <v>5</v>
      </c>
      <c r="X1166" s="111">
        <v>113</v>
      </c>
      <c r="Y1166" s="134">
        <v>113</v>
      </c>
      <c r="Z1166" s="134">
        <v>113</v>
      </c>
      <c r="AA1166" s="134">
        <v>113</v>
      </c>
      <c r="AB1166" s="134">
        <v>113</v>
      </c>
      <c r="AC1166" s="111">
        <f t="shared" si="75"/>
        <v>113</v>
      </c>
      <c r="AD1166" s="111">
        <f t="shared" si="74"/>
        <v>114</v>
      </c>
      <c r="AE1166" s="110">
        <v>27159</v>
      </c>
      <c r="AF1166" s="111">
        <v>10</v>
      </c>
      <c r="AG1166" s="182">
        <v>115</v>
      </c>
      <c r="AH1166" s="79"/>
      <c r="AI1166" s="79"/>
      <c r="AJ1166" s="79"/>
      <c r="AK1166" s="79"/>
    </row>
    <row r="1167" spans="1:37" s="174" customFormat="1" x14ac:dyDescent="0.3">
      <c r="A1167" s="171" t="s">
        <v>1680</v>
      </c>
      <c r="B1167" s="171" t="e">
        <f>101000+#REF!</f>
        <v>#REF!</v>
      </c>
      <c r="C1167" s="171" t="s">
        <v>1678</v>
      </c>
      <c r="D1167" s="171" t="s">
        <v>1678</v>
      </c>
      <c r="E1167" s="171" t="e">
        <f>#REF!</f>
        <v>#REF!</v>
      </c>
      <c r="F1167" s="171" t="e">
        <f>"합성" &amp;#REF!</f>
        <v>#REF!</v>
      </c>
      <c r="G1167" s="171">
        <v>0</v>
      </c>
      <c r="H1167" s="171">
        <v>0</v>
      </c>
      <c r="I1167" s="171" t="e">
        <f>#REF!</f>
        <v>#REF!</v>
      </c>
      <c r="J1167" s="171">
        <v>57</v>
      </c>
      <c r="K1167" s="171" t="e">
        <f>#REF!</f>
        <v>#REF!</v>
      </c>
      <c r="L1167" s="171">
        <v>0</v>
      </c>
      <c r="M1167" s="171">
        <v>0</v>
      </c>
      <c r="N1167" s="171">
        <v>0</v>
      </c>
      <c r="O1167" s="171">
        <v>0</v>
      </c>
      <c r="P1167" s="171">
        <v>0</v>
      </c>
      <c r="Q1167" s="171">
        <v>0</v>
      </c>
      <c r="R1167" s="171" t="e">
        <f t="shared" si="76"/>
        <v>#REF!</v>
      </c>
      <c r="S1167" s="172">
        <v>0</v>
      </c>
      <c r="T1167" s="171">
        <v>0</v>
      </c>
      <c r="U1167" s="171">
        <v>20</v>
      </c>
      <c r="V1167" s="173">
        <v>100</v>
      </c>
      <c r="W1167" s="171">
        <v>0</v>
      </c>
      <c r="X1167" s="171">
        <v>-1</v>
      </c>
      <c r="Y1167" s="171">
        <v>-1</v>
      </c>
      <c r="Z1167" s="171">
        <v>-1</v>
      </c>
      <c r="AA1167" s="171">
        <v>-1</v>
      </c>
      <c r="AB1167" s="171">
        <v>-1</v>
      </c>
      <c r="AC1167" s="171">
        <v>200</v>
      </c>
      <c r="AD1167" s="171">
        <v>200</v>
      </c>
      <c r="AE1167" s="172">
        <v>0</v>
      </c>
      <c r="AF1167" s="171">
        <v>1</v>
      </c>
      <c r="AG1167" s="182">
        <v>0</v>
      </c>
    </row>
    <row r="1168" spans="1:37" x14ac:dyDescent="0.3">
      <c r="A1168" s="113"/>
      <c r="B1168" s="113" t="e">
        <f>101000+#REF!</f>
        <v>#REF!</v>
      </c>
      <c r="C1168" s="113" t="s">
        <v>1678</v>
      </c>
      <c r="D1168" s="113" t="s">
        <v>1678</v>
      </c>
      <c r="E1168" s="113" t="e">
        <f>#REF!</f>
        <v>#REF!</v>
      </c>
      <c r="F1168" s="113" t="e">
        <f>"합성" &amp;#REF!</f>
        <v>#REF!</v>
      </c>
      <c r="G1168" s="113">
        <v>0</v>
      </c>
      <c r="H1168" s="113">
        <v>0</v>
      </c>
      <c r="I1168" s="113" t="e">
        <f>#REF!</f>
        <v>#REF!</v>
      </c>
      <c r="J1168" s="113">
        <v>58</v>
      </c>
      <c r="K1168" s="113" t="e">
        <f>#REF!</f>
        <v>#REF!</v>
      </c>
      <c r="L1168" s="113">
        <v>0</v>
      </c>
      <c r="M1168" s="113">
        <v>0</v>
      </c>
      <c r="N1168" s="113">
        <v>0</v>
      </c>
      <c r="O1168" s="113">
        <v>0</v>
      </c>
      <c r="P1168" s="113">
        <v>0</v>
      </c>
      <c r="Q1168" s="113">
        <v>0</v>
      </c>
      <c r="R1168" s="113" t="e">
        <f t="shared" si="76"/>
        <v>#REF!</v>
      </c>
      <c r="S1168" s="109">
        <v>35</v>
      </c>
      <c r="T1168" s="113">
        <v>400</v>
      </c>
      <c r="U1168" s="113">
        <v>25</v>
      </c>
      <c r="V1168" s="131">
        <v>50</v>
      </c>
      <c r="W1168" s="113">
        <v>3</v>
      </c>
      <c r="X1168" s="113">
        <v>200</v>
      </c>
      <c r="Y1168" s="132">
        <v>200</v>
      </c>
      <c r="Z1168" s="132">
        <v>200</v>
      </c>
      <c r="AA1168" s="113">
        <v>-1</v>
      </c>
      <c r="AB1168" s="113">
        <v>-1</v>
      </c>
      <c r="AC1168" s="113">
        <f t="shared" ref="AC1168:AC1181" si="77">X1168</f>
        <v>200</v>
      </c>
      <c r="AD1168" s="113">
        <f t="shared" si="74"/>
        <v>201</v>
      </c>
      <c r="AE1168" s="109">
        <v>270</v>
      </c>
      <c r="AF1168" s="113">
        <v>2</v>
      </c>
      <c r="AG1168" s="182">
        <v>10</v>
      </c>
      <c r="AH1168" s="79"/>
      <c r="AI1168" s="79"/>
      <c r="AJ1168" s="79"/>
      <c r="AK1168" s="79"/>
    </row>
    <row r="1169" spans="1:37" x14ac:dyDescent="0.3">
      <c r="A1169" s="113"/>
      <c r="B1169" s="113" t="e">
        <f>101000+#REF!</f>
        <v>#REF!</v>
      </c>
      <c r="C1169" s="113" t="s">
        <v>1678</v>
      </c>
      <c r="D1169" s="113" t="s">
        <v>1678</v>
      </c>
      <c r="E1169" s="113" t="e">
        <f>#REF!</f>
        <v>#REF!</v>
      </c>
      <c r="F1169" s="113" t="e">
        <f>"합성" &amp;#REF!</f>
        <v>#REF!</v>
      </c>
      <c r="G1169" s="113">
        <v>0</v>
      </c>
      <c r="H1169" s="113">
        <v>0</v>
      </c>
      <c r="I1169" s="113" t="e">
        <f>#REF!</f>
        <v>#REF!</v>
      </c>
      <c r="J1169" s="113">
        <v>59</v>
      </c>
      <c r="K1169" s="113" t="e">
        <f>#REF!</f>
        <v>#REF!</v>
      </c>
      <c r="L1169" s="113">
        <v>0</v>
      </c>
      <c r="M1169" s="113">
        <v>0</v>
      </c>
      <c r="N1169" s="113">
        <v>0</v>
      </c>
      <c r="O1169" s="113">
        <v>0</v>
      </c>
      <c r="P1169" s="113">
        <v>0</v>
      </c>
      <c r="Q1169" s="113">
        <v>0</v>
      </c>
      <c r="R1169" s="113" t="e">
        <f t="shared" si="76"/>
        <v>#REF!</v>
      </c>
      <c r="S1169" s="109">
        <v>40</v>
      </c>
      <c r="T1169" s="113">
        <v>780</v>
      </c>
      <c r="U1169" s="113">
        <v>30</v>
      </c>
      <c r="V1169" s="131">
        <v>50</v>
      </c>
      <c r="W1169" s="113">
        <v>3</v>
      </c>
      <c r="X1169" s="113">
        <v>201</v>
      </c>
      <c r="Y1169" s="132">
        <v>201</v>
      </c>
      <c r="Z1169" s="132">
        <v>201</v>
      </c>
      <c r="AA1169" s="113">
        <v>-1</v>
      </c>
      <c r="AB1169" s="113">
        <v>-1</v>
      </c>
      <c r="AC1169" s="113">
        <f t="shared" si="77"/>
        <v>201</v>
      </c>
      <c r="AD1169" s="113">
        <f t="shared" si="74"/>
        <v>202</v>
      </c>
      <c r="AE1169" s="109">
        <v>540</v>
      </c>
      <c r="AF1169" s="113">
        <v>3</v>
      </c>
      <c r="AG1169" s="182">
        <v>11</v>
      </c>
      <c r="AH1169" s="79"/>
      <c r="AI1169" s="79"/>
      <c r="AJ1169" s="79"/>
      <c r="AK1169" s="79"/>
    </row>
    <row r="1170" spans="1:37" x14ac:dyDescent="0.3">
      <c r="A1170" s="113"/>
      <c r="B1170" s="113" t="e">
        <f>101000+#REF!</f>
        <v>#REF!</v>
      </c>
      <c r="C1170" s="113" t="s">
        <v>1678</v>
      </c>
      <c r="D1170" s="113" t="s">
        <v>1678</v>
      </c>
      <c r="E1170" s="113" t="e">
        <f>#REF!</f>
        <v>#REF!</v>
      </c>
      <c r="F1170" s="113" t="e">
        <f>"합성" &amp;#REF!</f>
        <v>#REF!</v>
      </c>
      <c r="G1170" s="113">
        <v>0</v>
      </c>
      <c r="H1170" s="113">
        <v>0</v>
      </c>
      <c r="I1170" s="113" t="e">
        <f>#REF!</f>
        <v>#REF!</v>
      </c>
      <c r="J1170" s="113">
        <v>60</v>
      </c>
      <c r="K1170" s="113" t="e">
        <f>#REF!</f>
        <v>#REF!</v>
      </c>
      <c r="L1170" s="113">
        <v>0</v>
      </c>
      <c r="M1170" s="113">
        <v>0</v>
      </c>
      <c r="N1170" s="113">
        <v>0</v>
      </c>
      <c r="O1170" s="113">
        <v>0</v>
      </c>
      <c r="P1170" s="113">
        <v>0</v>
      </c>
      <c r="Q1170" s="113">
        <v>0</v>
      </c>
      <c r="R1170" s="113" t="e">
        <f t="shared" si="76"/>
        <v>#REF!</v>
      </c>
      <c r="S1170" s="109">
        <v>45</v>
      </c>
      <c r="T1170" s="113">
        <v>1100</v>
      </c>
      <c r="U1170" s="113">
        <v>35</v>
      </c>
      <c r="V1170" s="131">
        <v>33</v>
      </c>
      <c r="W1170" s="113">
        <v>4</v>
      </c>
      <c r="X1170" s="113">
        <v>202</v>
      </c>
      <c r="Y1170" s="133">
        <v>202</v>
      </c>
      <c r="Z1170" s="133">
        <v>202</v>
      </c>
      <c r="AA1170" s="133">
        <v>202</v>
      </c>
      <c r="AB1170" s="113">
        <v>-1</v>
      </c>
      <c r="AC1170" s="113">
        <f t="shared" si="77"/>
        <v>202</v>
      </c>
      <c r="AD1170" s="113">
        <f t="shared" si="74"/>
        <v>203</v>
      </c>
      <c r="AE1170" s="109">
        <v>1080</v>
      </c>
      <c r="AF1170" s="113">
        <v>4</v>
      </c>
      <c r="AG1170" s="182">
        <v>18</v>
      </c>
      <c r="AH1170" s="79"/>
      <c r="AI1170" s="79"/>
      <c r="AJ1170" s="79"/>
      <c r="AK1170" s="79"/>
    </row>
    <row r="1171" spans="1:37" x14ac:dyDescent="0.3">
      <c r="A1171" s="113"/>
      <c r="B1171" s="113" t="e">
        <f>101000+#REF!</f>
        <v>#REF!</v>
      </c>
      <c r="C1171" s="113" t="s">
        <v>1678</v>
      </c>
      <c r="D1171" s="113" t="s">
        <v>1678</v>
      </c>
      <c r="E1171" s="113" t="e">
        <f>#REF!</f>
        <v>#REF!</v>
      </c>
      <c r="F1171" s="113" t="e">
        <f>"합성" &amp;#REF!</f>
        <v>#REF!</v>
      </c>
      <c r="G1171" s="113">
        <v>0</v>
      </c>
      <c r="H1171" s="113">
        <v>0</v>
      </c>
      <c r="I1171" s="113" t="e">
        <f>#REF!</f>
        <v>#REF!</v>
      </c>
      <c r="J1171" s="113">
        <v>61</v>
      </c>
      <c r="K1171" s="113" t="e">
        <f>#REF!</f>
        <v>#REF!</v>
      </c>
      <c r="L1171" s="113">
        <v>0</v>
      </c>
      <c r="M1171" s="113">
        <v>0</v>
      </c>
      <c r="N1171" s="113">
        <v>0</v>
      </c>
      <c r="O1171" s="113">
        <v>0</v>
      </c>
      <c r="P1171" s="113">
        <v>0</v>
      </c>
      <c r="Q1171" s="113">
        <v>0</v>
      </c>
      <c r="R1171" s="113" t="e">
        <f t="shared" si="76"/>
        <v>#REF!</v>
      </c>
      <c r="S1171" s="109">
        <v>50</v>
      </c>
      <c r="T1171" s="113">
        <v>1900</v>
      </c>
      <c r="U1171" s="113">
        <v>40</v>
      </c>
      <c r="V1171" s="131">
        <v>33</v>
      </c>
      <c r="W1171" s="113">
        <v>4</v>
      </c>
      <c r="X1171" s="113">
        <v>203</v>
      </c>
      <c r="Y1171" s="133">
        <v>203</v>
      </c>
      <c r="Z1171" s="133">
        <v>203</v>
      </c>
      <c r="AA1171" s="133">
        <v>203</v>
      </c>
      <c r="AB1171" s="113">
        <v>-1</v>
      </c>
      <c r="AC1171" s="113">
        <f t="shared" si="77"/>
        <v>203</v>
      </c>
      <c r="AD1171" s="113">
        <f t="shared" si="74"/>
        <v>204</v>
      </c>
      <c r="AE1171" s="109">
        <v>2003</v>
      </c>
      <c r="AF1171" s="113">
        <v>5</v>
      </c>
      <c r="AG1171" s="182">
        <v>22</v>
      </c>
      <c r="AH1171" s="79"/>
      <c r="AI1171" s="79"/>
      <c r="AJ1171" s="79"/>
      <c r="AK1171" s="79"/>
    </row>
    <row r="1172" spans="1:37" x14ac:dyDescent="0.3">
      <c r="A1172" s="113"/>
      <c r="B1172" s="113" t="e">
        <f>101000+#REF!</f>
        <v>#REF!</v>
      </c>
      <c r="C1172" s="113" t="s">
        <v>1678</v>
      </c>
      <c r="D1172" s="113" t="s">
        <v>1678</v>
      </c>
      <c r="E1172" s="113" t="e">
        <f>#REF!</f>
        <v>#REF!</v>
      </c>
      <c r="F1172" s="113" t="e">
        <f>"합성" &amp;#REF!</f>
        <v>#REF!</v>
      </c>
      <c r="G1172" s="113">
        <v>0</v>
      </c>
      <c r="H1172" s="113">
        <v>0</v>
      </c>
      <c r="I1172" s="113" t="e">
        <f>#REF!</f>
        <v>#REF!</v>
      </c>
      <c r="J1172" s="113">
        <v>62</v>
      </c>
      <c r="K1172" s="113" t="e">
        <f>#REF!</f>
        <v>#REF!</v>
      </c>
      <c r="L1172" s="113">
        <v>0</v>
      </c>
      <c r="M1172" s="113">
        <v>0</v>
      </c>
      <c r="N1172" s="113">
        <v>0</v>
      </c>
      <c r="O1172" s="113">
        <v>0</v>
      </c>
      <c r="P1172" s="113">
        <v>0</v>
      </c>
      <c r="Q1172" s="113">
        <v>0</v>
      </c>
      <c r="R1172" s="113" t="e">
        <f t="shared" si="76"/>
        <v>#REF!</v>
      </c>
      <c r="S1172" s="109">
        <v>55</v>
      </c>
      <c r="T1172" s="113">
        <v>2800</v>
      </c>
      <c r="U1172" s="113">
        <v>45</v>
      </c>
      <c r="V1172" s="131">
        <v>33</v>
      </c>
      <c r="W1172" s="113">
        <v>4</v>
      </c>
      <c r="X1172" s="113">
        <v>204</v>
      </c>
      <c r="Y1172" s="133">
        <v>204</v>
      </c>
      <c r="Z1172" s="133">
        <v>204</v>
      </c>
      <c r="AA1172" s="133">
        <v>204</v>
      </c>
      <c r="AB1172" s="113">
        <v>-1</v>
      </c>
      <c r="AC1172" s="113">
        <f t="shared" si="77"/>
        <v>204</v>
      </c>
      <c r="AD1172" s="113">
        <f t="shared" si="74"/>
        <v>205</v>
      </c>
      <c r="AE1172" s="109">
        <v>3005</v>
      </c>
      <c r="AF1172" s="113">
        <v>6</v>
      </c>
      <c r="AG1172" s="182">
        <v>27</v>
      </c>
      <c r="AH1172" s="79"/>
      <c r="AI1172" s="79"/>
      <c r="AJ1172" s="79"/>
      <c r="AK1172" s="79"/>
    </row>
    <row r="1173" spans="1:37" x14ac:dyDescent="0.3">
      <c r="A1173" s="113"/>
      <c r="B1173" s="113" t="e">
        <f>101000+#REF!</f>
        <v>#REF!</v>
      </c>
      <c r="C1173" s="113" t="s">
        <v>1678</v>
      </c>
      <c r="D1173" s="113" t="s">
        <v>1678</v>
      </c>
      <c r="E1173" s="113" t="e">
        <f>#REF!</f>
        <v>#REF!</v>
      </c>
      <c r="F1173" s="113" t="e">
        <f>"합성" &amp;#REF!</f>
        <v>#REF!</v>
      </c>
      <c r="G1173" s="113">
        <v>0</v>
      </c>
      <c r="H1173" s="113">
        <v>0</v>
      </c>
      <c r="I1173" s="113" t="e">
        <f>#REF!</f>
        <v>#REF!</v>
      </c>
      <c r="J1173" s="113">
        <v>63</v>
      </c>
      <c r="K1173" s="113" t="e">
        <f>#REF!</f>
        <v>#REF!</v>
      </c>
      <c r="L1173" s="113">
        <v>0</v>
      </c>
      <c r="M1173" s="113">
        <v>0</v>
      </c>
      <c r="N1173" s="113">
        <v>0</v>
      </c>
      <c r="O1173" s="113">
        <v>0</v>
      </c>
      <c r="P1173" s="113">
        <v>0</v>
      </c>
      <c r="Q1173" s="113">
        <v>0</v>
      </c>
      <c r="R1173" s="113" t="e">
        <f t="shared" si="76"/>
        <v>#REF!</v>
      </c>
      <c r="S1173" s="109">
        <v>60</v>
      </c>
      <c r="T1173" s="113">
        <v>3800</v>
      </c>
      <c r="U1173" s="113">
        <v>50</v>
      </c>
      <c r="V1173" s="131">
        <v>33</v>
      </c>
      <c r="W1173" s="113">
        <v>4</v>
      </c>
      <c r="X1173" s="113">
        <v>205</v>
      </c>
      <c r="Y1173" s="133">
        <v>205</v>
      </c>
      <c r="Z1173" s="133">
        <v>205</v>
      </c>
      <c r="AA1173" s="133">
        <v>205</v>
      </c>
      <c r="AB1173" s="113">
        <v>-1</v>
      </c>
      <c r="AC1173" s="113">
        <f t="shared" si="77"/>
        <v>205</v>
      </c>
      <c r="AD1173" s="113">
        <f t="shared" si="74"/>
        <v>206</v>
      </c>
      <c r="AE1173" s="109">
        <v>4393</v>
      </c>
      <c r="AF1173" s="113">
        <v>7</v>
      </c>
      <c r="AG1173" s="182">
        <v>37</v>
      </c>
      <c r="AH1173" s="79"/>
      <c r="AI1173" s="79"/>
      <c r="AJ1173" s="79"/>
      <c r="AK1173" s="79"/>
    </row>
    <row r="1174" spans="1:37" x14ac:dyDescent="0.3">
      <c r="A1174" s="113"/>
      <c r="B1174" s="113" t="e">
        <f>101000+#REF!</f>
        <v>#REF!</v>
      </c>
      <c r="C1174" s="113" t="s">
        <v>1678</v>
      </c>
      <c r="D1174" s="113" t="s">
        <v>1678</v>
      </c>
      <c r="E1174" s="113" t="e">
        <f>#REF!</f>
        <v>#REF!</v>
      </c>
      <c r="F1174" s="113" t="e">
        <f>"합성" &amp;#REF!</f>
        <v>#REF!</v>
      </c>
      <c r="G1174" s="113">
        <v>0</v>
      </c>
      <c r="H1174" s="113">
        <v>0</v>
      </c>
      <c r="I1174" s="113" t="e">
        <f>#REF!</f>
        <v>#REF!</v>
      </c>
      <c r="J1174" s="113">
        <v>64</v>
      </c>
      <c r="K1174" s="113" t="e">
        <f>#REF!</f>
        <v>#REF!</v>
      </c>
      <c r="L1174" s="113">
        <v>0</v>
      </c>
      <c r="M1174" s="113">
        <v>0</v>
      </c>
      <c r="N1174" s="113">
        <v>0</v>
      </c>
      <c r="O1174" s="113">
        <v>0</v>
      </c>
      <c r="P1174" s="113">
        <v>0</v>
      </c>
      <c r="Q1174" s="113">
        <v>0</v>
      </c>
      <c r="R1174" s="113" t="e">
        <f t="shared" si="76"/>
        <v>#REF!</v>
      </c>
      <c r="S1174" s="109">
        <v>90</v>
      </c>
      <c r="T1174" s="113">
        <v>6000</v>
      </c>
      <c r="U1174" s="113">
        <v>55</v>
      </c>
      <c r="V1174" s="131">
        <v>25</v>
      </c>
      <c r="W1174" s="113">
        <v>5</v>
      </c>
      <c r="X1174" s="113">
        <v>206</v>
      </c>
      <c r="Y1174" s="134">
        <v>206</v>
      </c>
      <c r="Z1174" s="134">
        <v>206</v>
      </c>
      <c r="AA1174" s="134">
        <v>206</v>
      </c>
      <c r="AB1174" s="134">
        <v>206</v>
      </c>
      <c r="AC1174" s="113">
        <f t="shared" si="77"/>
        <v>206</v>
      </c>
      <c r="AD1174" s="113">
        <f t="shared" si="74"/>
        <v>207</v>
      </c>
      <c r="AE1174" s="109">
        <v>8556</v>
      </c>
      <c r="AF1174" s="113">
        <v>8</v>
      </c>
      <c r="AG1174" s="182">
        <v>48</v>
      </c>
      <c r="AH1174" s="79"/>
      <c r="AI1174" s="79"/>
      <c r="AJ1174" s="79"/>
      <c r="AK1174" s="79"/>
    </row>
    <row r="1175" spans="1:37" x14ac:dyDescent="0.3">
      <c r="A1175" s="113"/>
      <c r="B1175" s="113" t="e">
        <f>101000+#REF!</f>
        <v>#REF!</v>
      </c>
      <c r="C1175" s="113" t="s">
        <v>1678</v>
      </c>
      <c r="D1175" s="113" t="s">
        <v>1678</v>
      </c>
      <c r="E1175" s="113" t="e">
        <f>#REF!</f>
        <v>#REF!</v>
      </c>
      <c r="F1175" s="113" t="e">
        <f>"합성" &amp;#REF!</f>
        <v>#REF!</v>
      </c>
      <c r="G1175" s="113">
        <v>0</v>
      </c>
      <c r="H1175" s="113">
        <v>0</v>
      </c>
      <c r="I1175" s="113" t="e">
        <f>#REF!</f>
        <v>#REF!</v>
      </c>
      <c r="J1175" s="113">
        <v>65</v>
      </c>
      <c r="K1175" s="113" t="e">
        <f>#REF!</f>
        <v>#REF!</v>
      </c>
      <c r="L1175" s="113">
        <v>0</v>
      </c>
      <c r="M1175" s="113">
        <v>0</v>
      </c>
      <c r="N1175" s="113">
        <v>0</v>
      </c>
      <c r="O1175" s="113">
        <v>0</v>
      </c>
      <c r="P1175" s="113">
        <v>0</v>
      </c>
      <c r="Q1175" s="113">
        <v>0</v>
      </c>
      <c r="R1175" s="113" t="e">
        <f t="shared" si="76"/>
        <v>#REF!</v>
      </c>
      <c r="S1175" s="109">
        <v>125</v>
      </c>
      <c r="T1175" s="113">
        <v>9000</v>
      </c>
      <c r="U1175" s="113">
        <v>60</v>
      </c>
      <c r="V1175" s="131">
        <v>33</v>
      </c>
      <c r="W1175" s="113">
        <v>4</v>
      </c>
      <c r="X1175" s="113">
        <v>207</v>
      </c>
      <c r="Y1175" s="133">
        <v>207</v>
      </c>
      <c r="Z1175" s="133">
        <v>207</v>
      </c>
      <c r="AA1175" s="133">
        <v>207</v>
      </c>
      <c r="AB1175" s="113">
        <v>-1</v>
      </c>
      <c r="AC1175" s="113">
        <f t="shared" si="77"/>
        <v>207</v>
      </c>
      <c r="AD1175" s="113">
        <f t="shared" si="74"/>
        <v>208</v>
      </c>
      <c r="AE1175" s="109">
        <v>11447</v>
      </c>
      <c r="AF1175" s="113">
        <v>9</v>
      </c>
      <c r="AG1175" s="182">
        <v>63</v>
      </c>
      <c r="AH1175" s="79"/>
      <c r="AI1175" s="79"/>
      <c r="AJ1175" s="79"/>
      <c r="AK1175" s="79"/>
    </row>
    <row r="1176" spans="1:37" x14ac:dyDescent="0.3">
      <c r="A1176" s="113"/>
      <c r="B1176" s="113" t="e">
        <f>101000+#REF!</f>
        <v>#REF!</v>
      </c>
      <c r="C1176" s="113" t="s">
        <v>1678</v>
      </c>
      <c r="D1176" s="113" t="s">
        <v>1678</v>
      </c>
      <c r="E1176" s="113" t="e">
        <f>#REF!</f>
        <v>#REF!</v>
      </c>
      <c r="F1176" s="113" t="e">
        <f>"합성" &amp;#REF!</f>
        <v>#REF!</v>
      </c>
      <c r="G1176" s="113">
        <v>0</v>
      </c>
      <c r="H1176" s="113">
        <v>0</v>
      </c>
      <c r="I1176" s="113" t="e">
        <f>#REF!</f>
        <v>#REF!</v>
      </c>
      <c r="J1176" s="113">
        <v>66</v>
      </c>
      <c r="K1176" s="113" t="e">
        <f>#REF!</f>
        <v>#REF!</v>
      </c>
      <c r="L1176" s="113">
        <v>0</v>
      </c>
      <c r="M1176" s="113">
        <v>0</v>
      </c>
      <c r="N1176" s="113">
        <v>0</v>
      </c>
      <c r="O1176" s="113">
        <v>0</v>
      </c>
      <c r="P1176" s="113">
        <v>0</v>
      </c>
      <c r="Q1176" s="113">
        <v>0</v>
      </c>
      <c r="R1176" s="113" t="e">
        <f t="shared" si="76"/>
        <v>#REF!</v>
      </c>
      <c r="S1176" s="109">
        <v>165</v>
      </c>
      <c r="T1176" s="113">
        <v>14000</v>
      </c>
      <c r="U1176" s="113">
        <v>65</v>
      </c>
      <c r="V1176" s="131">
        <v>33</v>
      </c>
      <c r="W1176" s="113">
        <v>4</v>
      </c>
      <c r="X1176" s="113">
        <v>208</v>
      </c>
      <c r="Y1176" s="133">
        <v>208</v>
      </c>
      <c r="Z1176" s="133">
        <v>208</v>
      </c>
      <c r="AA1176" s="133">
        <v>208</v>
      </c>
      <c r="AB1176" s="113">
        <v>-1</v>
      </c>
      <c r="AC1176" s="113">
        <f t="shared" si="77"/>
        <v>208</v>
      </c>
      <c r="AD1176" s="113">
        <f t="shared" si="74"/>
        <v>209</v>
      </c>
      <c r="AE1176" s="109">
        <v>14955</v>
      </c>
      <c r="AF1176" s="113">
        <v>9</v>
      </c>
      <c r="AG1176" s="182">
        <v>93</v>
      </c>
      <c r="AH1176" s="79"/>
      <c r="AI1176" s="79"/>
      <c r="AJ1176" s="79"/>
      <c r="AK1176" s="79"/>
    </row>
    <row r="1177" spans="1:37" x14ac:dyDescent="0.3">
      <c r="A1177" s="113"/>
      <c r="B1177" s="113" t="e">
        <f>101000+#REF!</f>
        <v>#REF!</v>
      </c>
      <c r="C1177" s="113" t="s">
        <v>1678</v>
      </c>
      <c r="D1177" s="113" t="s">
        <v>1678</v>
      </c>
      <c r="E1177" s="113" t="e">
        <f>#REF!</f>
        <v>#REF!</v>
      </c>
      <c r="F1177" s="113" t="e">
        <f>"합성" &amp;#REF!</f>
        <v>#REF!</v>
      </c>
      <c r="G1177" s="113">
        <v>0</v>
      </c>
      <c r="H1177" s="113">
        <v>0</v>
      </c>
      <c r="I1177" s="113" t="e">
        <f>#REF!</f>
        <v>#REF!</v>
      </c>
      <c r="J1177" s="113">
        <v>67</v>
      </c>
      <c r="K1177" s="113" t="e">
        <f>#REF!</f>
        <v>#REF!</v>
      </c>
      <c r="L1177" s="113">
        <v>0</v>
      </c>
      <c r="M1177" s="113">
        <v>0</v>
      </c>
      <c r="N1177" s="113">
        <v>0</v>
      </c>
      <c r="O1177" s="113">
        <v>0</v>
      </c>
      <c r="P1177" s="113">
        <v>0</v>
      </c>
      <c r="Q1177" s="113">
        <v>0</v>
      </c>
      <c r="R1177" s="113" t="e">
        <f t="shared" si="76"/>
        <v>#REF!</v>
      </c>
      <c r="S1177" s="109">
        <v>210</v>
      </c>
      <c r="T1177" s="113">
        <v>21000</v>
      </c>
      <c r="U1177" s="113">
        <v>70</v>
      </c>
      <c r="V1177" s="131">
        <v>33</v>
      </c>
      <c r="W1177" s="113">
        <v>4</v>
      </c>
      <c r="X1177" s="113">
        <v>209</v>
      </c>
      <c r="Y1177" s="133">
        <v>209</v>
      </c>
      <c r="Z1177" s="133">
        <v>209</v>
      </c>
      <c r="AA1177" s="133">
        <v>209</v>
      </c>
      <c r="AB1177" s="113">
        <v>-1</v>
      </c>
      <c r="AC1177" s="113">
        <f t="shared" si="77"/>
        <v>209</v>
      </c>
      <c r="AD1177" s="113">
        <f t="shared" si="74"/>
        <v>210</v>
      </c>
      <c r="AE1177" s="109">
        <v>19139</v>
      </c>
      <c r="AF1177" s="113">
        <v>10</v>
      </c>
      <c r="AG1177" s="182">
        <v>128</v>
      </c>
      <c r="AH1177" s="79"/>
      <c r="AI1177" s="79"/>
      <c r="AJ1177" s="79"/>
      <c r="AK1177" s="79"/>
    </row>
    <row r="1178" spans="1:37" x14ac:dyDescent="0.3">
      <c r="A1178" s="113"/>
      <c r="B1178" s="113" t="e">
        <f>101000+#REF!</f>
        <v>#REF!</v>
      </c>
      <c r="C1178" s="113" t="s">
        <v>1678</v>
      </c>
      <c r="D1178" s="113" t="s">
        <v>1678</v>
      </c>
      <c r="E1178" s="113" t="e">
        <f>#REF!</f>
        <v>#REF!</v>
      </c>
      <c r="F1178" s="113" t="e">
        <f>"합성" &amp;#REF!</f>
        <v>#REF!</v>
      </c>
      <c r="G1178" s="113">
        <v>0</v>
      </c>
      <c r="H1178" s="113">
        <v>0</v>
      </c>
      <c r="I1178" s="113" t="e">
        <f>#REF!</f>
        <v>#REF!</v>
      </c>
      <c r="J1178" s="113">
        <v>68</v>
      </c>
      <c r="K1178" s="113" t="e">
        <f>#REF!</f>
        <v>#REF!</v>
      </c>
      <c r="L1178" s="113">
        <v>0</v>
      </c>
      <c r="M1178" s="113">
        <v>0</v>
      </c>
      <c r="N1178" s="113">
        <v>0</v>
      </c>
      <c r="O1178" s="113">
        <v>0</v>
      </c>
      <c r="P1178" s="113">
        <v>0</v>
      </c>
      <c r="Q1178" s="113">
        <v>0</v>
      </c>
      <c r="R1178" s="113" t="e">
        <f t="shared" si="76"/>
        <v>#REF!</v>
      </c>
      <c r="S1178" s="109">
        <v>260</v>
      </c>
      <c r="T1178" s="113">
        <v>32000</v>
      </c>
      <c r="U1178" s="113">
        <v>75</v>
      </c>
      <c r="V1178" s="131">
        <v>25</v>
      </c>
      <c r="W1178" s="113">
        <v>5</v>
      </c>
      <c r="X1178" s="113">
        <v>210</v>
      </c>
      <c r="Y1178" s="134">
        <v>210</v>
      </c>
      <c r="Z1178" s="134">
        <v>210</v>
      </c>
      <c r="AA1178" s="134">
        <v>210</v>
      </c>
      <c r="AB1178" s="134">
        <v>210</v>
      </c>
      <c r="AC1178" s="113">
        <f t="shared" si="77"/>
        <v>210</v>
      </c>
      <c r="AD1178" s="113">
        <f t="shared" si="74"/>
        <v>211</v>
      </c>
      <c r="AE1178" s="109">
        <v>24058</v>
      </c>
      <c r="AF1178" s="113">
        <v>11</v>
      </c>
      <c r="AG1178" s="182">
        <v>183</v>
      </c>
      <c r="AH1178" s="79"/>
      <c r="AI1178" s="79"/>
      <c r="AJ1178" s="79"/>
      <c r="AK1178" s="79"/>
    </row>
    <row r="1179" spans="1:37" x14ac:dyDescent="0.3">
      <c r="A1179" s="113"/>
      <c r="B1179" s="113" t="e">
        <f>101000+#REF!</f>
        <v>#REF!</v>
      </c>
      <c r="C1179" s="113" t="s">
        <v>1678</v>
      </c>
      <c r="D1179" s="113" t="s">
        <v>1678</v>
      </c>
      <c r="E1179" s="113" t="e">
        <f>#REF!</f>
        <v>#REF!</v>
      </c>
      <c r="F1179" s="113" t="e">
        <f>"합성" &amp;#REF!</f>
        <v>#REF!</v>
      </c>
      <c r="G1179" s="113">
        <v>0</v>
      </c>
      <c r="H1179" s="113">
        <v>0</v>
      </c>
      <c r="I1179" s="113" t="e">
        <f>#REF!</f>
        <v>#REF!</v>
      </c>
      <c r="J1179" s="113">
        <v>69</v>
      </c>
      <c r="K1179" s="113" t="e">
        <f>#REF!</f>
        <v>#REF!</v>
      </c>
      <c r="L1179" s="113">
        <v>0</v>
      </c>
      <c r="M1179" s="113">
        <v>0</v>
      </c>
      <c r="N1179" s="113">
        <v>0</v>
      </c>
      <c r="O1179" s="113">
        <v>0</v>
      </c>
      <c r="P1179" s="113">
        <v>0</v>
      </c>
      <c r="Q1179" s="113">
        <v>0</v>
      </c>
      <c r="R1179" s="113" t="e">
        <f t="shared" si="76"/>
        <v>#REF!</v>
      </c>
      <c r="S1179" s="109">
        <v>315</v>
      </c>
      <c r="T1179" s="113">
        <v>48000</v>
      </c>
      <c r="U1179" s="113">
        <v>80</v>
      </c>
      <c r="V1179" s="131">
        <v>25</v>
      </c>
      <c r="W1179" s="113">
        <v>5</v>
      </c>
      <c r="X1179" s="113">
        <v>211</v>
      </c>
      <c r="Y1179" s="134">
        <v>211</v>
      </c>
      <c r="Z1179" s="134">
        <v>211</v>
      </c>
      <c r="AA1179" s="134">
        <v>211</v>
      </c>
      <c r="AB1179" s="134">
        <v>211</v>
      </c>
      <c r="AC1179" s="113">
        <f t="shared" si="77"/>
        <v>211</v>
      </c>
      <c r="AD1179" s="113">
        <f t="shared" si="74"/>
        <v>212</v>
      </c>
      <c r="AE1179" s="109">
        <v>29773</v>
      </c>
      <c r="AF1179" s="113">
        <v>12</v>
      </c>
      <c r="AG1179" s="182">
        <v>268</v>
      </c>
      <c r="AH1179" s="79"/>
      <c r="AI1179" s="79"/>
      <c r="AJ1179" s="79"/>
      <c r="AK1179" s="79"/>
    </row>
    <row r="1180" spans="1:37" x14ac:dyDescent="0.3">
      <c r="A1180" s="113"/>
      <c r="B1180" s="113" t="e">
        <f>101000+#REF!</f>
        <v>#REF!</v>
      </c>
      <c r="C1180" s="113" t="s">
        <v>1678</v>
      </c>
      <c r="D1180" s="113" t="s">
        <v>1678</v>
      </c>
      <c r="E1180" s="113" t="e">
        <f>#REF!</f>
        <v>#REF!</v>
      </c>
      <c r="F1180" s="113" t="e">
        <f>"합성" &amp;#REF!</f>
        <v>#REF!</v>
      </c>
      <c r="G1180" s="113">
        <v>0</v>
      </c>
      <c r="H1180" s="113">
        <v>0</v>
      </c>
      <c r="I1180" s="113" t="e">
        <f>#REF!</f>
        <v>#REF!</v>
      </c>
      <c r="J1180" s="113">
        <v>70</v>
      </c>
      <c r="K1180" s="113" t="e">
        <f>#REF!</f>
        <v>#REF!</v>
      </c>
      <c r="L1180" s="113">
        <v>0</v>
      </c>
      <c r="M1180" s="113">
        <v>0</v>
      </c>
      <c r="N1180" s="113">
        <v>0</v>
      </c>
      <c r="O1180" s="113">
        <v>0</v>
      </c>
      <c r="P1180" s="113">
        <v>0</v>
      </c>
      <c r="Q1180" s="113">
        <v>0</v>
      </c>
      <c r="R1180" s="113" t="e">
        <f t="shared" si="76"/>
        <v>#REF!</v>
      </c>
      <c r="S1180" s="109">
        <v>375</v>
      </c>
      <c r="T1180" s="113">
        <v>72000</v>
      </c>
      <c r="U1180" s="113">
        <v>85</v>
      </c>
      <c r="V1180" s="131">
        <v>25</v>
      </c>
      <c r="W1180" s="113">
        <v>5</v>
      </c>
      <c r="X1180" s="113">
        <v>212</v>
      </c>
      <c r="Y1180" s="134">
        <v>212</v>
      </c>
      <c r="Z1180" s="134">
        <v>212</v>
      </c>
      <c r="AA1180" s="134">
        <v>212</v>
      </c>
      <c r="AB1180" s="134">
        <v>212</v>
      </c>
      <c r="AC1180" s="113">
        <f t="shared" si="77"/>
        <v>212</v>
      </c>
      <c r="AD1180" s="113">
        <f t="shared" si="74"/>
        <v>213</v>
      </c>
      <c r="AE1180" s="109">
        <v>36344</v>
      </c>
      <c r="AF1180" s="113">
        <v>13</v>
      </c>
      <c r="AG1180" s="182">
        <v>388</v>
      </c>
      <c r="AH1180" s="79"/>
      <c r="AI1180" s="79"/>
      <c r="AJ1180" s="79"/>
      <c r="AK1180" s="79"/>
    </row>
    <row r="1181" spans="1:37" x14ac:dyDescent="0.3">
      <c r="A1181" s="113"/>
      <c r="B1181" s="113" t="e">
        <f>101000+#REF!</f>
        <v>#REF!</v>
      </c>
      <c r="C1181" s="113" t="s">
        <v>1678</v>
      </c>
      <c r="D1181" s="113" t="s">
        <v>1678</v>
      </c>
      <c r="E1181" s="113" t="e">
        <f>#REF!</f>
        <v>#REF!</v>
      </c>
      <c r="F1181" s="113" t="e">
        <f>"합성" &amp;#REF!</f>
        <v>#REF!</v>
      </c>
      <c r="G1181" s="113">
        <v>0</v>
      </c>
      <c r="H1181" s="113">
        <v>0</v>
      </c>
      <c r="I1181" s="113" t="e">
        <f>#REF!</f>
        <v>#REF!</v>
      </c>
      <c r="J1181" s="113">
        <v>71</v>
      </c>
      <c r="K1181" s="113" t="e">
        <f>#REF!</f>
        <v>#REF!</v>
      </c>
      <c r="L1181" s="113">
        <v>0</v>
      </c>
      <c r="M1181" s="113">
        <v>0</v>
      </c>
      <c r="N1181" s="113">
        <v>0</v>
      </c>
      <c r="O1181" s="113">
        <v>0</v>
      </c>
      <c r="P1181" s="113">
        <v>0</v>
      </c>
      <c r="Q1181" s="113">
        <v>0</v>
      </c>
      <c r="R1181" s="113" t="e">
        <f t="shared" si="76"/>
        <v>#REF!</v>
      </c>
      <c r="S1181" s="109">
        <v>440</v>
      </c>
      <c r="T1181" s="113">
        <v>110000</v>
      </c>
      <c r="U1181" s="113">
        <v>90</v>
      </c>
      <c r="V1181" s="131">
        <v>25</v>
      </c>
      <c r="W1181" s="113">
        <v>5</v>
      </c>
      <c r="X1181" s="113">
        <v>213</v>
      </c>
      <c r="Y1181" s="134">
        <v>213</v>
      </c>
      <c r="Z1181" s="134">
        <v>213</v>
      </c>
      <c r="AA1181" s="134">
        <v>213</v>
      </c>
      <c r="AB1181" s="134">
        <v>213</v>
      </c>
      <c r="AC1181" s="113">
        <f t="shared" si="77"/>
        <v>213</v>
      </c>
      <c r="AD1181" s="113">
        <f t="shared" si="74"/>
        <v>214</v>
      </c>
      <c r="AE1181" s="109">
        <v>43832</v>
      </c>
      <c r="AF1181" s="113">
        <v>14</v>
      </c>
      <c r="AG1181" s="182">
        <v>578</v>
      </c>
      <c r="AH1181" s="79"/>
      <c r="AI1181" s="79"/>
      <c r="AJ1181" s="79"/>
      <c r="AK1181" s="79"/>
    </row>
    <row r="1182" spans="1:37" s="174" customFormat="1" x14ac:dyDescent="0.3">
      <c r="A1182" s="128"/>
      <c r="B1182" s="128">
        <v>101215</v>
      </c>
      <c r="C1182" s="128" t="s">
        <v>1723</v>
      </c>
      <c r="D1182" s="128" t="s">
        <v>1723</v>
      </c>
      <c r="E1182" s="128" t="s">
        <v>234</v>
      </c>
      <c r="F1182" s="128" t="s">
        <v>1755</v>
      </c>
      <c r="G1182" s="128">
        <v>0</v>
      </c>
      <c r="H1182" s="128">
        <v>0</v>
      </c>
      <c r="I1182" s="128" t="s">
        <v>240</v>
      </c>
      <c r="J1182" s="128">
        <v>72</v>
      </c>
      <c r="K1182" s="128">
        <v>46</v>
      </c>
      <c r="L1182" s="128">
        <v>0</v>
      </c>
      <c r="M1182" s="128">
        <v>0</v>
      </c>
      <c r="N1182" s="128">
        <v>0</v>
      </c>
      <c r="O1182" s="128">
        <v>0</v>
      </c>
      <c r="P1182" s="128">
        <v>0</v>
      </c>
      <c r="Q1182" s="128">
        <v>0</v>
      </c>
      <c r="R1182" s="128" t="str">
        <f t="shared" si="76"/>
        <v>합성공주병 젖소</v>
      </c>
      <c r="S1182" s="176">
        <v>500</v>
      </c>
      <c r="T1182" s="128">
        <v>350000</v>
      </c>
      <c r="U1182" s="128">
        <v>100</v>
      </c>
      <c r="V1182" s="177">
        <v>25</v>
      </c>
      <c r="W1182" s="128">
        <v>5</v>
      </c>
      <c r="X1182" s="128">
        <v>15</v>
      </c>
      <c r="Y1182" s="128">
        <v>15</v>
      </c>
      <c r="Z1182" s="128">
        <v>15</v>
      </c>
      <c r="AA1182" s="128">
        <v>15</v>
      </c>
      <c r="AB1182" s="128">
        <v>15</v>
      </c>
      <c r="AC1182" s="128">
        <v>15</v>
      </c>
      <c r="AD1182" s="128">
        <v>20</v>
      </c>
      <c r="AE1182" s="176">
        <v>25392</v>
      </c>
      <c r="AF1182" s="128">
        <v>10</v>
      </c>
      <c r="AG1182" s="183">
        <v>69</v>
      </c>
      <c r="AH1182" s="178"/>
      <c r="AI1182" s="178"/>
      <c r="AJ1182" s="178"/>
      <c r="AK1182" s="178"/>
    </row>
    <row r="1183" spans="1:37" x14ac:dyDescent="0.3">
      <c r="A1183" s="128"/>
      <c r="B1183" s="128">
        <v>101216</v>
      </c>
      <c r="C1183" s="128" t="s">
        <v>1723</v>
      </c>
      <c r="D1183" s="128" t="s">
        <v>1723</v>
      </c>
      <c r="E1183" s="128" t="s">
        <v>234</v>
      </c>
      <c r="F1183" s="128" t="s">
        <v>1756</v>
      </c>
      <c r="G1183" s="128">
        <v>0</v>
      </c>
      <c r="H1183" s="128">
        <v>0</v>
      </c>
      <c r="I1183" s="128" t="s">
        <v>240</v>
      </c>
      <c r="J1183" s="128">
        <v>73</v>
      </c>
      <c r="K1183" s="128">
        <v>47</v>
      </c>
      <c r="L1183" s="128">
        <v>0</v>
      </c>
      <c r="M1183" s="128">
        <v>0</v>
      </c>
      <c r="N1183" s="128">
        <v>0</v>
      </c>
      <c r="O1183" s="128">
        <v>0</v>
      </c>
      <c r="P1183" s="128">
        <v>0</v>
      </c>
      <c r="Q1183" s="128">
        <v>0</v>
      </c>
      <c r="R1183" s="128" t="str">
        <f t="shared" si="76"/>
        <v>합성주황색공주병 젖소</v>
      </c>
      <c r="S1183" s="176">
        <v>500</v>
      </c>
      <c r="T1183" s="128">
        <v>500000</v>
      </c>
      <c r="U1183" s="128">
        <v>120</v>
      </c>
      <c r="V1183" s="177">
        <v>25</v>
      </c>
      <c r="W1183" s="128">
        <v>5</v>
      </c>
      <c r="X1183" s="128">
        <v>20</v>
      </c>
      <c r="Y1183" s="128">
        <v>20</v>
      </c>
      <c r="Z1183" s="128">
        <v>20</v>
      </c>
      <c r="AA1183" s="128">
        <v>20</v>
      </c>
      <c r="AB1183" s="128">
        <v>20</v>
      </c>
      <c r="AC1183" s="128">
        <v>20</v>
      </c>
      <c r="AD1183" s="128">
        <v>21</v>
      </c>
      <c r="AE1183" s="176">
        <v>38088</v>
      </c>
      <c r="AF1183" s="128">
        <v>12</v>
      </c>
      <c r="AG1183" s="183">
        <v>153</v>
      </c>
      <c r="AH1183" s="178"/>
      <c r="AI1183" s="178"/>
      <c r="AJ1183" s="178"/>
      <c r="AK1183" s="178"/>
    </row>
    <row r="1184" spans="1:37" x14ac:dyDescent="0.3">
      <c r="A1184" s="128"/>
      <c r="B1184" s="128">
        <v>101217</v>
      </c>
      <c r="C1184" s="128" t="s">
        <v>1723</v>
      </c>
      <c r="D1184" s="128" t="s">
        <v>1723</v>
      </c>
      <c r="E1184" s="128" t="s">
        <v>234</v>
      </c>
      <c r="F1184" s="128" t="s">
        <v>1757</v>
      </c>
      <c r="G1184" s="128">
        <v>0</v>
      </c>
      <c r="H1184" s="128">
        <v>0</v>
      </c>
      <c r="I1184" s="128" t="s">
        <v>240</v>
      </c>
      <c r="J1184" s="128">
        <v>74</v>
      </c>
      <c r="K1184" s="128">
        <v>48</v>
      </c>
      <c r="L1184" s="128">
        <v>0</v>
      </c>
      <c r="M1184" s="128">
        <v>0</v>
      </c>
      <c r="N1184" s="128">
        <v>0</v>
      </c>
      <c r="O1184" s="128">
        <v>0</v>
      </c>
      <c r="P1184" s="128">
        <v>0</v>
      </c>
      <c r="Q1184" s="128">
        <v>0</v>
      </c>
      <c r="R1184" s="128" t="str">
        <f t="shared" si="76"/>
        <v>합성보라색공주병 젖소</v>
      </c>
      <c r="S1184" s="176">
        <v>500</v>
      </c>
      <c r="T1184" s="128">
        <v>900000</v>
      </c>
      <c r="U1184" s="128">
        <v>140</v>
      </c>
      <c r="V1184" s="177">
        <v>25</v>
      </c>
      <c r="W1184" s="128">
        <v>5</v>
      </c>
      <c r="X1184" s="128">
        <v>21</v>
      </c>
      <c r="Y1184" s="128">
        <v>21</v>
      </c>
      <c r="Z1184" s="128">
        <v>21</v>
      </c>
      <c r="AA1184" s="128">
        <v>21</v>
      </c>
      <c r="AB1184" s="128">
        <v>21</v>
      </c>
      <c r="AC1184" s="128">
        <v>21</v>
      </c>
      <c r="AD1184" s="128">
        <v>23</v>
      </c>
      <c r="AE1184" s="176">
        <v>57132</v>
      </c>
      <c r="AF1184" s="128">
        <v>14</v>
      </c>
      <c r="AG1184" s="183">
        <v>453</v>
      </c>
      <c r="AH1184" s="178"/>
      <c r="AI1184" s="178"/>
      <c r="AJ1184" s="178"/>
      <c r="AK1184" s="178"/>
    </row>
    <row r="1185" spans="1:37" s="174" customFormat="1" x14ac:dyDescent="0.3">
      <c r="A1185" s="51"/>
      <c r="B1185" s="51">
        <v>101218</v>
      </c>
      <c r="C1185" s="51" t="s">
        <v>1723</v>
      </c>
      <c r="D1185" s="51" t="s">
        <v>1723</v>
      </c>
      <c r="E1185" s="51" t="s">
        <v>234</v>
      </c>
      <c r="F1185" s="51" t="s">
        <v>1758</v>
      </c>
      <c r="G1185" s="51">
        <v>0</v>
      </c>
      <c r="H1185" s="51">
        <v>0</v>
      </c>
      <c r="I1185" s="51" t="s">
        <v>239</v>
      </c>
      <c r="J1185" s="51">
        <v>75</v>
      </c>
      <c r="K1185" s="51">
        <v>49</v>
      </c>
      <c r="L1185" s="51">
        <v>0</v>
      </c>
      <c r="M1185" s="51">
        <v>0</v>
      </c>
      <c r="N1185" s="51">
        <v>0</v>
      </c>
      <c r="O1185" s="51">
        <v>0</v>
      </c>
      <c r="P1185" s="51">
        <v>0</v>
      </c>
      <c r="Q1185" s="51">
        <v>0</v>
      </c>
      <c r="R1185" s="51" t="str">
        <f t="shared" si="76"/>
        <v>합성솜사탕 양</v>
      </c>
      <c r="S1185" s="179">
        <v>500</v>
      </c>
      <c r="T1185" s="51">
        <v>600000</v>
      </c>
      <c r="U1185" s="51">
        <v>110</v>
      </c>
      <c r="V1185" s="180">
        <v>25</v>
      </c>
      <c r="W1185" s="51">
        <v>5</v>
      </c>
      <c r="X1185" s="51">
        <v>114</v>
      </c>
      <c r="Y1185" s="51">
        <v>114</v>
      </c>
      <c r="Z1185" s="51">
        <v>114</v>
      </c>
      <c r="AA1185" s="51">
        <v>114</v>
      </c>
      <c r="AB1185" s="51">
        <v>114</v>
      </c>
      <c r="AC1185" s="51">
        <v>114</v>
      </c>
      <c r="AD1185" s="51">
        <v>119</v>
      </c>
      <c r="AE1185" s="179">
        <v>40738</v>
      </c>
      <c r="AF1185" s="51">
        <v>13</v>
      </c>
      <c r="AG1185" s="183">
        <v>319</v>
      </c>
      <c r="AH1185" s="181"/>
      <c r="AI1185" s="181"/>
      <c r="AJ1185" s="181"/>
      <c r="AK1185" s="181"/>
    </row>
    <row r="1186" spans="1:37" x14ac:dyDescent="0.3">
      <c r="A1186" s="51"/>
      <c r="B1186" s="51">
        <v>101219</v>
      </c>
      <c r="C1186" s="51" t="s">
        <v>1723</v>
      </c>
      <c r="D1186" s="51" t="s">
        <v>1723</v>
      </c>
      <c r="E1186" s="51" t="s">
        <v>234</v>
      </c>
      <c r="F1186" s="51" t="s">
        <v>1759</v>
      </c>
      <c r="G1186" s="51">
        <v>0</v>
      </c>
      <c r="H1186" s="51">
        <v>0</v>
      </c>
      <c r="I1186" s="51" t="s">
        <v>240</v>
      </c>
      <c r="J1186" s="51">
        <v>76</v>
      </c>
      <c r="K1186" s="51">
        <v>50</v>
      </c>
      <c r="L1186" s="51">
        <v>0</v>
      </c>
      <c r="M1186" s="51">
        <v>0</v>
      </c>
      <c r="N1186" s="51">
        <v>0</v>
      </c>
      <c r="O1186" s="51">
        <v>0</v>
      </c>
      <c r="P1186" s="51">
        <v>0</v>
      </c>
      <c r="Q1186" s="51">
        <v>0</v>
      </c>
      <c r="R1186" s="51" t="str">
        <f t="shared" si="76"/>
        <v>합성분홍솜사탕 양</v>
      </c>
      <c r="S1186" s="179">
        <v>500</v>
      </c>
      <c r="T1186" s="51">
        <v>1000000</v>
      </c>
      <c r="U1186" s="51">
        <v>130</v>
      </c>
      <c r="V1186" s="180">
        <v>25</v>
      </c>
      <c r="W1186" s="51">
        <v>5</v>
      </c>
      <c r="X1186" s="51">
        <v>119</v>
      </c>
      <c r="Y1186" s="51">
        <v>119</v>
      </c>
      <c r="Z1186" s="51">
        <v>119</v>
      </c>
      <c r="AA1186" s="51">
        <v>119</v>
      </c>
      <c r="AB1186" s="51">
        <v>119</v>
      </c>
      <c r="AC1186" s="51">
        <v>119</v>
      </c>
      <c r="AD1186" s="51">
        <v>120</v>
      </c>
      <c r="AE1186" s="179">
        <v>61107</v>
      </c>
      <c r="AF1186" s="51">
        <v>16</v>
      </c>
      <c r="AG1186" s="183">
        <v>633</v>
      </c>
      <c r="AH1186" s="181"/>
      <c r="AI1186" s="181"/>
      <c r="AJ1186" s="181"/>
      <c r="AK1186" s="181"/>
    </row>
    <row r="1187" spans="1:37" x14ac:dyDescent="0.3">
      <c r="A1187" s="51"/>
      <c r="B1187" s="51">
        <v>101220</v>
      </c>
      <c r="C1187" s="51" t="s">
        <v>1723</v>
      </c>
      <c r="D1187" s="51" t="s">
        <v>1723</v>
      </c>
      <c r="E1187" s="51" t="s">
        <v>234</v>
      </c>
      <c r="F1187" s="51" t="s">
        <v>1760</v>
      </c>
      <c r="G1187" s="51">
        <v>0</v>
      </c>
      <c r="H1187" s="51">
        <v>0</v>
      </c>
      <c r="I1187" s="51" t="s">
        <v>240</v>
      </c>
      <c r="J1187" s="51">
        <v>77</v>
      </c>
      <c r="K1187" s="51">
        <v>51</v>
      </c>
      <c r="L1187" s="51">
        <v>0</v>
      </c>
      <c r="M1187" s="51">
        <v>0</v>
      </c>
      <c r="N1187" s="51">
        <v>0</v>
      </c>
      <c r="O1187" s="51">
        <v>0</v>
      </c>
      <c r="P1187" s="51">
        <v>0</v>
      </c>
      <c r="Q1187" s="51">
        <v>0</v>
      </c>
      <c r="R1187" s="51" t="str">
        <f t="shared" si="76"/>
        <v>합성보라솜사탕 양</v>
      </c>
      <c r="S1187" s="179">
        <v>500</v>
      </c>
      <c r="T1187" s="51">
        <v>2500000</v>
      </c>
      <c r="U1187" s="51">
        <v>150</v>
      </c>
      <c r="V1187" s="180">
        <v>25</v>
      </c>
      <c r="W1187" s="51">
        <v>5</v>
      </c>
      <c r="X1187" s="51">
        <v>120</v>
      </c>
      <c r="Y1187" s="51">
        <v>120</v>
      </c>
      <c r="Z1187" s="51">
        <v>120</v>
      </c>
      <c r="AA1187" s="51">
        <v>120</v>
      </c>
      <c r="AB1187" s="51">
        <v>120</v>
      </c>
      <c r="AC1187" s="51">
        <v>120</v>
      </c>
      <c r="AD1187" s="51">
        <v>121</v>
      </c>
      <c r="AE1187" s="179">
        <v>91660</v>
      </c>
      <c r="AF1187" s="51">
        <v>19</v>
      </c>
      <c r="AG1187" s="183">
        <v>946</v>
      </c>
      <c r="AH1187" s="181"/>
      <c r="AI1187" s="181"/>
      <c r="AJ1187" s="181"/>
      <c r="AK1187" s="181"/>
    </row>
    <row r="1188" spans="1:37" s="174" customFormat="1" x14ac:dyDescent="0.3">
      <c r="A1188" s="128"/>
      <c r="B1188" s="128">
        <v>101221</v>
      </c>
      <c r="C1188" s="128" t="s">
        <v>1723</v>
      </c>
      <c r="D1188" s="128" t="s">
        <v>1723</v>
      </c>
      <c r="E1188" s="128" t="s">
        <v>234</v>
      </c>
      <c r="F1188" s="128" t="s">
        <v>1761</v>
      </c>
      <c r="G1188" s="128">
        <v>0</v>
      </c>
      <c r="H1188" s="128">
        <v>0</v>
      </c>
      <c r="I1188" s="128" t="s">
        <v>240</v>
      </c>
      <c r="J1188" s="128">
        <v>78</v>
      </c>
      <c r="K1188" s="128">
        <v>52</v>
      </c>
      <c r="L1188" s="128">
        <v>0</v>
      </c>
      <c r="M1188" s="128">
        <v>0</v>
      </c>
      <c r="N1188" s="128">
        <v>0</v>
      </c>
      <c r="O1188" s="128">
        <v>0</v>
      </c>
      <c r="P1188" s="128">
        <v>0</v>
      </c>
      <c r="Q1188" s="128">
        <v>0</v>
      </c>
      <c r="R1188" s="128" t="str">
        <f t="shared" si="76"/>
        <v>합성후드 산양</v>
      </c>
      <c r="S1188" s="176">
        <v>500</v>
      </c>
      <c r="T1188" s="128">
        <v>1000000</v>
      </c>
      <c r="U1188" s="128">
        <v>120</v>
      </c>
      <c r="V1188" s="177">
        <v>25</v>
      </c>
      <c r="W1188" s="128">
        <v>5</v>
      </c>
      <c r="X1188" s="128">
        <v>214</v>
      </c>
      <c r="Y1188" s="128">
        <v>214</v>
      </c>
      <c r="Z1188" s="128">
        <v>214</v>
      </c>
      <c r="AA1188" s="128">
        <v>214</v>
      </c>
      <c r="AB1188" s="128">
        <v>214</v>
      </c>
      <c r="AC1188" s="128">
        <v>214</v>
      </c>
      <c r="AD1188" s="128">
        <v>219</v>
      </c>
      <c r="AE1188" s="176">
        <v>65748</v>
      </c>
      <c r="AF1188" s="128">
        <v>17</v>
      </c>
      <c r="AG1188" s="183">
        <v>2515</v>
      </c>
      <c r="AH1188" s="178"/>
      <c r="AI1188" s="178"/>
      <c r="AJ1188" s="178"/>
      <c r="AK1188" s="178"/>
    </row>
    <row r="1189" spans="1:37" x14ac:dyDescent="0.3">
      <c r="A1189" s="128"/>
      <c r="B1189" s="128">
        <v>101222</v>
      </c>
      <c r="C1189" s="128" t="s">
        <v>1723</v>
      </c>
      <c r="D1189" s="128" t="s">
        <v>1723</v>
      </c>
      <c r="E1189" s="128" t="s">
        <v>234</v>
      </c>
      <c r="F1189" s="128" t="s">
        <v>1762</v>
      </c>
      <c r="G1189" s="128">
        <v>0</v>
      </c>
      <c r="H1189" s="128">
        <v>0</v>
      </c>
      <c r="I1189" s="128" t="s">
        <v>240</v>
      </c>
      <c r="J1189" s="128">
        <v>79</v>
      </c>
      <c r="K1189" s="128">
        <v>53</v>
      </c>
      <c r="L1189" s="128">
        <v>0</v>
      </c>
      <c r="M1189" s="128">
        <v>0</v>
      </c>
      <c r="N1189" s="128">
        <v>0</v>
      </c>
      <c r="O1189" s="128">
        <v>0</v>
      </c>
      <c r="P1189" s="128">
        <v>0</v>
      </c>
      <c r="Q1189" s="128">
        <v>0</v>
      </c>
      <c r="R1189" s="128" t="str">
        <f t="shared" si="76"/>
        <v>합성노란후드 산양</v>
      </c>
      <c r="S1189" s="176">
        <v>500</v>
      </c>
      <c r="T1189" s="128">
        <v>2000000</v>
      </c>
      <c r="U1189" s="128">
        <v>140</v>
      </c>
      <c r="V1189" s="177">
        <v>25</v>
      </c>
      <c r="W1189" s="128">
        <v>5</v>
      </c>
      <c r="X1189" s="128">
        <v>219</v>
      </c>
      <c r="Y1189" s="128">
        <v>219</v>
      </c>
      <c r="Z1189" s="128">
        <v>219</v>
      </c>
      <c r="AA1189" s="128">
        <v>219</v>
      </c>
      <c r="AB1189" s="128">
        <v>219</v>
      </c>
      <c r="AC1189" s="128">
        <v>219</v>
      </c>
      <c r="AD1189" s="128">
        <v>220</v>
      </c>
      <c r="AE1189" s="176">
        <v>98622</v>
      </c>
      <c r="AF1189" s="128">
        <v>20</v>
      </c>
      <c r="AG1189" s="183">
        <v>3767</v>
      </c>
      <c r="AH1189" s="178"/>
      <c r="AI1189" s="178"/>
      <c r="AJ1189" s="178"/>
      <c r="AK1189" s="178"/>
    </row>
    <row r="1190" spans="1:37" x14ac:dyDescent="0.3">
      <c r="A1190" s="128"/>
      <c r="B1190" s="128">
        <v>101223</v>
      </c>
      <c r="C1190" s="128" t="s">
        <v>1723</v>
      </c>
      <c r="D1190" s="128" t="s">
        <v>1723</v>
      </c>
      <c r="E1190" s="128" t="s">
        <v>234</v>
      </c>
      <c r="F1190" s="128" t="s">
        <v>1763</v>
      </c>
      <c r="G1190" s="128">
        <v>0</v>
      </c>
      <c r="H1190" s="128">
        <v>0</v>
      </c>
      <c r="I1190" s="128" t="s">
        <v>240</v>
      </c>
      <c r="J1190" s="128">
        <v>80</v>
      </c>
      <c r="K1190" s="128">
        <v>54</v>
      </c>
      <c r="L1190" s="128">
        <v>0</v>
      </c>
      <c r="M1190" s="128">
        <v>0</v>
      </c>
      <c r="N1190" s="128">
        <v>0</v>
      </c>
      <c r="O1190" s="128">
        <v>0</v>
      </c>
      <c r="P1190" s="128">
        <v>0</v>
      </c>
      <c r="Q1190" s="128">
        <v>0</v>
      </c>
      <c r="R1190" s="128" t="str">
        <f t="shared" si="76"/>
        <v>합성파란후드 산양</v>
      </c>
      <c r="S1190" s="176">
        <v>500</v>
      </c>
      <c r="T1190" s="128">
        <v>3500000</v>
      </c>
      <c r="U1190" s="128">
        <v>160</v>
      </c>
      <c r="V1190" s="177">
        <v>25</v>
      </c>
      <c r="W1190" s="128">
        <v>5</v>
      </c>
      <c r="X1190" s="128">
        <v>220</v>
      </c>
      <c r="Y1190" s="128">
        <v>220</v>
      </c>
      <c r="Z1190" s="128">
        <v>220</v>
      </c>
      <c r="AA1190" s="128">
        <v>220</v>
      </c>
      <c r="AB1190" s="128">
        <v>220</v>
      </c>
      <c r="AC1190" s="128">
        <v>220</v>
      </c>
      <c r="AD1190" s="128">
        <v>221</v>
      </c>
      <c r="AE1190" s="176">
        <v>147933</v>
      </c>
      <c r="AF1190" s="128">
        <v>23</v>
      </c>
      <c r="AG1190" s="183">
        <v>5017</v>
      </c>
      <c r="AH1190" s="178"/>
      <c r="AI1190" s="178"/>
      <c r="AJ1190" s="178"/>
      <c r="AK1190" s="178"/>
    </row>
    <row r="1191" spans="1:37" s="333" customFormat="1" x14ac:dyDescent="0.3">
      <c r="A1191" s="334" t="s">
        <v>4358</v>
      </c>
      <c r="B1191" s="334">
        <v>101224</v>
      </c>
      <c r="C1191" s="334" t="s">
        <v>1723</v>
      </c>
      <c r="D1191" s="334" t="s">
        <v>1723</v>
      </c>
      <c r="E1191" s="334" t="s">
        <v>234</v>
      </c>
      <c r="F1191" s="334" t="s">
        <v>4355</v>
      </c>
      <c r="G1191" s="334">
        <v>0</v>
      </c>
      <c r="H1191" s="334">
        <v>0</v>
      </c>
      <c r="I1191" s="334" t="s">
        <v>240</v>
      </c>
      <c r="J1191" s="334">
        <v>80</v>
      </c>
      <c r="K1191" s="334">
        <v>54</v>
      </c>
      <c r="L1191" s="334">
        <v>0</v>
      </c>
      <c r="M1191" s="334">
        <v>0</v>
      </c>
      <c r="N1191" s="334">
        <v>0</v>
      </c>
      <c r="O1191" s="334">
        <v>0</v>
      </c>
      <c r="P1191" s="334">
        <v>0</v>
      </c>
      <c r="Q1191" s="334">
        <v>0</v>
      </c>
      <c r="R1191" s="334" t="str">
        <f t="shared" si="76"/>
        <v>합성얼음냉기 젖소</v>
      </c>
      <c r="S1191" s="335">
        <v>500</v>
      </c>
      <c r="T1191" s="334">
        <v>1300000</v>
      </c>
      <c r="U1191" s="334">
        <v>160</v>
      </c>
      <c r="V1191" s="336">
        <v>25</v>
      </c>
      <c r="W1191" s="334">
        <v>5</v>
      </c>
      <c r="X1191" s="334">
        <v>23</v>
      </c>
      <c r="Y1191" s="334">
        <v>23</v>
      </c>
      <c r="Z1191" s="334">
        <v>23</v>
      </c>
      <c r="AA1191" s="334">
        <v>23</v>
      </c>
      <c r="AB1191" s="334">
        <v>23</v>
      </c>
      <c r="AC1191" s="334">
        <v>23</v>
      </c>
      <c r="AD1191" s="334">
        <v>17</v>
      </c>
      <c r="AE1191" s="335">
        <v>60000</v>
      </c>
      <c r="AF1191" s="334">
        <v>23</v>
      </c>
      <c r="AG1191" s="337">
        <v>5017</v>
      </c>
    </row>
    <row r="1192" spans="1:37" s="333" customFormat="1" x14ac:dyDescent="0.3">
      <c r="A1192" s="334" t="s">
        <v>4358</v>
      </c>
      <c r="B1192" s="334">
        <v>101225</v>
      </c>
      <c r="C1192" s="334" t="s">
        <v>1723</v>
      </c>
      <c r="D1192" s="334" t="s">
        <v>1723</v>
      </c>
      <c r="E1192" s="334" t="s">
        <v>234</v>
      </c>
      <c r="F1192" s="334" t="s">
        <v>4356</v>
      </c>
      <c r="G1192" s="334">
        <v>0</v>
      </c>
      <c r="H1192" s="334">
        <v>0</v>
      </c>
      <c r="I1192" s="334" t="s">
        <v>240</v>
      </c>
      <c r="J1192" s="334">
        <v>80</v>
      </c>
      <c r="K1192" s="334">
        <v>54</v>
      </c>
      <c r="L1192" s="334">
        <v>0</v>
      </c>
      <c r="M1192" s="334">
        <v>0</v>
      </c>
      <c r="N1192" s="334">
        <v>0</v>
      </c>
      <c r="O1192" s="334">
        <v>0</v>
      </c>
      <c r="P1192" s="334">
        <v>0</v>
      </c>
      <c r="Q1192" s="334">
        <v>0</v>
      </c>
      <c r="R1192" s="334" t="str">
        <f t="shared" si="76"/>
        <v>합성별빛털 양</v>
      </c>
      <c r="S1192" s="335">
        <v>500</v>
      </c>
      <c r="T1192" s="334">
        <v>4000000</v>
      </c>
      <c r="U1192" s="334">
        <v>170</v>
      </c>
      <c r="V1192" s="336">
        <v>25</v>
      </c>
      <c r="W1192" s="334">
        <v>5</v>
      </c>
      <c r="X1192" s="334">
        <v>121</v>
      </c>
      <c r="Y1192" s="334">
        <v>121</v>
      </c>
      <c r="Z1192" s="334">
        <v>121</v>
      </c>
      <c r="AA1192" s="334">
        <v>121</v>
      </c>
      <c r="AB1192" s="334">
        <v>121</v>
      </c>
      <c r="AC1192" s="334">
        <v>121</v>
      </c>
      <c r="AD1192" s="334">
        <v>117</v>
      </c>
      <c r="AE1192" s="335">
        <v>100000</v>
      </c>
      <c r="AF1192" s="334">
        <v>23</v>
      </c>
      <c r="AG1192" s="337">
        <v>5017</v>
      </c>
    </row>
    <row r="1193" spans="1:37" s="333" customFormat="1" x14ac:dyDescent="0.3">
      <c r="A1193" s="334" t="s">
        <v>4358</v>
      </c>
      <c r="B1193" s="334">
        <v>101226</v>
      </c>
      <c r="C1193" s="334" t="s">
        <v>1723</v>
      </c>
      <c r="D1193" s="334" t="s">
        <v>1723</v>
      </c>
      <c r="E1193" s="334" t="s">
        <v>234</v>
      </c>
      <c r="F1193" s="334" t="s">
        <v>4357</v>
      </c>
      <c r="G1193" s="334">
        <v>0</v>
      </c>
      <c r="H1193" s="334">
        <v>0</v>
      </c>
      <c r="I1193" s="334" t="s">
        <v>240</v>
      </c>
      <c r="J1193" s="334">
        <v>80</v>
      </c>
      <c r="K1193" s="334">
        <v>54</v>
      </c>
      <c r="L1193" s="334">
        <v>0</v>
      </c>
      <c r="M1193" s="334">
        <v>0</v>
      </c>
      <c r="N1193" s="334">
        <v>0</v>
      </c>
      <c r="O1193" s="334">
        <v>0</v>
      </c>
      <c r="P1193" s="334">
        <v>0</v>
      </c>
      <c r="Q1193" s="334">
        <v>0</v>
      </c>
      <c r="R1193" s="334" t="str">
        <f t="shared" si="76"/>
        <v>합성방울방울 산양</v>
      </c>
      <c r="S1193" s="335">
        <v>500</v>
      </c>
      <c r="T1193" s="334">
        <v>5000000</v>
      </c>
      <c r="U1193" s="334">
        <v>180</v>
      </c>
      <c r="V1193" s="336">
        <v>25</v>
      </c>
      <c r="W1193" s="334">
        <v>5</v>
      </c>
      <c r="X1193" s="334">
        <v>221</v>
      </c>
      <c r="Y1193" s="334">
        <v>221</v>
      </c>
      <c r="Z1193" s="334">
        <v>221</v>
      </c>
      <c r="AA1193" s="334">
        <v>221</v>
      </c>
      <c r="AB1193" s="334">
        <v>221</v>
      </c>
      <c r="AC1193" s="334">
        <v>221</v>
      </c>
      <c r="AD1193" s="334">
        <v>217</v>
      </c>
      <c r="AE1193" s="335">
        <v>160000</v>
      </c>
      <c r="AF1193" s="334">
        <v>23</v>
      </c>
      <c r="AG1193" s="337">
        <v>5017</v>
      </c>
    </row>
    <row r="1194" spans="1:37" s="260" customFormat="1" x14ac:dyDescent="0.3">
      <c r="A1194" s="91"/>
      <c r="B1194" s="91">
        <v>101227</v>
      </c>
      <c r="C1194" s="91" t="s">
        <v>1723</v>
      </c>
      <c r="D1194" s="91" t="s">
        <v>1723</v>
      </c>
      <c r="E1194" s="91" t="s">
        <v>234</v>
      </c>
      <c r="F1194" s="91" t="s">
        <v>4285</v>
      </c>
      <c r="G1194" s="91">
        <v>0</v>
      </c>
      <c r="H1194" s="91">
        <v>0</v>
      </c>
      <c r="I1194" s="91" t="s">
        <v>240</v>
      </c>
      <c r="J1194" s="91">
        <v>81</v>
      </c>
      <c r="K1194" s="91">
        <v>46</v>
      </c>
      <c r="L1194" s="91">
        <v>0</v>
      </c>
      <c r="M1194" s="91">
        <v>0</v>
      </c>
      <c r="N1194" s="91">
        <v>0</v>
      </c>
      <c r="O1194" s="91">
        <v>0</v>
      </c>
      <c r="P1194" s="91">
        <v>0</v>
      </c>
      <c r="Q1194" s="91">
        <v>0</v>
      </c>
      <c r="R1194" s="91" t="str">
        <f t="shared" si="76"/>
        <v>합성패션리더 젖소</v>
      </c>
      <c r="S1194" s="258">
        <v>500</v>
      </c>
      <c r="T1194" s="91">
        <v>350000</v>
      </c>
      <c r="U1194" s="91">
        <v>145</v>
      </c>
      <c r="V1194" s="259">
        <v>25</v>
      </c>
      <c r="W1194" s="91">
        <v>5</v>
      </c>
      <c r="X1194" s="91">
        <v>23</v>
      </c>
      <c r="Y1194" s="91">
        <v>23</v>
      </c>
      <c r="Z1194" s="91">
        <v>23</v>
      </c>
      <c r="AA1194" s="91">
        <v>23</v>
      </c>
      <c r="AB1194" s="330">
        <v>23</v>
      </c>
      <c r="AC1194" s="330">
        <v>23</v>
      </c>
      <c r="AD1194" s="91">
        <v>24</v>
      </c>
      <c r="AE1194" s="221">
        <v>85698</v>
      </c>
      <c r="AF1194" s="91">
        <v>17</v>
      </c>
      <c r="AG1194" s="260">
        <v>1</v>
      </c>
    </row>
    <row r="1195" spans="1:37" s="260" customFormat="1" x14ac:dyDescent="0.3">
      <c r="A1195" s="91"/>
      <c r="B1195" s="330">
        <v>101228</v>
      </c>
      <c r="C1195" s="91" t="s">
        <v>1723</v>
      </c>
      <c r="D1195" s="91" t="s">
        <v>1723</v>
      </c>
      <c r="E1195" s="91" t="s">
        <v>234</v>
      </c>
      <c r="F1195" s="91" t="s">
        <v>4343</v>
      </c>
      <c r="G1195" s="91">
        <v>0</v>
      </c>
      <c r="H1195" s="91">
        <v>0</v>
      </c>
      <c r="I1195" s="91" t="s">
        <v>240</v>
      </c>
      <c r="J1195" s="91">
        <v>82</v>
      </c>
      <c r="K1195" s="91">
        <v>47</v>
      </c>
      <c r="L1195" s="91">
        <v>0</v>
      </c>
      <c r="M1195" s="91">
        <v>0</v>
      </c>
      <c r="N1195" s="91">
        <v>0</v>
      </c>
      <c r="O1195" s="91">
        <v>0</v>
      </c>
      <c r="P1195" s="91">
        <v>0</v>
      </c>
      <c r="Q1195" s="91">
        <v>0</v>
      </c>
      <c r="R1195" s="91" t="str">
        <f t="shared" si="76"/>
        <v>합성보라색패션리더 젖소</v>
      </c>
      <c r="S1195" s="258">
        <v>500</v>
      </c>
      <c r="T1195" s="91">
        <v>500000</v>
      </c>
      <c r="U1195" s="91">
        <f>U1194+5</f>
        <v>150</v>
      </c>
      <c r="V1195" s="259">
        <v>25</v>
      </c>
      <c r="W1195" s="91">
        <v>5</v>
      </c>
      <c r="X1195" s="91">
        <v>24</v>
      </c>
      <c r="Y1195" s="91">
        <v>24</v>
      </c>
      <c r="Z1195" s="91">
        <v>24</v>
      </c>
      <c r="AA1195" s="91">
        <v>24</v>
      </c>
      <c r="AB1195" s="330">
        <v>24</v>
      </c>
      <c r="AC1195" s="330">
        <v>24</v>
      </c>
      <c r="AD1195" s="91">
        <v>25</v>
      </c>
      <c r="AE1195" s="221">
        <v>128547</v>
      </c>
      <c r="AF1195" s="91">
        <v>20</v>
      </c>
      <c r="AG1195" s="260">
        <v>1</v>
      </c>
    </row>
    <row r="1196" spans="1:37" s="260" customFormat="1" x14ac:dyDescent="0.3">
      <c r="A1196" s="91"/>
      <c r="B1196" s="330">
        <v>101229</v>
      </c>
      <c r="C1196" s="91" t="s">
        <v>1723</v>
      </c>
      <c r="D1196" s="91" t="s">
        <v>1723</v>
      </c>
      <c r="E1196" s="91" t="s">
        <v>234</v>
      </c>
      <c r="F1196" s="91" t="s">
        <v>4344</v>
      </c>
      <c r="G1196" s="91">
        <v>0</v>
      </c>
      <c r="H1196" s="91">
        <v>0</v>
      </c>
      <c r="I1196" s="91" t="s">
        <v>240</v>
      </c>
      <c r="J1196" s="91">
        <v>83</v>
      </c>
      <c r="K1196" s="91">
        <v>48</v>
      </c>
      <c r="L1196" s="91">
        <v>0</v>
      </c>
      <c r="M1196" s="91">
        <v>0</v>
      </c>
      <c r="N1196" s="91">
        <v>0</v>
      </c>
      <c r="O1196" s="91">
        <v>0</v>
      </c>
      <c r="P1196" s="91">
        <v>0</v>
      </c>
      <c r="Q1196" s="91">
        <v>0</v>
      </c>
      <c r="R1196" s="91" t="str">
        <f t="shared" si="76"/>
        <v>합성푸른색패션리더 젖소</v>
      </c>
      <c r="S1196" s="258">
        <v>500</v>
      </c>
      <c r="T1196" s="91">
        <v>900000</v>
      </c>
      <c r="U1196" s="91">
        <f>U1195+5</f>
        <v>155</v>
      </c>
      <c r="V1196" s="259">
        <v>25</v>
      </c>
      <c r="W1196" s="91">
        <v>5</v>
      </c>
      <c r="X1196" s="91">
        <v>25</v>
      </c>
      <c r="Y1196" s="91">
        <v>25</v>
      </c>
      <c r="Z1196" s="91">
        <v>25</v>
      </c>
      <c r="AA1196" s="91">
        <v>25</v>
      </c>
      <c r="AB1196" s="330">
        <v>25</v>
      </c>
      <c r="AC1196" s="330">
        <v>25</v>
      </c>
      <c r="AD1196" s="91">
        <v>26</v>
      </c>
      <c r="AE1196" s="221">
        <v>154256</v>
      </c>
      <c r="AF1196" s="91">
        <v>23</v>
      </c>
      <c r="AG1196" s="260">
        <v>1</v>
      </c>
    </row>
    <row r="1197" spans="1:37" s="260" customFormat="1" x14ac:dyDescent="0.3">
      <c r="A1197" s="91"/>
      <c r="B1197" s="330">
        <v>101230</v>
      </c>
      <c r="C1197" s="91" t="s">
        <v>1723</v>
      </c>
      <c r="D1197" s="91" t="s">
        <v>1723</v>
      </c>
      <c r="E1197" s="91" t="s">
        <v>234</v>
      </c>
      <c r="F1197" s="91" t="s">
        <v>4286</v>
      </c>
      <c r="G1197" s="91">
        <v>0</v>
      </c>
      <c r="H1197" s="91">
        <v>0</v>
      </c>
      <c r="I1197" s="91" t="s">
        <v>240</v>
      </c>
      <c r="J1197" s="91">
        <v>84</v>
      </c>
      <c r="K1197" s="91">
        <v>46</v>
      </c>
      <c r="L1197" s="91">
        <v>0</v>
      </c>
      <c r="M1197" s="91">
        <v>0</v>
      </c>
      <c r="N1197" s="91">
        <v>0</v>
      </c>
      <c r="O1197" s="91">
        <v>0</v>
      </c>
      <c r="P1197" s="91">
        <v>0</v>
      </c>
      <c r="Q1197" s="91">
        <v>0</v>
      </c>
      <c r="R1197" s="91" t="str">
        <f t="shared" si="76"/>
        <v>합성폭주족 젖소</v>
      </c>
      <c r="S1197" s="258">
        <v>500</v>
      </c>
      <c r="T1197" s="91">
        <f>T1196*1.3</f>
        <v>1170000</v>
      </c>
      <c r="U1197" s="91">
        <f>U1196+5</f>
        <v>160</v>
      </c>
      <c r="V1197" s="259">
        <v>25</v>
      </c>
      <c r="W1197" s="91">
        <v>5</v>
      </c>
      <c r="X1197" s="91">
        <v>26</v>
      </c>
      <c r="Y1197" s="91">
        <v>26</v>
      </c>
      <c r="Z1197" s="91">
        <v>26</v>
      </c>
      <c r="AA1197" s="91">
        <v>26</v>
      </c>
      <c r="AB1197" s="330">
        <v>26</v>
      </c>
      <c r="AC1197" s="330">
        <v>26</v>
      </c>
      <c r="AD1197" s="91">
        <v>27</v>
      </c>
      <c r="AE1197" s="221">
        <v>185107</v>
      </c>
      <c r="AF1197" s="91">
        <v>26</v>
      </c>
      <c r="AG1197" s="260">
        <v>1</v>
      </c>
    </row>
    <row r="1198" spans="1:37" s="260" customFormat="1" x14ac:dyDescent="0.3">
      <c r="A1198" s="91"/>
      <c r="B1198" s="330">
        <v>101231</v>
      </c>
      <c r="C1198" s="91" t="s">
        <v>1723</v>
      </c>
      <c r="D1198" s="91" t="s">
        <v>1723</v>
      </c>
      <c r="E1198" s="91" t="s">
        <v>234</v>
      </c>
      <c r="F1198" s="91" t="s">
        <v>4345</v>
      </c>
      <c r="G1198" s="91">
        <v>0</v>
      </c>
      <c r="H1198" s="91">
        <v>0</v>
      </c>
      <c r="I1198" s="91" t="s">
        <v>240</v>
      </c>
      <c r="J1198" s="91">
        <v>85</v>
      </c>
      <c r="K1198" s="91">
        <v>47</v>
      </c>
      <c r="L1198" s="91">
        <v>0</v>
      </c>
      <c r="M1198" s="91">
        <v>0</v>
      </c>
      <c r="N1198" s="91">
        <v>0</v>
      </c>
      <c r="O1198" s="91">
        <v>0</v>
      </c>
      <c r="P1198" s="91">
        <v>0</v>
      </c>
      <c r="Q1198" s="91">
        <v>0</v>
      </c>
      <c r="R1198" s="91" t="str">
        <f t="shared" si="76"/>
        <v>합성남색폭주족 젖소</v>
      </c>
      <c r="S1198" s="258">
        <v>500</v>
      </c>
      <c r="T1198" s="91">
        <f>ROUNDUP(T1197*1.3,-4)</f>
        <v>1530000</v>
      </c>
      <c r="U1198" s="91">
        <f>U1197+5</f>
        <v>165</v>
      </c>
      <c r="V1198" s="259">
        <v>25</v>
      </c>
      <c r="W1198" s="91">
        <v>5</v>
      </c>
      <c r="X1198" s="91">
        <v>27</v>
      </c>
      <c r="Y1198" s="91">
        <v>27</v>
      </c>
      <c r="Z1198" s="91">
        <v>27</v>
      </c>
      <c r="AA1198" s="91">
        <v>27</v>
      </c>
      <c r="AB1198" s="330">
        <v>27</v>
      </c>
      <c r="AC1198" s="330">
        <v>27</v>
      </c>
      <c r="AD1198" s="91">
        <v>28</v>
      </c>
      <c r="AE1198" s="221">
        <v>222128</v>
      </c>
      <c r="AF1198" s="91">
        <v>29</v>
      </c>
      <c r="AG1198" s="260">
        <v>1</v>
      </c>
    </row>
    <row r="1199" spans="1:37" s="260" customFormat="1" x14ac:dyDescent="0.3">
      <c r="A1199" s="91"/>
      <c r="B1199" s="330">
        <v>101232</v>
      </c>
      <c r="C1199" s="91" t="s">
        <v>1723</v>
      </c>
      <c r="D1199" s="91" t="s">
        <v>1723</v>
      </c>
      <c r="E1199" s="91" t="s">
        <v>234</v>
      </c>
      <c r="F1199" s="91" t="s">
        <v>4346</v>
      </c>
      <c r="G1199" s="91">
        <v>0</v>
      </c>
      <c r="H1199" s="91">
        <v>0</v>
      </c>
      <c r="I1199" s="91" t="s">
        <v>240</v>
      </c>
      <c r="J1199" s="91">
        <v>86</v>
      </c>
      <c r="K1199" s="91">
        <v>48</v>
      </c>
      <c r="L1199" s="91">
        <v>0</v>
      </c>
      <c r="M1199" s="91">
        <v>0</v>
      </c>
      <c r="N1199" s="91">
        <v>0</v>
      </c>
      <c r="O1199" s="91">
        <v>0</v>
      </c>
      <c r="P1199" s="91">
        <v>0</v>
      </c>
      <c r="Q1199" s="91">
        <v>0</v>
      </c>
      <c r="R1199" s="91" t="str">
        <f t="shared" si="76"/>
        <v>합성갈색폭주족 젖소</v>
      </c>
      <c r="S1199" s="258">
        <v>500</v>
      </c>
      <c r="T1199" s="91">
        <f>ROUNDUP(T1198*1.3,-4)</f>
        <v>1990000</v>
      </c>
      <c r="U1199" s="91">
        <f>U1198+5</f>
        <v>170</v>
      </c>
      <c r="V1199" s="259">
        <v>25</v>
      </c>
      <c r="W1199" s="91">
        <v>5</v>
      </c>
      <c r="X1199" s="91">
        <v>28</v>
      </c>
      <c r="Y1199" s="91">
        <v>28</v>
      </c>
      <c r="Z1199" s="91">
        <v>28</v>
      </c>
      <c r="AA1199" s="91">
        <v>28</v>
      </c>
      <c r="AB1199" s="330">
        <v>28</v>
      </c>
      <c r="AC1199" s="330">
        <v>28</v>
      </c>
      <c r="AD1199" s="91">
        <v>29</v>
      </c>
      <c r="AE1199" s="221">
        <v>266553</v>
      </c>
      <c r="AF1199" s="91">
        <v>32</v>
      </c>
      <c r="AG1199" s="260">
        <v>1</v>
      </c>
    </row>
    <row r="1200" spans="1:37" s="222" customFormat="1" x14ac:dyDescent="0.3">
      <c r="A1200" s="111"/>
      <c r="B1200" s="111">
        <v>101233</v>
      </c>
      <c r="C1200" s="111" t="s">
        <v>1723</v>
      </c>
      <c r="D1200" s="111" t="s">
        <v>1723</v>
      </c>
      <c r="E1200" s="111" t="s">
        <v>234</v>
      </c>
      <c r="F1200" s="111" t="s">
        <v>4287</v>
      </c>
      <c r="G1200" s="111">
        <v>0</v>
      </c>
      <c r="H1200" s="111">
        <v>0</v>
      </c>
      <c r="I1200" s="111" t="s">
        <v>239</v>
      </c>
      <c r="J1200" s="111">
        <v>87</v>
      </c>
      <c r="K1200" s="111">
        <v>49</v>
      </c>
      <c r="L1200" s="111">
        <v>0</v>
      </c>
      <c r="M1200" s="111">
        <v>0</v>
      </c>
      <c r="N1200" s="111">
        <v>0</v>
      </c>
      <c r="O1200" s="111">
        <v>0</v>
      </c>
      <c r="P1200" s="111">
        <v>0</v>
      </c>
      <c r="Q1200" s="111">
        <v>0</v>
      </c>
      <c r="R1200" s="111" t="str">
        <f t="shared" si="76"/>
        <v>합성레이디레이스 양</v>
      </c>
      <c r="S1200" s="110">
        <v>500</v>
      </c>
      <c r="T1200" s="111">
        <v>600000</v>
      </c>
      <c r="U1200" s="111">
        <f>U1187+5</f>
        <v>155</v>
      </c>
      <c r="V1200" s="135">
        <v>25</v>
      </c>
      <c r="W1200" s="111">
        <v>5</v>
      </c>
      <c r="X1200" s="111">
        <v>121</v>
      </c>
      <c r="Y1200" s="111">
        <v>121</v>
      </c>
      <c r="Z1200" s="111">
        <v>121</v>
      </c>
      <c r="AA1200" s="111">
        <v>121</v>
      </c>
      <c r="AB1200" s="331">
        <v>121</v>
      </c>
      <c r="AC1200" s="331">
        <v>121</v>
      </c>
      <c r="AD1200" s="111">
        <v>122</v>
      </c>
      <c r="AE1200" s="221">
        <v>137490</v>
      </c>
      <c r="AF1200" s="111">
        <v>20</v>
      </c>
      <c r="AG1200" s="222">
        <v>1</v>
      </c>
    </row>
    <row r="1201" spans="1:37" s="222" customFormat="1" x14ac:dyDescent="0.3">
      <c r="A1201" s="111"/>
      <c r="B1201" s="331">
        <v>101234</v>
      </c>
      <c r="C1201" s="111" t="s">
        <v>1723</v>
      </c>
      <c r="D1201" s="111" t="s">
        <v>1723</v>
      </c>
      <c r="E1201" s="111" t="s">
        <v>234</v>
      </c>
      <c r="F1201" s="111" t="s">
        <v>4347</v>
      </c>
      <c r="G1201" s="111">
        <v>0</v>
      </c>
      <c r="H1201" s="111">
        <v>0</v>
      </c>
      <c r="I1201" s="111" t="s">
        <v>240</v>
      </c>
      <c r="J1201" s="111">
        <v>88</v>
      </c>
      <c r="K1201" s="111">
        <v>50</v>
      </c>
      <c r="L1201" s="111">
        <v>0</v>
      </c>
      <c r="M1201" s="111">
        <v>0</v>
      </c>
      <c r="N1201" s="111">
        <v>0</v>
      </c>
      <c r="O1201" s="111">
        <v>0</v>
      </c>
      <c r="P1201" s="111">
        <v>0</v>
      </c>
      <c r="Q1201" s="111">
        <v>0</v>
      </c>
      <c r="R1201" s="111" t="str">
        <f t="shared" si="76"/>
        <v>합성하늘색레이디레이스 양</v>
      </c>
      <c r="S1201" s="110">
        <v>500</v>
      </c>
      <c r="T1201" s="111">
        <v>1000000</v>
      </c>
      <c r="U1201" s="111">
        <f>U1200+5</f>
        <v>160</v>
      </c>
      <c r="V1201" s="135">
        <v>25</v>
      </c>
      <c r="W1201" s="111">
        <v>5</v>
      </c>
      <c r="X1201" s="111">
        <v>122</v>
      </c>
      <c r="Y1201" s="111">
        <v>122</v>
      </c>
      <c r="Z1201" s="111">
        <v>122</v>
      </c>
      <c r="AA1201" s="111">
        <v>122</v>
      </c>
      <c r="AB1201" s="331">
        <v>122</v>
      </c>
      <c r="AC1201" s="331">
        <v>122</v>
      </c>
      <c r="AD1201" s="111">
        <v>123</v>
      </c>
      <c r="AE1201" s="221">
        <v>164988</v>
      </c>
      <c r="AF1201" s="111">
        <v>24</v>
      </c>
      <c r="AG1201" s="222">
        <v>1</v>
      </c>
    </row>
    <row r="1202" spans="1:37" s="222" customFormat="1" x14ac:dyDescent="0.3">
      <c r="A1202" s="111"/>
      <c r="B1202" s="331">
        <v>101235</v>
      </c>
      <c r="C1202" s="111" t="s">
        <v>1723</v>
      </c>
      <c r="D1202" s="111" t="s">
        <v>1723</v>
      </c>
      <c r="E1202" s="111" t="s">
        <v>234</v>
      </c>
      <c r="F1202" s="111" t="s">
        <v>4348</v>
      </c>
      <c r="G1202" s="111">
        <v>0</v>
      </c>
      <c r="H1202" s="111">
        <v>0</v>
      </c>
      <c r="I1202" s="111" t="s">
        <v>240</v>
      </c>
      <c r="J1202" s="111">
        <v>89</v>
      </c>
      <c r="K1202" s="111">
        <v>51</v>
      </c>
      <c r="L1202" s="111">
        <v>0</v>
      </c>
      <c r="M1202" s="111">
        <v>0</v>
      </c>
      <c r="N1202" s="111">
        <v>0</v>
      </c>
      <c r="O1202" s="111">
        <v>0</v>
      </c>
      <c r="P1202" s="111">
        <v>0</v>
      </c>
      <c r="Q1202" s="111">
        <v>0</v>
      </c>
      <c r="R1202" s="111" t="str">
        <f t="shared" si="76"/>
        <v>합성연보라레이디레이스 양</v>
      </c>
      <c r="S1202" s="110">
        <v>500</v>
      </c>
      <c r="T1202" s="111">
        <v>2500000</v>
      </c>
      <c r="U1202" s="111">
        <f t="shared" ref="U1202:U1205" si="78">U1201+5</f>
        <v>165</v>
      </c>
      <c r="V1202" s="135">
        <v>25</v>
      </c>
      <c r="W1202" s="111">
        <v>5</v>
      </c>
      <c r="X1202" s="111">
        <v>123</v>
      </c>
      <c r="Y1202" s="111">
        <v>123</v>
      </c>
      <c r="Z1202" s="111">
        <v>123</v>
      </c>
      <c r="AA1202" s="111">
        <v>123</v>
      </c>
      <c r="AB1202" s="331">
        <v>123</v>
      </c>
      <c r="AC1202" s="331">
        <v>123</v>
      </c>
      <c r="AD1202" s="111">
        <v>124</v>
      </c>
      <c r="AE1202" s="221">
        <v>197985</v>
      </c>
      <c r="AF1202" s="111">
        <v>27</v>
      </c>
      <c r="AG1202" s="222">
        <v>1</v>
      </c>
    </row>
    <row r="1203" spans="1:37" s="222" customFormat="1" x14ac:dyDescent="0.3">
      <c r="A1203" s="111"/>
      <c r="B1203" s="331">
        <v>101236</v>
      </c>
      <c r="C1203" s="111" t="s">
        <v>1723</v>
      </c>
      <c r="D1203" s="111" t="s">
        <v>1723</v>
      </c>
      <c r="E1203" s="111" t="s">
        <v>234</v>
      </c>
      <c r="F1203" s="111" t="s">
        <v>4288</v>
      </c>
      <c r="G1203" s="111">
        <v>0</v>
      </c>
      <c r="H1203" s="111">
        <v>0</v>
      </c>
      <c r="I1203" s="111" t="s">
        <v>239</v>
      </c>
      <c r="J1203" s="111">
        <v>90</v>
      </c>
      <c r="K1203" s="111">
        <v>49</v>
      </c>
      <c r="L1203" s="111">
        <v>0</v>
      </c>
      <c r="M1203" s="111">
        <v>0</v>
      </c>
      <c r="N1203" s="111">
        <v>0</v>
      </c>
      <c r="O1203" s="111">
        <v>0</v>
      </c>
      <c r="P1203" s="111">
        <v>0</v>
      </c>
      <c r="Q1203" s="111">
        <v>0</v>
      </c>
      <c r="R1203" s="111" t="str">
        <f t="shared" si="76"/>
        <v>합성럭셔리코트 양</v>
      </c>
      <c r="S1203" s="110">
        <v>500</v>
      </c>
      <c r="T1203" s="91">
        <f>T1202*1.2</f>
        <v>3000000</v>
      </c>
      <c r="U1203" s="111">
        <f t="shared" si="78"/>
        <v>170</v>
      </c>
      <c r="V1203" s="135">
        <v>25</v>
      </c>
      <c r="W1203" s="111">
        <v>5</v>
      </c>
      <c r="X1203" s="111">
        <v>124</v>
      </c>
      <c r="Y1203" s="111">
        <v>124</v>
      </c>
      <c r="Z1203" s="111">
        <v>124</v>
      </c>
      <c r="AA1203" s="111">
        <v>124</v>
      </c>
      <c r="AB1203" s="331">
        <v>124</v>
      </c>
      <c r="AC1203" s="331">
        <v>124</v>
      </c>
      <c r="AD1203" s="111">
        <v>125</v>
      </c>
      <c r="AE1203" s="221">
        <v>237582</v>
      </c>
      <c r="AF1203" s="111">
        <v>30</v>
      </c>
      <c r="AG1203" s="222">
        <v>1</v>
      </c>
    </row>
    <row r="1204" spans="1:37" s="222" customFormat="1" x14ac:dyDescent="0.3">
      <c r="A1204" s="111"/>
      <c r="B1204" s="331">
        <v>101237</v>
      </c>
      <c r="C1204" s="111" t="s">
        <v>1723</v>
      </c>
      <c r="D1204" s="111" t="s">
        <v>1723</v>
      </c>
      <c r="E1204" s="111" t="s">
        <v>234</v>
      </c>
      <c r="F1204" s="111" t="s">
        <v>4349</v>
      </c>
      <c r="G1204" s="111">
        <v>0</v>
      </c>
      <c r="H1204" s="111">
        <v>0</v>
      </c>
      <c r="I1204" s="111" t="s">
        <v>240</v>
      </c>
      <c r="J1204" s="111">
        <v>91</v>
      </c>
      <c r="K1204" s="111">
        <v>50</v>
      </c>
      <c r="L1204" s="111">
        <v>0</v>
      </c>
      <c r="M1204" s="111">
        <v>0</v>
      </c>
      <c r="N1204" s="111">
        <v>0</v>
      </c>
      <c r="O1204" s="111">
        <v>0</v>
      </c>
      <c r="P1204" s="111">
        <v>0</v>
      </c>
      <c r="Q1204" s="111">
        <v>0</v>
      </c>
      <c r="R1204" s="111" t="str">
        <f t="shared" si="76"/>
        <v>합성주황색럭셔리코트 양</v>
      </c>
      <c r="S1204" s="110">
        <v>500</v>
      </c>
      <c r="T1204" s="91">
        <f>ROUNDUP(T1203*1.2,-4)</f>
        <v>3600000</v>
      </c>
      <c r="U1204" s="111">
        <f t="shared" si="78"/>
        <v>175</v>
      </c>
      <c r="V1204" s="135">
        <v>25</v>
      </c>
      <c r="W1204" s="111">
        <v>5</v>
      </c>
      <c r="X1204" s="111">
        <v>125</v>
      </c>
      <c r="Y1204" s="111">
        <v>125</v>
      </c>
      <c r="Z1204" s="111">
        <v>125</v>
      </c>
      <c r="AA1204" s="111">
        <v>125</v>
      </c>
      <c r="AB1204" s="331">
        <v>125</v>
      </c>
      <c r="AC1204" s="331">
        <v>125</v>
      </c>
      <c r="AD1204" s="111">
        <v>126</v>
      </c>
      <c r="AE1204" s="221">
        <v>285098</v>
      </c>
      <c r="AF1204" s="111">
        <v>33</v>
      </c>
      <c r="AG1204" s="222">
        <v>1</v>
      </c>
    </row>
    <row r="1205" spans="1:37" s="222" customFormat="1" x14ac:dyDescent="0.3">
      <c r="A1205" s="111"/>
      <c r="B1205" s="331">
        <v>101238</v>
      </c>
      <c r="C1205" s="111" t="s">
        <v>1723</v>
      </c>
      <c r="D1205" s="111" t="s">
        <v>1723</v>
      </c>
      <c r="E1205" s="111" t="s">
        <v>234</v>
      </c>
      <c r="F1205" s="111" t="s">
        <v>4350</v>
      </c>
      <c r="G1205" s="111">
        <v>0</v>
      </c>
      <c r="H1205" s="111">
        <v>0</v>
      </c>
      <c r="I1205" s="111" t="s">
        <v>240</v>
      </c>
      <c r="J1205" s="111">
        <v>92</v>
      </c>
      <c r="K1205" s="111">
        <v>51</v>
      </c>
      <c r="L1205" s="111">
        <v>0</v>
      </c>
      <c r="M1205" s="111">
        <v>0</v>
      </c>
      <c r="N1205" s="111">
        <v>0</v>
      </c>
      <c r="O1205" s="111">
        <v>0</v>
      </c>
      <c r="P1205" s="111">
        <v>0</v>
      </c>
      <c r="Q1205" s="111">
        <v>0</v>
      </c>
      <c r="R1205" s="111" t="str">
        <f t="shared" si="76"/>
        <v>합성연보라럭셔리코트 양</v>
      </c>
      <c r="S1205" s="110">
        <v>500</v>
      </c>
      <c r="T1205" s="91">
        <f>ROUNDUP(T1204*1.2,-4)</f>
        <v>4320000</v>
      </c>
      <c r="U1205" s="111">
        <f t="shared" si="78"/>
        <v>180</v>
      </c>
      <c r="V1205" s="135">
        <v>25</v>
      </c>
      <c r="W1205" s="111">
        <v>5</v>
      </c>
      <c r="X1205" s="111">
        <v>126</v>
      </c>
      <c r="Y1205" s="111">
        <v>126</v>
      </c>
      <c r="Z1205" s="111">
        <v>126</v>
      </c>
      <c r="AA1205" s="111">
        <v>126</v>
      </c>
      <c r="AB1205" s="331">
        <v>126</v>
      </c>
      <c r="AC1205" s="331">
        <v>126</v>
      </c>
      <c r="AD1205" s="111">
        <v>127</v>
      </c>
      <c r="AE1205" s="221">
        <v>342117</v>
      </c>
      <c r="AF1205" s="111">
        <v>36</v>
      </c>
      <c r="AG1205" s="222">
        <v>1</v>
      </c>
    </row>
    <row r="1206" spans="1:37" s="264" customFormat="1" x14ac:dyDescent="0.3">
      <c r="A1206" s="261"/>
      <c r="B1206" s="261">
        <v>101239</v>
      </c>
      <c r="C1206" s="261" t="s">
        <v>1723</v>
      </c>
      <c r="D1206" s="261" t="s">
        <v>1723</v>
      </c>
      <c r="E1206" s="261" t="s">
        <v>234</v>
      </c>
      <c r="F1206" s="261" t="s">
        <v>4289</v>
      </c>
      <c r="G1206" s="261">
        <v>0</v>
      </c>
      <c r="H1206" s="261">
        <v>0</v>
      </c>
      <c r="I1206" s="261" t="s">
        <v>240</v>
      </c>
      <c r="J1206" s="261">
        <v>93</v>
      </c>
      <c r="K1206" s="261">
        <v>52</v>
      </c>
      <c r="L1206" s="261">
        <v>0</v>
      </c>
      <c r="M1206" s="261">
        <v>0</v>
      </c>
      <c r="N1206" s="261">
        <v>0</v>
      </c>
      <c r="O1206" s="261">
        <v>0</v>
      </c>
      <c r="P1206" s="261">
        <v>0</v>
      </c>
      <c r="Q1206" s="261">
        <v>0</v>
      </c>
      <c r="R1206" s="261" t="str">
        <f t="shared" si="76"/>
        <v>합성거친털 산양</v>
      </c>
      <c r="S1206" s="262">
        <v>500</v>
      </c>
      <c r="T1206" s="261">
        <v>1000000</v>
      </c>
      <c r="U1206" s="261">
        <v>165</v>
      </c>
      <c r="V1206" s="263">
        <v>25</v>
      </c>
      <c r="W1206" s="261">
        <v>5</v>
      </c>
      <c r="X1206" s="261">
        <v>221</v>
      </c>
      <c r="Y1206" s="261">
        <v>221</v>
      </c>
      <c r="Z1206" s="261">
        <v>221</v>
      </c>
      <c r="AA1206" s="261">
        <v>221</v>
      </c>
      <c r="AB1206" s="332">
        <v>221</v>
      </c>
      <c r="AC1206" s="332">
        <v>221</v>
      </c>
      <c r="AD1206" s="261">
        <v>222</v>
      </c>
      <c r="AE1206" s="221">
        <v>177519</v>
      </c>
      <c r="AF1206" s="261">
        <v>25</v>
      </c>
      <c r="AG1206" s="264">
        <v>1</v>
      </c>
    </row>
    <row r="1207" spans="1:37" s="264" customFormat="1" x14ac:dyDescent="0.3">
      <c r="A1207" s="261"/>
      <c r="B1207" s="332">
        <v>101240</v>
      </c>
      <c r="C1207" s="261" t="s">
        <v>1723</v>
      </c>
      <c r="D1207" s="261" t="s">
        <v>1723</v>
      </c>
      <c r="E1207" s="261" t="s">
        <v>234</v>
      </c>
      <c r="F1207" s="261" t="s">
        <v>4351</v>
      </c>
      <c r="G1207" s="261">
        <v>0</v>
      </c>
      <c r="H1207" s="261">
        <v>0</v>
      </c>
      <c r="I1207" s="261" t="s">
        <v>240</v>
      </c>
      <c r="J1207" s="261">
        <v>94</v>
      </c>
      <c r="K1207" s="261">
        <v>53</v>
      </c>
      <c r="L1207" s="261">
        <v>0</v>
      </c>
      <c r="M1207" s="261">
        <v>0</v>
      </c>
      <c r="N1207" s="261">
        <v>0</v>
      </c>
      <c r="O1207" s="261">
        <v>0</v>
      </c>
      <c r="P1207" s="261">
        <v>0</v>
      </c>
      <c r="Q1207" s="261">
        <v>0</v>
      </c>
      <c r="R1207" s="261" t="str">
        <f t="shared" si="76"/>
        <v>합성노란털거친털 산양</v>
      </c>
      <c r="S1207" s="262">
        <v>500</v>
      </c>
      <c r="T1207" s="261">
        <v>2000000</v>
      </c>
      <c r="U1207" s="261">
        <f>U1206+5</f>
        <v>170</v>
      </c>
      <c r="V1207" s="263">
        <v>25</v>
      </c>
      <c r="W1207" s="261">
        <v>5</v>
      </c>
      <c r="X1207" s="261">
        <v>222</v>
      </c>
      <c r="Y1207" s="261">
        <v>222</v>
      </c>
      <c r="Z1207" s="261">
        <v>222</v>
      </c>
      <c r="AA1207" s="261">
        <v>222</v>
      </c>
      <c r="AB1207" s="332">
        <v>222</v>
      </c>
      <c r="AC1207" s="332">
        <v>222</v>
      </c>
      <c r="AD1207" s="261">
        <v>223</v>
      </c>
      <c r="AE1207" s="221">
        <v>213022</v>
      </c>
      <c r="AF1207" s="261">
        <v>28</v>
      </c>
      <c r="AG1207" s="264">
        <v>1</v>
      </c>
    </row>
    <row r="1208" spans="1:37" s="264" customFormat="1" x14ac:dyDescent="0.3">
      <c r="A1208" s="261"/>
      <c r="B1208" s="332">
        <v>101241</v>
      </c>
      <c r="C1208" s="261" t="s">
        <v>1723</v>
      </c>
      <c r="D1208" s="261" t="s">
        <v>1723</v>
      </c>
      <c r="E1208" s="261" t="s">
        <v>234</v>
      </c>
      <c r="F1208" s="261" t="s">
        <v>4352</v>
      </c>
      <c r="G1208" s="261">
        <v>0</v>
      </c>
      <c r="H1208" s="261">
        <v>0</v>
      </c>
      <c r="I1208" s="261" t="s">
        <v>240</v>
      </c>
      <c r="J1208" s="261">
        <v>95</v>
      </c>
      <c r="K1208" s="261">
        <v>54</v>
      </c>
      <c r="L1208" s="261">
        <v>0</v>
      </c>
      <c r="M1208" s="261">
        <v>0</v>
      </c>
      <c r="N1208" s="261">
        <v>0</v>
      </c>
      <c r="O1208" s="261">
        <v>0</v>
      </c>
      <c r="P1208" s="261">
        <v>0</v>
      </c>
      <c r="Q1208" s="261">
        <v>0</v>
      </c>
      <c r="R1208" s="261" t="str">
        <f t="shared" si="76"/>
        <v>합성푸른털거친털 산양</v>
      </c>
      <c r="S1208" s="262">
        <v>500</v>
      </c>
      <c r="T1208" s="261">
        <v>3500000</v>
      </c>
      <c r="U1208" s="261">
        <f t="shared" ref="U1208:U1211" si="79">U1207+5</f>
        <v>175</v>
      </c>
      <c r="V1208" s="263">
        <v>25</v>
      </c>
      <c r="W1208" s="261">
        <v>5</v>
      </c>
      <c r="X1208" s="261">
        <v>223</v>
      </c>
      <c r="Y1208" s="261">
        <v>223</v>
      </c>
      <c r="Z1208" s="261">
        <v>223</v>
      </c>
      <c r="AA1208" s="261">
        <v>223</v>
      </c>
      <c r="AB1208" s="332">
        <v>223</v>
      </c>
      <c r="AC1208" s="332">
        <v>223</v>
      </c>
      <c r="AD1208" s="261">
        <v>224</v>
      </c>
      <c r="AE1208" s="221">
        <v>255626</v>
      </c>
      <c r="AF1208" s="261">
        <v>31</v>
      </c>
      <c r="AG1208" s="264">
        <v>1</v>
      </c>
    </row>
    <row r="1209" spans="1:37" s="264" customFormat="1" x14ac:dyDescent="0.3">
      <c r="A1209" s="261"/>
      <c r="B1209" s="332">
        <v>101242</v>
      </c>
      <c r="C1209" s="261" t="s">
        <v>1723</v>
      </c>
      <c r="D1209" s="261" t="s">
        <v>1723</v>
      </c>
      <c r="E1209" s="261" t="s">
        <v>234</v>
      </c>
      <c r="F1209" s="261" t="s">
        <v>4290</v>
      </c>
      <c r="G1209" s="261">
        <v>0</v>
      </c>
      <c r="H1209" s="261">
        <v>0</v>
      </c>
      <c r="I1209" s="261" t="s">
        <v>240</v>
      </c>
      <c r="J1209" s="261">
        <v>96</v>
      </c>
      <c r="K1209" s="261">
        <v>52</v>
      </c>
      <c r="L1209" s="261">
        <v>0</v>
      </c>
      <c r="M1209" s="261">
        <v>0</v>
      </c>
      <c r="N1209" s="261">
        <v>0</v>
      </c>
      <c r="O1209" s="261">
        <v>0</v>
      </c>
      <c r="P1209" s="261">
        <v>0</v>
      </c>
      <c r="Q1209" s="261">
        <v>0</v>
      </c>
      <c r="R1209" s="261" t="str">
        <f t="shared" si="76"/>
        <v>합성불꽃털 산양</v>
      </c>
      <c r="S1209" s="262">
        <v>500</v>
      </c>
      <c r="T1209" s="91">
        <f>T1208*1.15</f>
        <v>4024999.9999999995</v>
      </c>
      <c r="U1209" s="261">
        <f t="shared" si="79"/>
        <v>180</v>
      </c>
      <c r="V1209" s="263">
        <v>25</v>
      </c>
      <c r="W1209" s="261">
        <v>5</v>
      </c>
      <c r="X1209" s="261">
        <v>224</v>
      </c>
      <c r="Y1209" s="261">
        <v>224</v>
      </c>
      <c r="Z1209" s="261">
        <v>224</v>
      </c>
      <c r="AA1209" s="261">
        <v>224</v>
      </c>
      <c r="AB1209" s="332">
        <v>224</v>
      </c>
      <c r="AC1209" s="332">
        <v>224</v>
      </c>
      <c r="AD1209" s="261">
        <v>225</v>
      </c>
      <c r="AE1209" s="221">
        <v>306751</v>
      </c>
      <c r="AF1209" s="261">
        <v>34</v>
      </c>
      <c r="AG1209" s="264">
        <v>1</v>
      </c>
    </row>
    <row r="1210" spans="1:37" s="264" customFormat="1" x14ac:dyDescent="0.3">
      <c r="A1210" s="261"/>
      <c r="B1210" s="332">
        <v>101243</v>
      </c>
      <c r="C1210" s="261" t="s">
        <v>1723</v>
      </c>
      <c r="D1210" s="261" t="s">
        <v>1723</v>
      </c>
      <c r="E1210" s="261" t="s">
        <v>234</v>
      </c>
      <c r="F1210" s="261" t="s">
        <v>4353</v>
      </c>
      <c r="G1210" s="261">
        <v>0</v>
      </c>
      <c r="H1210" s="261">
        <v>0</v>
      </c>
      <c r="I1210" s="261" t="s">
        <v>240</v>
      </c>
      <c r="J1210" s="261">
        <v>97</v>
      </c>
      <c r="K1210" s="261">
        <v>53</v>
      </c>
      <c r="L1210" s="261">
        <v>0</v>
      </c>
      <c r="M1210" s="261">
        <v>0</v>
      </c>
      <c r="N1210" s="261">
        <v>0</v>
      </c>
      <c r="O1210" s="261">
        <v>0</v>
      </c>
      <c r="P1210" s="261">
        <v>0</v>
      </c>
      <c r="Q1210" s="261">
        <v>0</v>
      </c>
      <c r="R1210" s="261" t="str">
        <f t="shared" si="76"/>
        <v>합성푸른색불꽃털 산양</v>
      </c>
      <c r="S1210" s="262">
        <v>500</v>
      </c>
      <c r="T1210" s="91">
        <f>ROUNDUP(T1209*1.15,-4)</f>
        <v>4630000</v>
      </c>
      <c r="U1210" s="261">
        <f t="shared" si="79"/>
        <v>185</v>
      </c>
      <c r="V1210" s="263">
        <v>25</v>
      </c>
      <c r="W1210" s="261">
        <v>5</v>
      </c>
      <c r="X1210" s="261">
        <v>225</v>
      </c>
      <c r="Y1210" s="261">
        <v>225</v>
      </c>
      <c r="Z1210" s="261">
        <v>225</v>
      </c>
      <c r="AA1210" s="261">
        <v>225</v>
      </c>
      <c r="AB1210" s="332">
        <v>225</v>
      </c>
      <c r="AC1210" s="332">
        <v>225</v>
      </c>
      <c r="AD1210" s="261">
        <v>226</v>
      </c>
      <c r="AE1210" s="221">
        <v>368101</v>
      </c>
      <c r="AF1210" s="261">
        <v>37</v>
      </c>
      <c r="AG1210" s="264">
        <v>1</v>
      </c>
    </row>
    <row r="1211" spans="1:37" s="264" customFormat="1" x14ac:dyDescent="0.3">
      <c r="A1211" s="261"/>
      <c r="B1211" s="332">
        <v>101244</v>
      </c>
      <c r="C1211" s="261" t="s">
        <v>1723</v>
      </c>
      <c r="D1211" s="261" t="s">
        <v>1723</v>
      </c>
      <c r="E1211" s="261" t="s">
        <v>234</v>
      </c>
      <c r="F1211" s="261" t="s">
        <v>4354</v>
      </c>
      <c r="G1211" s="261">
        <v>0</v>
      </c>
      <c r="H1211" s="261">
        <v>0</v>
      </c>
      <c r="I1211" s="261" t="s">
        <v>240</v>
      </c>
      <c r="J1211" s="261">
        <v>98</v>
      </c>
      <c r="K1211" s="261">
        <v>54</v>
      </c>
      <c r="L1211" s="261">
        <v>0</v>
      </c>
      <c r="M1211" s="261">
        <v>0</v>
      </c>
      <c r="N1211" s="261">
        <v>0</v>
      </c>
      <c r="O1211" s="261">
        <v>0</v>
      </c>
      <c r="P1211" s="261">
        <v>0</v>
      </c>
      <c r="Q1211" s="261">
        <v>0</v>
      </c>
      <c r="R1211" s="261" t="str">
        <f t="shared" si="76"/>
        <v>합성초록색불꽃털 산양</v>
      </c>
      <c r="S1211" s="262">
        <v>500</v>
      </c>
      <c r="T1211" s="91">
        <f>ROUNDUP(T1210*1.15,-4)</f>
        <v>5330000</v>
      </c>
      <c r="U1211" s="261">
        <f t="shared" si="79"/>
        <v>190</v>
      </c>
      <c r="V1211" s="263">
        <v>25</v>
      </c>
      <c r="W1211" s="261">
        <v>5</v>
      </c>
      <c r="X1211" s="261">
        <v>226</v>
      </c>
      <c r="Y1211" s="261">
        <v>226</v>
      </c>
      <c r="Z1211" s="261">
        <v>226</v>
      </c>
      <c r="AA1211" s="261">
        <v>226</v>
      </c>
      <c r="AB1211" s="332">
        <v>226</v>
      </c>
      <c r="AC1211" s="332">
        <v>226</v>
      </c>
      <c r="AD1211" s="261">
        <v>227</v>
      </c>
      <c r="AE1211" s="221">
        <v>441721</v>
      </c>
      <c r="AF1211" s="261">
        <v>40</v>
      </c>
      <c r="AG1211" s="264">
        <v>1</v>
      </c>
    </row>
    <row r="1212" spans="1:37" s="195" customFormat="1" x14ac:dyDescent="0.3">
      <c r="A1212" s="190" t="s">
        <v>1778</v>
      </c>
      <c r="B1212" s="190"/>
      <c r="C1212" s="190"/>
      <c r="D1212" s="190"/>
      <c r="E1212" s="190"/>
      <c r="F1212" s="190"/>
      <c r="G1212" s="190"/>
      <c r="H1212" s="190"/>
      <c r="I1212" s="190"/>
      <c r="J1212" s="190"/>
      <c r="K1212" s="190"/>
      <c r="L1212" s="190"/>
      <c r="M1212" s="190"/>
      <c r="N1212" s="190"/>
      <c r="O1212" s="190"/>
      <c r="P1212" s="190"/>
      <c r="Q1212" s="190"/>
      <c r="R1212" s="190"/>
      <c r="S1212" s="190"/>
      <c r="T1212" s="190" t="s">
        <v>1779</v>
      </c>
      <c r="U1212" s="190" t="s">
        <v>1780</v>
      </c>
      <c r="V1212" s="190"/>
      <c r="W1212" s="190"/>
      <c r="X1212" s="190"/>
      <c r="Y1212" s="190"/>
      <c r="Z1212" s="190"/>
      <c r="AA1212" s="190"/>
      <c r="AB1212" s="190"/>
      <c r="AC1212" s="190"/>
      <c r="AD1212" s="190"/>
      <c r="AE1212" s="190"/>
      <c r="AF1212" s="190"/>
      <c r="AG1212" s="190"/>
      <c r="AH1212" s="190"/>
      <c r="AI1212" s="190"/>
      <c r="AJ1212" s="218"/>
      <c r="AK1212" s="218"/>
    </row>
    <row r="1213" spans="1:37" s="195" customFormat="1" x14ac:dyDescent="0.3">
      <c r="A1213" s="48" t="s">
        <v>1830</v>
      </c>
      <c r="B1213" s="48" t="s">
        <v>168</v>
      </c>
      <c r="C1213" s="48" t="s">
        <v>96</v>
      </c>
      <c r="D1213" s="48" t="s">
        <v>180</v>
      </c>
      <c r="E1213" s="48" t="s">
        <v>181</v>
      </c>
      <c r="F1213" s="48" t="s">
        <v>182</v>
      </c>
      <c r="G1213" s="48" t="s">
        <v>183</v>
      </c>
      <c r="H1213" s="48" t="s">
        <v>184</v>
      </c>
      <c r="I1213" s="48" t="s">
        <v>311</v>
      </c>
      <c r="J1213" s="48" t="s">
        <v>185</v>
      </c>
      <c r="K1213" s="48" t="s">
        <v>186</v>
      </c>
      <c r="L1213" s="48" t="s">
        <v>187</v>
      </c>
      <c r="M1213" s="48" t="s">
        <v>188</v>
      </c>
      <c r="N1213" s="48" t="s">
        <v>189</v>
      </c>
      <c r="O1213" s="48" t="s">
        <v>190</v>
      </c>
      <c r="P1213" s="48" t="s">
        <v>191</v>
      </c>
      <c r="Q1213" s="48" t="s">
        <v>192</v>
      </c>
      <c r="R1213" s="48" t="s">
        <v>285</v>
      </c>
      <c r="S1213" s="48" t="s">
        <v>1666</v>
      </c>
      <c r="T1213" s="48" t="s">
        <v>1781</v>
      </c>
      <c r="U1213" s="48" t="s">
        <v>1782</v>
      </c>
      <c r="V1213" s="48"/>
      <c r="W1213" s="48"/>
      <c r="X1213" s="48"/>
      <c r="Y1213" s="48"/>
      <c r="Z1213" s="48"/>
      <c r="AA1213" s="48"/>
      <c r="AB1213" s="48"/>
      <c r="AC1213" s="48"/>
      <c r="AD1213" s="48"/>
      <c r="AE1213" s="48"/>
      <c r="AF1213" s="48"/>
      <c r="AG1213" s="48"/>
      <c r="AH1213" s="48"/>
      <c r="AI1213" s="48"/>
      <c r="AJ1213" s="218"/>
      <c r="AK1213" s="218"/>
    </row>
    <row r="1214" spans="1:37" s="195" customFormat="1" x14ac:dyDescent="0.3">
      <c r="B1214" s="195">
        <v>102100</v>
      </c>
      <c r="C1214" s="195" t="s">
        <v>1783</v>
      </c>
      <c r="D1214" s="195" t="s">
        <v>1783</v>
      </c>
      <c r="E1214" s="195" t="s">
        <v>1785</v>
      </c>
      <c r="F1214" s="195" t="s">
        <v>1786</v>
      </c>
      <c r="G1214" s="195">
        <v>0</v>
      </c>
      <c r="H1214" s="195">
        <v>0</v>
      </c>
      <c r="I1214" s="195" t="s">
        <v>1787</v>
      </c>
      <c r="J1214" s="195">
        <v>0</v>
      </c>
      <c r="K1214" s="195">
        <v>-1</v>
      </c>
      <c r="L1214" s="195">
        <v>0</v>
      </c>
      <c r="M1214" s="195">
        <v>0</v>
      </c>
      <c r="N1214" s="195">
        <v>100</v>
      </c>
      <c r="O1214" s="195">
        <v>0</v>
      </c>
      <c r="P1214" s="195">
        <v>0</v>
      </c>
      <c r="Q1214" s="195">
        <v>0</v>
      </c>
      <c r="R1214" s="195" t="s">
        <v>1788</v>
      </c>
      <c r="S1214" s="195">
        <v>0</v>
      </c>
      <c r="T1214" s="195">
        <v>15</v>
      </c>
      <c r="U1214" s="195">
        <v>1</v>
      </c>
    </row>
    <row r="1215" spans="1:37" s="195" customFormat="1" x14ac:dyDescent="0.3">
      <c r="B1215" s="195">
        <v>102101</v>
      </c>
      <c r="C1215" s="195" t="s">
        <v>1789</v>
      </c>
      <c r="D1215" s="195" t="s">
        <v>1789</v>
      </c>
      <c r="E1215" s="195" t="s">
        <v>1790</v>
      </c>
      <c r="F1215" s="195" t="s">
        <v>1791</v>
      </c>
      <c r="G1215" s="195">
        <v>0</v>
      </c>
      <c r="H1215" s="195">
        <v>0</v>
      </c>
      <c r="I1215" s="195" t="s">
        <v>1792</v>
      </c>
      <c r="J1215" s="195">
        <v>0</v>
      </c>
      <c r="K1215" s="195">
        <v>-1</v>
      </c>
      <c r="L1215" s="195">
        <v>0</v>
      </c>
      <c r="M1215" s="195">
        <v>0</v>
      </c>
      <c r="N1215" s="195">
        <v>200</v>
      </c>
      <c r="O1215" s="195">
        <v>0</v>
      </c>
      <c r="P1215" s="195">
        <v>0</v>
      </c>
      <c r="Q1215" s="195">
        <v>0</v>
      </c>
      <c r="R1215" s="195" t="s">
        <v>1793</v>
      </c>
      <c r="S1215" s="195">
        <v>0</v>
      </c>
      <c r="T1215" s="195">
        <v>30</v>
      </c>
      <c r="U1215" s="195">
        <v>1</v>
      </c>
    </row>
    <row r="1216" spans="1:37" s="195" customFormat="1" x14ac:dyDescent="0.3">
      <c r="B1216" s="195">
        <v>102102</v>
      </c>
      <c r="C1216" s="195" t="s">
        <v>1789</v>
      </c>
      <c r="D1216" s="195" t="s">
        <v>1789</v>
      </c>
      <c r="E1216" s="195" t="s">
        <v>1790</v>
      </c>
      <c r="F1216" s="195" t="s">
        <v>1794</v>
      </c>
      <c r="G1216" s="195">
        <v>0</v>
      </c>
      <c r="H1216" s="195">
        <v>0</v>
      </c>
      <c r="I1216" s="195" t="s">
        <v>1792</v>
      </c>
      <c r="J1216" s="195">
        <v>0</v>
      </c>
      <c r="K1216" s="195">
        <v>-1</v>
      </c>
      <c r="L1216" s="195">
        <v>0</v>
      </c>
      <c r="M1216" s="195">
        <v>0</v>
      </c>
      <c r="N1216" s="195">
        <v>400</v>
      </c>
      <c r="O1216" s="195">
        <v>0</v>
      </c>
      <c r="P1216" s="195">
        <v>0</v>
      </c>
      <c r="Q1216" s="195">
        <v>0</v>
      </c>
      <c r="R1216" s="195" t="s">
        <v>1795</v>
      </c>
      <c r="S1216" s="195">
        <v>0</v>
      </c>
      <c r="T1216" s="195">
        <v>60</v>
      </c>
      <c r="U1216" s="195">
        <v>2</v>
      </c>
    </row>
    <row r="1217" spans="1:37" s="195" customFormat="1" x14ac:dyDescent="0.3">
      <c r="B1217" s="195">
        <v>102103</v>
      </c>
      <c r="C1217" s="195" t="s">
        <v>1789</v>
      </c>
      <c r="D1217" s="195" t="s">
        <v>1789</v>
      </c>
      <c r="E1217" s="195" t="s">
        <v>1790</v>
      </c>
      <c r="F1217" s="195" t="s">
        <v>1796</v>
      </c>
      <c r="G1217" s="195">
        <v>0</v>
      </c>
      <c r="H1217" s="195">
        <v>0</v>
      </c>
      <c r="I1217" s="195" t="s">
        <v>1797</v>
      </c>
      <c r="J1217" s="195">
        <v>0</v>
      </c>
      <c r="K1217" s="195">
        <v>-1</v>
      </c>
      <c r="L1217" s="195">
        <v>0</v>
      </c>
      <c r="M1217" s="195">
        <v>0</v>
      </c>
      <c r="N1217" s="195">
        <v>800</v>
      </c>
      <c r="O1217" s="195">
        <v>0</v>
      </c>
      <c r="P1217" s="195">
        <v>0</v>
      </c>
      <c r="Q1217" s="195">
        <v>0</v>
      </c>
      <c r="R1217" s="195" t="s">
        <v>1798</v>
      </c>
      <c r="S1217" s="195">
        <v>0</v>
      </c>
      <c r="T1217" s="195">
        <v>120</v>
      </c>
      <c r="U1217" s="195">
        <v>4</v>
      </c>
    </row>
    <row r="1218" spans="1:37" s="195" customFormat="1" x14ac:dyDescent="0.3">
      <c r="B1218" s="195">
        <v>102104</v>
      </c>
      <c r="C1218" s="195" t="s">
        <v>1789</v>
      </c>
      <c r="D1218" s="195" t="s">
        <v>1789</v>
      </c>
      <c r="E1218" s="195" t="s">
        <v>1790</v>
      </c>
      <c r="F1218" s="195" t="s">
        <v>1799</v>
      </c>
      <c r="G1218" s="195">
        <v>0</v>
      </c>
      <c r="H1218" s="195">
        <v>0</v>
      </c>
      <c r="I1218" s="195" t="s">
        <v>1800</v>
      </c>
      <c r="J1218" s="195">
        <v>0</v>
      </c>
      <c r="K1218" s="195">
        <v>-1</v>
      </c>
      <c r="L1218" s="195">
        <v>0</v>
      </c>
      <c r="M1218" s="195">
        <v>0</v>
      </c>
      <c r="N1218" s="195">
        <v>0</v>
      </c>
      <c r="O1218" s="195">
        <v>15</v>
      </c>
      <c r="P1218" s="195">
        <v>0</v>
      </c>
      <c r="Q1218" s="195">
        <v>0</v>
      </c>
      <c r="R1218" s="195" t="s">
        <v>1801</v>
      </c>
      <c r="S1218" s="195">
        <v>0</v>
      </c>
      <c r="T1218" s="195">
        <v>600</v>
      </c>
      <c r="U1218" s="195">
        <v>50</v>
      </c>
    </row>
    <row r="1219" spans="1:37" s="195" customFormat="1" x14ac:dyDescent="0.3">
      <c r="A1219" s="190" t="s">
        <v>1802</v>
      </c>
      <c r="B1219" s="190"/>
      <c r="C1219" s="190"/>
      <c r="D1219" s="190"/>
      <c r="E1219" s="190"/>
      <c r="F1219" s="190"/>
      <c r="G1219" s="190"/>
      <c r="H1219" s="190"/>
      <c r="I1219" s="190"/>
      <c r="J1219" s="190"/>
      <c r="K1219" s="190"/>
      <c r="L1219" s="190"/>
      <c r="M1219" s="190"/>
      <c r="N1219" s="190"/>
      <c r="O1219" s="190"/>
      <c r="P1219" s="190"/>
      <c r="Q1219" s="190"/>
      <c r="R1219" s="190"/>
      <c r="S1219" s="190"/>
      <c r="T1219" s="190"/>
      <c r="U1219" s="190"/>
      <c r="V1219" s="190"/>
      <c r="W1219" s="190"/>
      <c r="X1219" s="190"/>
      <c r="Y1219" s="190"/>
      <c r="Z1219" s="190"/>
      <c r="AA1219" s="190"/>
      <c r="AB1219" s="190"/>
      <c r="AC1219" s="190"/>
      <c r="AD1219" s="190"/>
      <c r="AE1219" s="190"/>
      <c r="AF1219" s="190"/>
      <c r="AG1219" s="190"/>
      <c r="AH1219" s="190"/>
      <c r="AI1219" s="190"/>
      <c r="AJ1219" s="218"/>
      <c r="AK1219" s="218"/>
    </row>
    <row r="1220" spans="1:37" s="195" customFormat="1" x14ac:dyDescent="0.3">
      <c r="A1220" s="48" t="s">
        <v>1829</v>
      </c>
      <c r="B1220" s="48" t="s">
        <v>168</v>
      </c>
      <c r="C1220" s="48" t="s">
        <v>96</v>
      </c>
      <c r="D1220" s="48" t="s">
        <v>180</v>
      </c>
      <c r="E1220" s="48" t="s">
        <v>181</v>
      </c>
      <c r="F1220" s="48" t="s">
        <v>182</v>
      </c>
      <c r="G1220" s="48" t="s">
        <v>183</v>
      </c>
      <c r="H1220" s="48" t="s">
        <v>184</v>
      </c>
      <c r="I1220" s="48" t="s">
        <v>311</v>
      </c>
      <c r="J1220" s="48" t="s">
        <v>185</v>
      </c>
      <c r="K1220" s="48" t="s">
        <v>186</v>
      </c>
      <c r="L1220" s="48" t="s">
        <v>187</v>
      </c>
      <c r="M1220" s="48" t="s">
        <v>188</v>
      </c>
      <c r="N1220" s="48" t="s">
        <v>189</v>
      </c>
      <c r="O1220" s="48" t="s">
        <v>190</v>
      </c>
      <c r="P1220" s="48" t="s">
        <v>191</v>
      </c>
      <c r="Q1220" s="48" t="s">
        <v>192</v>
      </c>
      <c r="R1220" s="48" t="s">
        <v>285</v>
      </c>
      <c r="S1220" s="48" t="s">
        <v>1666</v>
      </c>
      <c r="T1220" s="48" t="s">
        <v>1803</v>
      </c>
      <c r="U1220" s="48"/>
      <c r="V1220" s="48"/>
      <c r="W1220" s="48"/>
      <c r="X1220" s="48"/>
      <c r="Y1220" s="48"/>
      <c r="Z1220" s="48"/>
      <c r="AA1220" s="48"/>
      <c r="AB1220" s="48"/>
      <c r="AC1220" s="48"/>
      <c r="AD1220" s="48"/>
      <c r="AE1220" s="48"/>
      <c r="AF1220" s="48"/>
      <c r="AG1220" s="48"/>
      <c r="AH1220" s="48"/>
      <c r="AI1220" s="48"/>
      <c r="AJ1220" s="218"/>
      <c r="AK1220" s="218"/>
    </row>
    <row r="1221" spans="1:37" s="195" customFormat="1" x14ac:dyDescent="0.3">
      <c r="B1221" s="195">
        <v>102200</v>
      </c>
      <c r="C1221" s="195" t="s">
        <v>1804</v>
      </c>
      <c r="D1221" s="195" t="s">
        <v>1804</v>
      </c>
      <c r="E1221" s="195" t="s">
        <v>1784</v>
      </c>
      <c r="F1221" s="195" t="s">
        <v>1805</v>
      </c>
      <c r="G1221" s="195">
        <v>0</v>
      </c>
      <c r="H1221" s="195">
        <v>0</v>
      </c>
      <c r="I1221" s="195" t="s">
        <v>1272</v>
      </c>
      <c r="J1221" s="195">
        <v>0</v>
      </c>
      <c r="K1221" s="195">
        <v>-1</v>
      </c>
      <c r="L1221" s="195">
        <v>0</v>
      </c>
      <c r="M1221" s="195">
        <v>0</v>
      </c>
      <c r="N1221" s="195">
        <v>0</v>
      </c>
      <c r="O1221" s="195">
        <v>0</v>
      </c>
      <c r="P1221" s="195">
        <v>0</v>
      </c>
      <c r="Q1221" s="195">
        <v>0</v>
      </c>
      <c r="R1221" s="195" t="s">
        <v>1806</v>
      </c>
      <c r="S1221" s="195">
        <v>0</v>
      </c>
      <c r="T1221" s="195">
        <v>600</v>
      </c>
    </row>
    <row r="1222" spans="1:37" s="195" customFormat="1" x14ac:dyDescent="0.3">
      <c r="B1222" s="195">
        <v>102201</v>
      </c>
      <c r="C1222" s="195" t="s">
        <v>1804</v>
      </c>
      <c r="D1222" s="195" t="s">
        <v>1804</v>
      </c>
      <c r="E1222" s="195" t="s">
        <v>1784</v>
      </c>
      <c r="F1222" s="195" t="s">
        <v>1807</v>
      </c>
      <c r="G1222" s="195">
        <v>0</v>
      </c>
      <c r="H1222" s="195">
        <v>0</v>
      </c>
      <c r="I1222" s="195" t="s">
        <v>1296</v>
      </c>
      <c r="J1222" s="195">
        <v>0</v>
      </c>
      <c r="K1222" s="195">
        <v>-1</v>
      </c>
      <c r="L1222" s="195">
        <v>0</v>
      </c>
      <c r="M1222" s="195">
        <v>0</v>
      </c>
      <c r="N1222" s="195">
        <v>0</v>
      </c>
      <c r="O1222" s="195">
        <v>0</v>
      </c>
      <c r="P1222" s="195">
        <v>0</v>
      </c>
      <c r="Q1222" s="195">
        <v>0</v>
      </c>
      <c r="R1222" s="195" t="s">
        <v>1808</v>
      </c>
      <c r="S1222" s="195">
        <v>0</v>
      </c>
      <c r="T1222" s="195">
        <v>1500</v>
      </c>
    </row>
    <row r="1223" spans="1:37" s="195" customFormat="1" x14ac:dyDescent="0.3">
      <c r="B1223" s="195">
        <v>102202</v>
      </c>
      <c r="C1223" s="195" t="s">
        <v>1804</v>
      </c>
      <c r="D1223" s="195" t="s">
        <v>1804</v>
      </c>
      <c r="E1223" s="195" t="s">
        <v>1784</v>
      </c>
      <c r="F1223" s="195" t="s">
        <v>1809</v>
      </c>
      <c r="G1223" s="195">
        <v>0</v>
      </c>
      <c r="H1223" s="195">
        <v>0</v>
      </c>
      <c r="I1223" s="195" t="s">
        <v>1305</v>
      </c>
      <c r="J1223" s="195">
        <v>0</v>
      </c>
      <c r="K1223" s="195">
        <v>-1</v>
      </c>
      <c r="L1223" s="195">
        <v>0</v>
      </c>
      <c r="M1223" s="195">
        <v>0</v>
      </c>
      <c r="N1223" s="195">
        <v>0</v>
      </c>
      <c r="O1223" s="195">
        <v>0</v>
      </c>
      <c r="P1223" s="195">
        <v>0</v>
      </c>
      <c r="Q1223" s="195">
        <v>0</v>
      </c>
      <c r="R1223" s="195" t="s">
        <v>1810</v>
      </c>
      <c r="S1223" s="195">
        <v>0</v>
      </c>
      <c r="T1223" s="195">
        <v>3000</v>
      </c>
    </row>
    <row r="1224" spans="1:37" s="195" customFormat="1" x14ac:dyDescent="0.3">
      <c r="A1224" s="190" t="s">
        <v>1811</v>
      </c>
      <c r="B1224" s="190"/>
      <c r="C1224" s="190"/>
      <c r="D1224" s="190"/>
      <c r="E1224" s="190"/>
      <c r="F1224" s="190"/>
      <c r="G1224" s="190"/>
      <c r="H1224" s="190"/>
      <c r="I1224" s="190"/>
      <c r="J1224" s="190"/>
      <c r="K1224" s="190"/>
      <c r="L1224" s="190"/>
      <c r="M1224" s="190"/>
      <c r="N1224" s="190"/>
      <c r="O1224" s="190"/>
      <c r="P1224" s="190"/>
      <c r="Q1224" s="190"/>
      <c r="R1224" s="190"/>
      <c r="S1224" s="190"/>
      <c r="T1224" s="190"/>
      <c r="U1224" s="190"/>
      <c r="V1224" s="190"/>
      <c r="W1224" s="190"/>
      <c r="X1224" s="190"/>
      <c r="Y1224" s="190"/>
      <c r="Z1224" s="190"/>
      <c r="AA1224" s="190"/>
      <c r="AB1224" s="190"/>
      <c r="AC1224" s="190"/>
      <c r="AD1224" s="190"/>
      <c r="AE1224" s="190"/>
      <c r="AF1224" s="190"/>
      <c r="AG1224" s="190"/>
      <c r="AH1224" s="190"/>
      <c r="AI1224" s="190"/>
      <c r="AJ1224" s="218"/>
      <c r="AK1224" s="218"/>
    </row>
    <row r="1225" spans="1:37" s="195" customFormat="1" x14ac:dyDescent="0.3">
      <c r="A1225" s="48" t="s">
        <v>1828</v>
      </c>
      <c r="B1225" s="48" t="s">
        <v>168</v>
      </c>
      <c r="C1225" s="48" t="s">
        <v>96</v>
      </c>
      <c r="D1225" s="48" t="s">
        <v>180</v>
      </c>
      <c r="E1225" s="48" t="s">
        <v>181</v>
      </c>
      <c r="F1225" s="48" t="s">
        <v>182</v>
      </c>
      <c r="G1225" s="48" t="s">
        <v>183</v>
      </c>
      <c r="H1225" s="48" t="s">
        <v>184</v>
      </c>
      <c r="I1225" s="48" t="s">
        <v>311</v>
      </c>
      <c r="J1225" s="48" t="s">
        <v>185</v>
      </c>
      <c r="K1225" s="48" t="s">
        <v>186</v>
      </c>
      <c r="L1225" s="48" t="s">
        <v>187</v>
      </c>
      <c r="M1225" s="48" t="s">
        <v>188</v>
      </c>
      <c r="N1225" s="48" t="s">
        <v>189</v>
      </c>
      <c r="O1225" s="48" t="s">
        <v>190</v>
      </c>
      <c r="P1225" s="48" t="s">
        <v>191</v>
      </c>
      <c r="Q1225" s="48" t="s">
        <v>192</v>
      </c>
      <c r="R1225" s="48" t="s">
        <v>285</v>
      </c>
      <c r="S1225" s="48" t="s">
        <v>1666</v>
      </c>
      <c r="T1225" s="48"/>
      <c r="U1225" s="48"/>
      <c r="V1225" s="48"/>
      <c r="W1225" s="48"/>
      <c r="X1225" s="48"/>
      <c r="Y1225" s="48"/>
      <c r="Z1225" s="48"/>
      <c r="AA1225" s="48"/>
      <c r="AB1225" s="48"/>
      <c r="AC1225" s="48"/>
      <c r="AD1225" s="48"/>
      <c r="AE1225" s="48"/>
      <c r="AF1225" s="48"/>
      <c r="AG1225" s="48"/>
      <c r="AH1225" s="48"/>
      <c r="AI1225" s="48"/>
      <c r="AJ1225" s="218"/>
      <c r="AK1225" s="218"/>
    </row>
    <row r="1226" spans="1:37" s="195" customFormat="1" x14ac:dyDescent="0.3">
      <c r="B1226" s="195">
        <v>103000</v>
      </c>
      <c r="C1226" s="195" t="s">
        <v>1812</v>
      </c>
      <c r="D1226" s="195" t="s">
        <v>1812</v>
      </c>
      <c r="E1226" s="195" t="s">
        <v>1813</v>
      </c>
      <c r="F1226" s="195" t="s">
        <v>1814</v>
      </c>
      <c r="G1226" s="195">
        <v>0</v>
      </c>
      <c r="H1226" s="195">
        <v>0</v>
      </c>
      <c r="I1226" s="195" t="s">
        <v>1815</v>
      </c>
      <c r="J1226" s="195">
        <v>0</v>
      </c>
      <c r="K1226" s="195">
        <v>-1</v>
      </c>
      <c r="L1226" s="195">
        <v>0</v>
      </c>
      <c r="M1226" s="195">
        <v>0</v>
      </c>
      <c r="N1226" s="195">
        <v>0</v>
      </c>
      <c r="O1226" s="195">
        <v>0</v>
      </c>
      <c r="P1226" s="195">
        <v>0</v>
      </c>
      <c r="Q1226" s="195">
        <v>0</v>
      </c>
      <c r="R1226" s="195" t="s">
        <v>1816</v>
      </c>
      <c r="S1226" s="195">
        <v>0</v>
      </c>
    </row>
    <row r="1227" spans="1:37" s="195" customFormat="1" x14ac:dyDescent="0.3">
      <c r="B1227" s="195">
        <v>103001</v>
      </c>
      <c r="C1227" s="195" t="s">
        <v>1812</v>
      </c>
      <c r="D1227" s="195" t="s">
        <v>1812</v>
      </c>
      <c r="E1227" s="195" t="s">
        <v>1813</v>
      </c>
      <c r="F1227" s="195" t="s">
        <v>1817</v>
      </c>
      <c r="G1227" s="195">
        <v>0</v>
      </c>
      <c r="H1227" s="195">
        <v>0</v>
      </c>
      <c r="I1227" s="195" t="s">
        <v>1815</v>
      </c>
      <c r="J1227" s="195">
        <v>0</v>
      </c>
      <c r="K1227" s="195">
        <v>-1</v>
      </c>
      <c r="L1227" s="195">
        <v>0</v>
      </c>
      <c r="M1227" s="195">
        <v>0</v>
      </c>
      <c r="N1227" s="195">
        <v>0</v>
      </c>
      <c r="O1227" s="195">
        <v>0</v>
      </c>
      <c r="P1227" s="195">
        <v>0</v>
      </c>
      <c r="Q1227" s="195">
        <v>0</v>
      </c>
      <c r="R1227" s="195" t="s">
        <v>1818</v>
      </c>
      <c r="S1227" s="195">
        <v>0</v>
      </c>
    </row>
    <row r="1228" spans="1:37" s="195" customFormat="1" x14ac:dyDescent="0.3">
      <c r="B1228" s="195">
        <v>103002</v>
      </c>
      <c r="C1228" s="195" t="s">
        <v>1812</v>
      </c>
      <c r="D1228" s="195" t="s">
        <v>1812</v>
      </c>
      <c r="E1228" s="195" t="s">
        <v>1813</v>
      </c>
      <c r="F1228" s="195" t="s">
        <v>1819</v>
      </c>
      <c r="G1228" s="195">
        <v>0</v>
      </c>
      <c r="H1228" s="195">
        <v>0</v>
      </c>
      <c r="I1228" s="195" t="s">
        <v>1815</v>
      </c>
      <c r="J1228" s="195">
        <v>0</v>
      </c>
      <c r="K1228" s="195">
        <v>-1</v>
      </c>
      <c r="L1228" s="195">
        <v>0</v>
      </c>
      <c r="M1228" s="195">
        <v>0</v>
      </c>
      <c r="N1228" s="195">
        <v>0</v>
      </c>
      <c r="O1228" s="195">
        <v>0</v>
      </c>
      <c r="P1228" s="195">
        <v>0</v>
      </c>
      <c r="Q1228" s="195">
        <v>0</v>
      </c>
      <c r="R1228" s="195" t="s">
        <v>1820</v>
      </c>
      <c r="S1228" s="195">
        <v>0</v>
      </c>
    </row>
    <row r="1229" spans="1:37" s="195" customFormat="1" x14ac:dyDescent="0.3">
      <c r="B1229" s="195">
        <v>103003</v>
      </c>
      <c r="C1229" s="195" t="s">
        <v>1821</v>
      </c>
      <c r="D1229" s="195" t="s">
        <v>1821</v>
      </c>
      <c r="E1229" s="195" t="s">
        <v>1822</v>
      </c>
      <c r="F1229" s="195" t="s">
        <v>1823</v>
      </c>
      <c r="G1229" s="195">
        <v>0</v>
      </c>
      <c r="H1229" s="195">
        <v>0</v>
      </c>
      <c r="I1229" s="195" t="s">
        <v>1824</v>
      </c>
      <c r="J1229" s="195">
        <v>0</v>
      </c>
      <c r="K1229" s="195">
        <v>-1</v>
      </c>
      <c r="L1229" s="195">
        <v>0</v>
      </c>
      <c r="M1229" s="195">
        <v>0</v>
      </c>
      <c r="N1229" s="195">
        <v>0</v>
      </c>
      <c r="O1229" s="195">
        <v>0</v>
      </c>
      <c r="P1229" s="195">
        <v>0</v>
      </c>
      <c r="Q1229" s="195">
        <v>0</v>
      </c>
      <c r="R1229" s="195" t="s">
        <v>1825</v>
      </c>
      <c r="S1229" s="195">
        <v>0</v>
      </c>
    </row>
    <row r="1230" spans="1:37" s="195" customFormat="1" x14ac:dyDescent="0.3">
      <c r="B1230" s="195">
        <v>103004</v>
      </c>
      <c r="C1230" s="195" t="s">
        <v>1821</v>
      </c>
      <c r="D1230" s="195" t="s">
        <v>1821</v>
      </c>
      <c r="E1230" s="195" t="s">
        <v>1822</v>
      </c>
      <c r="F1230" s="195" t="s">
        <v>1826</v>
      </c>
      <c r="G1230" s="195">
        <v>0</v>
      </c>
      <c r="H1230" s="195">
        <v>0</v>
      </c>
      <c r="I1230" s="195" t="s">
        <v>1824</v>
      </c>
      <c r="J1230" s="195">
        <v>0</v>
      </c>
      <c r="K1230" s="195">
        <v>-1</v>
      </c>
      <c r="L1230" s="195">
        <v>0</v>
      </c>
      <c r="M1230" s="195">
        <v>0</v>
      </c>
      <c r="N1230" s="195">
        <v>0</v>
      </c>
      <c r="O1230" s="195">
        <v>0</v>
      </c>
      <c r="P1230" s="195">
        <v>0</v>
      </c>
      <c r="Q1230" s="195">
        <v>0</v>
      </c>
      <c r="R1230" s="195" t="s">
        <v>1827</v>
      </c>
      <c r="S1230" s="19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31"/>
  <sheetViews>
    <sheetView workbookViewId="0">
      <selection activeCell="B1" sqref="B1"/>
    </sheetView>
  </sheetViews>
  <sheetFormatPr defaultRowHeight="17.25" x14ac:dyDescent="0.3"/>
  <cols>
    <col min="1" max="1" width="22.25" style="248" bestFit="1" customWidth="1"/>
    <col min="2" max="2" width="11.5" style="248" bestFit="1" customWidth="1"/>
    <col min="3" max="3" width="5.75" style="248" bestFit="1" customWidth="1"/>
    <col min="4" max="4" width="67.875" style="248" customWidth="1"/>
    <col min="5" max="5" width="59.75" style="248" customWidth="1"/>
    <col min="6" max="6" width="63.5" style="248" customWidth="1"/>
    <col min="7" max="13" width="9" style="248" customWidth="1"/>
    <col min="14" max="14" width="17.5" style="248" customWidth="1"/>
    <col min="15" max="15" width="9" style="248" customWidth="1"/>
    <col min="16" max="16384" width="9" style="248"/>
  </cols>
  <sheetData>
    <row r="1" spans="1:15" s="257" customFormat="1" x14ac:dyDescent="0.3">
      <c r="A1" s="257" t="s">
        <v>4277</v>
      </c>
      <c r="B1" s="257" t="s">
        <v>4280</v>
      </c>
    </row>
    <row r="2" spans="1:15" s="257" customFormat="1" x14ac:dyDescent="0.3"/>
    <row r="3" spans="1:15" s="247" customFormat="1" x14ac:dyDescent="0.3">
      <c r="A3" s="247" t="s">
        <v>1837</v>
      </c>
      <c r="B3" s="247" t="s">
        <v>1838</v>
      </c>
      <c r="C3" s="247" t="s">
        <v>1839</v>
      </c>
      <c r="D3" s="247" t="s">
        <v>1840</v>
      </c>
      <c r="E3" s="247" t="s">
        <v>4278</v>
      </c>
      <c r="F3" s="247" t="s">
        <v>1841</v>
      </c>
    </row>
    <row r="4" spans="1:15" x14ac:dyDescent="0.3">
      <c r="A4" s="248" t="s">
        <v>1842</v>
      </c>
      <c r="B4" s="248" t="s">
        <v>1843</v>
      </c>
      <c r="C4" s="248">
        <v>0</v>
      </c>
      <c r="D4" s="249" t="s">
        <v>1844</v>
      </c>
      <c r="E4" s="338" t="s">
        <v>4390</v>
      </c>
      <c r="F4" s="249"/>
      <c r="O4" s="248" t="str">
        <f>IF($B$1="한글",D4,IF($B$1="영어",E4,IF($B$1="일본어",F4)))</f>
        <v>세울우유</v>
      </c>
    </row>
    <row r="5" spans="1:15" x14ac:dyDescent="0.3">
      <c r="D5" s="249" t="s">
        <v>1845</v>
      </c>
      <c r="E5" s="338" t="s">
        <v>4391</v>
      </c>
      <c r="F5" s="249"/>
      <c r="O5" s="248" t="str">
        <f t="shared" ref="O5:O68" si="0">IF($B$1="한글",D5,IF($B$1="영어",E5,IF($B$1="일본어",F5)))</f>
        <v>메일우유</v>
      </c>
    </row>
    <row r="6" spans="1:15" x14ac:dyDescent="0.3">
      <c r="D6" s="249" t="s">
        <v>1846</v>
      </c>
      <c r="E6" s="338" t="s">
        <v>4392</v>
      </c>
      <c r="F6" s="249"/>
      <c r="O6" s="248" t="str">
        <f t="shared" si="0"/>
        <v>푸른우유</v>
      </c>
    </row>
    <row r="7" spans="1:15" x14ac:dyDescent="0.3">
      <c r="D7" s="249" t="s">
        <v>1847</v>
      </c>
      <c r="E7" s="338" t="s">
        <v>4393</v>
      </c>
      <c r="F7" s="249"/>
      <c r="O7" s="248" t="str">
        <f t="shared" si="0"/>
        <v>그린우유</v>
      </c>
    </row>
    <row r="8" spans="1:15" x14ac:dyDescent="0.3">
      <c r="D8" s="249" t="s">
        <v>1848</v>
      </c>
      <c r="E8" s="338" t="s">
        <v>4394</v>
      </c>
      <c r="F8" s="249"/>
      <c r="O8" s="248" t="str">
        <f t="shared" si="0"/>
        <v>대관령우유</v>
      </c>
    </row>
    <row r="9" spans="1:15" x14ac:dyDescent="0.3">
      <c r="D9" s="249" t="s">
        <v>1849</v>
      </c>
      <c r="E9" s="338" t="s">
        <v>4395</v>
      </c>
      <c r="F9" s="249"/>
      <c r="O9" s="248" t="str">
        <f t="shared" si="0"/>
        <v>연새우유</v>
      </c>
    </row>
    <row r="10" spans="1:15" x14ac:dyDescent="0.3">
      <c r="D10" s="249" t="s">
        <v>1850</v>
      </c>
      <c r="E10" s="338" t="s">
        <v>4396</v>
      </c>
      <c r="F10" s="249"/>
      <c r="O10" s="248" t="str">
        <f t="shared" si="0"/>
        <v>파스태르</v>
      </c>
    </row>
    <row r="11" spans="1:15" x14ac:dyDescent="0.3">
      <c r="D11" s="249" t="s">
        <v>1851</v>
      </c>
      <c r="E11" s="338" t="s">
        <v>4397</v>
      </c>
      <c r="F11" s="249"/>
      <c r="O11" s="248" t="str">
        <f t="shared" si="0"/>
        <v>강한 우유</v>
      </c>
    </row>
    <row r="12" spans="1:15" x14ac:dyDescent="0.3">
      <c r="D12" s="249" t="s">
        <v>1852</v>
      </c>
      <c r="E12" s="338" t="s">
        <v>4398</v>
      </c>
      <c r="F12" s="249"/>
      <c r="O12" s="248" t="str">
        <f t="shared" si="0"/>
        <v>바리스타 유업</v>
      </c>
    </row>
    <row r="13" spans="1:15" x14ac:dyDescent="0.3">
      <c r="D13" s="249" t="s">
        <v>1853</v>
      </c>
      <c r="E13" s="338" t="s">
        <v>4399</v>
      </c>
      <c r="F13" s="249"/>
      <c r="O13" s="248" t="str">
        <f t="shared" si="0"/>
        <v>빈티지 유업</v>
      </c>
    </row>
    <row r="14" spans="1:15" x14ac:dyDescent="0.3">
      <c r="D14" s="249" t="s">
        <v>1854</v>
      </c>
      <c r="E14" s="338" t="s">
        <v>4400</v>
      </c>
      <c r="F14" s="249"/>
      <c r="O14" s="248" t="str">
        <f t="shared" si="0"/>
        <v>마이스터 유업</v>
      </c>
    </row>
    <row r="15" spans="1:15" x14ac:dyDescent="0.3">
      <c r="D15" s="249" t="s">
        <v>1855</v>
      </c>
      <c r="E15" s="338" t="s">
        <v>4401</v>
      </c>
      <c r="F15" s="249"/>
      <c r="O15" s="248" t="str">
        <f t="shared" si="0"/>
        <v>글로리 유업</v>
      </c>
    </row>
    <row r="16" spans="1:15" x14ac:dyDescent="0.3">
      <c r="D16" s="249" t="s">
        <v>1856</v>
      </c>
      <c r="E16" s="338" t="s">
        <v>4402</v>
      </c>
      <c r="F16" s="249"/>
      <c r="O16" s="248" t="str">
        <f t="shared" si="0"/>
        <v>프리티 유업</v>
      </c>
    </row>
    <row r="17" spans="1:15" x14ac:dyDescent="0.3">
      <c r="D17" s="249" t="s">
        <v>1857</v>
      </c>
      <c r="E17" s="338" t="s">
        <v>4403</v>
      </c>
      <c r="F17" s="249"/>
      <c r="O17" s="248" t="str">
        <f t="shared" si="0"/>
        <v>카우 그룹 회장님</v>
      </c>
    </row>
    <row r="18" spans="1:15" x14ac:dyDescent="0.3">
      <c r="D18" s="249"/>
      <c r="E18" s="249"/>
      <c r="F18" s="249"/>
    </row>
    <row r="19" spans="1:15" x14ac:dyDescent="0.3">
      <c r="A19" s="248" t="s">
        <v>1858</v>
      </c>
      <c r="B19" s="248" t="s">
        <v>1859</v>
      </c>
      <c r="D19" s="241" t="s">
        <v>1860</v>
      </c>
      <c r="E19" s="241" t="s">
        <v>1861</v>
      </c>
      <c r="F19" s="241"/>
      <c r="O19" s="248" t="str">
        <f t="shared" si="0"/>
        <v>신선도나 수량이 부족하면 제값을 줄 수 없으니 기억해 두시오.</v>
      </c>
    </row>
    <row r="20" spans="1:15" x14ac:dyDescent="0.3">
      <c r="D20" s="241" t="s">
        <v>1862</v>
      </c>
      <c r="E20" s="241" t="s">
        <v>1863</v>
      </c>
      <c r="F20" s="241"/>
      <c r="O20" s="248" t="str">
        <f t="shared" si="0"/>
        <v>신선도가 부족해도 수량이 많으면 제값 쳐줄 수 있소.</v>
      </c>
    </row>
    <row r="21" spans="1:15" x14ac:dyDescent="0.3">
      <c r="D21" s="241" t="s">
        <v>1864</v>
      </c>
      <c r="E21" s="241" t="s">
        <v>1865</v>
      </c>
      <c r="F21" s="241"/>
      <c r="O21" s="248" t="str">
        <f t="shared" si="0"/>
        <v>내가 요구하는 것보다 수량과 신선도가 좋으면 값을 더 쳐줄 수도 있다구.</v>
      </c>
    </row>
    <row r="22" spans="1:15" x14ac:dyDescent="0.3">
      <c r="D22" s="241" t="s">
        <v>1866</v>
      </c>
      <c r="E22" s="241" t="s">
        <v>1867</v>
      </c>
      <c r="F22" s="241"/>
      <c r="O22" s="248" t="str">
        <f t="shared" si="0"/>
        <v>반복해서 거래를 성공적으로 진행하면 표창이 수여된다는거 알고 있소?</v>
      </c>
    </row>
    <row r="23" spans="1:15" x14ac:dyDescent="0.3">
      <c r="D23" s="241" t="s">
        <v>1868</v>
      </c>
      <c r="E23" s="241" t="s">
        <v>1869</v>
      </c>
      <c r="F23" s="241"/>
      <c r="O23" s="248" t="str">
        <f t="shared" si="0"/>
        <v>내 요구 조건보다 더 좋은 우유를 계속해서 판다면 아이템을 선물로 주지.</v>
      </c>
    </row>
    <row r="24" spans="1:15" x14ac:dyDescent="0.3">
      <c r="D24" s="241" t="s">
        <v>1870</v>
      </c>
      <c r="E24" s="241" t="s">
        <v>1871</v>
      </c>
      <c r="O24" s="248" t="str">
        <f t="shared" si="0"/>
        <v>우유 탱크가 충분히 크다면 다음 거래를 대비해서 우유를 모아두는 방법도 있수다.</v>
      </c>
    </row>
    <row r="25" spans="1:15" x14ac:dyDescent="0.3">
      <c r="D25" s="241" t="s">
        <v>1872</v>
      </c>
      <c r="E25" s="241" t="s">
        <v>1873</v>
      </c>
      <c r="O25" s="248" t="str">
        <f t="shared" si="0"/>
        <v>우유를 많이 팔 수록 수입이 그만큼 늘어난다는 것은 알고 있겠지?</v>
      </c>
    </row>
    <row r="26" spans="1:15" x14ac:dyDescent="0.3">
      <c r="D26" s="241" t="s">
        <v>1874</v>
      </c>
      <c r="E26" s="241" t="s">
        <v>1875</v>
      </c>
      <c r="O26" s="248" t="str">
        <f t="shared" si="0"/>
        <v>바쁜 와중에도 좋은 품질의 우유를 많이 생산한다니! 정말 대단하군.</v>
      </c>
    </row>
    <row r="27" spans="1:15" x14ac:dyDescent="0.3">
      <c r="D27" s="241" t="s">
        <v>1876</v>
      </c>
      <c r="E27" s="241" t="s">
        <v>1877</v>
      </c>
      <c r="O27" s="248" t="str">
        <f t="shared" si="0"/>
        <v>뭐 이런말 하기 그렇지만... 잘 해낼줄 알고 있었어.</v>
      </c>
    </row>
    <row r="28" spans="1:15" x14ac:dyDescent="0.3">
      <c r="D28" s="241" t="s">
        <v>1878</v>
      </c>
      <c r="E28" s="241" t="s">
        <v>1879</v>
      </c>
      <c r="O28" s="248" t="str">
        <f t="shared" si="0"/>
        <v>신선도나 수량이 부족하면 제값을 줄 수 없다구~</v>
      </c>
    </row>
    <row r="29" spans="1:15" x14ac:dyDescent="0.3">
      <c r="D29" s="241" t="s">
        <v>1880</v>
      </c>
      <c r="E29" s="241" t="s">
        <v>1881</v>
      </c>
      <c r="O29" s="248" t="str">
        <f t="shared" si="0"/>
        <v>신선도가 부족하다고? 그럼 그냥 많이 팔아봐!</v>
      </c>
    </row>
    <row r="30" spans="1:15" x14ac:dyDescent="0.3">
      <c r="D30" s="241" t="s">
        <v>1882</v>
      </c>
      <c r="E30" s="241" t="s">
        <v>1883</v>
      </c>
      <c r="O30" s="248" t="str">
        <f t="shared" si="0"/>
        <v>내 조건보다 많은 우유를 팔면 값을 더 줄테니 최대한 많이 팔아봐.</v>
      </c>
    </row>
    <row r="31" spans="1:15" x14ac:dyDescent="0.3">
      <c r="D31" s="241" t="s">
        <v>1884</v>
      </c>
      <c r="E31" s="241" t="s">
        <v>1885</v>
      </c>
      <c r="F31" s="250"/>
      <c r="O31" s="248" t="str">
        <f t="shared" si="0"/>
        <v>계속해서 거래를 성공시키면 낙농조합에서 표창장과 상금을 줄걸세.</v>
      </c>
    </row>
    <row r="32" spans="1:15" x14ac:dyDescent="0.3">
      <c r="D32" s="241" t="s">
        <v>1886</v>
      </c>
      <c r="E32" s="241" t="s">
        <v>1887</v>
      </c>
      <c r="O32" s="248" t="str">
        <f t="shared" si="0"/>
        <v>아주 신선한 우유를 많이 팔면 추가로 값을 올려주고 아이템도 선물해주지!</v>
      </c>
    </row>
    <row r="33" spans="4:15" x14ac:dyDescent="0.3">
      <c r="D33" s="241" t="s">
        <v>1888</v>
      </c>
      <c r="E33" s="241" t="s">
        <v>1889</v>
      </c>
      <c r="O33" s="248" t="str">
        <f t="shared" si="0"/>
        <v>우유 탱크에 우유를 모아 뒀다가 한번에 많이 팔아버리는 방법도 있으니 기억해둬!</v>
      </c>
    </row>
    <row r="34" spans="4:15" x14ac:dyDescent="0.3">
      <c r="D34" s="241" t="s">
        <v>1890</v>
      </c>
      <c r="E34" s="241" t="s">
        <v>1891</v>
      </c>
      <c r="O34" s="248" t="str">
        <f t="shared" si="0"/>
        <v>우유를 최대한 많이 모아 팔 수록 단기간에 많은 수입을 올릴 수 있다구.</v>
      </c>
    </row>
    <row r="35" spans="4:15" x14ac:dyDescent="0.3">
      <c r="D35" s="241" t="s">
        <v>1892</v>
      </c>
      <c r="E35" s="241" t="s">
        <v>1893</v>
      </c>
      <c r="O35" s="248" t="str">
        <f t="shared" si="0"/>
        <v>역시 기대를 저버리지 않는구만! 계속 이렇게 해주게.</v>
      </c>
    </row>
    <row r="36" spans="4:15" x14ac:dyDescent="0.3">
      <c r="D36" s="241" t="s">
        <v>1894</v>
      </c>
      <c r="E36" s="241" t="s">
        <v>1895</v>
      </c>
      <c r="O36" s="248" t="str">
        <f t="shared" si="0"/>
        <v>아주 잘 해주고 있군! 이 근방에서 짜요 목장만큼 잘 나가는 곳은 없을거야!</v>
      </c>
    </row>
    <row r="37" spans="4:15" x14ac:dyDescent="0.3">
      <c r="D37" s="241" t="s">
        <v>1896</v>
      </c>
      <c r="E37" s="241" t="s">
        <v>1897</v>
      </c>
      <c r="O37" s="248" t="str">
        <f t="shared" si="0"/>
        <v>신선도와 수량을 맞춰 줘야 제값을 줄수 있어.</v>
      </c>
    </row>
    <row r="38" spans="4:15" x14ac:dyDescent="0.3">
      <c r="D38" s="241" t="s">
        <v>1898</v>
      </c>
      <c r="E38" s="241" t="s">
        <v>1899</v>
      </c>
      <c r="O38" s="248" t="str">
        <f t="shared" si="0"/>
        <v>신선도가 좀 모자라면 모자란만큼 우유를 많~이 팔아서 해결할 수 있을거야.</v>
      </c>
    </row>
    <row r="39" spans="4:15" x14ac:dyDescent="0.3">
      <c r="D39" s="241" t="s">
        <v>1900</v>
      </c>
      <c r="E39" s="241" t="s">
        <v>1901</v>
      </c>
      <c r="O39" s="248" t="str">
        <f t="shared" si="0"/>
        <v>우유가 넘쳐나? 많이 팔면 그만큼 가격을 올려줄게!</v>
      </c>
    </row>
    <row r="40" spans="4:15" x14ac:dyDescent="0.3">
      <c r="D40" s="241" t="s">
        <v>1902</v>
      </c>
      <c r="E40" s="241" t="s">
        <v>1903</v>
      </c>
      <c r="O40" s="248" t="str">
        <f t="shared" si="0"/>
        <v>성실하게 거래를 성공시키면 표창장과 많은 장려금이 지급된다고 하던데?</v>
      </c>
    </row>
    <row r="41" spans="4:15" x14ac:dyDescent="0.3">
      <c r="D41" s="241" t="s">
        <v>1904</v>
      </c>
      <c r="E41" s="241" t="s">
        <v>1905</v>
      </c>
      <c r="O41" s="248" t="str">
        <f t="shared" si="0"/>
        <v>내가 요구하는 사항보다 좋은 조건으로 우유를 팔면 아이템을 선물해 줄게.</v>
      </c>
    </row>
    <row r="42" spans="4:15" x14ac:dyDescent="0.3">
      <c r="D42" s="241" t="s">
        <v>1906</v>
      </c>
      <c r="E42" s="241" t="s">
        <v>1907</v>
      </c>
      <c r="O42" s="248" t="str">
        <f t="shared" si="0"/>
        <v>다른 상인과 거래할 때 우유가 모자라면 우유를 조금씩 모아뒀다가 파는 것도 생각해봐.</v>
      </c>
    </row>
    <row r="43" spans="4:15" x14ac:dyDescent="0.3">
      <c r="D43" s="241" t="s">
        <v>1908</v>
      </c>
      <c r="E43" s="241" t="s">
        <v>1909</v>
      </c>
      <c r="O43" s="248" t="str">
        <f t="shared" si="0"/>
        <v>부자가 되고 싶으면 우유를 많이 모아서 팔아봐!</v>
      </c>
    </row>
    <row r="44" spans="4:15" x14ac:dyDescent="0.3">
      <c r="D44" s="241" t="s">
        <v>1910</v>
      </c>
      <c r="E44" s="241" t="s">
        <v>1911</v>
      </c>
      <c r="O44" s="248" t="str">
        <f t="shared" si="0"/>
        <v>와~ 이렇게 잘할줄은 몰랐는데? 다음에도 기대할께!</v>
      </c>
    </row>
    <row r="45" spans="4:15" x14ac:dyDescent="0.3">
      <c r="D45" s="241" t="s">
        <v>1912</v>
      </c>
      <c r="E45" s="241" t="s">
        <v>1913</v>
      </c>
      <c r="O45" s="248" t="str">
        <f t="shared" si="0"/>
        <v>아주 잘해줬어! 다음에도 이 정도 우유를 기대할 수 있겠지?</v>
      </c>
    </row>
    <row r="46" spans="4:15" x14ac:dyDescent="0.3">
      <c r="D46" s="241" t="s">
        <v>1914</v>
      </c>
      <c r="E46" s="241" t="s">
        <v>1879</v>
      </c>
      <c r="O46" s="248" t="str">
        <f t="shared" si="0"/>
        <v>신선도와 수량이 부족하면 제값을 쳐 줄수 없다우.</v>
      </c>
    </row>
    <row r="47" spans="4:15" x14ac:dyDescent="0.3">
      <c r="D47" s="241" t="s">
        <v>1915</v>
      </c>
      <c r="E47" s="241" t="s">
        <v>1916</v>
      </c>
      <c r="O47" s="248" t="str">
        <f t="shared" si="0"/>
        <v>우유 수량만 많고 신선도가 부족하면 일단 많이 팔아보시구려!</v>
      </c>
    </row>
    <row r="48" spans="4:15" x14ac:dyDescent="0.3">
      <c r="D48" s="241" t="s">
        <v>1917</v>
      </c>
      <c r="E48" s="241" t="s">
        <v>1918</v>
      </c>
      <c r="O48" s="248" t="str">
        <f t="shared" si="0"/>
        <v>신선한 우유를 많이 팔면 값을 더 올려서 사갈게!</v>
      </c>
    </row>
    <row r="49" spans="4:15" x14ac:dyDescent="0.3">
      <c r="D49" s="241" t="s">
        <v>1919</v>
      </c>
      <c r="E49" s="241" t="s">
        <v>1920</v>
      </c>
      <c r="O49" s="248" t="str">
        <f t="shared" si="0"/>
        <v>여러 번 거래를 성공하면 조합에서 포상금이 나온다우.</v>
      </c>
    </row>
    <row r="50" spans="4:15" x14ac:dyDescent="0.3">
      <c r="D50" s="241" t="s">
        <v>1921</v>
      </c>
      <c r="E50" s="241" t="s">
        <v>1922</v>
      </c>
      <c r="O50" s="248" t="str">
        <f t="shared" si="0"/>
        <v>자네한테만 알려주는건데 아주 좋은 우유를 많이 팔아주면 아이템을 따로 선물해 줄게!</v>
      </c>
    </row>
    <row r="51" spans="4:15" x14ac:dyDescent="0.3">
      <c r="D51" s="241" t="s">
        <v>1923</v>
      </c>
      <c r="E51" s="241" t="s">
        <v>1924</v>
      </c>
      <c r="O51" s="248" t="str">
        <f t="shared" si="0"/>
        <v>우유 수량이 모자랄 때가 있지? 그럴때에는 우유를 다 팔지 말고 조금씩 모아 뒀다 팔아봐.</v>
      </c>
    </row>
    <row r="52" spans="4:15" x14ac:dyDescent="0.3">
      <c r="D52" s="241" t="s">
        <v>1925</v>
      </c>
      <c r="E52" s="241" t="s">
        <v>1926</v>
      </c>
      <c r="O52" s="248" t="str">
        <f t="shared" si="0"/>
        <v>많이 파는게 많이 남는거야! 있을 때 많이 팔아봐!</v>
      </c>
    </row>
    <row r="53" spans="4:15" x14ac:dyDescent="0.3">
      <c r="D53" s="241" t="s">
        <v>1927</v>
      </c>
      <c r="E53" s="241" t="s">
        <v>1928</v>
      </c>
      <c r="O53" s="248" t="str">
        <f t="shared" si="0"/>
        <v>아이구! 정말 고생했어. 내가 작은 선물하나 주고 갈테니 잘 쓰라구!</v>
      </c>
    </row>
    <row r="54" spans="4:15" x14ac:dyDescent="0.3">
      <c r="D54" s="241" t="s">
        <v>1929</v>
      </c>
      <c r="E54" s="241" t="s">
        <v>1930</v>
      </c>
      <c r="O54" s="248" t="str">
        <f t="shared" si="0"/>
        <v>아주 잘해줬네~ 다음에도 이렇게 해주길 기대할게~</v>
      </c>
    </row>
    <row r="55" spans="4:15" x14ac:dyDescent="0.3">
      <c r="D55" s="241" t="s">
        <v>565</v>
      </c>
      <c r="E55" s="241" t="s">
        <v>1931</v>
      </c>
      <c r="O55" s="248" t="str">
        <f t="shared" si="0"/>
        <v>음..신선도하고 수량이 부족하면 단가만큼 다 드릴수 없어요.</v>
      </c>
    </row>
    <row r="56" spans="4:15" x14ac:dyDescent="0.3">
      <c r="D56" s="241" t="s">
        <v>1932</v>
      </c>
      <c r="E56" s="241" t="s">
        <v>1933</v>
      </c>
      <c r="O56" s="248" t="str">
        <f t="shared" si="0"/>
        <v>신선도가 부족하다면 우유를 많이 팔아보세요. 모자란 우유 품질은 수량으로 메꿀수 있거든요.</v>
      </c>
    </row>
    <row r="57" spans="4:15" x14ac:dyDescent="0.3">
      <c r="D57" s="241" t="s">
        <v>1934</v>
      </c>
      <c r="E57" s="241" t="s">
        <v>1935</v>
      </c>
      <c r="O57" s="248" t="str">
        <f t="shared" si="0"/>
        <v>제가 요구한 수량보다 더 많은 우유를 가지고 있으면 그만큼 값을 올려드릴 수 있어요.</v>
      </c>
    </row>
    <row r="58" spans="4:15" x14ac:dyDescent="0.3">
      <c r="D58" s="241" t="s">
        <v>1936</v>
      </c>
      <c r="E58" s="241" t="s">
        <v>1937</v>
      </c>
      <c r="O58" s="248" t="str">
        <f t="shared" si="0"/>
        <v>제 요구 조건에 맞춘 거래를 계속 성공하면 낙농조합에서 포상금이 지급된다고 합니다.</v>
      </c>
    </row>
    <row r="59" spans="4:15" x14ac:dyDescent="0.3">
      <c r="D59" s="241" t="s">
        <v>1938</v>
      </c>
      <c r="E59" s="241" t="s">
        <v>1939</v>
      </c>
      <c r="O59" s="248" t="str">
        <f t="shared" si="0"/>
        <v>제 요구 조건보다 더 좋은 우유를 거래하면 우수 거래용 아이템을 드리도록 할게요.</v>
      </c>
    </row>
    <row r="60" spans="4:15" x14ac:dyDescent="0.3">
      <c r="D60" s="241" t="s">
        <v>1940</v>
      </c>
      <c r="E60" s="241" t="s">
        <v>1941</v>
      </c>
      <c r="O60" s="248" t="str">
        <f t="shared" si="0"/>
        <v>필요하다면 우유를 다 팔지 말고 남은 우유를 모아뒀다가 몰아서 파는 방법도 있습니다.</v>
      </c>
    </row>
    <row r="61" spans="4:15" x14ac:dyDescent="0.3">
      <c r="D61" s="241" t="s">
        <v>1942</v>
      </c>
      <c r="E61" s="241" t="s">
        <v>1943</v>
      </c>
      <c r="O61" s="248" t="str">
        <f t="shared" si="0"/>
        <v>우유 생산에 자신이 있다면 팔수 있을 때 많이 파는 것이 이익이죠.</v>
      </c>
    </row>
    <row r="62" spans="4:15" x14ac:dyDescent="0.3">
      <c r="D62" s="241" t="s">
        <v>1944</v>
      </c>
      <c r="E62" s="241" t="s">
        <v>1945</v>
      </c>
      <c r="O62" s="248" t="str">
        <f t="shared" si="0"/>
        <v>이 정도 품질의 우유라면 어디가도 뒤지지 않을겁니다!</v>
      </c>
    </row>
    <row r="63" spans="4:15" x14ac:dyDescent="0.3">
      <c r="D63" s="241" t="s">
        <v>1946</v>
      </c>
      <c r="E63" s="241" t="s">
        <v>1947</v>
      </c>
      <c r="O63" s="248" t="str">
        <f t="shared" si="0"/>
        <v>정말 좋은 우유에요. 수량도 품질도 완벽하네요!</v>
      </c>
    </row>
    <row r="64" spans="4:15" x14ac:dyDescent="0.3">
      <c r="D64" s="241" t="s">
        <v>1948</v>
      </c>
      <c r="E64" s="241" t="s">
        <v>1949</v>
      </c>
      <c r="O64" s="248" t="str">
        <f t="shared" si="0"/>
        <v>우유의 신선도와 수량이 부족하면 정상 거래 단가로는 거래를 할 수가 없으니 주의하세요.</v>
      </c>
    </row>
    <row r="65" spans="4:15" x14ac:dyDescent="0.3">
      <c r="D65" s="241" t="s">
        <v>1950</v>
      </c>
      <c r="E65" s="241" t="s">
        <v>1951</v>
      </c>
      <c r="O65" s="248" t="str">
        <f t="shared" si="0"/>
        <v>신선도가 부족하다면 부족한 만큼 판매할 우유를 많이 팔아서 정상적으로 거래 할 수 있어요.</v>
      </c>
    </row>
    <row r="66" spans="4:15" x14ac:dyDescent="0.3">
      <c r="D66" s="241" t="s">
        <v>1952</v>
      </c>
      <c r="E66" s="241" t="s">
        <v>1953</v>
      </c>
      <c r="O66" s="248" t="str">
        <f t="shared" si="0"/>
        <v>우유를 많이 팔면 돈을 더 드릴 수 있어요. 많이 파는게 남는거죠!</v>
      </c>
    </row>
    <row r="67" spans="4:15" x14ac:dyDescent="0.3">
      <c r="D67" s="241" t="s">
        <v>1954</v>
      </c>
      <c r="E67" s="241" t="s">
        <v>1955</v>
      </c>
      <c r="F67" s="250"/>
      <c r="O67" s="248" t="str">
        <f t="shared" si="0"/>
        <v>계속해서 거래를 잘 이루어 나가보세요! 낙농조합에서 표창과 상금이 주어진데요.</v>
      </c>
    </row>
    <row r="68" spans="4:15" x14ac:dyDescent="0.3">
      <c r="D68" s="241" t="s">
        <v>1956</v>
      </c>
      <c r="E68" s="241" t="s">
        <v>1957</v>
      </c>
      <c r="O68" s="248" t="str">
        <f t="shared" si="0"/>
        <v>제 우유 거래 조건을 뛰어넘는 우유를 제공해 주시면 특별한 아이템을 선물로 드릴게요!</v>
      </c>
    </row>
    <row r="69" spans="4:15" x14ac:dyDescent="0.3">
      <c r="D69" s="241" t="s">
        <v>1958</v>
      </c>
      <c r="E69" s="241" t="s">
        <v>1959</v>
      </c>
      <c r="O69" s="248" t="str">
        <f t="shared" ref="O69:O132" si="1">IF($B$1="한글",D69,IF($B$1="영어",E69,IF($B$1="일본어",F69)))</f>
        <v>우유 탱크가 충분하다면 우유를 모아 좋은 단가를 제시하는 상인에게 몰아서 판매해보세요.</v>
      </c>
    </row>
    <row r="70" spans="4:15" x14ac:dyDescent="0.3">
      <c r="D70" s="241" t="s">
        <v>1960</v>
      </c>
      <c r="E70" s="241" t="s">
        <v>1961</v>
      </c>
      <c r="O70" s="248" t="str">
        <f t="shared" si="1"/>
        <v>우유를 많~이 팔 수록 많은 돈을 얻는다는건 기본중의 기본이죠!</v>
      </c>
    </row>
    <row r="71" spans="4:15" x14ac:dyDescent="0.3">
      <c r="D71" s="241" t="s">
        <v>1962</v>
      </c>
      <c r="E71" s="241" t="s">
        <v>1963</v>
      </c>
      <c r="O71" s="248" t="str">
        <f t="shared" si="1"/>
        <v>어머나! 정말 대단하네요. 기대이상이에요! 앞으로도 이렇게 쭉- 해주시길 바래요!</v>
      </c>
    </row>
    <row r="72" spans="4:15" x14ac:dyDescent="0.3">
      <c r="D72" s="241" t="s">
        <v>1964</v>
      </c>
      <c r="E72" s="241" t="s">
        <v>1965</v>
      </c>
      <c r="O72" s="248" t="str">
        <f t="shared" si="1"/>
        <v>이렇게 좋은 우유를 받을 수 있다니 정말 기쁘네요. 다음에도 기대할께요~</v>
      </c>
    </row>
    <row r="73" spans="4:15" x14ac:dyDescent="0.3">
      <c r="D73" s="241" t="s">
        <v>566</v>
      </c>
      <c r="E73" s="241" t="s">
        <v>1966</v>
      </c>
      <c r="O73" s="248" t="str">
        <f t="shared" si="1"/>
        <v>허허..우유의 신선도와 수량이 부족하면 나라도 거래금액을 모두 줄 수 없어.</v>
      </c>
    </row>
    <row r="74" spans="4:15" x14ac:dyDescent="0.3">
      <c r="D74" s="241" t="s">
        <v>1967</v>
      </c>
      <c r="E74" s="241" t="s">
        <v>1968</v>
      </c>
      <c r="O74" s="248" t="str">
        <f t="shared" si="1"/>
        <v>허허` 신선도가 부족할 때에는 그냥 많이 짜두라고! 수량이 많으면 정상적으로 단가를 거래해주지.</v>
      </c>
    </row>
    <row r="75" spans="4:15" x14ac:dyDescent="0.3">
      <c r="D75" s="241" t="s">
        <v>1969</v>
      </c>
      <c r="E75" s="241" t="s">
        <v>1970</v>
      </c>
      <c r="O75" s="248" t="str">
        <f t="shared" si="1"/>
        <v>내가 요구하는 것보다 더 우유를 많이 팔려고? 그럼 내가 더 값을 쳐 주지!</v>
      </c>
    </row>
    <row r="76" spans="4:15" x14ac:dyDescent="0.3">
      <c r="D76" s="241" t="s">
        <v>1971</v>
      </c>
      <c r="E76" s="241" t="s">
        <v>1972</v>
      </c>
      <c r="O76" s="248" t="str">
        <f t="shared" si="1"/>
        <v>거래를 연속적으로 성공하면 어디 조합에서 돈을 준다던데?</v>
      </c>
    </row>
    <row r="77" spans="4:15" x14ac:dyDescent="0.3">
      <c r="D77" s="241" t="s">
        <v>1973</v>
      </c>
      <c r="E77" s="241" t="s">
        <v>1974</v>
      </c>
      <c r="O77" s="248" t="str">
        <f t="shared" si="1"/>
        <v>내가 요구하는 조건보다 더 좋은 우유를 많이 제공할 자신이 있다면 내가 선물을 주지!</v>
      </c>
    </row>
    <row r="78" spans="4:15" x14ac:dyDescent="0.3">
      <c r="D78" s="241" t="s">
        <v>1975</v>
      </c>
      <c r="E78" s="241" t="s">
        <v>1976</v>
      </c>
      <c r="O78" s="248" t="str">
        <f t="shared" si="1"/>
        <v>우유를 꼭 다 팔아버리는게 능사는 아니네! 잘 모아서 한번에 팔아치우는 것도 방법이지.</v>
      </c>
    </row>
    <row r="79" spans="4:15" x14ac:dyDescent="0.3">
      <c r="D79" s="241" t="s">
        <v>1977</v>
      </c>
      <c r="E79" s="241" t="s">
        <v>1978</v>
      </c>
      <c r="O79" s="248" t="str">
        <f t="shared" si="1"/>
        <v>자네가 얼마나 많은 우유를 짜냈는가에 따라 목장이 달라진다구!</v>
      </c>
    </row>
    <row r="80" spans="4:15" x14ac:dyDescent="0.3">
      <c r="D80" s="241" t="s">
        <v>1979</v>
      </c>
      <c r="E80" s="241" t="s">
        <v>1980</v>
      </c>
      <c r="O80" s="248" t="str">
        <f t="shared" si="1"/>
        <v>난 자네가 이렇게 잘 해낼거라는 걸 알고 있었지! 다음에도 기대하겠네.</v>
      </c>
    </row>
    <row r="81" spans="4:15" x14ac:dyDescent="0.3">
      <c r="D81" s="241" t="s">
        <v>1981</v>
      </c>
      <c r="E81" s="241" t="s">
        <v>1982</v>
      </c>
      <c r="O81" s="248" t="str">
        <f t="shared" si="1"/>
        <v>허허! 역시나 내가 사람 보는 눈은 있다니까. 자네 목장이 최고야!</v>
      </c>
    </row>
    <row r="82" spans="4:15" x14ac:dyDescent="0.3">
      <c r="D82" s="241" t="s">
        <v>1983</v>
      </c>
      <c r="E82" s="234" t="s">
        <v>1983</v>
      </c>
      <c r="O82" s="248" t="str">
        <f t="shared" si="1"/>
        <v>좋아! 어디 거래를 한번 해볼까?</v>
      </c>
    </row>
    <row r="83" spans="4:15" x14ac:dyDescent="0.3">
      <c r="D83" s="241" t="s">
        <v>1984</v>
      </c>
      <c r="E83" s="234" t="s">
        <v>1984</v>
      </c>
      <c r="O83" s="248" t="str">
        <f t="shared" si="1"/>
        <v>내가 원하는 동물이 있다면 비싸게 우유를 사주지!</v>
      </c>
    </row>
    <row r="84" spans="4:15" x14ac:dyDescent="0.3">
      <c r="D84" s="241" t="s">
        <v>1985</v>
      </c>
      <c r="E84" s="234" t="s">
        <v>1985</v>
      </c>
      <c r="O84" s="248" t="str">
        <f t="shared" si="1"/>
        <v>언젠가 최강의 우유 상인이 될거야! 일단 우유부터 먼저 사고...</v>
      </c>
    </row>
    <row r="85" spans="4:15" x14ac:dyDescent="0.3">
      <c r="D85" s="241" t="s">
        <v>1986</v>
      </c>
      <c r="E85" s="234" t="s">
        <v>1986</v>
      </c>
      <c r="F85" s="250"/>
      <c r="O85" s="248" t="str">
        <f t="shared" si="1"/>
        <v>조건만 된다면 다른 상인들과 비교도 안될만큼의 가격으로 우유를 사줄게!</v>
      </c>
    </row>
    <row r="86" spans="4:15" x14ac:dyDescent="0.3">
      <c r="D86" s="241" t="s">
        <v>1987</v>
      </c>
      <c r="E86" s="234" t="s">
        <v>1987</v>
      </c>
      <c r="O86" s="248" t="str">
        <f t="shared" si="1"/>
        <v>난 다른 상인들과 거래 조건이 좀 다르니 잘 알아둬.</v>
      </c>
    </row>
    <row r="87" spans="4:15" x14ac:dyDescent="0.3">
      <c r="D87" s="241" t="s">
        <v>1988</v>
      </c>
      <c r="E87" s="234" t="s">
        <v>1988</v>
      </c>
      <c r="O87" s="248" t="str">
        <f t="shared" si="1"/>
        <v>어중간한 우유 수량으로는 내 성미에 차지 않는다는 것 쯤은 알아둬.</v>
      </c>
    </row>
    <row r="88" spans="4:15" x14ac:dyDescent="0.3">
      <c r="D88" s="241" t="s">
        <v>1989</v>
      </c>
      <c r="E88" s="234" t="s">
        <v>1989</v>
      </c>
      <c r="O88" s="248" t="str">
        <f t="shared" si="1"/>
        <v>뭐` 너 정도면 내가 요구하는 우유 품질은 우습겠지?</v>
      </c>
    </row>
    <row r="89" spans="4:15" x14ac:dyDescent="0.3">
      <c r="D89" s="241" t="s">
        <v>1990</v>
      </c>
      <c r="E89" s="234" t="s">
        <v>1990</v>
      </c>
      <c r="O89" s="248" t="str">
        <f t="shared" si="1"/>
        <v>역시 짜요 목장의 우유가 최고지!</v>
      </c>
    </row>
    <row r="90" spans="4:15" x14ac:dyDescent="0.3">
      <c r="D90" s="241" t="s">
        <v>1991</v>
      </c>
      <c r="E90" s="234" t="s">
        <v>1991</v>
      </c>
      <c r="O90" s="248" t="str">
        <f t="shared" si="1"/>
        <v>좋아` 다음에도 또 와야겠어.</v>
      </c>
    </row>
    <row r="91" spans="4:15" x14ac:dyDescent="0.3">
      <c r="D91" s="241" t="s">
        <v>1992</v>
      </c>
      <c r="E91" s="234" t="s">
        <v>1992</v>
      </c>
      <c r="O91" s="248" t="str">
        <f t="shared" si="1"/>
        <v>내 커피 체인점에 쓸 우유는 최고 품질이어야 해.</v>
      </c>
    </row>
    <row r="92" spans="4:15" x14ac:dyDescent="0.3">
      <c r="D92" s="241" t="s">
        <v>1993</v>
      </c>
      <c r="E92" s="234" t="s">
        <v>1993</v>
      </c>
      <c r="O92" s="248" t="str">
        <f t="shared" si="1"/>
        <v>우리 카페 온적있어? 조금만 더 있으면 전국을 확 휩쓸테니까~</v>
      </c>
    </row>
    <row r="93" spans="4:15" x14ac:dyDescent="0.3">
      <c r="D93" s="241" t="s">
        <v>1994</v>
      </c>
      <c r="E93" s="234" t="s">
        <v>1994</v>
      </c>
      <c r="O93" s="248" t="str">
        <f t="shared" si="1"/>
        <v>난 최고의 우유만을 원해. 시간 나면 우리 바리스타 카페에도 한번 들러줘!</v>
      </c>
    </row>
    <row r="94" spans="4:15" x14ac:dyDescent="0.3">
      <c r="D94" s="241" t="s">
        <v>1995</v>
      </c>
      <c r="E94" s="234" t="s">
        <v>1995</v>
      </c>
      <c r="O94" s="248" t="str">
        <f t="shared" si="1"/>
        <v>최고의 우유만이 최고의 라떼를 만든다구! 언제 한번 내가 만든 라떼 먹어볼래?</v>
      </c>
    </row>
    <row r="95" spans="4:15" x14ac:dyDescent="0.3">
      <c r="D95" s="241" t="s">
        <v>1996</v>
      </c>
      <c r="E95" s="234" t="s">
        <v>1996</v>
      </c>
      <c r="O95" s="248" t="str">
        <f t="shared" si="1"/>
        <v>좋아... 조금만 더 노력하면 빈티지 카페와 마이스터 카페를 누를수 있겠어... 후후후.</v>
      </c>
    </row>
    <row r="96" spans="4:15" x14ac:dyDescent="0.3">
      <c r="D96" s="241" t="s">
        <v>1997</v>
      </c>
      <c r="E96" s="234" t="s">
        <v>1997</v>
      </c>
      <c r="O96" s="248" t="str">
        <f t="shared" si="1"/>
        <v>바리스타 유업은 바리스타 카페 그룹 소속이야. 우유가 좋다면 언제든지 사줄 수 있어.</v>
      </c>
    </row>
    <row r="97" spans="4:15" x14ac:dyDescent="0.3">
      <c r="D97" s="241" t="s">
        <v>1998</v>
      </c>
      <c r="E97" s="234" t="s">
        <v>1998</v>
      </c>
      <c r="O97" s="248" t="str">
        <f t="shared" si="1"/>
        <v>바리스타 카페는 아직 업계 3위지만 조금 있으면 1위가 될테니 기대해도 좋아. 호호.</v>
      </c>
    </row>
    <row r="98" spans="4:15" x14ac:dyDescent="0.3">
      <c r="D98" s="241" t="s">
        <v>1999</v>
      </c>
      <c r="E98" s="234" t="s">
        <v>1999</v>
      </c>
      <c r="O98" s="248" t="str">
        <f t="shared" si="1"/>
        <v>흠~ 나쁘지 않은걸?</v>
      </c>
    </row>
    <row r="99" spans="4:15" x14ac:dyDescent="0.3">
      <c r="D99" s="241" t="s">
        <v>2000</v>
      </c>
      <c r="E99" s="234" t="s">
        <v>2000</v>
      </c>
      <c r="O99" s="248" t="str">
        <f t="shared" si="1"/>
        <v>이제 좋은 우유가 생겼으니 좋은 커피를 구하러 가야겠다~</v>
      </c>
    </row>
    <row r="100" spans="4:15" x14ac:dyDescent="0.3">
      <c r="D100" s="241" t="s">
        <v>2001</v>
      </c>
      <c r="E100" s="234" t="s">
        <v>2001</v>
      </c>
      <c r="O100" s="248" t="str">
        <f t="shared" si="1"/>
        <v>음... 어디 우유가 쓸만한가 좀 봐야겠군. 우유는 언제 팔텐가?</v>
      </c>
    </row>
    <row r="101" spans="4:15" x14ac:dyDescent="0.3">
      <c r="D101" s="241" t="s">
        <v>2002</v>
      </c>
      <c r="E101" s="234" t="s">
        <v>2002</v>
      </c>
      <c r="O101" s="248" t="str">
        <f t="shared" si="1"/>
        <v>바리스타 유업의 애송이들은 우유 품질도 제대로 못가리는 애송이들이지. 그런데 우유는 안팔텐가?</v>
      </c>
    </row>
    <row r="102" spans="4:15" x14ac:dyDescent="0.3">
      <c r="D102" s="241" t="s">
        <v>2003</v>
      </c>
      <c r="E102" s="234" t="s">
        <v>2003</v>
      </c>
      <c r="O102" s="248" t="str">
        <f t="shared" si="1"/>
        <v>이게 좋을까... 아니면 저게 좋을까... 그게 이번 우유중 제일 좋은 품질의 우유 맞지? 우유 팔긴 하는건가?</v>
      </c>
    </row>
    <row r="103" spans="4:15" x14ac:dyDescent="0.3">
      <c r="D103" s="241" t="s">
        <v>2004</v>
      </c>
      <c r="E103" s="234" t="s">
        <v>2004</v>
      </c>
      <c r="O103" s="248" t="str">
        <f t="shared" si="1"/>
        <v>이곳은 유제품과 커피의 성지라고 할 수 있지. 그게 바로 유명 커피숍에서 직접 좋은 우유를 찾고 있는 이유라네.</v>
      </c>
    </row>
    <row r="104" spans="4:15" x14ac:dyDescent="0.3">
      <c r="D104" s="241" t="s">
        <v>2005</v>
      </c>
      <c r="E104" s="234" t="s">
        <v>2005</v>
      </c>
      <c r="O104" s="248" t="str">
        <f t="shared" si="1"/>
        <v>빈티지 유업 산하의 빈티지 카페에서는 언제나 최고의 우유만을 찾는다네. 그래서 우유는 언제 팔건가?</v>
      </c>
    </row>
    <row r="105" spans="4:15" x14ac:dyDescent="0.3">
      <c r="D105" s="241" t="s">
        <v>2006</v>
      </c>
      <c r="E105" s="234" t="s">
        <v>2006</v>
      </c>
      <c r="O105" s="248" t="str">
        <f t="shared" si="1"/>
        <v>내가 빈티지 유업과 카페를 운영한지 꽤나 오랜 시간이 흘렀구만... 그런데 우유는 언제 팔껀가?</v>
      </c>
    </row>
    <row r="106" spans="4:15" x14ac:dyDescent="0.3">
      <c r="D106" s="241" t="s">
        <v>2007</v>
      </c>
      <c r="E106" s="234" t="s">
        <v>2007</v>
      </c>
      <c r="O106" s="248" t="str">
        <f t="shared" si="1"/>
        <v>나도 젊었을 때에는 꽤나 미남 바리스타로 이름을 날렸지... 그런데 우유 안팔껀가?</v>
      </c>
    </row>
    <row r="107" spans="4:15" x14ac:dyDescent="0.3">
      <c r="D107" s="241" t="s">
        <v>2008</v>
      </c>
      <c r="E107" s="234" t="s">
        <v>2008</v>
      </c>
      <c r="O107" s="248" t="str">
        <f t="shared" si="1"/>
        <v>아차차. 여기 우유 대금이네. 나이 먹으니 자꾸 기억이 가물가물하는구만.</v>
      </c>
    </row>
    <row r="108" spans="4:15" x14ac:dyDescent="0.3">
      <c r="D108" s="241" t="s">
        <v>2009</v>
      </c>
      <c r="E108" s="234" t="s">
        <v>2009</v>
      </c>
      <c r="O108" s="248" t="str">
        <f t="shared" si="1"/>
        <v>어이쿠` 우유 대금 여기있네. 왜 그런 눈빛으로 보는겐가? 절대 안주려던건 아닐세. 이게 다 나이 탓이야. 흠흠.</v>
      </c>
    </row>
    <row r="109" spans="4:15" x14ac:dyDescent="0.3">
      <c r="D109" s="241" t="s">
        <v>2010</v>
      </c>
      <c r="E109" s="234" t="s">
        <v>2010</v>
      </c>
      <c r="O109" s="248" t="str">
        <f t="shared" si="1"/>
        <v>마이스터 유업에서 왔습니다. 우유를 좀 봤으면 하는군요.</v>
      </c>
    </row>
    <row r="110" spans="4:15" x14ac:dyDescent="0.3">
      <c r="D110" s="241" t="s">
        <v>2011</v>
      </c>
      <c r="E110" s="234" t="s">
        <v>2011</v>
      </c>
      <c r="O110" s="248" t="str">
        <f t="shared" si="1"/>
        <v>마이스터 역시 빈티지` 바리스타 유업과 마찬가지로 카페 체인점을 운영합니다. 우유는 당연히 최고급이어야죠.</v>
      </c>
    </row>
    <row r="111" spans="4:15" x14ac:dyDescent="0.3">
      <c r="D111" s="241" t="s">
        <v>2012</v>
      </c>
      <c r="E111" s="234" t="s">
        <v>2012</v>
      </c>
      <c r="O111" s="248" t="str">
        <f t="shared" si="1"/>
        <v xml:space="preserve">저희 유업에서는 최고 등급의 원유를 원합니다. </v>
      </c>
    </row>
    <row r="112" spans="4:15" x14ac:dyDescent="0.3">
      <c r="D112" s="241" t="s">
        <v>2013</v>
      </c>
      <c r="E112" s="234" t="s">
        <v>2013</v>
      </c>
      <c r="O112" s="248" t="str">
        <f t="shared" si="1"/>
        <v>폴이 이 목장을 자주 추천하더군요. ...과거에는 폴의 목장에서만 우유를 공급해서 사용했었죠.</v>
      </c>
    </row>
    <row r="113" spans="4:15" x14ac:dyDescent="0.3">
      <c r="D113" s="241" t="s">
        <v>2014</v>
      </c>
      <c r="E113" s="234" t="s">
        <v>2014</v>
      </c>
      <c r="O113" s="248" t="str">
        <f t="shared" si="1"/>
        <v>카페에서 사용할 우유가 필요합니다. 기대하는 만큼의 우유 품질이 나왔으면 합니다.</v>
      </c>
    </row>
    <row r="114" spans="4:15" x14ac:dyDescent="0.3">
      <c r="D114" s="241" t="s">
        <v>2015</v>
      </c>
      <c r="E114" s="234" t="s">
        <v>2015</v>
      </c>
      <c r="O114" s="248" t="str">
        <f t="shared" si="1"/>
        <v xml:space="preserve">이번 달 우유는 어떻습니까? </v>
      </c>
    </row>
    <row r="115" spans="4:15" x14ac:dyDescent="0.3">
      <c r="D115" s="241" t="s">
        <v>2016</v>
      </c>
      <c r="E115" s="234" t="s">
        <v>2016</v>
      </c>
      <c r="O115" s="248" t="str">
        <f t="shared" si="1"/>
        <v>전 제가 직접 본 재료만 믿습니다. 직접 우유를 사는 이유 중에 하나죠.</v>
      </c>
    </row>
    <row r="116" spans="4:15" x14ac:dyDescent="0.3">
      <c r="D116" s="241" t="s">
        <v>2017</v>
      </c>
      <c r="E116" s="234" t="s">
        <v>2017</v>
      </c>
      <c r="O116" s="248" t="str">
        <f t="shared" si="1"/>
        <v>이 정도면 충분하다고 생각되는군요. 다음에 다시 방문하도록 하겠습니다.</v>
      </c>
    </row>
    <row r="117" spans="4:15" x14ac:dyDescent="0.3">
      <c r="D117" s="241" t="s">
        <v>2018</v>
      </c>
      <c r="E117" s="234" t="s">
        <v>2018</v>
      </c>
      <c r="F117" s="250"/>
      <c r="O117" s="248" t="str">
        <f t="shared" si="1"/>
        <v>계속 거래를 했으면 좋겠군요.</v>
      </c>
    </row>
    <row r="118" spans="4:15" x14ac:dyDescent="0.3">
      <c r="D118" s="327" t="s">
        <v>4318</v>
      </c>
      <c r="E118" s="328" t="s">
        <v>4318</v>
      </c>
      <c r="O118" s="248" t="str">
        <f t="shared" si="1"/>
        <v>뭐야` 목장 꼴이 왜 이래? 우유는 준비해 뒀겠지?</v>
      </c>
    </row>
    <row r="119" spans="4:15" x14ac:dyDescent="0.3">
      <c r="D119" s="327" t="s">
        <v>4319</v>
      </c>
      <c r="E119" s="328" t="s">
        <v>4319</v>
      </c>
      <c r="O119" s="248" t="str">
        <f t="shared" si="1"/>
        <v>나부랭이 상인들하고 거래하지 말고` 우리 글로리 유업에나 꾸준히 납품하는게 어때?</v>
      </c>
    </row>
    <row r="120" spans="4:15" x14ac:dyDescent="0.3">
      <c r="D120" s="327" t="s">
        <v>4320</v>
      </c>
      <c r="E120" s="328" t="s">
        <v>4320</v>
      </c>
      <c r="O120" s="248" t="str">
        <f t="shared" si="1"/>
        <v>이 글로리 유업에서 쓸 우유는 당연히 최고 품질이어야 한다는 것은 알고 있겠지?</v>
      </c>
    </row>
    <row r="121" spans="4:15" x14ac:dyDescent="0.3">
      <c r="D121" s="327" t="s">
        <v>4321</v>
      </c>
      <c r="E121" s="328" t="s">
        <v>4321</v>
      </c>
      <c r="O121" s="248" t="str">
        <f t="shared" si="1"/>
        <v>다른 상인들한테는 찌꺼기나 넘겨주라구. 이 정도 값이라면 충분하지 않겠어?</v>
      </c>
    </row>
    <row r="122" spans="4:15" x14ac:dyDescent="0.3">
      <c r="D122" s="327" t="s">
        <v>4322</v>
      </c>
      <c r="E122" s="328" t="s">
        <v>4322</v>
      </c>
      <c r="O122" s="248" t="str">
        <f t="shared" si="1"/>
        <v>설마 이 내가 직접 왔는데도… 우유가 모자란다던가 품질이 떨어진다는 불상사는 없었으면 좋겠어.</v>
      </c>
    </row>
    <row r="123" spans="4:15" x14ac:dyDescent="0.3">
      <c r="D123" s="327" t="s">
        <v>4323</v>
      </c>
      <c r="E123" s="328" t="s">
        <v>4323</v>
      </c>
      <c r="O123" s="248" t="str">
        <f t="shared" si="1"/>
        <v>수단과 방법을 가리지 말고 최고의 우유를 대령하란 말이야!</v>
      </c>
    </row>
    <row r="124" spans="4:15" x14ac:dyDescent="0.3">
      <c r="D124" s="327" t="s">
        <v>4324</v>
      </c>
      <c r="E124" s="328" t="s">
        <v>4324</v>
      </c>
      <c r="O124" s="248" t="str">
        <f t="shared" si="1"/>
        <v>최대한 많이 팔라구. 니가 좋아하는 돈이라면 얼마든지 줄테니 말이야.</v>
      </c>
    </row>
    <row r="125" spans="4:15" x14ac:dyDescent="0.3">
      <c r="D125" s="327" t="s">
        <v>4325</v>
      </c>
      <c r="E125" s="328" t="s">
        <v>4325</v>
      </c>
      <c r="O125" s="248" t="str">
        <f t="shared" si="1"/>
        <v>다음번에 왔을때는 당연히 이것보다 좋은 우유가 있겠지?</v>
      </c>
    </row>
    <row r="126" spans="4:15" x14ac:dyDescent="0.3">
      <c r="D126" s="327" t="s">
        <v>4326</v>
      </c>
      <c r="E126" s="328" t="s">
        <v>4326</v>
      </c>
      <c r="O126" s="248" t="str">
        <f t="shared" si="1"/>
        <v>다음에 또 올테니 그때까지 잘 준비해두라구. 호호!</v>
      </c>
    </row>
    <row r="127" spans="4:15" x14ac:dyDescent="0.3">
      <c r="D127" s="327" t="s">
        <v>4327</v>
      </c>
      <c r="E127" s="328" t="s">
        <v>4327</v>
      </c>
      <c r="O127" s="248" t="str">
        <f t="shared" si="1"/>
        <v>프리티 유업에서 나왔어요. 우유는 준비됐겠죠?</v>
      </c>
    </row>
    <row r="128" spans="4:15" x14ac:dyDescent="0.3">
      <c r="D128" s="327" t="s">
        <v>4328</v>
      </c>
      <c r="E128" s="328" t="s">
        <v>4328</v>
      </c>
      <c r="O128" s="248" t="str">
        <f t="shared" si="1"/>
        <v>글로리 유업의 아줌마는 아직도 그 난리를 치고 다니나 보네요. 에휴…</v>
      </c>
    </row>
    <row r="129" spans="4:15" x14ac:dyDescent="0.3">
      <c r="D129" s="327" t="s">
        <v>4329</v>
      </c>
      <c r="E129" s="328" t="s">
        <v>4329</v>
      </c>
      <c r="O129" s="248" t="str">
        <f t="shared" si="1"/>
        <v>짜요 목장에서 나오는 우유는 이미 프리티 유업에서 큰 신뢰를 받고 있어요. 알고 계세요?</v>
      </c>
    </row>
    <row r="130" spans="4:15" x14ac:dyDescent="0.3">
      <c r="D130" s="327" t="s">
        <v>4330</v>
      </c>
      <c r="E130" s="328" t="s">
        <v>4330</v>
      </c>
      <c r="O130" s="248" t="str">
        <f t="shared" si="1"/>
        <v>프리티 유업은 밀크랜드에서 가장 큰 유업 회사중 하나에요. 그만큼 비싸게 사줄수도 있구요.</v>
      </c>
    </row>
    <row r="131" spans="4:15" x14ac:dyDescent="0.3">
      <c r="D131" s="327" t="s">
        <v>4331</v>
      </c>
      <c r="E131" s="328" t="s">
        <v>4331</v>
      </c>
      <c r="O131" s="248" t="str">
        <f t="shared" si="1"/>
        <v>음~ 이번 우유도 고소한게 아주 맛있겠네요.</v>
      </c>
    </row>
    <row r="132" spans="4:15" x14ac:dyDescent="0.3">
      <c r="D132" s="327" t="s">
        <v>4332</v>
      </c>
      <c r="E132" s="328" t="s">
        <v>4332</v>
      </c>
      <c r="O132" s="248" t="str">
        <f t="shared" si="1"/>
        <v>제가 어려보인다고 대충대충 거래하면 재미없을 거에요…</v>
      </c>
    </row>
    <row r="133" spans="4:15" x14ac:dyDescent="0.3">
      <c r="D133" s="327" t="s">
        <v>4333</v>
      </c>
      <c r="E133" s="328" t="s">
        <v>4333</v>
      </c>
      <c r="O133" s="248" t="str">
        <f t="shared" ref="O133:O196" si="2">IF($B$1="한글",D133,IF($B$1="영어",E133,IF($B$1="일본어",F133)))</f>
        <v>카우그룹 회장님 만나보셨어요? 아마 만나면 재미있을거에요. 아무튼 우유부터!</v>
      </c>
    </row>
    <row r="134" spans="4:15" x14ac:dyDescent="0.3">
      <c r="D134" s="327" t="s">
        <v>4334</v>
      </c>
      <c r="E134" s="328" t="s">
        <v>4334</v>
      </c>
      <c r="O134" s="248" t="str">
        <f t="shared" si="2"/>
        <v>음메?(우유는 어디있냐고 물어보는것 같다)</v>
      </c>
    </row>
    <row r="135" spans="4:15" x14ac:dyDescent="0.3">
      <c r="D135" s="327" t="s">
        <v>4335</v>
      </c>
      <c r="E135" s="328" t="s">
        <v>4335</v>
      </c>
      <c r="O135" s="248" t="str">
        <f t="shared" si="2"/>
        <v>음메~(신선도가 높은 우유로 최대한 많이 달라는 것 같다)</v>
      </c>
    </row>
    <row r="136" spans="4:15" x14ac:dyDescent="0.3">
      <c r="D136" s="327" t="s">
        <v>4336</v>
      </c>
      <c r="E136" s="328" t="s">
        <v>4336</v>
      </c>
      <c r="O136" s="248" t="str">
        <f t="shared" si="2"/>
        <v>움메~~메에?(소가 회장 하는걸 처음보냐고 하는 것 같다)</v>
      </c>
    </row>
    <row r="137" spans="4:15" x14ac:dyDescent="0.3">
      <c r="D137" s="329" t="s">
        <v>4373</v>
      </c>
      <c r="E137" s="328" t="s">
        <v>4374</v>
      </c>
      <c r="O137" s="248" t="str">
        <f t="shared" si="2"/>
        <v>무우~(글로리 유업과 프리티 유업은 카우 그룹의 계열인데, 둘이 맨날 싸워 걱정이라는 것 같다)</v>
      </c>
    </row>
    <row r="138" spans="4:15" x14ac:dyDescent="0.3">
      <c r="D138" s="327" t="s">
        <v>4337</v>
      </c>
      <c r="E138" s="328" t="s">
        <v>4337</v>
      </c>
      <c r="O138" s="248" t="str">
        <f t="shared" si="2"/>
        <v>무우?(내가 지금 소라고 무시했다간 국물도 없다는 것 같다)</v>
      </c>
    </row>
    <row r="139" spans="4:15" x14ac:dyDescent="0.3">
      <c r="D139" s="327" t="s">
        <v>4338</v>
      </c>
      <c r="E139" s="328" t="s">
        <v>4338</v>
      </c>
      <c r="O139" s="248" t="str">
        <f t="shared" si="2"/>
        <v>움메…(프리티 유업의 꼬맹이가 맨날 회장실로 찾아와서 힘들어 죽겠다고 하는것 같다)</v>
      </c>
    </row>
    <row r="140" spans="4:15" x14ac:dyDescent="0.3">
      <c r="D140" s="327" t="s">
        <v>4339</v>
      </c>
      <c r="E140" s="328" t="s">
        <v>4339</v>
      </c>
      <c r="O140" s="248" t="str">
        <f t="shared" si="2"/>
        <v>음머~~어!(카우 그룹에서는 짜요 목장의 우유를 가장 선호한다고 하는 것 같다)</v>
      </c>
    </row>
    <row r="141" spans="4:15" x14ac:dyDescent="0.3">
      <c r="D141" s="327" t="s">
        <v>4376</v>
      </c>
      <c r="E141" s="328" t="s">
        <v>4375</v>
      </c>
      <c r="O141" s="248" t="str">
        <f t="shared" si="2"/>
        <v>머어? 음머..(품질과 수량이 충분하다면 누구보다 가장 높은 값을 지불해 준다고 하는 것 같다)</v>
      </c>
    </row>
    <row r="142" spans="4:15" x14ac:dyDescent="0.3">
      <c r="D142" s="327" t="s">
        <v>4340</v>
      </c>
      <c r="E142" s="328" t="s">
        <v>4340</v>
      </c>
      <c r="O142" s="248" t="str">
        <f t="shared" si="2"/>
        <v>움머~(저기 보이는 소가 맛있는게 먹고 싶다고 하니 나중에 잘 챙겨주라고 하는 것 같다)</v>
      </c>
    </row>
    <row r="143" spans="4:15" x14ac:dyDescent="0.3">
      <c r="D143" s="327" t="s">
        <v>4341</v>
      </c>
      <c r="E143" s="328" t="s">
        <v>4341</v>
      </c>
      <c r="O143" s="248" t="str">
        <f t="shared" si="2"/>
        <v>움머~!(다음에 또 올테니 그때는 간식으로 먹을 건초를 좀 마련해 두라고 하는 것 같다)</v>
      </c>
    </row>
    <row r="144" spans="4:15" x14ac:dyDescent="0.3">
      <c r="D144" s="327" t="s">
        <v>4342</v>
      </c>
      <c r="E144" s="328" t="s">
        <v>4342</v>
      </c>
      <c r="O144" s="248" t="str">
        <f t="shared" si="2"/>
        <v>움메에~(이건 대체 뭔 말인지 못알아 듣겠다...)</v>
      </c>
    </row>
    <row r="145" spans="1:15" x14ac:dyDescent="0.3">
      <c r="D145" s="241"/>
      <c r="E145" s="246"/>
      <c r="O145" s="248">
        <f t="shared" si="2"/>
        <v>0</v>
      </c>
    </row>
    <row r="146" spans="1:15" x14ac:dyDescent="0.3">
      <c r="A146" s="248" t="s">
        <v>2019</v>
      </c>
      <c r="B146" s="248" t="s">
        <v>2020</v>
      </c>
      <c r="D146" s="248" t="s">
        <v>2021</v>
      </c>
      <c r="E146" s="251" t="s">
        <v>2021</v>
      </c>
      <c r="O146" s="248" t="str">
        <f t="shared" si="2"/>
        <v>배추</v>
      </c>
    </row>
    <row r="147" spans="1:15" x14ac:dyDescent="0.3">
      <c r="D147" s="248" t="s">
        <v>2022</v>
      </c>
      <c r="E147" s="251" t="s">
        <v>2022</v>
      </c>
      <c r="O147" s="248" t="str">
        <f t="shared" si="2"/>
        <v>귀리</v>
      </c>
    </row>
    <row r="148" spans="1:15" x14ac:dyDescent="0.3">
      <c r="D148" s="248" t="s">
        <v>79</v>
      </c>
      <c r="E148" s="251" t="s">
        <v>79</v>
      </c>
      <c r="O148" s="248" t="str">
        <f t="shared" si="2"/>
        <v>옥수수</v>
      </c>
    </row>
    <row r="149" spans="1:15" x14ac:dyDescent="0.3">
      <c r="D149" s="248" t="s">
        <v>2023</v>
      </c>
      <c r="E149" s="251" t="s">
        <v>2023</v>
      </c>
      <c r="O149" s="248" t="str">
        <f t="shared" si="2"/>
        <v>호박</v>
      </c>
    </row>
    <row r="150" spans="1:15" x14ac:dyDescent="0.3">
      <c r="D150" s="248" t="s">
        <v>2024</v>
      </c>
      <c r="E150" s="251" t="s">
        <v>2024</v>
      </c>
      <c r="O150" s="248" t="str">
        <f t="shared" si="2"/>
        <v>고구마</v>
      </c>
    </row>
    <row r="151" spans="1:15" x14ac:dyDescent="0.3">
      <c r="D151" s="248" t="s">
        <v>2025</v>
      </c>
      <c r="E151" s="251" t="s">
        <v>2025</v>
      </c>
      <c r="O151" s="248" t="str">
        <f t="shared" si="2"/>
        <v>회복제 나무</v>
      </c>
    </row>
    <row r="152" spans="1:15" x14ac:dyDescent="0.3">
      <c r="D152" s="248" t="s">
        <v>2026</v>
      </c>
      <c r="E152" s="251" t="s">
        <v>2026</v>
      </c>
      <c r="O152" s="248" t="str">
        <f t="shared" si="2"/>
        <v>촉진제 나무</v>
      </c>
    </row>
    <row r="153" spans="1:15" x14ac:dyDescent="0.3">
      <c r="D153" s="248" t="s">
        <v>2027</v>
      </c>
      <c r="E153" s="251" t="s">
        <v>2027</v>
      </c>
      <c r="O153" s="248" t="str">
        <f t="shared" si="2"/>
        <v>하트 나무</v>
      </c>
    </row>
    <row r="154" spans="1:15" x14ac:dyDescent="0.3">
      <c r="D154" s="248" t="s">
        <v>2028</v>
      </c>
      <c r="E154" s="251" t="s">
        <v>2028</v>
      </c>
      <c r="O154" s="248" t="str">
        <f t="shared" si="2"/>
        <v>큰박</v>
      </c>
    </row>
    <row r="155" spans="1:15" x14ac:dyDescent="0.3">
      <c r="O155" s="248">
        <f t="shared" si="2"/>
        <v>0</v>
      </c>
    </row>
    <row r="156" spans="1:15" x14ac:dyDescent="0.3">
      <c r="A156" s="248" t="s">
        <v>2029</v>
      </c>
      <c r="B156" s="248" t="s">
        <v>2030</v>
      </c>
      <c r="D156" s="248" t="s">
        <v>91</v>
      </c>
      <c r="E156" s="251" t="s">
        <v>91</v>
      </c>
      <c r="O156" s="248" t="str">
        <f t="shared" si="2"/>
        <v>기본 늑대</v>
      </c>
    </row>
    <row r="157" spans="1:15" x14ac:dyDescent="0.3">
      <c r="D157" s="248" t="s">
        <v>92</v>
      </c>
      <c r="E157" s="251" t="s">
        <v>92</v>
      </c>
      <c r="O157" s="248" t="str">
        <f t="shared" si="2"/>
        <v>튼튼한 늑대</v>
      </c>
    </row>
    <row r="158" spans="1:15" x14ac:dyDescent="0.3">
      <c r="D158" s="248" t="s">
        <v>93</v>
      </c>
      <c r="E158" s="251" t="s">
        <v>93</v>
      </c>
      <c r="O158" s="248" t="str">
        <f t="shared" si="2"/>
        <v>용맹한 늑대</v>
      </c>
    </row>
    <row r="159" spans="1:15" x14ac:dyDescent="0.3">
      <c r="D159" s="248" t="s">
        <v>94</v>
      </c>
      <c r="E159" s="251" t="s">
        <v>94</v>
      </c>
      <c r="O159" s="248" t="str">
        <f t="shared" si="2"/>
        <v>도둑 늑대</v>
      </c>
    </row>
    <row r="160" spans="1:15" x14ac:dyDescent="0.3">
      <c r="D160" s="248" t="s">
        <v>95</v>
      </c>
      <c r="E160" s="251" t="s">
        <v>95</v>
      </c>
      <c r="O160" s="248" t="str">
        <f t="shared" si="2"/>
        <v>마라톤 늑대</v>
      </c>
    </row>
    <row r="161" spans="1:15" x14ac:dyDescent="0.3">
      <c r="O161" s="248">
        <f t="shared" si="2"/>
        <v>0</v>
      </c>
    </row>
    <row r="162" spans="1:15" x14ac:dyDescent="0.3">
      <c r="A162" s="248" t="s">
        <v>2031</v>
      </c>
      <c r="B162" s="248" t="s">
        <v>2032</v>
      </c>
      <c r="D162" s="248" t="s">
        <v>2033</v>
      </c>
      <c r="E162" s="251" t="s">
        <v>2033</v>
      </c>
      <c r="O162" s="248" t="str">
        <f t="shared" si="2"/>
        <v>신선도</v>
      </c>
    </row>
    <row r="163" spans="1:15" x14ac:dyDescent="0.3">
      <c r="D163" s="248" t="s">
        <v>2034</v>
      </c>
      <c r="E163" s="251" t="s">
        <v>2034</v>
      </c>
      <c r="O163" s="248" t="str">
        <f t="shared" si="2"/>
        <v>우유 추가</v>
      </c>
    </row>
    <row r="164" spans="1:15" x14ac:dyDescent="0.3">
      <c r="D164" s="248" t="s">
        <v>2035</v>
      </c>
      <c r="E164" s="251" t="s">
        <v>2035</v>
      </c>
      <c r="O164" s="248" t="str">
        <f t="shared" si="2"/>
        <v>피버드랍</v>
      </c>
    </row>
    <row r="165" spans="1:15" x14ac:dyDescent="0.3">
      <c r="D165" s="248" t="s">
        <v>2036</v>
      </c>
      <c r="E165" s="251" t="s">
        <v>2036</v>
      </c>
      <c r="O165" s="248" t="str">
        <f t="shared" si="2"/>
        <v>질병저항</v>
      </c>
    </row>
    <row r="166" spans="1:15" x14ac:dyDescent="0.3">
      <c r="D166" s="248" t="s">
        <v>2037</v>
      </c>
      <c r="E166" s="251" t="s">
        <v>2037</v>
      </c>
      <c r="O166" s="248" t="str">
        <f t="shared" si="2"/>
        <v>코인드랍</v>
      </c>
    </row>
    <row r="167" spans="1:15" x14ac:dyDescent="0.3">
      <c r="O167" s="248">
        <f t="shared" si="2"/>
        <v>0</v>
      </c>
    </row>
    <row r="168" spans="1:15" x14ac:dyDescent="0.3">
      <c r="A168" s="248" t="s">
        <v>2038</v>
      </c>
      <c r="B168" s="248" t="s">
        <v>169</v>
      </c>
      <c r="D168" s="248" t="s">
        <v>170</v>
      </c>
      <c r="E168" s="251" t="s">
        <v>170</v>
      </c>
      <c r="O168" s="248" t="str">
        <f t="shared" si="2"/>
        <v>친구 초대 보상 건초 20개</v>
      </c>
    </row>
    <row r="169" spans="1:15" x14ac:dyDescent="0.3">
      <c r="D169" s="248" t="s">
        <v>2039</v>
      </c>
      <c r="E169" s="251" t="s">
        <v>2039</v>
      </c>
      <c r="O169" s="248" t="str">
        <f t="shared" si="2"/>
        <v>친구 초대 보상 코인 300만</v>
      </c>
    </row>
    <row r="170" spans="1:15" x14ac:dyDescent="0.3">
      <c r="D170" s="248" t="s">
        <v>171</v>
      </c>
      <c r="E170" s="251" t="s">
        <v>171</v>
      </c>
      <c r="O170" s="248" t="str">
        <f t="shared" si="2"/>
        <v>친구 초대 보상 캐시 15</v>
      </c>
    </row>
    <row r="171" spans="1:15" x14ac:dyDescent="0.3">
      <c r="D171" s="248" t="s">
        <v>2040</v>
      </c>
      <c r="E171" s="251" t="s">
        <v>2040</v>
      </c>
      <c r="O171" s="248" t="str">
        <f t="shared" si="2"/>
        <v>친구 초대 보상 액세서리 엔젤링</v>
      </c>
    </row>
    <row r="172" spans="1:15" x14ac:dyDescent="0.3">
      <c r="D172" s="248" t="s">
        <v>2041</v>
      </c>
      <c r="E172" s="251" t="s">
        <v>2041</v>
      </c>
      <c r="O172" s="248" t="str">
        <f t="shared" si="2"/>
        <v>친구 초대 보상 소 꽃무늬 소</v>
      </c>
    </row>
    <row r="173" spans="1:15" x14ac:dyDescent="0.3">
      <c r="O173" s="248">
        <f t="shared" si="2"/>
        <v>0</v>
      </c>
    </row>
    <row r="174" spans="1:15" x14ac:dyDescent="0.3">
      <c r="A174" s="248" t="s">
        <v>2042</v>
      </c>
      <c r="B174" s="248" t="s">
        <v>2043</v>
      </c>
      <c r="D174" s="248" t="s">
        <v>172</v>
      </c>
      <c r="E174" s="251" t="s">
        <v>172</v>
      </c>
      <c r="O174" s="248" t="str">
        <f t="shared" si="2"/>
        <v>로그인 보상 10 건초</v>
      </c>
    </row>
    <row r="175" spans="1:15" x14ac:dyDescent="0.3">
      <c r="D175" s="248" t="s">
        <v>2044</v>
      </c>
      <c r="E175" s="251" t="s">
        <v>2044</v>
      </c>
      <c r="O175" s="248" t="str">
        <f t="shared" si="2"/>
        <v>로그인 보상 20만 코인</v>
      </c>
    </row>
    <row r="176" spans="1:15" x14ac:dyDescent="0.3">
      <c r="D176" s="248" t="s">
        <v>2045</v>
      </c>
      <c r="E176" s="251" t="s">
        <v>2045</v>
      </c>
      <c r="O176" s="248" t="str">
        <f t="shared" si="2"/>
        <v>로그인 보상 30만 코인</v>
      </c>
    </row>
    <row r="177" spans="1:15" x14ac:dyDescent="0.3">
      <c r="D177" s="248" t="s">
        <v>2046</v>
      </c>
      <c r="E177" s="251" t="s">
        <v>2046</v>
      </c>
      <c r="O177" s="248" t="str">
        <f t="shared" si="2"/>
        <v>로그인 보상 50만 코인</v>
      </c>
    </row>
    <row r="178" spans="1:15" x14ac:dyDescent="0.3">
      <c r="D178" s="248" t="s">
        <v>173</v>
      </c>
      <c r="E178" s="251" t="s">
        <v>173</v>
      </c>
      <c r="O178" s="248" t="str">
        <f t="shared" si="2"/>
        <v>로그인 보상 5 캐시</v>
      </c>
    </row>
    <row r="179" spans="1:15" x14ac:dyDescent="0.3">
      <c r="O179" s="248">
        <f t="shared" si="2"/>
        <v>0</v>
      </c>
    </row>
    <row r="180" spans="1:15" x14ac:dyDescent="0.3">
      <c r="A180" s="248" t="s">
        <v>2047</v>
      </c>
      <c r="B180" s="248" t="s">
        <v>2048</v>
      </c>
      <c r="D180" s="248" t="s">
        <v>515</v>
      </c>
      <c r="E180" s="248" t="s">
        <v>2049</v>
      </c>
      <c r="O180" s="248" t="str">
        <f t="shared" si="2"/>
        <v>첫 걸음</v>
      </c>
    </row>
    <row r="181" spans="1:15" x14ac:dyDescent="0.3">
      <c r="D181" s="248" t="s">
        <v>2050</v>
      </c>
      <c r="E181" s="248" t="s">
        <v>2051</v>
      </c>
      <c r="O181" s="248" t="str">
        <f t="shared" si="2"/>
        <v>많을수록 좋아요</v>
      </c>
    </row>
    <row r="182" spans="1:15" x14ac:dyDescent="0.3">
      <c r="D182" s="248" t="s">
        <v>2052</v>
      </c>
      <c r="E182" s="248" t="s">
        <v>2053</v>
      </c>
      <c r="O182" s="248" t="str">
        <f t="shared" si="2"/>
        <v>멋쟁이 가축들</v>
      </c>
    </row>
    <row r="183" spans="1:15" x14ac:dyDescent="0.3">
      <c r="D183" s="248" t="s">
        <v>517</v>
      </c>
      <c r="E183" s="248" t="s">
        <v>2054</v>
      </c>
      <c r="O183" s="248" t="str">
        <f t="shared" si="2"/>
        <v>시설 향상하기 1</v>
      </c>
    </row>
    <row r="184" spans="1:15" x14ac:dyDescent="0.3">
      <c r="D184" s="248" t="s">
        <v>516</v>
      </c>
      <c r="E184" s="248" t="s">
        <v>2055</v>
      </c>
      <c r="O184" s="248" t="str">
        <f t="shared" si="2"/>
        <v>건초 수확 1</v>
      </c>
    </row>
    <row r="185" spans="1:15" x14ac:dyDescent="0.3">
      <c r="D185" s="248" t="s">
        <v>518</v>
      </c>
      <c r="E185" s="248" t="s">
        <v>2056</v>
      </c>
      <c r="O185" s="248" t="str">
        <f t="shared" si="2"/>
        <v>시설 향상하기 2</v>
      </c>
    </row>
    <row r="186" spans="1:15" x14ac:dyDescent="0.3">
      <c r="D186" s="248" t="s">
        <v>529</v>
      </c>
      <c r="E186" s="248" t="s">
        <v>2057</v>
      </c>
      <c r="O186" s="248" t="str">
        <f t="shared" si="2"/>
        <v>품종 개량 1</v>
      </c>
    </row>
    <row r="187" spans="1:15" x14ac:dyDescent="0.3">
      <c r="D187" s="248" t="s">
        <v>520</v>
      </c>
      <c r="E187" s="248" t="s">
        <v>2058</v>
      </c>
      <c r="O187" s="248" t="str">
        <f t="shared" si="2"/>
        <v>늑대 사냥</v>
      </c>
    </row>
    <row r="188" spans="1:15" x14ac:dyDescent="0.3">
      <c r="D188" s="248" t="s">
        <v>519</v>
      </c>
      <c r="E188" s="248" t="s">
        <v>2059</v>
      </c>
      <c r="O188" s="248" t="str">
        <f t="shared" si="2"/>
        <v>아이템의 사용법</v>
      </c>
    </row>
    <row r="189" spans="1:15" x14ac:dyDescent="0.3">
      <c r="D189" s="248" t="s">
        <v>2060</v>
      </c>
      <c r="E189" s="248" t="s">
        <v>2061</v>
      </c>
      <c r="O189" s="248" t="str">
        <f t="shared" si="2"/>
        <v>도와줘요!</v>
      </c>
    </row>
    <row r="190" spans="1:15" x14ac:dyDescent="0.3">
      <c r="D190" s="248" t="s">
        <v>521</v>
      </c>
      <c r="E190" s="248" t="s">
        <v>2062</v>
      </c>
      <c r="O190" s="248" t="str">
        <f t="shared" si="2"/>
        <v>텃밭 가꾸기</v>
      </c>
    </row>
    <row r="191" spans="1:15" x14ac:dyDescent="0.3">
      <c r="D191" s="248" t="s">
        <v>522</v>
      </c>
      <c r="E191" s="248" t="s">
        <v>2063</v>
      </c>
      <c r="O191" s="248" t="str">
        <f t="shared" si="2"/>
        <v>건초 수확 3</v>
      </c>
    </row>
    <row r="192" spans="1:15" x14ac:dyDescent="0.3">
      <c r="D192" s="248" t="s">
        <v>523</v>
      </c>
      <c r="E192" s="248" t="s">
        <v>2064</v>
      </c>
      <c r="O192" s="248" t="str">
        <f t="shared" si="2"/>
        <v>새집으로 이사</v>
      </c>
    </row>
    <row r="193" spans="4:15" x14ac:dyDescent="0.3">
      <c r="D193" s="248" t="s">
        <v>524</v>
      </c>
      <c r="E193" s="248" t="s">
        <v>2065</v>
      </c>
      <c r="O193" s="248" t="str">
        <f t="shared" si="2"/>
        <v>유명 목장의 첫 걸음</v>
      </c>
    </row>
    <row r="194" spans="4:15" x14ac:dyDescent="0.3">
      <c r="D194" s="248" t="s">
        <v>525</v>
      </c>
      <c r="E194" s="248" t="s">
        <v>2066</v>
      </c>
      <c r="O194" s="248" t="str">
        <f t="shared" si="2"/>
        <v xml:space="preserve">시설 향상하기 3 </v>
      </c>
    </row>
    <row r="195" spans="4:15" x14ac:dyDescent="0.3">
      <c r="D195" s="248" t="s">
        <v>527</v>
      </c>
      <c r="E195" s="248" t="s">
        <v>2067</v>
      </c>
      <c r="O195" s="248" t="str">
        <f t="shared" si="2"/>
        <v>목장 사업 1</v>
      </c>
    </row>
    <row r="196" spans="4:15" x14ac:dyDescent="0.3">
      <c r="D196" s="248" t="s">
        <v>528</v>
      </c>
      <c r="E196" s="248" t="s">
        <v>2068</v>
      </c>
      <c r="O196" s="248" t="str">
        <f t="shared" si="2"/>
        <v>친구 사귀기</v>
      </c>
    </row>
    <row r="197" spans="4:15" x14ac:dyDescent="0.3">
      <c r="D197" s="248" t="s">
        <v>2069</v>
      </c>
      <c r="E197" s="248" t="s">
        <v>2070</v>
      </c>
      <c r="O197" s="248" t="str">
        <f t="shared" ref="O197:O260" si="3">IF($B$1="한글",D197,IF($B$1="영어",E197,IF($B$1="일본어",F197)))</f>
        <v>품종 개량 2</v>
      </c>
    </row>
    <row r="198" spans="4:15" x14ac:dyDescent="0.3">
      <c r="D198" s="248" t="s">
        <v>530</v>
      </c>
      <c r="E198" s="248" t="s">
        <v>2071</v>
      </c>
      <c r="O198" s="248" t="str">
        <f t="shared" si="3"/>
        <v>축사 넓히기</v>
      </c>
    </row>
    <row r="199" spans="4:15" x14ac:dyDescent="0.3">
      <c r="D199" s="248" t="s">
        <v>531</v>
      </c>
      <c r="E199" s="248" t="s">
        <v>2072</v>
      </c>
      <c r="O199" s="248" t="str">
        <f t="shared" si="3"/>
        <v>근성의 우유거래 1</v>
      </c>
    </row>
    <row r="200" spans="4:15" x14ac:dyDescent="0.3">
      <c r="D200" s="248" t="s">
        <v>532</v>
      </c>
      <c r="E200" s="248" t="s">
        <v>2073</v>
      </c>
      <c r="O200" s="248" t="str">
        <f t="shared" si="3"/>
        <v>꾸준한 우유 생산 1</v>
      </c>
    </row>
    <row r="201" spans="4:15" x14ac:dyDescent="0.3">
      <c r="D201" s="248" t="s">
        <v>526</v>
      </c>
      <c r="E201" s="248" t="s">
        <v>2074</v>
      </c>
      <c r="O201" s="248" t="str">
        <f t="shared" si="3"/>
        <v>시설 향상하기 4</v>
      </c>
    </row>
    <row r="202" spans="4:15" x14ac:dyDescent="0.3">
      <c r="D202" s="248" t="s">
        <v>533</v>
      </c>
      <c r="E202" s="248" t="s">
        <v>2075</v>
      </c>
      <c r="O202" s="248" t="str">
        <f t="shared" si="3"/>
        <v>목장 사업 2</v>
      </c>
    </row>
    <row r="203" spans="4:15" x14ac:dyDescent="0.3">
      <c r="D203" s="248" t="s">
        <v>534</v>
      </c>
      <c r="E203" s="248" t="s">
        <v>2076</v>
      </c>
      <c r="O203" s="248" t="str">
        <f t="shared" si="3"/>
        <v>시설 향상하기 5</v>
      </c>
    </row>
    <row r="204" spans="4:15" x14ac:dyDescent="0.3">
      <c r="D204" s="248" t="s">
        <v>535</v>
      </c>
      <c r="E204" s="248" t="s">
        <v>2077</v>
      </c>
      <c r="O204" s="248" t="str">
        <f t="shared" si="3"/>
        <v>하트 수집 1</v>
      </c>
    </row>
    <row r="205" spans="4:15" x14ac:dyDescent="0.3">
      <c r="D205" s="248" t="s">
        <v>536</v>
      </c>
      <c r="E205" s="248" t="s">
        <v>2078</v>
      </c>
      <c r="O205" s="248" t="str">
        <f t="shared" si="3"/>
        <v>이달의 목장 1</v>
      </c>
    </row>
    <row r="206" spans="4:15" x14ac:dyDescent="0.3">
      <c r="D206" s="248" t="s">
        <v>537</v>
      </c>
      <c r="E206" s="248" t="s">
        <v>2079</v>
      </c>
      <c r="O206" s="248" t="str">
        <f t="shared" si="3"/>
        <v>최고 영업 사원 1</v>
      </c>
    </row>
    <row r="207" spans="4:15" x14ac:dyDescent="0.3">
      <c r="D207" s="248" t="s">
        <v>538</v>
      </c>
      <c r="E207" s="248" t="s">
        <v>2080</v>
      </c>
      <c r="O207" s="248" t="str">
        <f t="shared" si="3"/>
        <v>근성의 우유거래 2</v>
      </c>
    </row>
    <row r="208" spans="4:15" x14ac:dyDescent="0.3">
      <c r="D208" s="248" t="s">
        <v>539</v>
      </c>
      <c r="E208" s="248" t="s">
        <v>2081</v>
      </c>
      <c r="O208" s="248" t="str">
        <f t="shared" si="3"/>
        <v>꾸준한 우유 생산 2</v>
      </c>
    </row>
    <row r="209" spans="4:15" x14ac:dyDescent="0.3">
      <c r="D209" s="248" t="s">
        <v>540</v>
      </c>
      <c r="E209" s="248" t="s">
        <v>2082</v>
      </c>
      <c r="O209" s="248" t="str">
        <f t="shared" si="3"/>
        <v>목장 사업 3</v>
      </c>
    </row>
    <row r="210" spans="4:15" x14ac:dyDescent="0.3">
      <c r="D210" s="248" t="s">
        <v>2083</v>
      </c>
      <c r="E210" s="248" t="s">
        <v>2084</v>
      </c>
      <c r="O210" s="248" t="str">
        <f t="shared" si="3"/>
        <v>품종 개량 3</v>
      </c>
    </row>
    <row r="211" spans="4:15" x14ac:dyDescent="0.3">
      <c r="D211" s="248" t="s">
        <v>541</v>
      </c>
      <c r="E211" s="248" t="s">
        <v>2085</v>
      </c>
      <c r="O211" s="248" t="str">
        <f t="shared" si="3"/>
        <v>이달의 목장 2</v>
      </c>
    </row>
    <row r="212" spans="4:15" x14ac:dyDescent="0.3">
      <c r="D212" s="248" t="s">
        <v>542</v>
      </c>
      <c r="E212" s="248" t="s">
        <v>2086</v>
      </c>
      <c r="O212" s="248" t="str">
        <f t="shared" si="3"/>
        <v>최고 영업 사원 2</v>
      </c>
    </row>
    <row r="213" spans="4:15" x14ac:dyDescent="0.3">
      <c r="D213" s="248" t="s">
        <v>543</v>
      </c>
      <c r="E213" s="248" t="s">
        <v>2087</v>
      </c>
      <c r="O213" s="248" t="str">
        <f t="shared" si="3"/>
        <v>근성의 우유거래 3</v>
      </c>
    </row>
    <row r="214" spans="4:15" x14ac:dyDescent="0.3">
      <c r="D214" s="248" t="s">
        <v>544</v>
      </c>
      <c r="E214" s="248" t="s">
        <v>2088</v>
      </c>
      <c r="O214" s="248" t="str">
        <f t="shared" si="3"/>
        <v>꾸준한 우유 생산 3</v>
      </c>
    </row>
    <row r="215" spans="4:15" x14ac:dyDescent="0.3">
      <c r="D215" s="248" t="s">
        <v>545</v>
      </c>
      <c r="E215" s="248" t="s">
        <v>2089</v>
      </c>
      <c r="O215" s="248" t="str">
        <f t="shared" si="3"/>
        <v>목장 사업 4</v>
      </c>
    </row>
    <row r="216" spans="4:15" x14ac:dyDescent="0.3">
      <c r="D216" s="248" t="s">
        <v>546</v>
      </c>
      <c r="E216" s="248" t="s">
        <v>2090</v>
      </c>
      <c r="O216" s="248" t="str">
        <f t="shared" si="3"/>
        <v>하트 수집 2</v>
      </c>
    </row>
    <row r="217" spans="4:15" x14ac:dyDescent="0.3">
      <c r="D217" s="248" t="s">
        <v>547</v>
      </c>
      <c r="E217" s="248" t="s">
        <v>2091</v>
      </c>
      <c r="O217" s="248" t="str">
        <f t="shared" si="3"/>
        <v>이달의 목장 3</v>
      </c>
    </row>
    <row r="218" spans="4:15" x14ac:dyDescent="0.3">
      <c r="D218" s="248" t="s">
        <v>548</v>
      </c>
      <c r="E218" s="248" t="s">
        <v>2092</v>
      </c>
      <c r="O218" s="248" t="str">
        <f t="shared" si="3"/>
        <v>최고 영업 사원 3</v>
      </c>
    </row>
    <row r="219" spans="4:15" x14ac:dyDescent="0.3">
      <c r="D219" s="248" t="s">
        <v>549</v>
      </c>
      <c r="E219" s="248" t="s">
        <v>2093</v>
      </c>
      <c r="O219" s="248" t="str">
        <f t="shared" si="3"/>
        <v>근성의 우유거래 4</v>
      </c>
    </row>
    <row r="220" spans="4:15" x14ac:dyDescent="0.3">
      <c r="D220" s="248" t="s">
        <v>550</v>
      </c>
      <c r="E220" s="248" t="s">
        <v>2094</v>
      </c>
      <c r="O220" s="248" t="str">
        <f t="shared" si="3"/>
        <v>꾸준한 우유 생산 4</v>
      </c>
    </row>
    <row r="221" spans="4:15" x14ac:dyDescent="0.3">
      <c r="D221" s="248" t="s">
        <v>551</v>
      </c>
      <c r="E221" s="248" t="s">
        <v>2095</v>
      </c>
      <c r="O221" s="248" t="str">
        <f t="shared" si="3"/>
        <v>목장 사업 5</v>
      </c>
    </row>
    <row r="222" spans="4:15" x14ac:dyDescent="0.3">
      <c r="D222" s="248" t="s">
        <v>2096</v>
      </c>
      <c r="E222" s="248" t="s">
        <v>2097</v>
      </c>
      <c r="O222" s="248" t="str">
        <f t="shared" si="3"/>
        <v>품종 개량 4</v>
      </c>
    </row>
    <row r="223" spans="4:15" x14ac:dyDescent="0.3">
      <c r="D223" s="248" t="s">
        <v>552</v>
      </c>
      <c r="E223" s="248" t="s">
        <v>2098</v>
      </c>
      <c r="O223" s="248" t="str">
        <f t="shared" si="3"/>
        <v>이달의 목장 4</v>
      </c>
    </row>
    <row r="224" spans="4:15" x14ac:dyDescent="0.3">
      <c r="D224" s="248" t="s">
        <v>553</v>
      </c>
      <c r="E224" s="248" t="s">
        <v>2099</v>
      </c>
      <c r="O224" s="248" t="str">
        <f t="shared" si="3"/>
        <v>최고 영업 사원 4</v>
      </c>
    </row>
    <row r="225" spans="4:15" x14ac:dyDescent="0.3">
      <c r="D225" s="248" t="s">
        <v>2100</v>
      </c>
      <c r="E225" s="248" t="s">
        <v>2101</v>
      </c>
      <c r="O225" s="248" t="str">
        <f t="shared" si="3"/>
        <v>교배 연구 1</v>
      </c>
    </row>
    <row r="226" spans="4:15" x14ac:dyDescent="0.3">
      <c r="D226" s="248" t="s">
        <v>2102</v>
      </c>
      <c r="E226" s="248" t="s">
        <v>2103</v>
      </c>
      <c r="O226" s="248" t="str">
        <f t="shared" si="3"/>
        <v>교배 연구 2</v>
      </c>
    </row>
    <row r="227" spans="4:15" x14ac:dyDescent="0.3">
      <c r="D227" s="248" t="s">
        <v>2104</v>
      </c>
      <c r="E227" s="248" t="s">
        <v>2105</v>
      </c>
      <c r="O227" s="248" t="str">
        <f t="shared" si="3"/>
        <v>교배 연구 3</v>
      </c>
    </row>
    <row r="228" spans="4:15" x14ac:dyDescent="0.3">
      <c r="D228" s="248" t="s">
        <v>2106</v>
      </c>
      <c r="E228" s="248" t="s">
        <v>2107</v>
      </c>
      <c r="O228" s="248" t="str">
        <f t="shared" si="3"/>
        <v>교배 연구 4</v>
      </c>
    </row>
    <row r="229" spans="4:15" x14ac:dyDescent="0.3">
      <c r="D229" s="248" t="s">
        <v>2108</v>
      </c>
      <c r="E229" s="248" t="s">
        <v>2109</v>
      </c>
      <c r="O229" s="248" t="str">
        <f t="shared" si="3"/>
        <v>교배 연구 5</v>
      </c>
    </row>
    <row r="230" spans="4:15" x14ac:dyDescent="0.3">
      <c r="D230" s="248" t="s">
        <v>2110</v>
      </c>
      <c r="E230" s="248" t="s">
        <v>2111</v>
      </c>
      <c r="O230" s="248" t="str">
        <f t="shared" si="3"/>
        <v>늑대 주의</v>
      </c>
    </row>
    <row r="231" spans="4:15" x14ac:dyDescent="0.3">
      <c r="D231" s="248" t="s">
        <v>2112</v>
      </c>
      <c r="E231" s="248" t="s">
        <v>2113</v>
      </c>
      <c r="O231" s="248" t="str">
        <f t="shared" si="3"/>
        <v>끝나지 않는 거래</v>
      </c>
    </row>
    <row r="232" spans="4:15" x14ac:dyDescent="0.3">
      <c r="D232" s="248" t="s">
        <v>2114</v>
      </c>
      <c r="E232" s="248" t="s">
        <v>2115</v>
      </c>
      <c r="O232" s="248" t="str">
        <f t="shared" si="3"/>
        <v>영농 후계자</v>
      </c>
    </row>
    <row r="233" spans="4:15" x14ac:dyDescent="0.3">
      <c r="D233" s="248" t="s">
        <v>2116</v>
      </c>
      <c r="E233" s="248" t="s">
        <v>2117</v>
      </c>
      <c r="O233" s="248" t="str">
        <f t="shared" si="3"/>
        <v>협상 전문가</v>
      </c>
    </row>
    <row r="234" spans="4:15" x14ac:dyDescent="0.3">
      <c r="D234" s="248" t="s">
        <v>2118</v>
      </c>
      <c r="E234" s="248" t="s">
        <v>2119</v>
      </c>
      <c r="O234" s="248" t="str">
        <f t="shared" si="3"/>
        <v>우유왕</v>
      </c>
    </row>
    <row r="235" spans="4:15" x14ac:dyDescent="0.3">
      <c r="D235" s="248" t="s">
        <v>2120</v>
      </c>
      <c r="E235" s="248" t="s">
        <v>2121</v>
      </c>
      <c r="O235" s="248" t="str">
        <f t="shared" si="3"/>
        <v>가축 계획</v>
      </c>
    </row>
    <row r="236" spans="4:15" x14ac:dyDescent="0.3">
      <c r="D236" s="248" t="s">
        <v>2122</v>
      </c>
      <c r="E236" s="252" t="s">
        <v>2122</v>
      </c>
      <c r="O236" s="248" t="str">
        <f t="shared" si="3"/>
        <v>부자 목장</v>
      </c>
    </row>
    <row r="237" spans="4:15" x14ac:dyDescent="0.3">
      <c r="D237" s="248" t="s">
        <v>2123</v>
      </c>
      <c r="E237" s="252" t="s">
        <v>2123</v>
      </c>
      <c r="O237" s="248" t="str">
        <f t="shared" si="3"/>
        <v>동물 농장!</v>
      </c>
    </row>
    <row r="238" spans="4:15" x14ac:dyDescent="0.3">
      <c r="D238" s="248" t="s">
        <v>2124</v>
      </c>
      <c r="E238" s="252" t="s">
        <v>2124</v>
      </c>
      <c r="O238" s="248" t="str">
        <f t="shared" si="3"/>
        <v>우유의 황제</v>
      </c>
    </row>
    <row r="239" spans="4:15" x14ac:dyDescent="0.3">
      <c r="D239" s="248" t="s">
        <v>2125</v>
      </c>
      <c r="E239" s="252" t="s">
        <v>2125</v>
      </c>
      <c r="O239" s="248" t="str">
        <f t="shared" si="3"/>
        <v>대농장</v>
      </c>
    </row>
    <row r="240" spans="4:15" x14ac:dyDescent="0.3">
      <c r="D240" s="248" t="s">
        <v>2126</v>
      </c>
      <c r="E240" s="252" t="s">
        <v>2126</v>
      </c>
      <c r="O240" s="248" t="str">
        <f t="shared" si="3"/>
        <v>하트가 열리는 나무</v>
      </c>
    </row>
    <row r="241" spans="1:15" x14ac:dyDescent="0.3">
      <c r="D241" s="248" t="s">
        <v>2127</v>
      </c>
      <c r="E241" s="252" t="s">
        <v>2127</v>
      </c>
      <c r="O241" s="248" t="str">
        <f t="shared" si="3"/>
        <v>늑대 사냥꾼</v>
      </c>
    </row>
    <row r="242" spans="1:15" x14ac:dyDescent="0.3">
      <c r="D242" s="248" t="s">
        <v>2128</v>
      </c>
      <c r="E242" s="252" t="s">
        <v>2128</v>
      </c>
      <c r="O242" s="248" t="str">
        <f t="shared" si="3"/>
        <v>최고급 우유 생산지</v>
      </c>
    </row>
    <row r="243" spans="1:15" x14ac:dyDescent="0.3">
      <c r="O243" s="248">
        <f t="shared" si="3"/>
        <v>0</v>
      </c>
    </row>
    <row r="244" spans="1:15" x14ac:dyDescent="0.3">
      <c r="A244" s="248" t="s">
        <v>2129</v>
      </c>
      <c r="B244" s="248" t="s">
        <v>2130</v>
      </c>
      <c r="D244" s="248" t="s">
        <v>2131</v>
      </c>
      <c r="E244" s="248" t="s">
        <v>2132</v>
      </c>
      <c r="O244" s="248" t="str">
        <f t="shared" si="3"/>
        <v>우유를 모으는데 성공했군요. 생각보다 우유 모으는 솜씨는 어느 정도 있는 것 같습니다.</v>
      </c>
    </row>
    <row r="245" spans="1:15" x14ac:dyDescent="0.3">
      <c r="D245" s="248" t="s">
        <v>2133</v>
      </c>
      <c r="E245" s="248" t="s">
        <v>2134</v>
      </c>
      <c r="O245" s="248" t="str">
        <f t="shared" si="3"/>
        <v>가축을 배치하는데 성공 하셨습니까? 가축이 늘어나니 어떤 장점이 있는지 아시면 좋겠군요. 참` 잊지 말고 우편함을 확인하시기 바랍니다.</v>
      </c>
    </row>
    <row r="246" spans="1:15" x14ac:dyDescent="0.3">
      <c r="D246" s="248" t="s">
        <v>2135</v>
      </c>
      <c r="E246" s="248" t="s">
        <v>2136</v>
      </c>
      <c r="O246" s="248" t="str">
        <f t="shared" si="3"/>
        <v>새로운 가축을 얻으셨군요. 어떻습니까` 새로운 가축을 얻으신 소감이?</v>
      </c>
    </row>
    <row r="247" spans="1:15" x14ac:dyDescent="0.3">
      <c r="D247" s="248" t="s">
        <v>2137</v>
      </c>
      <c r="E247" s="248" t="s">
        <v>2138</v>
      </c>
      <c r="O247" s="248" t="str">
        <f t="shared" si="3"/>
        <v>착유기를 향상 시키셨군요. 예전의 그 누더기 같던 착유기를 드디어 안보게 되었군요. 다행입니다.</v>
      </c>
    </row>
    <row r="248" spans="1:15" x14ac:dyDescent="0.3">
      <c r="D248" s="248" t="s">
        <v>2139</v>
      </c>
      <c r="E248" s="248" t="s">
        <v>2140</v>
      </c>
      <c r="O248" s="248" t="str">
        <f t="shared" si="3"/>
        <v>건초를 어느 정도 생산하시는데 성공했군요. 건초가 부족하다는 것은 곧 우유를 얻을 수 없다는 말과 같으니 명심하십시오.</v>
      </c>
    </row>
    <row r="249" spans="1:15" x14ac:dyDescent="0.3">
      <c r="D249" s="248" t="s">
        <v>2141</v>
      </c>
      <c r="E249" s="248" t="s">
        <v>2142</v>
      </c>
      <c r="O249" s="248" t="str">
        <f t="shared" si="3"/>
        <v>우유 탱크 업그레이드를 하셨습니까? 시설이 향상되니 좀 편해진 것이 느껴지십니까?</v>
      </c>
    </row>
    <row r="250" spans="1:15" x14ac:dyDescent="0.3">
      <c r="D250" s="248" t="s">
        <v>2143</v>
      </c>
      <c r="E250" s="248" t="s">
        <v>2144</v>
      </c>
      <c r="O250" s="248" t="str">
        <f t="shared" si="3"/>
        <v>흠. 교배에 성공하신 모양이군요. 지속적인 교배만이 좋은 가축을 얻는 지름길이라는 것을 기억해두십시오. 참고로 교배로 얻은 가축은 우편함에서 확인 가능합니다.</v>
      </c>
    </row>
    <row r="251" spans="1:15" x14ac:dyDescent="0.3">
      <c r="D251" s="248" t="s">
        <v>2145</v>
      </c>
      <c r="E251" s="248" t="s">
        <v>2146</v>
      </c>
      <c r="O251" s="248" t="str">
        <f t="shared" si="3"/>
        <v>늑대를 잡으셨습니까? 잘 됐군요. 들리는 소문에는 늑대들이 납치한 소들로 치즈를 만드려 잔혹하게 혹사시키고 있다고 합니다.</v>
      </c>
    </row>
    <row r="252" spans="1:15" x14ac:dyDescent="0.3">
      <c r="D252" s="248" t="s">
        <v>2147</v>
      </c>
      <c r="E252" s="248" t="s">
        <v>2148</v>
      </c>
      <c r="O252" s="248" t="str">
        <f t="shared" si="3"/>
        <v>아이템을 사용해 보셨습니까? 좋은 아이템은 그만큼 좋은 효과가 있다는 것을 잊지 마십시오. 보상을 우편함에서 확인 하는 것도 잊지 마시구요.</v>
      </c>
    </row>
    <row r="253" spans="1:15" x14ac:dyDescent="0.3">
      <c r="D253" s="248" t="s">
        <v>2149</v>
      </c>
      <c r="E253" s="248" t="s">
        <v>2150</v>
      </c>
      <c r="O253" s="248" t="str">
        <f t="shared" si="3"/>
        <v>긴급지원을 써보신겁니까? 어때요` 긴급 지원을 받으니 아주 편안하지 않습니까?</v>
      </c>
    </row>
    <row r="254" spans="1:15" x14ac:dyDescent="0.3">
      <c r="D254" s="248" t="s">
        <v>2151</v>
      </c>
      <c r="E254" s="248" t="s">
        <v>2152</v>
      </c>
      <c r="O254" s="248" t="str">
        <f t="shared" si="3"/>
        <v>경작지 확장을 해보신 모양이군요. 경작지가 필요하다면 아끼지 말고 과감하게 투자하여 확장하시기 바랍니다.</v>
      </c>
    </row>
    <row r="255" spans="1:15" x14ac:dyDescent="0.3">
      <c r="D255" s="248" t="s">
        <v>2153</v>
      </c>
      <c r="E255" s="248" t="s">
        <v>2154</v>
      </c>
      <c r="O255" s="248" t="str">
        <f t="shared" si="3"/>
        <v>건초 생산에 성공하신 모양이군요. 쉬지 말고 건초를 생산하세요. 그래야 다른 목장들을 조금이라도 따라잡지 않겠습니까?</v>
      </c>
    </row>
    <row r="256" spans="1:15" x14ac:dyDescent="0.3">
      <c r="D256" s="248" t="s">
        <v>2155</v>
      </c>
      <c r="E256" s="248" t="s">
        <v>2156</v>
      </c>
      <c r="O256" s="248" t="str">
        <f t="shared" si="3"/>
        <v>집이 바뀌었군요. 그나마 좀 나아졌군요. 예전의 그 집보다는...</v>
      </c>
    </row>
    <row r="257" spans="4:15" x14ac:dyDescent="0.3">
      <c r="D257" s="248" t="s">
        <v>2157</v>
      </c>
      <c r="E257" s="248" t="s">
        <v>2158</v>
      </c>
      <c r="O257" s="248" t="str">
        <f t="shared" si="3"/>
        <v>명성도가 좀 올랐군요. 명성도가 높아져야 더 많은 시설을 추가하고` 더 좋은 가축을 얻을 수 있으니 명심하십시오.</v>
      </c>
    </row>
    <row r="258" spans="4:15" x14ac:dyDescent="0.3">
      <c r="D258" s="248" t="s">
        <v>2159</v>
      </c>
      <c r="E258" s="248" t="s">
        <v>2160</v>
      </c>
      <c r="O258" s="248" t="str">
        <f t="shared" si="3"/>
        <v>주입기 업그레이드를 완료하셨군요. 주입기가 좋아지면 우유 탱크에 우유를 더 많이 집어넣을 수 있으니 기억하세요.</v>
      </c>
    </row>
    <row r="259" spans="4:15" x14ac:dyDescent="0.3">
      <c r="D259" s="248" t="s">
        <v>2161</v>
      </c>
      <c r="E259" s="248" t="s">
        <v>2162</v>
      </c>
      <c r="O259" s="248" t="str">
        <f t="shared" si="3"/>
        <v>매출 기록이 생각보다 잘 나오신 것 같군요. 짜요 목장치고는 꽤나 잘 했다고 말씀드리죠.</v>
      </c>
    </row>
    <row r="260" spans="4:15" x14ac:dyDescent="0.3">
      <c r="D260" s="248" t="s">
        <v>2163</v>
      </c>
      <c r="E260" s="248" t="s">
        <v>2164</v>
      </c>
      <c r="O260" s="248" t="str">
        <f t="shared" si="3"/>
        <v>친구를 추가해보니 어떻습니까? 넓은 인간관계는 언젠가 도움이 되니 잘 기억하시기 바랍니다.</v>
      </c>
    </row>
    <row r="261" spans="4:15" x14ac:dyDescent="0.3">
      <c r="D261" s="248" t="s">
        <v>2165</v>
      </c>
      <c r="E261" s="248" t="s">
        <v>2166</v>
      </c>
      <c r="O261" s="248" t="str">
        <f t="shared" ref="O261:O324" si="4">IF($B$1="한글",D261,IF($B$1="영어",E261,IF($B$1="일본어",F261)))</f>
        <v>교배를 좀 해보셨군요. 교배로 가축을 획득하여 [ffcc00]가축 도감[ffffff]을 완성 시킬 수 있다는 것 역시 잊지 마십시오.</v>
      </c>
    </row>
    <row r="262" spans="4:15" x14ac:dyDescent="0.3">
      <c r="D262" s="248" t="s">
        <v>2167</v>
      </c>
      <c r="E262" s="248" t="s">
        <v>2168</v>
      </c>
      <c r="O262" s="248" t="str">
        <f t="shared" si="4"/>
        <v>인벤토리를 확장해 보셨습니까? 어떤 상황이 일어날 지 모르니 가축을 몇마리 대비로 가지고 있으시길 추천드리죠.</v>
      </c>
    </row>
    <row r="263" spans="4:15" x14ac:dyDescent="0.3">
      <c r="D263" s="248" t="s">
        <v>2169</v>
      </c>
      <c r="E263" s="248" t="s">
        <v>2170</v>
      </c>
      <c r="O263" s="248" t="str">
        <f t="shared" si="4"/>
        <v>연속 거래에 성공 하셨다고 하더군요. 하지만 아직 갈길이 멉니다.</v>
      </c>
    </row>
    <row r="264" spans="4:15" x14ac:dyDescent="0.3">
      <c r="D264" s="248" t="s">
        <v>2171</v>
      </c>
      <c r="E264" s="248" t="s">
        <v>2172</v>
      </c>
      <c r="O264" s="248" t="str">
        <f t="shared" si="4"/>
        <v>착실하게 우유를 생산하신 모양이군요. 생각보다 잘 해나가고 있으신 것 같습니다. 하지만 제 칭찬을 받았다고 해서 자만하지는 마십시오.</v>
      </c>
    </row>
    <row r="265" spans="4:15" x14ac:dyDescent="0.3">
      <c r="D265" s="248" t="s">
        <v>2173</v>
      </c>
      <c r="E265" s="248" t="s">
        <v>2174</v>
      </c>
      <c r="O265" s="248" t="str">
        <f t="shared" si="4"/>
        <v>목장 환경을 개선하셨군요. 그런데 본인이 향상시킨 시설이 무슨 역할을 하고 있는지는 알고는 계시겠죠?</v>
      </c>
    </row>
    <row r="266" spans="4:15" x14ac:dyDescent="0.3">
      <c r="D266" s="248" t="s">
        <v>2175</v>
      </c>
      <c r="E266" s="248" t="s">
        <v>2176</v>
      </c>
      <c r="O266" s="248" t="str">
        <f t="shared" si="4"/>
        <v>상당 수준의 매출 기록을 달성하셨군요. 아주 축하드립니다. 정말로요. 진짭니다.</v>
      </c>
    </row>
    <row r="267" spans="4:15" x14ac:dyDescent="0.3">
      <c r="D267" s="248" t="s">
        <v>2177</v>
      </c>
      <c r="E267" s="248" t="s">
        <v>2178</v>
      </c>
      <c r="O267" s="248" t="str">
        <f t="shared" si="4"/>
        <v>양동이 업그레이드를 어느 정도 완료하신 모양이군요. 우리 Smart and Genius목장을 따라 오기 위해서는 더 열심히 하셔야 할 겁니다.</v>
      </c>
    </row>
    <row r="268" spans="4:15" x14ac:dyDescent="0.3">
      <c r="D268" s="248" t="s">
        <v>2179</v>
      </c>
      <c r="E268" s="248" t="s">
        <v>2180</v>
      </c>
      <c r="O268" s="248" t="str">
        <f t="shared" si="4"/>
        <v>하트 수확은 잘 되가고 있습니까? 아... 이제서야 다 모은 모양이군요.</v>
      </c>
    </row>
    <row r="269" spans="4:15" x14ac:dyDescent="0.3">
      <c r="D269" s="248" t="s">
        <v>2181</v>
      </c>
      <c r="E269" s="248" t="s">
        <v>2182</v>
      </c>
      <c r="O269" s="248" t="str">
        <f t="shared" si="4"/>
        <v>꽤나 좋은 매출을 기록하는데 성공하셨군요. 꾸준하게 좋은 결과를 내는 것이 목장을 빨리 발전시키는 지름길입니다.</v>
      </c>
    </row>
    <row r="270" spans="4:15" x14ac:dyDescent="0.3">
      <c r="D270" s="248" t="s">
        <v>2183</v>
      </c>
      <c r="E270" s="248" t="s">
        <v>2184</v>
      </c>
      <c r="O270" s="248" t="str">
        <f t="shared" si="4"/>
        <v>우유 생산량이 꽤나 나아진 것 같군요. 아직 갈길이 멀긴 하지만 잘 해 나가시는 것 같습니다. 뭐 노력하는 자에게는 성공이 있다고 하던가요?</v>
      </c>
    </row>
    <row r="271" spans="4:15" x14ac:dyDescent="0.3">
      <c r="D271" s="248" t="s">
        <v>2185</v>
      </c>
      <c r="E271" s="248" t="s">
        <v>2186</v>
      </c>
      <c r="O271" s="248" t="str">
        <f t="shared" si="4"/>
        <v>표창을 받았다고 들었습니다. 축하드릴 일이군요. 짜요 목장이라면 이런 상금이 매우 귀중할 때 이니까요.</v>
      </c>
    </row>
    <row r="272" spans="4:15" x14ac:dyDescent="0.3">
      <c r="D272" s="248" t="s">
        <v>2187</v>
      </c>
      <c r="E272" s="248" t="s">
        <v>2188</v>
      </c>
      <c r="O272" s="248" t="str">
        <f t="shared" si="4"/>
        <v>우유 생산 목표량을 채우셨군요. 제 덕에 보상금을 받았으니 고맙다고 한마디 해주시면 어떨까요?</v>
      </c>
    </row>
    <row r="273" spans="4:15" x14ac:dyDescent="0.3">
      <c r="D273" s="248" t="s">
        <v>2189</v>
      </c>
      <c r="E273" s="248" t="s">
        <v>2190</v>
      </c>
      <c r="O273" s="248" t="str">
        <f t="shared" si="4"/>
        <v>꽤나 높은 매출을 달성하셨군요. 분발하면 더 좋은 결과가 있을 겁니다. 열심히 노력하십시오.</v>
      </c>
    </row>
    <row r="274" spans="4:15" x14ac:dyDescent="0.3">
      <c r="D274" s="248" t="s">
        <v>2191</v>
      </c>
      <c r="E274" s="248" t="s">
        <v>2192</v>
      </c>
      <c r="O274" s="248" t="str">
        <f t="shared" si="4"/>
        <v>가축 교배를 지속적으로 진행하고 있군요. 그런식으로 계속 발전해나가보세요.</v>
      </c>
    </row>
    <row r="275" spans="4:15" x14ac:dyDescent="0.3">
      <c r="D275" s="248" t="s">
        <v>2193</v>
      </c>
      <c r="E275" s="248" t="s">
        <v>2194</v>
      </c>
      <c r="O275" s="248" t="str">
        <f t="shared" si="4"/>
        <v>꽤나 높은 매출을 달성하는데 성공하셨군요. 아직 Smart and Genius 목장에 비해서는 모자라지만 나름대로 잘 하신 것 같습니다.</v>
      </c>
    </row>
    <row r="276" spans="4:15" x14ac:dyDescent="0.3">
      <c r="D276" s="248" t="s">
        <v>2195</v>
      </c>
      <c r="E276" s="248" t="s">
        <v>2196</v>
      </c>
      <c r="O276" s="248" t="str">
        <f t="shared" si="4"/>
        <v>목표로 하신 우유 판매량 달성에 성공하셨군요. 뭐` 예상보다 좀 느리긴 하지만... 어쨌든 잘 해냈군요.</v>
      </c>
    </row>
    <row r="277" spans="4:15" x14ac:dyDescent="0.3">
      <c r="D277" s="248" t="s">
        <v>2197</v>
      </c>
      <c r="E277" s="248" t="s">
        <v>2198</v>
      </c>
      <c r="O277" s="248" t="str">
        <f t="shared" si="4"/>
        <v>연속 우유 거래에 성공 하셨다고 들었습니다. 점점 발전해 나가는 모습이 보이는군요. 하긴` 그래야 이렇게 찾아와 조언해주는 보람이라도 있지않겠습니까?</v>
      </c>
    </row>
    <row r="278" spans="4:15" x14ac:dyDescent="0.3">
      <c r="D278" s="248" t="s">
        <v>2199</v>
      </c>
      <c r="E278" s="248" t="s">
        <v>2200</v>
      </c>
      <c r="O278" s="248" t="str">
        <f t="shared" si="4"/>
        <v>우유 생산 목표량 달성에 성공한 겁니까? 뭐 축하는 해드리도록 하겠습니다.</v>
      </c>
    </row>
    <row r="279" spans="4:15" x14ac:dyDescent="0.3">
      <c r="D279" s="248" t="s">
        <v>2201</v>
      </c>
      <c r="E279" s="248" t="s">
        <v>2202</v>
      </c>
      <c r="O279" s="248" t="str">
        <f t="shared" si="4"/>
        <v>매출 달성에 성공하신 모양이군요. 그럭저럭 나쁘지 않은 결과 같습니다.</v>
      </c>
    </row>
    <row r="280" spans="4:15" x14ac:dyDescent="0.3">
      <c r="D280" s="248" t="s">
        <v>2203</v>
      </c>
      <c r="E280" s="248" t="s">
        <v>2204</v>
      </c>
      <c r="O280" s="248" t="str">
        <f t="shared" si="4"/>
        <v>꽤나 열심히 하트를 수집하신것 같군요. Smart and Genius 목장에 비해서는 한참 모자라지만.</v>
      </c>
    </row>
    <row r="281" spans="4:15" x14ac:dyDescent="0.3">
      <c r="D281" s="248" t="s">
        <v>2205</v>
      </c>
      <c r="E281" s="248" t="s">
        <v>2206</v>
      </c>
      <c r="O281" s="248" t="str">
        <f t="shared" si="4"/>
        <v>매출 달성에 성공하신겁니까? 나름 나쁘지는 않은 결과로군요. 꾸준히 진행하십시오.</v>
      </c>
    </row>
    <row r="282" spans="4:15" x14ac:dyDescent="0.3">
      <c r="D282" s="248" t="s">
        <v>2207</v>
      </c>
      <c r="E282" s="248" t="s">
        <v>2208</v>
      </c>
      <c r="O282" s="248" t="str">
        <f t="shared" si="4"/>
        <v>우유 생산 목표를 달성했다고 들었습니다. 좋은 소식이로군요. 계속 노력하시기 바랍니다.</v>
      </c>
    </row>
    <row r="283" spans="4:15" x14ac:dyDescent="0.3">
      <c r="D283" s="248" t="s">
        <v>2209</v>
      </c>
      <c r="E283" s="248" t="s">
        <v>2210</v>
      </c>
      <c r="O283" s="248" t="str">
        <f t="shared" si="4"/>
        <v>여러 상인들과 실패 없이 거래를 잘 진행하셨군요. 아주 잘 해 나가고 있습니다.</v>
      </c>
    </row>
    <row r="284" spans="4:15" x14ac:dyDescent="0.3">
      <c r="D284" s="248" t="s">
        <v>2211</v>
      </c>
      <c r="E284" s="248" t="s">
        <v>2212</v>
      </c>
      <c r="O284" s="248" t="str">
        <f t="shared" si="4"/>
        <v>우유 생산을 꾸준하게 잘 진행하셨군요. 생각보다 잘 해내가고 있는 것 같습니다.</v>
      </c>
    </row>
    <row r="285" spans="4:15" x14ac:dyDescent="0.3">
      <c r="D285" s="248" t="s">
        <v>2213</v>
      </c>
      <c r="E285" s="248" t="s">
        <v>2214</v>
      </c>
      <c r="O285" s="248" t="str">
        <f t="shared" si="4"/>
        <v>목표 금액을 달성 하신겁니까? 생각보다 잘 해나가고 있군요. 사실 포기하고 도망가지나 않았을까 잠깐 생각하긴 했습니다.</v>
      </c>
    </row>
    <row r="286" spans="4:15" x14ac:dyDescent="0.3">
      <c r="D286" s="248" t="s">
        <v>2215</v>
      </c>
      <c r="E286" s="248" t="s">
        <v>2216</v>
      </c>
      <c r="O286" s="248" t="str">
        <f t="shared" si="4"/>
        <v>예상보다 좀 느리긴 하지만... 가축 교배를 착실히 진행하신 모양이군요. 뭐 꾸준히 잘 했다는게 중요하죠.</v>
      </c>
    </row>
    <row r="287" spans="4:15" x14ac:dyDescent="0.3">
      <c r="D287" s="248" t="s">
        <v>2217</v>
      </c>
      <c r="E287" s="248" t="s">
        <v>2218</v>
      </c>
      <c r="O287" s="248" t="str">
        <f t="shared" si="4"/>
        <v>최고 매출 기록을 달성하신겁니까? 하긴` 그 정도는 쉽게 해결해야 목장을 이끌어 나간다고 할 수 있죠. 안 그렇습니까?</v>
      </c>
    </row>
    <row r="288" spans="4:15" x14ac:dyDescent="0.3">
      <c r="D288" s="248" t="s">
        <v>2219</v>
      </c>
      <c r="E288" s="248" t="s">
        <v>2220</v>
      </c>
      <c r="O288" s="248" t="str">
        <f t="shared" si="4"/>
        <v>이제 제법 우유를 판매하는 법에 대해서 알게 되신 것 같군요. 적절한 시기가 올때 까지 대비를 잘 하게 되면 이런 좋은 결과가 있는 겁니다.</v>
      </c>
    </row>
    <row r="289" spans="4:15" x14ac:dyDescent="0.3">
      <c r="D289" s="248" t="s">
        <v>2221</v>
      </c>
      <c r="E289" s="248" t="s">
        <v>2222</v>
      </c>
      <c r="O289" s="248" t="str">
        <f t="shared" si="4"/>
        <v>제가 말씀드린 가축을 얻으신겁니까? 대단하군요. 사실 성공할거라 생각은 못했지만 축하드립니다.</v>
      </c>
    </row>
    <row r="290" spans="4:15" x14ac:dyDescent="0.3">
      <c r="D290" s="248" t="s">
        <v>2223</v>
      </c>
      <c r="E290" s="248" t="s">
        <v>2224</v>
      </c>
      <c r="O290" s="248" t="str">
        <f t="shared" si="4"/>
        <v>그 가축도 얻었다고 들었습니다. 이건 정말 예상 외의 결과로군요.</v>
      </c>
    </row>
    <row r="291" spans="4:15" x14ac:dyDescent="0.3">
      <c r="D291" s="248" t="s">
        <v>2225</v>
      </c>
      <c r="E291" s="248" t="s">
        <v>2226</v>
      </c>
      <c r="O291" s="248" t="str">
        <f t="shared" si="4"/>
        <v>제가 말씀 드린 가축을 얻으셨다고 들었습니다. 흠... 꽤나 흥미로운 결과로군요. 딱히 예상 밖의 결과라 그런건 아닙니다.</v>
      </c>
    </row>
    <row r="292" spans="4:15" x14ac:dyDescent="0.3">
      <c r="D292" s="248" t="s">
        <v>2227</v>
      </c>
      <c r="E292" s="248" t="s">
        <v>2228</v>
      </c>
      <c r="O292" s="248" t="str">
        <f t="shared" si="4"/>
        <v>이번에 교배에 성공하셨다고 들었습니다. ...제가 놀랐다고 생각하시나요? 전혀 놀라지 않았습니다. 전혀요.</v>
      </c>
    </row>
    <row r="293" spans="4:15" x14ac:dyDescent="0.3">
      <c r="D293" s="248" t="s">
        <v>2229</v>
      </c>
      <c r="E293" s="248" t="s">
        <v>2230</v>
      </c>
      <c r="O293" s="248" t="str">
        <f t="shared" si="4"/>
        <v>이번에도 제가 말씀드린 가축을 얻는데 성공하신 것 같군요. 이번 만큼은 정말 대단하시군요.</v>
      </c>
    </row>
    <row r="294" spans="4:15" x14ac:dyDescent="0.3">
      <c r="D294" s="248" t="s">
        <v>2231</v>
      </c>
      <c r="E294" s="248" t="s">
        <v>2232</v>
      </c>
      <c r="O294" s="248" t="str">
        <f t="shared" si="4"/>
        <v>목표한 수 만큼의 늑대 사냥에 성공하셨군요. 이왕이면 평소에도 총알 좀 아끼지 말고 열심히 잡아주시면 감사하겠군요.</v>
      </c>
    </row>
    <row r="295" spans="4:15" x14ac:dyDescent="0.3">
      <c r="D295" s="248" t="s">
        <v>2233</v>
      </c>
      <c r="E295" s="248" t="s">
        <v>2234</v>
      </c>
      <c r="O295" s="248" t="str">
        <f t="shared" si="4"/>
        <v>매출 목표를 달성하신 겁니까?</v>
      </c>
    </row>
    <row r="296" spans="4:15" x14ac:dyDescent="0.3">
      <c r="D296" s="248" t="s">
        <v>2235</v>
      </c>
      <c r="E296" s="248" t="s">
        <v>2236</v>
      </c>
      <c r="O296" s="248" t="str">
        <f t="shared" si="4"/>
        <v>흠` 충분한 건초를 모으는데 성공하신 것 같군요.</v>
      </c>
    </row>
    <row r="297" spans="4:15" x14ac:dyDescent="0.3">
      <c r="D297" s="248" t="s">
        <v>2237</v>
      </c>
      <c r="E297" s="248" t="s">
        <v>2238</v>
      </c>
      <c r="O297" s="248" t="str">
        <f t="shared" si="4"/>
        <v>연속 거래에 성공하신 모양이군요. 거래를 실패없이 지속적으로 성공시켜 나가면 받는 표창도 잊지 마십시오.</v>
      </c>
    </row>
    <row r="298" spans="4:15" x14ac:dyDescent="0.3">
      <c r="D298" s="248" t="s">
        <v>2239</v>
      </c>
      <c r="E298" s="248" t="s">
        <v>2240</v>
      </c>
      <c r="O298" s="248" t="str">
        <f t="shared" si="4"/>
        <v>목표한 우유 생산량에 도달하신 겁니까? 잘 하셨습니다.</v>
      </c>
    </row>
    <row r="299" spans="4:15" x14ac:dyDescent="0.3">
      <c r="D299" s="248" t="s">
        <v>2241</v>
      </c>
      <c r="E299" s="248" t="s">
        <v>2242</v>
      </c>
      <c r="O299" s="248" t="str">
        <f t="shared" si="4"/>
        <v>가축 교배 목표를 달성하신겁니까? 당장 좋은 가축을 얻지 못했더라도 꾸준히 진행하면 좋은 결과가 있을 것입니다.</v>
      </c>
    </row>
    <row r="300" spans="4:15" x14ac:dyDescent="0.3">
      <c r="D300" s="248" t="s">
        <v>2243</v>
      </c>
      <c r="E300" s="252" t="s">
        <v>2243</v>
      </c>
      <c r="O300" s="248" t="str">
        <f t="shared" si="4"/>
        <v>목표 매출을 달성하는 데 성공한 모양이군요.</v>
      </c>
    </row>
    <row r="301" spans="4:15" x14ac:dyDescent="0.3">
      <c r="D301" s="248" t="s">
        <v>2244</v>
      </c>
      <c r="E301" s="252" t="s">
        <v>2244</v>
      </c>
      <c r="O301" s="248" t="str">
        <f t="shared" si="4"/>
        <v>교배 목표 달성량을 채우셨군요. 꾸준한 교배로 동물을 지속해서 향살할 수 있다는 점을 잊지 마십시오.</v>
      </c>
    </row>
    <row r="302" spans="4:15" x14ac:dyDescent="0.3">
      <c r="D302" s="248" t="s">
        <v>2245</v>
      </c>
      <c r="E302" s="252" t="s">
        <v>2245</v>
      </c>
      <c r="O302" s="248" t="str">
        <f t="shared" si="4"/>
        <v>충분한 우유를 생산하셨군요. 어떻게 해야 우유가 많이 생산되는지 잘 기억하십시오.</v>
      </c>
    </row>
    <row r="303" spans="4:15" x14ac:dyDescent="0.3">
      <c r="D303" s="248" t="s">
        <v>2246</v>
      </c>
      <c r="E303" s="252" t="s">
        <v>2246</v>
      </c>
      <c r="O303" s="248" t="str">
        <f t="shared" si="4"/>
        <v>흠` 충분한 건초를 모으는 데 성공하신 것 같군요.</v>
      </c>
    </row>
    <row r="304" spans="4:15" x14ac:dyDescent="0.3">
      <c r="D304" s="248" t="s">
        <v>2247</v>
      </c>
      <c r="E304" s="252" t="s">
        <v>2247</v>
      </c>
      <c r="O304" s="248" t="str">
        <f t="shared" si="4"/>
        <v>하트 재배에는 끈기를 요구하죠. 잘하셨습니다.</v>
      </c>
    </row>
    <row r="305" spans="1:15" x14ac:dyDescent="0.3">
      <c r="D305" s="248" t="s">
        <v>2248</v>
      </c>
      <c r="E305" s="252" t="s">
        <v>2248</v>
      </c>
      <c r="O305" s="248" t="str">
        <f t="shared" si="4"/>
        <v>총을 쏘는데 소질이 상당하신 것 같군요. 사냥꾼을 하셔도 될 것 같습니다만.</v>
      </c>
    </row>
    <row r="306" spans="1:15" x14ac:dyDescent="0.3">
      <c r="D306" s="248" t="s">
        <v>2249</v>
      </c>
      <c r="E306" s="252" t="s">
        <v>2249</v>
      </c>
      <c r="O306" s="248" t="str">
        <f t="shared" si="4"/>
        <v>더 좋은 동물이 왜 필요한지 궁금하신가요? 앞으로 분명 필요하게 될 일이 있을 겁니다.</v>
      </c>
    </row>
    <row r="307" spans="1:15" x14ac:dyDescent="0.3">
      <c r="O307" s="248">
        <f t="shared" si="4"/>
        <v>0</v>
      </c>
    </row>
    <row r="308" spans="1:15" x14ac:dyDescent="0.3">
      <c r="A308" s="248" t="s">
        <v>2129</v>
      </c>
      <c r="B308" s="248" t="s">
        <v>2250</v>
      </c>
      <c r="D308" s="248" t="s">
        <v>2251</v>
      </c>
      <c r="E308" s="248" t="s">
        <v>2252</v>
      </c>
      <c r="O308" s="248" t="str">
        <f t="shared" si="4"/>
        <v>흠` 여기가 이번에 새로운 주인이 왔다는 짜요 목장입니까?</v>
      </c>
    </row>
    <row r="309" spans="1:15" x14ac:dyDescent="0.3">
      <c r="D309" s="248" t="s">
        <v>2253</v>
      </c>
      <c r="E309" s="248" t="s">
        <v>2254</v>
      </c>
      <c r="O309" s="248" t="str">
        <f t="shared" si="4"/>
        <v>나름 열심히 하려는 모습은 보이는것 같군요.</v>
      </c>
    </row>
    <row r="310" spans="1:15" x14ac:dyDescent="0.3">
      <c r="D310" s="248" t="s">
        <v>2255</v>
      </c>
      <c r="E310" s="248" t="s">
        <v>2256</v>
      </c>
      <c r="O310" s="248" t="str">
        <f t="shared" si="4"/>
        <v>혹시 [ffcc00]프리미엄 교배 티켓[ffffff]을 가지고 계십니까? 제 기억으로는 아마 한장 정도는 가지고 계실텐데 말이죠.</v>
      </c>
    </row>
    <row r="311" spans="1:15" x14ac:dyDescent="0.3">
      <c r="D311" s="248" t="s">
        <v>2257</v>
      </c>
      <c r="E311" s="248" t="s">
        <v>2258</v>
      </c>
      <c r="O311" s="248" t="str">
        <f t="shared" si="4"/>
        <v>처음보다 목장 꼴이 좋아지긴 했지만 여전히 같은 지역에 목장이라는게 부끄러운 수준입니다.</v>
      </c>
    </row>
    <row r="312" spans="1:15" x14ac:dyDescent="0.3">
      <c r="D312" s="248" t="s">
        <v>2259</v>
      </c>
      <c r="E312" s="248" t="s">
        <v>2260</v>
      </c>
      <c r="O312" s="248" t="str">
        <f t="shared" si="4"/>
        <v>시설쪽은 어느 정도 해결이 된것 같긴 하지만 아직 목장이라고 부르기에는 많이 부끄러운 상태입니다.</v>
      </c>
    </row>
    <row r="313" spans="1:15" x14ac:dyDescent="0.3">
      <c r="D313" s="248" t="s">
        <v>2261</v>
      </c>
      <c r="E313" s="248" t="s">
        <v>2262</v>
      </c>
      <c r="O313" s="248" t="str">
        <f t="shared" si="4"/>
        <v>초보자도 알만한 상식으로` 착유기가 성능이 좋아지면 함께 올려야 할 것이 있습니다.</v>
      </c>
    </row>
    <row r="314" spans="1:15" x14ac:dyDescent="0.3">
      <c r="D314" s="248" t="s">
        <v>495</v>
      </c>
      <c r="E314" s="248" t="s">
        <v>2263</v>
      </c>
      <c r="O314" s="248" t="str">
        <f t="shared" si="4"/>
        <v>그나저나 꽤나 시간이 흘렀는데 언제까지 이런 젖소들로 목장을 유지할 겁니까?</v>
      </c>
    </row>
    <row r="315" spans="1:15" x14ac:dyDescent="0.3">
      <c r="D315" s="248" t="s">
        <v>2264</v>
      </c>
      <c r="E315" s="248" t="s">
        <v>2265</v>
      </c>
      <c r="O315" s="248" t="str">
        <f t="shared" si="4"/>
        <v>그러고 보니 언제 [ffcc00]늑대[ffffff]를 본적이 있습니까?</v>
      </c>
    </row>
    <row r="316" spans="1:15" x14ac:dyDescent="0.3">
      <c r="D316" s="248" t="s">
        <v>2266</v>
      </c>
      <c r="E316" s="248" t="s">
        <v>2267</v>
      </c>
      <c r="O316" s="248" t="str">
        <f t="shared" si="4"/>
        <v>가만.. 짜요 목장에서 지금까지 [ffcc00]아이템[ffffff]을 제대로 써본적이 있긴 합니까?</v>
      </c>
    </row>
    <row r="317" spans="1:15" x14ac:dyDescent="0.3">
      <c r="D317" s="248" t="s">
        <v>2268</v>
      </c>
      <c r="E317" s="248" t="s">
        <v>2269</v>
      </c>
      <c r="O317" s="248" t="str">
        <f t="shared" si="4"/>
        <v>그나저나 우유를 힘들게 짜는 모습을 보아하니 열심히 일하는 우리 Smart and Genius목장의 알바들을 보는 기분이군요.</v>
      </c>
    </row>
    <row r="318" spans="1:15" x14ac:dyDescent="0.3">
      <c r="D318" s="248" t="s">
        <v>2270</v>
      </c>
      <c r="E318" s="248" t="s">
        <v>2271</v>
      </c>
      <c r="O318" s="248" t="str">
        <f t="shared" si="4"/>
        <v>기초적인 질문을 하나 해보겠습니다. 가축들이 많아지면 어떻게 될까요?</v>
      </c>
    </row>
    <row r="319" spans="1:15" x14ac:dyDescent="0.3">
      <c r="D319" s="248" t="s">
        <v>554</v>
      </c>
      <c r="E319" s="248" t="s">
        <v>2272</v>
      </c>
      <c r="O319" s="248" t="str">
        <f t="shared" si="4"/>
        <v>우리 Smart and Genius 목장에서는 최고급 인력이 방대한 경작지에서 유기농으로 재배한 고급 사료를 생산하고 있습니다.</v>
      </c>
    </row>
    <row r="320" spans="1:15" x14ac:dyDescent="0.3">
      <c r="D320" s="248" t="s">
        <v>2273</v>
      </c>
      <c r="E320" s="248" t="s">
        <v>2274</v>
      </c>
      <c r="O320" s="248" t="str">
        <f t="shared" si="4"/>
        <v>가축들에게 줄 건초 수량이 꽤나 만만치 않을텐데... 건초 보관량은 얼마 안된다고 불평하고 있지는 않습니까?</v>
      </c>
    </row>
    <row r="321" spans="4:15" x14ac:dyDescent="0.3">
      <c r="D321" s="248" t="s">
        <v>2275</v>
      </c>
      <c r="E321" s="248" t="s">
        <v>2276</v>
      </c>
      <c r="O321" s="248" t="str">
        <f t="shared" si="4"/>
        <v>뭐 나름 목장 생활에 익숙해진 것 같아 보이는군요. 이게 다 제 덕이라고 생각하십시오.</v>
      </c>
    </row>
    <row r="322" spans="4:15" x14ac:dyDescent="0.3">
      <c r="D322" s="248" t="s">
        <v>493</v>
      </c>
      <c r="E322" s="248" t="s">
        <v>2277</v>
      </c>
      <c r="O322" s="248" t="str">
        <f t="shared" si="4"/>
        <v>명성도가 좀 오르니 뭔가 달라진게 느껴지십니까?</v>
      </c>
    </row>
    <row r="323" spans="4:15" x14ac:dyDescent="0.3">
      <c r="D323" s="248" t="s">
        <v>2278</v>
      </c>
      <c r="E323" s="248" t="s">
        <v>2279</v>
      </c>
      <c r="O323" s="248" t="str">
        <f t="shared" si="4"/>
        <v>이 정도로 익숙해졌다면 나름 어디가서 명함은 내밀 수 있겠군요. 물론 우리 Smart and Genius목장을 따라가려면 한참 멀었지만...</v>
      </c>
    </row>
    <row r="324" spans="4:15" x14ac:dyDescent="0.3">
      <c r="D324" s="248" t="s">
        <v>2280</v>
      </c>
      <c r="E324" s="248" t="s">
        <v>2281</v>
      </c>
      <c r="O324" s="248" t="str">
        <f t="shared" si="4"/>
        <v>그런데 짜요 목장은 주변 목장과 교류하고는 있습니까?</v>
      </c>
    </row>
    <row r="325" spans="4:15" x14ac:dyDescent="0.3">
      <c r="D325" s="248" t="s">
        <v>2282</v>
      </c>
      <c r="E325" s="248" t="s">
        <v>2283</v>
      </c>
      <c r="O325" s="248" t="str">
        <f t="shared" ref="O325:O388" si="5">IF($B$1="한글",D325,IF($B$1="영어",E325,IF($B$1="일본어",F325)))</f>
        <v>짜요목장은 요즘 교배를 열심히 진행하고 있는지 궁금하군요.</v>
      </c>
    </row>
    <row r="326" spans="4:15" x14ac:dyDescent="0.3">
      <c r="D326" s="248" t="s">
        <v>2284</v>
      </c>
      <c r="E326" s="248" t="s">
        <v>2285</v>
      </c>
      <c r="O326" s="248" t="str">
        <f t="shared" si="5"/>
        <v>혹시 가축은 많은데...가축을 저장할 공간이 부족하다고는 생각하지 않으십니까?</v>
      </c>
    </row>
    <row r="327" spans="4:15" x14ac:dyDescent="0.3">
      <c r="D327" s="248" t="s">
        <v>2286</v>
      </c>
      <c r="E327" s="248" t="s">
        <v>2287</v>
      </c>
      <c r="O327" s="248" t="str">
        <f t="shared" si="5"/>
        <v>최근 Smart and Genius 목장에서는 연속적으로 거래를 성공시켜 통해 많은 수입을 올렸습니다.</v>
      </c>
    </row>
    <row r="328" spans="4:15" x14ac:dyDescent="0.3">
      <c r="D328" s="248" t="s">
        <v>2288</v>
      </c>
      <c r="E328" s="248" t="s">
        <v>2289</v>
      </c>
      <c r="O328" s="248" t="str">
        <f t="shared" si="5"/>
        <v>목장들의 평균 우유 생산량에 비교해 보자면... 짜요 목장은 아직도 우유 생산량이 부족하군요.</v>
      </c>
    </row>
    <row r="329" spans="4:15" x14ac:dyDescent="0.3">
      <c r="D329" s="248" t="s">
        <v>2290</v>
      </c>
      <c r="E329" s="248" t="s">
        <v>2291</v>
      </c>
      <c r="O329" s="248" t="str">
        <f t="shared" si="5"/>
        <v>흠. 혹시 매번 가축들이 질병에 걸려서 고통받지는 않고 있습니까?</v>
      </c>
    </row>
    <row r="330" spans="4:15" x14ac:dyDescent="0.3">
      <c r="D330" s="248" t="s">
        <v>2292</v>
      </c>
      <c r="E330" s="248" t="s">
        <v>2293</v>
      </c>
      <c r="O330" s="248" t="str">
        <f t="shared" si="5"/>
        <v>이번 Smart and Genius목장에서는 전반기 거래를 통해 9000만 코인을 매출로 올리는 것을 목표로 잡았습니다.</v>
      </c>
    </row>
    <row r="331" spans="4:15" x14ac:dyDescent="0.3">
      <c r="D331" s="248" t="s">
        <v>499</v>
      </c>
      <c r="E331" s="248" t="s">
        <v>2294</v>
      </c>
      <c r="O331" s="248" t="str">
        <f t="shared" si="5"/>
        <v>양동이를 향상시키게 되면 우유 탱크에 자주 왔다 갔다 할 일이 줄어듭니다.</v>
      </c>
    </row>
    <row r="332" spans="4:15" x14ac:dyDescent="0.3">
      <c r="D332" s="248" t="s">
        <v>501</v>
      </c>
      <c r="E332" s="248" t="s">
        <v>2295</v>
      </c>
      <c r="O332" s="248" t="str">
        <f t="shared" si="5"/>
        <v>들리는 말에 의하면 경작지에서 꾸준하게 하트 작물을 심어 교배로 희귀한 가축을 얻은 목장이 있다고 합니다.</v>
      </c>
    </row>
    <row r="333" spans="4:15" x14ac:dyDescent="0.3">
      <c r="D333" s="248" t="s">
        <v>2296</v>
      </c>
      <c r="E333" s="248" t="s">
        <v>2297</v>
      </c>
      <c r="O333" s="248" t="str">
        <f t="shared" si="5"/>
        <v>최근 Smart and Genius 목장의 거래 금액이 꾸준히 상승세를 이어가고 있습니다.</v>
      </c>
    </row>
    <row r="334" spans="4:15" x14ac:dyDescent="0.3">
      <c r="D334" s="248" t="s">
        <v>2298</v>
      </c>
      <c r="E334" s="248" t="s">
        <v>2299</v>
      </c>
      <c r="O334" s="248" t="str">
        <f t="shared" si="5"/>
        <v>최근 짜요 목장의 평균 우유 판매 수량은 얼마나 됩니까?</v>
      </c>
    </row>
    <row r="335" spans="4:15" x14ac:dyDescent="0.3">
      <c r="D335" s="248" t="s">
        <v>2300</v>
      </c>
      <c r="E335" s="248" t="s">
        <v>2301</v>
      </c>
      <c r="O335" s="248" t="str">
        <f t="shared" si="5"/>
        <v>이번 Smart and Genius 목장에서는 연속적인 거래 실적에 감사하다며 표창을 수여받았습니다.</v>
      </c>
    </row>
    <row r="336" spans="4:15" x14ac:dyDescent="0.3">
      <c r="D336" s="248" t="s">
        <v>2302</v>
      </c>
      <c r="E336" s="248" t="s">
        <v>2303</v>
      </c>
      <c r="O336" s="248" t="str">
        <f t="shared" si="5"/>
        <v>최근 낙농협회에서는 일정량 우유를 생산한 목장에 지원금을 준다고 하더군요.</v>
      </c>
    </row>
    <row r="337" spans="4:15" x14ac:dyDescent="0.3">
      <c r="D337" s="248" t="s">
        <v>562</v>
      </c>
      <c r="E337" s="248" t="s">
        <v>2304</v>
      </c>
      <c r="O337" s="248" t="str">
        <f t="shared" si="5"/>
        <v>지난달 이야기지만` Smart and Genius 목장에서는 목표 매출 달성 기념으로 직원들에게 큰 보너스가 지급되었습니다.</v>
      </c>
    </row>
    <row r="338" spans="4:15" x14ac:dyDescent="0.3">
      <c r="D338" s="248" t="s">
        <v>2305</v>
      </c>
      <c r="E338" s="248" t="s">
        <v>2306</v>
      </c>
      <c r="O338" s="248" t="str">
        <f t="shared" si="5"/>
        <v>이번 Smart and Genius 목장에서 품종개량으로 새로운 품종의 소를 얻는데 성공했습니다.</v>
      </c>
    </row>
    <row r="339" spans="4:15" x14ac:dyDescent="0.3">
      <c r="D339" s="248" t="s">
        <v>558</v>
      </c>
      <c r="E339" s="248" t="s">
        <v>2307</v>
      </c>
      <c r="O339" s="248" t="str">
        <f t="shared" si="5"/>
        <v>낙농협회에서 이번달 최우수 실적 목장으로 Smart and Genius목장을 지정했다고 합니다.</v>
      </c>
    </row>
    <row r="340" spans="4:15" x14ac:dyDescent="0.3">
      <c r="D340" s="248" t="s">
        <v>559</v>
      </c>
      <c r="E340" s="248" t="s">
        <v>2308</v>
      </c>
      <c r="O340" s="248" t="str">
        <f t="shared" si="5"/>
        <v>우리 Smart and Genius목장의 지방 부설 목장에서 새로운 판매 수량 신기록을 세웠다고 합니다.</v>
      </c>
    </row>
    <row r="341" spans="4:15" x14ac:dyDescent="0.3">
      <c r="D341" s="248" t="s">
        <v>2309</v>
      </c>
      <c r="E341" s="248" t="s">
        <v>2310</v>
      </c>
      <c r="O341" s="248" t="str">
        <f t="shared" si="5"/>
        <v>우리 Smart and Genius 목장에선 이번 연속 거래 실적을 상향 조절하기로 했습니다.</v>
      </c>
    </row>
    <row r="342" spans="4:15" x14ac:dyDescent="0.3">
      <c r="D342" s="248" t="s">
        <v>2311</v>
      </c>
      <c r="E342" s="248" t="s">
        <v>2312</v>
      </c>
      <c r="O342" s="248" t="str">
        <f t="shared" si="5"/>
        <v>짜요 목장의 최근 생산량이 얼마인지 정확하게는 모르겠지만 아직까진 딱히 대단한 발전은 없는 것 같더군요.</v>
      </c>
    </row>
    <row r="343" spans="4:15" x14ac:dyDescent="0.3">
      <c r="D343" s="248" t="s">
        <v>2313</v>
      </c>
      <c r="E343" s="248" t="s">
        <v>2314</v>
      </c>
      <c r="O343" s="248" t="str">
        <f t="shared" si="5"/>
        <v>지금까지 나름 잘해오고 있긴 하지만 과거 몇몇 거래 실적은 그다지 썩 좋다고 볼 수 없을 것 같더군요.</v>
      </c>
    </row>
    <row r="344" spans="4:15" x14ac:dyDescent="0.3">
      <c r="D344" s="248" t="s">
        <v>502</v>
      </c>
      <c r="E344" s="248" t="s">
        <v>2315</v>
      </c>
      <c r="O344" s="248" t="str">
        <f t="shared" si="5"/>
        <v>이번에 저희 목장에서 부설로 운영하는 경작지에서 하트 생산이 초과달성을 이루어 더 많은 우수 품종 연구가 가능해졌습니다.</v>
      </c>
    </row>
    <row r="345" spans="4:15" x14ac:dyDescent="0.3">
      <c r="D345" s="248" t="s">
        <v>2316</v>
      </c>
      <c r="E345" s="248" t="s">
        <v>2317</v>
      </c>
      <c r="O345" s="248" t="str">
        <f t="shared" si="5"/>
        <v>이번에 목장을 운영하면서 느끼는거지만... 항상 목장을 운영하면서 소와 양` 산양들에게 고마워하고 있습니다.</v>
      </c>
    </row>
    <row r="346" spans="4:15" x14ac:dyDescent="0.3">
      <c r="D346" s="248" t="s">
        <v>503</v>
      </c>
      <c r="E346" s="248" t="s">
        <v>2318</v>
      </c>
      <c r="O346" s="248" t="str">
        <f t="shared" si="5"/>
        <v>짜요 목장에서는 우유 탱크를 꾸준히 향상시키고 있습니까?</v>
      </c>
    </row>
    <row r="347" spans="4:15" x14ac:dyDescent="0.3">
      <c r="D347" s="248" t="s">
        <v>560</v>
      </c>
      <c r="E347" s="248" t="s">
        <v>2319</v>
      </c>
      <c r="O347" s="248" t="str">
        <f t="shared" si="5"/>
        <v>안타까운 소식이지만 Smart and Genius 목장에서 연속적으로 기록해나가던 전국 최우수 연속 거래 실적이 이번달로 종료되었습니다.</v>
      </c>
    </row>
    <row r="348" spans="4:15" x14ac:dyDescent="0.3">
      <c r="D348" s="248" t="s">
        <v>506</v>
      </c>
      <c r="E348" s="248" t="s">
        <v>2320</v>
      </c>
      <c r="O348" s="248" t="str">
        <f t="shared" si="5"/>
        <v>목장을 이끌어나가면 항상 더 큰 목표를 향해서 나아가야 하죠.</v>
      </c>
    </row>
    <row r="349" spans="4:15" x14ac:dyDescent="0.3">
      <c r="D349" s="248" t="s">
        <v>2321</v>
      </c>
      <c r="E349" s="248" t="s">
        <v>2322</v>
      </c>
      <c r="O349" s="248" t="str">
        <f t="shared" si="5"/>
        <v>그러고 보니 Smart and Genius 목장의 우수한 기술력에 대해서 세계 낙농협회가 강연을 해달라는 요청을 해왔습니다.</v>
      </c>
    </row>
    <row r="350" spans="4:15" x14ac:dyDescent="0.3">
      <c r="D350" s="248" t="s">
        <v>2323</v>
      </c>
      <c r="E350" s="248" t="s">
        <v>2324</v>
      </c>
      <c r="O350" s="248" t="str">
        <f t="shared" si="5"/>
        <v>뛰어난 품종의 가축을 얻는 것은 꾸준히 교배에 투자를 한 사람만이 맛 볼 수 있는 달콤한 열매라고 할 수 있습니다.</v>
      </c>
    </row>
    <row r="351" spans="4:15" x14ac:dyDescent="0.3">
      <c r="D351" s="248" t="s">
        <v>508</v>
      </c>
      <c r="E351" s="248" t="s">
        <v>2325</v>
      </c>
      <c r="O351" s="248" t="str">
        <f t="shared" si="5"/>
        <v>알고 있겠지만 상인마다 모두 제시하는 거래 조건과 제시하는 금액이 다릅니다.</v>
      </c>
    </row>
    <row r="352" spans="4:15" x14ac:dyDescent="0.3">
      <c r="D352" s="248" t="s">
        <v>511</v>
      </c>
      <c r="E352" s="248" t="s">
        <v>2326</v>
      </c>
      <c r="O352" s="248" t="str">
        <f t="shared" si="5"/>
        <v>상인에게 많은 우유를 파는 것은 아무리 강조해도 지나치지 않습니다.</v>
      </c>
    </row>
    <row r="353" spans="4:15" x14ac:dyDescent="0.3">
      <c r="D353" s="248" t="s">
        <v>563</v>
      </c>
      <c r="E353" s="248" t="s">
        <v>2327</v>
      </c>
      <c r="O353" s="248" t="str">
        <f t="shared" si="5"/>
        <v>이전에도 말했지만` 목장은 꾸준히 교배를 진행해 새로운 가축을 얻는데 투자를 아끼지 말아야 합니다.</v>
      </c>
    </row>
    <row r="354" spans="4:15" x14ac:dyDescent="0.3">
      <c r="D354" s="248" t="s">
        <v>564</v>
      </c>
      <c r="E354" s="248" t="s">
        <v>2328</v>
      </c>
      <c r="O354" s="248" t="str">
        <f t="shared" si="5"/>
        <v>좀 더 높은 수준의 우유를 얻기 위해서는` 이전에 말한 것과 마찬가지로 새로운 가축을 얻는 것이 가장 좋은 방법입니다.</v>
      </c>
    </row>
    <row r="355" spans="4:15" x14ac:dyDescent="0.3">
      <c r="D355" s="248" t="s">
        <v>2329</v>
      </c>
      <c r="E355" s="248" t="s">
        <v>2330</v>
      </c>
      <c r="O355" s="248" t="str">
        <f t="shared" si="5"/>
        <v>좋습니다. 이번에도 어디 한번 새로운 품종을 얻는데 도전해 보도록 하죠.</v>
      </c>
    </row>
    <row r="356" spans="4:15" x14ac:dyDescent="0.3">
      <c r="D356" s="248" t="s">
        <v>2331</v>
      </c>
      <c r="E356" s="248" t="s">
        <v>2332</v>
      </c>
      <c r="O356" s="248" t="str">
        <f t="shared" si="5"/>
        <v>예상외로 결과가 좋게 나오는 것 같으니 좀 더 나은 품종의 가축을 얻어보는 것도 나쁘지 않을 듯 하군요.</v>
      </c>
    </row>
    <row r="357" spans="4:15" x14ac:dyDescent="0.3">
      <c r="D357" s="248" t="s">
        <v>2333</v>
      </c>
      <c r="E357" s="248" t="s">
        <v>2334</v>
      </c>
      <c r="O357" s="248" t="str">
        <f t="shared" si="5"/>
        <v>더 높은 자리로 오르기 위해서는 쉬지 말아야 합니다. 또 다른 품종의 가축을 얻는데 도전해 보십시오.</v>
      </c>
    </row>
    <row r="358" spans="4:15" x14ac:dyDescent="0.3">
      <c r="D358" s="248" t="s">
        <v>2335</v>
      </c>
      <c r="E358" s="248" t="s">
        <v>2336</v>
      </c>
      <c r="O358" s="248" t="str">
        <f t="shared" si="5"/>
        <v>마리씨` 최근 늑대의 개체수가 크게 증가되었다고 합니다. 늑대를 잡아오면 보상을 준다니 한번 해보시기 바랍니다.</v>
      </c>
    </row>
    <row r="359" spans="4:15" x14ac:dyDescent="0.3">
      <c r="D359" s="248" t="s">
        <v>2337</v>
      </c>
      <c r="E359" s="248" t="s">
        <v>2338</v>
      </c>
      <c r="O359" s="248" t="str">
        <f t="shared" si="5"/>
        <v>최근 거래는 성실히 임하고 있습니까? 그런 의미에서 어디 목표 금액을 달성해보시는 건 어떻습니까.</v>
      </c>
    </row>
    <row r="360" spans="4:15" x14ac:dyDescent="0.3">
      <c r="D360" s="248" t="s">
        <v>2339</v>
      </c>
      <c r="E360" s="248" t="s">
        <v>2340</v>
      </c>
      <c r="O360" s="248" t="str">
        <f t="shared" si="5"/>
        <v>가축들에게 줄 건초를 성실히 재배하자는 취지에서 건초 생산량 목표를 두시는 건 어떻겠습니까?</v>
      </c>
    </row>
    <row r="361" spans="4:15" x14ac:dyDescent="0.3">
      <c r="D361" s="248" t="s">
        <v>2341</v>
      </c>
      <c r="E361" s="248" t="s">
        <v>2342</v>
      </c>
      <c r="O361" s="248" t="str">
        <f t="shared" si="5"/>
        <v>상인과 연속으로 성공적인 거래를 하는 것은 쉬울 수도 있고` 어려울 수도 있죠. 상인과 연속 거래를 이어나가 보시는 건 어떻습니까?</v>
      </c>
    </row>
    <row r="362" spans="4:15" x14ac:dyDescent="0.3">
      <c r="D362" s="248" t="s">
        <v>2343</v>
      </c>
      <c r="E362" s="248" t="s">
        <v>2344</v>
      </c>
      <c r="O362" s="248" t="str">
        <f t="shared" si="5"/>
        <v>우유 생산은 성실히 진행하고 있습니까? 마리씨의 실력이 얼마나 늘었는지 한번 보도록 하겠습니다.</v>
      </c>
    </row>
    <row r="363" spans="4:15" x14ac:dyDescent="0.3">
      <c r="D363" s="248" t="s">
        <v>2345</v>
      </c>
      <c r="E363" s="248" t="s">
        <v>2346</v>
      </c>
      <c r="O363" s="248" t="str">
        <f t="shared" si="5"/>
        <v>꾸준히 가축 교배를 진행해야 목장이 발전하는 법입니다. 가축을 몇번 교배시켜 보십시오.</v>
      </c>
    </row>
    <row r="364" spans="4:15" x14ac:dyDescent="0.3">
      <c r="D364" s="248" t="s">
        <v>2347</v>
      </c>
      <c r="E364" s="252" t="s">
        <v>2347</v>
      </c>
      <c r="O364" s="248" t="str">
        <f t="shared" si="5"/>
        <v>최고의 목장의 수준에 도달하고 싶으신가요?</v>
      </c>
    </row>
    <row r="365" spans="4:15" x14ac:dyDescent="0.3">
      <c r="D365" s="248" t="s">
        <v>2348</v>
      </c>
      <c r="E365" s="252" t="s">
        <v>2348</v>
      </c>
      <c r="O365" s="248" t="str">
        <f t="shared" si="5"/>
        <v>동물 교배는 계속 하고 있습니까? 보아하니` 전혀 손 안대고 있는건 아닌지 의심되는군요.</v>
      </c>
    </row>
    <row r="366" spans="4:15" x14ac:dyDescent="0.3">
      <c r="D366" s="248" t="s">
        <v>2349</v>
      </c>
      <c r="E366" s="252" t="s">
        <v>2349</v>
      </c>
      <c r="O366" s="248" t="str">
        <f t="shared" si="5"/>
        <v>짜요 목장의 우유 생산력은 이 주변에서 꽤나 유명하죠. 알고 계셨습니까?</v>
      </c>
    </row>
    <row r="367" spans="4:15" x14ac:dyDescent="0.3">
      <c r="D367" s="248" t="s">
        <v>2350</v>
      </c>
      <c r="E367" s="252" t="s">
        <v>2350</v>
      </c>
      <c r="O367" s="248" t="str">
        <f t="shared" si="5"/>
        <v>건초 생산은 잘 이루어지고 있습니까?</v>
      </c>
    </row>
    <row r="368" spans="4:15" x14ac:dyDescent="0.3">
      <c r="D368" s="248" t="s">
        <v>2351</v>
      </c>
      <c r="E368" s="252" t="s">
        <v>2351</v>
      </c>
      <c r="O368" s="248" t="str">
        <f t="shared" si="5"/>
        <v>최근 하트 생산은 꾸준히 진행되고 있는지 궁금하군요.</v>
      </c>
    </row>
    <row r="369" spans="1:15" x14ac:dyDescent="0.3">
      <c r="D369" s="248" t="s">
        <v>2352</v>
      </c>
      <c r="E369" s="252" t="s">
        <v>2352</v>
      </c>
      <c r="O369" s="248" t="str">
        <f t="shared" si="5"/>
        <v>늑대들은 정말 끝도 없이 나타나는군요.</v>
      </c>
    </row>
    <row r="370" spans="1:15" x14ac:dyDescent="0.3">
      <c r="D370" s="248" t="s">
        <v>2353</v>
      </c>
      <c r="E370" s="252" t="s">
        <v>2353</v>
      </c>
      <c r="O370" s="248" t="str">
        <f t="shared" si="5"/>
        <v>짜요 목장의 우유 품질이 오랫동안 정체되어있는 것 같군요.</v>
      </c>
    </row>
    <row r="371" spans="1:15" x14ac:dyDescent="0.3">
      <c r="O371" s="248">
        <f t="shared" si="5"/>
        <v>0</v>
      </c>
    </row>
    <row r="372" spans="1:15" x14ac:dyDescent="0.3">
      <c r="A372" s="248" t="s">
        <v>2129</v>
      </c>
      <c r="B372" s="248" t="s">
        <v>2354</v>
      </c>
      <c r="D372" s="248" t="s">
        <v>2355</v>
      </c>
      <c r="E372" s="248" t="s">
        <v>2356</v>
      </c>
      <c r="O372" s="248" t="str">
        <f t="shared" si="5"/>
        <v>난 짜요 목장 건너편의 Smart and Genius 목장 그룹의 대표 `폴`이라고 합니다.</v>
      </c>
    </row>
    <row r="373" spans="1:15" x14ac:dyDescent="0.3">
      <c r="D373" s="248" t="s">
        <v>2357</v>
      </c>
      <c r="E373" s="248" t="s">
        <v>2358</v>
      </c>
      <c r="O373" s="248" t="str">
        <f t="shared" si="5"/>
        <v>질문 하나 드리도록 하죠. 목장의 우유 생산량을 늘리면 어떻게해야 하는지 알고 계십니까?</v>
      </c>
    </row>
    <row r="374" spans="1:15" x14ac:dyDescent="0.3">
      <c r="D374" s="248" t="s">
        <v>2359</v>
      </c>
      <c r="E374" s="248" t="s">
        <v>2360</v>
      </c>
      <c r="O374" s="248" t="str">
        <f t="shared" si="5"/>
        <v>프리미엄 교배를 통하면 평소에는 구하기 어려운 가축을 훨씬 쉽게 구할 수 있습니다.</v>
      </c>
    </row>
    <row r="375" spans="1:15" x14ac:dyDescent="0.3">
      <c r="D375" s="248" t="s">
        <v>2361</v>
      </c>
      <c r="E375" s="248" t="s">
        <v>2362</v>
      </c>
      <c r="O375" s="248" t="str">
        <f t="shared" si="5"/>
        <v>착유기는 어디 과거에서 들고 온것 같이 생겼군요. 새로운 [ffcc00]착유기로 업그레이드[ffffff] 하고 생산력을 좀 올려보는게 어떻겠습니까?</v>
      </c>
    </row>
    <row r="376" spans="1:15" x14ac:dyDescent="0.3">
      <c r="D376" s="248" t="s">
        <v>2363</v>
      </c>
      <c r="E376" s="248" t="s">
        <v>2364</v>
      </c>
      <c r="O376" s="248" t="str">
        <f t="shared" si="5"/>
        <v>소들에게 [ffcc00]먹이[ffffff]를 주지 않으면 [ffcc00]우유를 만들어 내지 않는다[ffffff]는 사실 쯤은 알고 계실거라 믿겠습니다.</v>
      </c>
    </row>
    <row r="377" spans="1:15" x14ac:dyDescent="0.3">
      <c r="D377" s="248" t="s">
        <v>2365</v>
      </c>
      <c r="E377" s="248" t="s">
        <v>2366</v>
      </c>
      <c r="O377" s="248" t="str">
        <f t="shared" si="5"/>
        <v>바로 [ffcc00]우유 탱크[ffffff]죠. 우유를 많이 모을려면 당연히 많은 우유를 모을수 있는 큰 저장고가 필요합니다.</v>
      </c>
    </row>
    <row r="378" spans="1:15" x14ac:dyDescent="0.3">
      <c r="D378" s="248" t="s">
        <v>2367</v>
      </c>
      <c r="E378" s="248" t="s">
        <v>2368</v>
      </c>
      <c r="O378" s="248" t="str">
        <f t="shared" si="5"/>
        <v>친구의 소와 [ffcc00]교배[ffffff]를 진행하면 좋은 가축을 얻을 수 있다는 기본 상식은 알고 있을거라 믿겠습니다.</v>
      </c>
    </row>
    <row r="379" spans="1:15" x14ac:dyDescent="0.3">
      <c r="D379" s="248" t="s">
        <v>2369</v>
      </c>
      <c r="E379" s="248" t="s">
        <v>2370</v>
      </c>
      <c r="O379" s="248" t="str">
        <f t="shared" si="5"/>
        <v>이 주변에서 늑대로 인한 피해가 상당하다고 합니 소 잃어버리고 총알 채우지 말고 항상 준비 잘 해두시기 바랍니다.</v>
      </c>
    </row>
    <row r="380" spans="1:15" x14ac:dyDescent="0.3">
      <c r="D380" s="248" t="s">
        <v>2371</v>
      </c>
      <c r="E380" s="248" t="s">
        <v>2372</v>
      </c>
      <c r="O380" s="248" t="str">
        <f t="shared" si="5"/>
        <v>뭐 있다면 상관 없겠지만` 생각해보십시오. 목장은 우유로 돈을 버는 게 당연한 거 아니겠습니까?</v>
      </c>
    </row>
    <row r="381" spans="1:15" x14ac:dyDescent="0.3">
      <c r="D381" s="248" t="s">
        <v>492</v>
      </c>
      <c r="E381" s="248" t="s">
        <v>2373</v>
      </c>
      <c r="O381" s="248" t="str">
        <f t="shared" si="5"/>
        <v>알고 있나 모르겠지만 이 지역 목장에는 상인 조합에서 일정 금액을 받고 우유를 짜주는 긴급 서비스를 제공하고 있습니다.</v>
      </c>
    </row>
    <row r="382" spans="1:15" x14ac:dyDescent="0.3">
      <c r="D382" s="248" t="s">
        <v>2374</v>
      </c>
      <c r="E382" s="248" t="s">
        <v>2375</v>
      </c>
      <c r="O382" s="248" t="str">
        <f t="shared" si="5"/>
        <v>바로 [ffcc00]건초의 소모량이 증가[ffffff]한다는게 정답입니다. 뭐 우유를 많이 생산한다... 이런 뻔한 답변을 생각하신건 아니겠죠?</v>
      </c>
    </row>
    <row r="383" spans="1:15" x14ac:dyDescent="0.3">
      <c r="D383" s="248" t="s">
        <v>555</v>
      </c>
      <c r="E383" s="248" t="s">
        <v>2376</v>
      </c>
      <c r="O383" s="248" t="str">
        <f t="shared" si="5"/>
        <v>짜요 목장도 언젠가는 이런 Smart and Genius목장의 위대한 면을 본받아서 좋은 목장으로 발전할 날이 올 겁니다.</v>
      </c>
    </row>
    <row r="384" spans="1:15" x14ac:dyDescent="0.3">
      <c r="D384" s="248" t="s">
        <v>2377</v>
      </c>
      <c r="E384" s="248" t="s">
        <v>2378</v>
      </c>
      <c r="O384" s="248" t="str">
        <f t="shared" si="5"/>
        <v>좌측 상단에서 선택가능한 [ffcc00]내 집[ffffff] 메뉴에서 집을 향상 시키게 되면 [ffcc00]건초 보관량이 증가[ffffff]됩니다.</v>
      </c>
    </row>
    <row r="385" spans="4:15" x14ac:dyDescent="0.3">
      <c r="D385" s="248" t="s">
        <v>2379</v>
      </c>
      <c r="E385" s="248" t="s">
        <v>2380</v>
      </c>
      <c r="O385" s="248" t="str">
        <f t="shared" si="5"/>
        <v>내친김에 상인과의 거래로 쌓은 [ffcc00]명성도[ffffff]가 얼마나 되는지 확인해 볼까요?</v>
      </c>
    </row>
    <row r="386" spans="4:15" x14ac:dyDescent="0.3">
      <c r="D386" s="248" t="s">
        <v>2381</v>
      </c>
      <c r="E386" s="248" t="s">
        <v>2382</v>
      </c>
      <c r="O386" s="248" t="str">
        <f t="shared" si="5"/>
        <v>[ffcc00]명성도[ffffff]가 올라가게 되면 [ffcc00]더 많은 업그레이드[ffffff]를 할 수 있습니다.</v>
      </c>
    </row>
    <row r="387" spans="4:15" x14ac:dyDescent="0.3">
      <c r="D387" s="248" t="s">
        <v>2383</v>
      </c>
      <c r="E387" s="248" t="s">
        <v>2384</v>
      </c>
      <c r="O387" s="248" t="str">
        <f t="shared" si="5"/>
        <v>그나저나 이번에 Smart and Genius목장은 알바들에게 휴가를 준 덕분에 우유 생산량이 좀 줄어들 것으로 예상됩니다.</v>
      </c>
    </row>
    <row r="388" spans="4:15" x14ac:dyDescent="0.3">
      <c r="D388" s="248" t="s">
        <v>2385</v>
      </c>
      <c r="E388" s="248" t="s">
        <v>2386</v>
      </c>
      <c r="O388" s="248" t="str">
        <f t="shared" si="5"/>
        <v>주변에 교류하는 목장과는 서로 교배에 필요한 [ffcc00]하트[ffffff]를 주고 받을 수 있습니다.</v>
      </c>
    </row>
    <row r="389" spans="4:15" x14ac:dyDescent="0.3">
      <c r="D389" s="248" t="s">
        <v>2387</v>
      </c>
      <c r="E389" s="248" t="s">
        <v>2388</v>
      </c>
      <c r="O389" s="248" t="str">
        <f t="shared" ref="O389:O452" si="6">IF($B$1="한글",D389,IF($B$1="영어",E389,IF($B$1="일본어",F389)))</f>
        <v>때에 따라서는 상점에서 가축을 구매하는 것 보다 교배로 가축을 획득하는 것이 훨씬 효율적일 수 있습니다.</v>
      </c>
    </row>
    <row r="390" spans="4:15" x14ac:dyDescent="0.3">
      <c r="D390" s="248" t="s">
        <v>496</v>
      </c>
      <c r="E390" s="248" t="s">
        <v>2389</v>
      </c>
      <c r="O390" s="248" t="str">
        <f t="shared" si="6"/>
        <v xml:space="preserve">가축관리라는 것은 가축을 잘 보관하고 활용하는 것도 해당됩니다. </v>
      </c>
    </row>
    <row r="391" spans="4:15" x14ac:dyDescent="0.3">
      <c r="D391" s="248" t="s">
        <v>2390</v>
      </c>
      <c r="E391" s="248" t="s">
        <v>2391</v>
      </c>
      <c r="O391" s="248" t="str">
        <f t="shared" si="6"/>
        <v>우수한 연속 거래 실적으로 이번에도 표창을 수여받기로 했다는 사실도 있긴 하지만 굳이 알려드리고 싶진 않군요.</v>
      </c>
    </row>
    <row r="392" spans="4:15" x14ac:dyDescent="0.3">
      <c r="D392" s="248" t="s">
        <v>2392</v>
      </c>
      <c r="E392" s="248" t="s">
        <v>2393</v>
      </c>
      <c r="O392" s="248" t="str">
        <f t="shared" si="6"/>
        <v>참고로 짜요 목장에서 기록한 최대 우유 생산량이 Smart and Genius목장의 최소 수준이라는 것도 알고 계시면 좋겠군요.</v>
      </c>
    </row>
    <row r="393" spans="4:15" x14ac:dyDescent="0.3">
      <c r="D393" s="248" t="s">
        <v>2394</v>
      </c>
      <c r="E393" s="248" t="s">
        <v>2395</v>
      </c>
      <c r="O393" s="248" t="str">
        <f t="shared" si="6"/>
        <v>물론 모든 질병을 완벽하게 차단할 수는 없는 법이지만... 그래도 줄일 수는 있습니다.</v>
      </c>
    </row>
    <row r="394" spans="4:15" x14ac:dyDescent="0.3">
      <c r="D394" s="248" t="s">
        <v>497</v>
      </c>
      <c r="E394" s="248" t="s">
        <v>2396</v>
      </c>
      <c r="O394" s="248" t="str">
        <f t="shared" si="6"/>
        <v>작긴 하지만 이미 최고의 목장자리에서 잠깐의 휴식을 취하는 것도 나쁘지 않지요.</v>
      </c>
    </row>
    <row r="395" spans="4:15" x14ac:dyDescent="0.3">
      <c r="D395" s="248" t="s">
        <v>500</v>
      </c>
      <c r="E395" s="248" t="s">
        <v>2397</v>
      </c>
      <c r="O395" s="248" t="str">
        <f t="shared" si="6"/>
        <v>들고 다니는 양이 많아지니 더 많은 우유를 짤 수 있다는 건 상식이죠.</v>
      </c>
    </row>
    <row r="396" spans="4:15" x14ac:dyDescent="0.3">
      <c r="D396" s="248" t="s">
        <v>2398</v>
      </c>
      <c r="E396" s="248" t="s">
        <v>2399</v>
      </c>
      <c r="O396" s="248" t="str">
        <f t="shared" si="6"/>
        <v>그 목장이 사실은 우리 Smart and Genius 목장이지만. 왜 그렇게 얼빠진 표정을 지으십니까?</v>
      </c>
    </row>
    <row r="397" spans="4:15" x14ac:dyDescent="0.3">
      <c r="D397" s="248" t="s">
        <v>2400</v>
      </c>
      <c r="E397" s="248" t="s">
        <v>2401</v>
      </c>
      <c r="O397" s="248" t="str">
        <f t="shared" si="6"/>
        <v>최근에는 호황에 힘입어 분기별 최고 거래 금액을 갱신하기까지 했죠.</v>
      </c>
    </row>
    <row r="398" spans="4:15" x14ac:dyDescent="0.3">
      <c r="D398" s="248" t="s">
        <v>2402</v>
      </c>
      <c r="E398" s="248" t="s">
        <v>2403</v>
      </c>
      <c r="O398" s="248" t="str">
        <f t="shared" si="6"/>
        <v>...뭐 딱히 말 하지 않아도 알것 같군요. 본인 스스로 노력이 필요하시다는 것은 알고 계실거라 믿겠습니다.</v>
      </c>
    </row>
    <row r="399" spans="4:15" x14ac:dyDescent="0.3">
      <c r="D399" s="248" t="s">
        <v>2404</v>
      </c>
      <c r="E399" s="248" t="s">
        <v>2405</v>
      </c>
      <c r="O399" s="248" t="str">
        <f t="shared" si="6"/>
        <v>짜요 목장은 열심히 하다보면 이런 표창을 받을 날이 있을 겁니다. 아` 지난해에 받았던 표창장이 한박스 있는데 구경하시겠습니까?</v>
      </c>
    </row>
    <row r="400" spans="4:15" x14ac:dyDescent="0.3">
      <c r="D400" s="248" t="s">
        <v>2406</v>
      </c>
      <c r="E400" s="248" t="s">
        <v>2407</v>
      </c>
      <c r="O400" s="248" t="str">
        <f t="shared" si="6"/>
        <v>짜요 목장 쪽에는 좋은 정보가 될 것 같군요. 영세 목장에게만 지원되기에 저희 거대 목장은 별로 연관이 없군요.</v>
      </c>
    </row>
    <row r="401" spans="4:15" x14ac:dyDescent="0.3">
      <c r="D401" s="248" t="s">
        <v>557</v>
      </c>
      <c r="E401" s="248" t="s">
        <v>2408</v>
      </c>
      <c r="O401" s="248" t="str">
        <f t="shared" si="6"/>
        <v>우리 Smart and Genius 목장같은 거대 목장은 항상 목표된 매출을 달성하기 위해 노력 중이죠.</v>
      </c>
    </row>
    <row r="402" spans="4:15" x14ac:dyDescent="0.3">
      <c r="D402" s="248" t="s">
        <v>2409</v>
      </c>
      <c r="E402" s="248" t="s">
        <v>2410</v>
      </c>
      <c r="O402" s="248" t="str">
        <f t="shared" si="6"/>
        <v>전문 연구인력이 있는 저희 목장처럼 되긴 힘들겠지만` 짜요 목장도 열심히 노력하시길 바랍니다. 교배를 게을리 하고 있는건 아니시겠죠?</v>
      </c>
    </row>
    <row r="403" spans="4:15" x14ac:dyDescent="0.3">
      <c r="D403" s="248" t="s">
        <v>2411</v>
      </c>
      <c r="E403" s="248" t="s">
        <v>2412</v>
      </c>
      <c r="O403" s="248" t="str">
        <f t="shared" si="6"/>
        <v>우수한 실적의 비결은 꾸준한 노력과 적절한 시기` 그리고 기회를 얼마만큼 잘 잡을 수 있는가 라고 할 수 있습니다.</v>
      </c>
    </row>
    <row r="404" spans="4:15" x14ac:dyDescent="0.3">
      <c r="D404" s="248" t="s">
        <v>2413</v>
      </c>
      <c r="E404" s="248" t="s">
        <v>2414</v>
      </c>
      <c r="O404" s="248" t="str">
        <f t="shared" si="6"/>
        <v>Smart and Genius 목장의 뛰어난 기술력 덕분에 변두리 목장이라도 높은 생산성을 자랑하죠.</v>
      </c>
    </row>
    <row r="405" spans="4:15" x14ac:dyDescent="0.3">
      <c r="D405" s="248" t="s">
        <v>2415</v>
      </c>
      <c r="E405" s="248" t="s">
        <v>2416</v>
      </c>
      <c r="O405" s="248" t="str">
        <f t="shared" si="6"/>
        <v>짜요 목장도 연속 거래 성공을 얼마나 했는지 잘 체크해 두고 있는지 궁금하군요.</v>
      </c>
    </row>
    <row r="406" spans="4:15" x14ac:dyDescent="0.3">
      <c r="D406" s="248" t="s">
        <v>2417</v>
      </c>
      <c r="E406" s="248" t="s">
        <v>2418</v>
      </c>
      <c r="O406" s="248" t="str">
        <f t="shared" si="6"/>
        <v>열악한 환경이라도 꾸준히 우유를 모으다 보면 좋은 결과가 있을 겁니다. 젊어서 고생은 사서도 한다고 하지 않습니까?</v>
      </c>
    </row>
    <row r="407" spans="4:15" x14ac:dyDescent="0.3">
      <c r="D407" s="248" t="s">
        <v>2419</v>
      </c>
      <c r="E407" s="248" t="s">
        <v>2420</v>
      </c>
      <c r="O407" s="248" t="str">
        <f t="shared" si="6"/>
        <v>머리를 굴려서 현명하게 거래한다면 성공적인 거래와 더불어 많은 매출을 올릴 수도 있습니다.</v>
      </c>
    </row>
    <row r="408" spans="4:15" x14ac:dyDescent="0.3">
      <c r="D408" s="248" t="s">
        <v>2421</v>
      </c>
      <c r="E408" s="248" t="s">
        <v>2422</v>
      </c>
      <c r="O408" s="248" t="str">
        <f t="shared" si="6"/>
        <v>짜요 목장에서는 경작지 확장이나 하트 작물의 재배가 꾸준히 이루어지고 있는지 모르겠습니다.</v>
      </c>
    </row>
    <row r="409" spans="4:15" x14ac:dyDescent="0.3">
      <c r="D409" s="248" t="s">
        <v>2423</v>
      </c>
      <c r="E409" s="248" t="s">
        <v>2424</v>
      </c>
      <c r="O409" s="248" t="str">
        <f t="shared" si="6"/>
        <v>우수한 우리 Smart and Genius목장의 가축들 덕에 항상 높은 매출을 기록하고 있으니 고마워 하지 않을 수 없죠.</v>
      </c>
    </row>
    <row r="410" spans="4:15" x14ac:dyDescent="0.3">
      <c r="D410" s="248" t="s">
        <v>504</v>
      </c>
      <c r="E410" s="248" t="s">
        <v>2425</v>
      </c>
      <c r="O410" s="248" t="str">
        <f t="shared" si="6"/>
        <v>꾸준하게 우유탱크를 향상시켜야 우유를 더 많이 팔아서 많은 돈을 모을 수 있으니까요.</v>
      </c>
    </row>
    <row r="411" spans="4:15" x14ac:dyDescent="0.3">
      <c r="D411" s="248" t="s">
        <v>561</v>
      </c>
      <c r="E411" s="248" t="s">
        <v>2426</v>
      </c>
      <c r="O411" s="248" t="str">
        <f t="shared" si="6"/>
        <v>그 동안 노력해준 Smart and Genius 목장의 직원들을 모두 하와이로 휴가 보냈으니 어쩔수 없는 일이죠.</v>
      </c>
    </row>
    <row r="412" spans="4:15" x14ac:dyDescent="0.3">
      <c r="D412" s="248" t="s">
        <v>2427</v>
      </c>
      <c r="E412" s="248" t="s">
        <v>2428</v>
      </c>
      <c r="O412" s="248" t="str">
        <f t="shared" si="6"/>
        <v>짜요 목장도 이런 Smart and Genius목장의 위대한 목표를 본받아 나아가면...뭐 언젠가는 좀 더 나아지지 않겠습니까?</v>
      </c>
    </row>
    <row r="413" spans="4:15" x14ac:dyDescent="0.3">
      <c r="D413" s="248" t="s">
        <v>2429</v>
      </c>
      <c r="E413" s="248" t="s">
        <v>2430</v>
      </c>
      <c r="O413" s="248" t="str">
        <f t="shared" si="6"/>
        <v>제가 없더라도 열심히 목장을 운영해 수입을 올리는 것을 게을리 하지 마시기 바랍니다.</v>
      </c>
    </row>
    <row r="414" spans="4:15" x14ac:dyDescent="0.3">
      <c r="D414" s="248" t="s">
        <v>507</v>
      </c>
      <c r="E414" s="248" t="s">
        <v>2431</v>
      </c>
      <c r="O414" s="248" t="str">
        <f t="shared" si="6"/>
        <v>짜요 목장도 꾸준히 진행을 하다 보면 좋은 결과를 볼 수 있을겁니다.</v>
      </c>
    </row>
    <row r="415" spans="4:15" x14ac:dyDescent="0.3">
      <c r="D415" s="248" t="s">
        <v>509</v>
      </c>
      <c r="E415" s="248" t="s">
        <v>2432</v>
      </c>
      <c r="O415" s="248" t="str">
        <f t="shared" si="6"/>
        <v>이런 특징을 잘 활용하는 것이 바로 높은 매출을 기록하는 지름길이라고 할 수 있습니다.</v>
      </c>
    </row>
    <row r="416" spans="4:15" x14ac:dyDescent="0.3">
      <c r="D416" s="248" t="s">
        <v>512</v>
      </c>
      <c r="E416" s="248" t="s">
        <v>2433</v>
      </c>
      <c r="O416" s="248" t="str">
        <f t="shared" si="6"/>
        <v>많은 우유를 생산해 판매하는 것은 목장주의 기본 덕목이라고 할 수 있죠.</v>
      </c>
    </row>
    <row r="417" spans="4:15" x14ac:dyDescent="0.3">
      <c r="D417" s="248" t="s">
        <v>513</v>
      </c>
      <c r="E417" s="248" t="s">
        <v>2434</v>
      </c>
      <c r="O417" s="248" t="str">
        <f t="shared" si="6"/>
        <v>현재 짜요 목장의 수준이라면 새로운 가축을 얻어야 할 때가 아닌가 싶군요.</v>
      </c>
    </row>
    <row r="418" spans="4:15" x14ac:dyDescent="0.3">
      <c r="D418" s="248" t="s">
        <v>514</v>
      </c>
      <c r="E418" s="248" t="s">
        <v>2435</v>
      </c>
      <c r="O418" s="248" t="str">
        <f t="shared" si="6"/>
        <v>좀 더 새로운 단계에 도전해 보는게 어떨까요?</v>
      </c>
    </row>
    <row r="419" spans="4:15" x14ac:dyDescent="0.3">
      <c r="D419" s="248" t="s">
        <v>306</v>
      </c>
      <c r="E419" s="248" t="s">
        <v>306</v>
      </c>
      <c r="O419" s="248" t="str">
        <f t="shared" si="6"/>
        <v>null</v>
      </c>
    </row>
    <row r="420" spans="4:15" x14ac:dyDescent="0.3">
      <c r="D420" s="248" t="s">
        <v>306</v>
      </c>
      <c r="E420" s="248" t="s">
        <v>306</v>
      </c>
      <c r="O420" s="248" t="str">
        <f t="shared" si="6"/>
        <v>null</v>
      </c>
    </row>
    <row r="421" spans="4:15" x14ac:dyDescent="0.3">
      <c r="D421" s="248" t="s">
        <v>306</v>
      </c>
      <c r="E421" s="248" t="s">
        <v>306</v>
      </c>
      <c r="O421" s="248" t="str">
        <f t="shared" si="6"/>
        <v>null</v>
      </c>
    </row>
    <row r="422" spans="4:15" x14ac:dyDescent="0.3">
      <c r="D422" s="248" t="s">
        <v>2436</v>
      </c>
      <c r="E422" s="248" t="s">
        <v>2437</v>
      </c>
      <c r="O422" s="248" t="str">
        <f t="shared" si="6"/>
        <v>늑대가 최근 기승을 부린다고 하는군요. 협회에서 개채수 조절을 목적으로 늑대를 사냥해온다면 보상을 준다니 알아두십시오.</v>
      </c>
    </row>
    <row r="423" spans="4:15" x14ac:dyDescent="0.3">
      <c r="D423" s="248" t="s">
        <v>2438</v>
      </c>
      <c r="E423" s="248" t="s">
        <v>2439</v>
      </c>
      <c r="O423" s="248" t="str">
        <f t="shared" si="6"/>
        <v>목장 주인의 덕목은 많은 수입을 꾸준히 올리는 것이죠. 얼마만큼의 매출을 올릴 것인지 생각해 보시는 것도 나쁘진 않을 겁니다.</v>
      </c>
    </row>
    <row r="424" spans="4:15" x14ac:dyDescent="0.3">
      <c r="D424" s="248" t="s">
        <v>2440</v>
      </c>
      <c r="E424" s="248" t="s">
        <v>2441</v>
      </c>
      <c r="O424" s="248" t="str">
        <f t="shared" si="6"/>
        <v>건초는 잘 재배하고 있습니까? 설마... 건초 재배가 귀찮다 이런 생각 가지고 있는건 아니시겠죠?</v>
      </c>
    </row>
    <row r="425" spans="4:15" x14ac:dyDescent="0.3">
      <c r="D425" s="248" t="s">
        <v>2442</v>
      </c>
      <c r="E425" s="248" t="s">
        <v>2443</v>
      </c>
      <c r="O425" s="248" t="str">
        <f t="shared" si="6"/>
        <v>적절한 우유 판매량으로 지속적으로 상인거래를 성공해 나가실 수 있겠습니까? 한번 보도록 하죠.</v>
      </c>
    </row>
    <row r="426" spans="4:15" x14ac:dyDescent="0.3">
      <c r="D426" s="248" t="s">
        <v>2444</v>
      </c>
      <c r="E426" s="248" t="s">
        <v>2445</v>
      </c>
      <c r="O426" s="248" t="str">
        <f t="shared" si="6"/>
        <v>다양한 방법으로 우유 생산량을 늘릴 수 있죠. 짜요 목장의 우유 생산량이 얼마나 될지 한번 확인해 볼까요?</v>
      </c>
    </row>
    <row r="427" spans="4:15" x14ac:dyDescent="0.3">
      <c r="D427" s="248" t="s">
        <v>2446</v>
      </c>
      <c r="E427" s="248" t="s">
        <v>2447</v>
      </c>
      <c r="O427" s="248" t="str">
        <f t="shared" si="6"/>
        <v>목장의 발전도는 어떻습니까? 가축 교배는 꾸준히 진행하고 있겠죠?</v>
      </c>
    </row>
    <row r="428" spans="4:15" x14ac:dyDescent="0.3">
      <c r="D428" s="248" t="s">
        <v>2448</v>
      </c>
      <c r="E428" s="252" t="s">
        <v>2448</v>
      </c>
      <c r="O428" s="248" t="str">
        <f t="shared" si="6"/>
        <v>먼저 그만한 매출을 내보시는게 어떻습니까.</v>
      </c>
    </row>
    <row r="429" spans="4:15" x14ac:dyDescent="0.3">
      <c r="D429" s="248" t="s">
        <v>2449</v>
      </c>
      <c r="E429" s="252" t="s">
        <v>2449</v>
      </c>
      <c r="O429" s="248" t="str">
        <f t="shared" si="6"/>
        <v>좋은 가축들을 모아두면 언젠가 쓰일 날이 생기게 될 겁니다.</v>
      </c>
    </row>
    <row r="430" spans="4:15" x14ac:dyDescent="0.3">
      <c r="D430" s="248" t="s">
        <v>2450</v>
      </c>
      <c r="E430" s="252" t="s">
        <v>2450</v>
      </c>
      <c r="O430" s="248" t="str">
        <f t="shared" si="6"/>
        <v>그런 의미에서 어디 짜요 목장의 우유 생산량을 한번 보도록 하죠.</v>
      </c>
    </row>
    <row r="431" spans="4:15" x14ac:dyDescent="0.3">
      <c r="D431" s="248" t="s">
        <v>2451</v>
      </c>
      <c r="E431" s="252" t="s">
        <v>2451</v>
      </c>
      <c r="O431" s="248" t="str">
        <f t="shared" si="6"/>
        <v>귀찮을지도 모르겠지만` 건초 생산은 곧 동물의 애정과도 같다고 생각해주시길 바랍니다.</v>
      </c>
    </row>
    <row r="432" spans="4:15" x14ac:dyDescent="0.3">
      <c r="D432" s="248" t="s">
        <v>2452</v>
      </c>
      <c r="E432" s="252" t="s">
        <v>2452</v>
      </c>
      <c r="O432" s="248" t="str">
        <f t="shared" si="6"/>
        <v>교배를 게을리 하는 건 아닌지 의심됩니다만... 하트 생산 한번 해보시는 게 어떻습니까?</v>
      </c>
    </row>
    <row r="433" spans="1:15" x14ac:dyDescent="0.3">
      <c r="D433" s="248" t="s">
        <v>2453</v>
      </c>
      <c r="E433" s="252" t="s">
        <v>2453</v>
      </c>
      <c r="O433" s="248" t="str">
        <f t="shared" si="6"/>
        <v>들리는 바에 의하면 짜요 목장의 늑대 사냥 실력이 보통이 아니라는데... 늑대 퇴치를 부탁드려도 되겠습니까?</v>
      </c>
    </row>
    <row r="434" spans="1:15" x14ac:dyDescent="0.3">
      <c r="D434" s="248" t="s">
        <v>2454</v>
      </c>
      <c r="E434" s="252" t="s">
        <v>2454</v>
      </c>
      <c r="O434" s="248" t="str">
        <f t="shared" si="6"/>
        <v>우유의 신선도를 올린다면 제가 준비한 선물을 드리도록 하겠습니다.</v>
      </c>
    </row>
    <row r="435" spans="1:15" x14ac:dyDescent="0.3">
      <c r="O435" s="248">
        <f t="shared" si="6"/>
        <v>0</v>
      </c>
    </row>
    <row r="436" spans="1:15" x14ac:dyDescent="0.3">
      <c r="A436" s="248" t="s">
        <v>2047</v>
      </c>
      <c r="B436" s="248" t="s">
        <v>2455</v>
      </c>
      <c r="D436" s="248" t="s">
        <v>2456</v>
      </c>
      <c r="E436" s="248" t="s">
        <v>2457</v>
      </c>
      <c r="O436" s="248" t="str">
        <f t="shared" si="6"/>
        <v>그나저나 한동안 짜요 목장에 주인이 없었다더니` 목장 꼴이 말이 아니군요.</v>
      </c>
    </row>
    <row r="437" spans="1:15" x14ac:dyDescent="0.3">
      <c r="D437" s="248" t="s">
        <v>2458</v>
      </c>
      <c r="E437" s="248" t="s">
        <v>2459</v>
      </c>
      <c r="O437" s="248" t="str">
        <f t="shared" si="6"/>
        <v>...뭘 멀뚱멀뚱 보고 있습니까? 당연히 가축을 더 많이 배치해야 하겠죠. 어떻게 해서든 새로운 가축을 목장에 추가해 보십시오.</v>
      </c>
    </row>
    <row r="438" spans="1:15" x14ac:dyDescent="0.3">
      <c r="D438" s="248" t="s">
        <v>2460</v>
      </c>
      <c r="E438" s="248" t="s">
        <v>2461</v>
      </c>
      <c r="O438" s="248" t="str">
        <f t="shared" si="6"/>
        <v>프리미엄 교배권이 있다면` 어디 한번 새로운 가축을 얻는데 시도해 보시죠.</v>
      </c>
    </row>
    <row r="439" spans="1:15" x14ac:dyDescent="0.3">
      <c r="D439" s="248" t="s">
        <v>2462</v>
      </c>
      <c r="E439" s="248" t="s">
        <v>2463</v>
      </c>
      <c r="O439" s="248" t="str">
        <f t="shared" si="6"/>
        <v>더불어 말씀드리자면 [ffcc00]업그레이드[ffffff]는 [ffcc00]좌측 하단의 메뉴[ffffff]에서 [ffcc00]업그레이드 항목[ffffff]으로 들어가면 진행 할 수 있습니다.</v>
      </c>
    </row>
    <row r="440" spans="1:15" x14ac:dyDescent="0.3">
      <c r="D440" s="248" t="s">
        <v>2464</v>
      </c>
      <c r="E440" s="248" t="s">
        <v>2465</v>
      </c>
      <c r="O440" s="248" t="str">
        <f t="shared" si="6"/>
        <v>그런 의미에서 [ffcc00]경작지[ffffff]에서 건초를 충분히 비축한다면 다음에 다시 이야기하도록 하겠습니다.</v>
      </c>
    </row>
    <row r="441" spans="1:15" x14ac:dyDescent="0.3">
      <c r="D441" s="248" t="s">
        <v>490</v>
      </c>
      <c r="E441" s="248" t="s">
        <v>2466</v>
      </c>
      <c r="O441" s="248" t="str">
        <f t="shared" si="6"/>
        <v>설마 업그레이드를 어떻게 했는지 벌써 까먹으신건 아니겠죠?</v>
      </c>
    </row>
    <row r="442" spans="1:15" x14ac:dyDescent="0.3">
      <c r="D442" s="248" t="s">
        <v>556</v>
      </c>
      <c r="E442" s="248" t="s">
        <v>2467</v>
      </c>
      <c r="O442" s="248" t="str">
        <f t="shared" si="6"/>
        <v>우리 Smart and Genius 목장에서는 최근 각광받는 산양젖을 생산하고 있으니 짜요목장도 뭐 언젠가 그렇게 되길 빌겠습니다.</v>
      </c>
    </row>
    <row r="443" spans="1:15" x14ac:dyDescent="0.3">
      <c r="D443" s="248" t="s">
        <v>2468</v>
      </c>
      <c r="E443" s="248" t="s">
        <v>2469</v>
      </c>
      <c r="O443" s="248" t="str">
        <f t="shared" si="6"/>
        <v>아무튼 늑대는 [ffcc00]보이는 족족 쏴서[ffffff] 쫓아버리는 걸 잊지 마십시오. 항상 [ffcc00]총알을 넉넉히 사두는 것[ffffff]도 잊지 말고 말이죠.</v>
      </c>
    </row>
    <row r="444" spans="1:15" x14ac:dyDescent="0.3">
      <c r="D444" s="248" t="s">
        <v>491</v>
      </c>
      <c r="E444" s="248" t="s">
        <v>2470</v>
      </c>
      <c r="O444" s="248" t="str">
        <f t="shared" si="6"/>
        <v>그럴려면 돈 아껴서 우유를 짤 생각 하지 말고 아이템을 투자해 우유를 많이 짤 생각을 하시기 바랍니다.</v>
      </c>
    </row>
    <row r="445" spans="1:15" x14ac:dyDescent="0.3">
      <c r="D445" s="248" t="s">
        <v>2471</v>
      </c>
      <c r="E445" s="248" t="s">
        <v>2472</v>
      </c>
      <c r="O445" s="248" t="str">
        <f t="shared" si="6"/>
        <v>전문 알바들로 구성된 긴급도움 지원은 누구나 사용할 수 있으니 끙끙거리지 말고 필요할때면 사용해보시기 바랍니다.</v>
      </c>
    </row>
    <row r="446" spans="1:15" x14ac:dyDescent="0.3">
      <c r="D446" s="248" t="s">
        <v>2473</v>
      </c>
      <c r="E446" s="248" t="s">
        <v>2474</v>
      </c>
      <c r="O446" s="248" t="str">
        <f t="shared" si="6"/>
        <v>어떻게 해야 경작지에서 한번에 더 많은 건초를 얻을 수 있을지 한번 생각해보시기 바랍니다.</v>
      </c>
    </row>
    <row r="447" spans="1:15" x14ac:dyDescent="0.3">
      <c r="D447" s="248" t="s">
        <v>2475</v>
      </c>
      <c r="E447" s="248" t="s">
        <v>2476</v>
      </c>
      <c r="O447" s="248" t="str">
        <f t="shared" si="6"/>
        <v>그러기 위해서는 일단 건초부터 열심히 수확해야 하지 않겠습니까?</v>
      </c>
    </row>
    <row r="448" spans="1:15" x14ac:dyDescent="0.3">
      <c r="D448" s="248" t="s">
        <v>2477</v>
      </c>
      <c r="E448" s="248" t="s">
        <v>2478</v>
      </c>
      <c r="O448" s="248" t="str">
        <f t="shared" si="6"/>
        <v>게다가 집을 업그레이드하게 되면 더 멋진 집으로 바뀌게 되니 당연히 바꿔야 하는게 정상이죠.</v>
      </c>
    </row>
    <row r="449" spans="4:15" x14ac:dyDescent="0.3">
      <c r="D449" s="248" t="s">
        <v>2479</v>
      </c>
      <c r="E449" s="248" t="s">
        <v>2480</v>
      </c>
      <c r="O449" s="248" t="str">
        <f t="shared" si="6"/>
        <v>...상인하고 거래 할 때 싸우기라도 했습니까? 좀 더 [ffcc00]거래를 성공시키고[ffffff] 명성도를 높게 올려보십시오.</v>
      </c>
    </row>
    <row r="450" spans="4:15" x14ac:dyDescent="0.3">
      <c r="D450" s="248" t="s">
        <v>2481</v>
      </c>
      <c r="E450" s="248" t="s">
        <v>2482</v>
      </c>
      <c r="O450" s="248" t="str">
        <f t="shared" si="6"/>
        <v>업그레이드는 필요 없다고 느껴지는 것도 반드시 도움이 되게 마련이니 잊지 말고 향상시키시기 바랍니다.</v>
      </c>
    </row>
    <row r="451" spans="4:15" x14ac:dyDescent="0.3">
      <c r="D451" s="248" t="s">
        <v>2483</v>
      </c>
      <c r="E451" s="248" t="s">
        <v>2484</v>
      </c>
      <c r="O451" s="248" t="str">
        <f t="shared" si="6"/>
        <v>이럴때라도 짜요목장이 열심히 한다면 상대적으로 좀 더 돋보이지 않겠습니까?</v>
      </c>
    </row>
    <row r="452" spans="4:15" x14ac:dyDescent="0.3">
      <c r="D452" s="248" t="s">
        <v>2485</v>
      </c>
      <c r="E452" s="248" t="s">
        <v>2486</v>
      </c>
      <c r="O452" s="248" t="str">
        <f t="shared" si="6"/>
        <v>그런 의미에서 친구라도 한 명 사귀어 보는게 어떠신가요? 평생 그렇게 외롭게 살 생각이 아니면 말이죠.</v>
      </c>
    </row>
    <row r="453" spans="4:15" x14ac:dyDescent="0.3">
      <c r="D453" s="248" t="s">
        <v>2487</v>
      </c>
      <c r="E453" s="248" t="s">
        <v>2488</v>
      </c>
      <c r="O453" s="248" t="str">
        <f t="shared" ref="O453:O516" si="7">IF($B$1="한글",D453,IF($B$1="영어",E453,IF($B$1="일본어",F453)))</f>
        <v>참고로 전 목장 주인은 교배에 신경 안쓰고 돈 모으다가 목장이 망했다고 하니` 주의하시기 바랍니다.</v>
      </c>
    </row>
    <row r="454" spans="4:15" x14ac:dyDescent="0.3">
      <c r="D454" s="248" t="s">
        <v>2489</v>
      </c>
      <c r="E454" s="248" t="s">
        <v>2490</v>
      </c>
      <c r="O454" s="248" t="str">
        <f t="shared" si="7"/>
        <v>어떤 일이 일어날지 모르니 내 집의 가축 관리 탭에서 [ffcc00]가축을 보관할 공간[ffffff]을 확장해두십시오.</v>
      </c>
    </row>
    <row r="455" spans="4:15" x14ac:dyDescent="0.3">
      <c r="D455" s="248" t="s">
        <v>2491</v>
      </c>
      <c r="E455" s="248" t="s">
        <v>2492</v>
      </c>
      <c r="O455" s="248" t="str">
        <f t="shared" si="7"/>
        <v>...뭐 짜요 목장도 어디 힘내서 우유 거래를 진행하시기 바랍니다.</v>
      </c>
    </row>
    <row r="456" spans="4:15" x14ac:dyDescent="0.3">
      <c r="D456" s="248" t="s">
        <v>2493</v>
      </c>
      <c r="E456" s="248" t="s">
        <v>2494</v>
      </c>
      <c r="O456" s="248" t="str">
        <f t="shared" si="7"/>
        <v>꾸준히 노력하다 보면 언젠가 짜요 목장의 우유 생산량도 충분히 남부럽지 않은 수준에 도달 할 수 있을겁니다. 언젠가는..</v>
      </c>
    </row>
    <row r="457" spans="4:15" x14ac:dyDescent="0.3">
      <c r="D457" s="248" t="s">
        <v>494</v>
      </c>
      <c r="E457" s="248" t="s">
        <v>2495</v>
      </c>
      <c r="O457" s="248" t="str">
        <f t="shared" si="7"/>
        <v>목장을 좀 더 청결하게 관리한다면 질병에 덜 걸리겠죠. 당장 시작하시기 바랍니다.</v>
      </c>
    </row>
    <row r="458" spans="4:15" x14ac:dyDescent="0.3">
      <c r="D458" s="248" t="s">
        <v>498</v>
      </c>
      <c r="E458" s="248" t="s">
        <v>2496</v>
      </c>
      <c r="O458" s="248" t="str">
        <f t="shared" si="7"/>
        <v>언젠가 짜요 목장도 이렇게 쉬고 싶은 날이 있을테니 열심히 하시기 바랍니다.</v>
      </c>
    </row>
    <row r="459" spans="4:15" x14ac:dyDescent="0.3">
      <c r="D459" s="248" t="s">
        <v>2497</v>
      </c>
      <c r="E459" s="248" t="s">
        <v>2498</v>
      </c>
      <c r="O459" s="248" t="str">
        <f t="shared" si="7"/>
        <v>...그러니까 우유를 좀 더 편하게 모을수 있으니 업그레이드를 꾸준히 하시라는 말입니다.</v>
      </c>
    </row>
    <row r="460" spans="4:15" x14ac:dyDescent="0.3">
      <c r="D460" s="248" t="s">
        <v>2499</v>
      </c>
      <c r="E460" s="248" t="s">
        <v>2500</v>
      </c>
      <c r="O460" s="248" t="str">
        <f t="shared" si="7"/>
        <v>짜요 목장도 그러기 위해서는 일단 하트부터 열심히 수확해야 하지 않겠습니까?</v>
      </c>
    </row>
    <row r="461" spans="4:15" x14ac:dyDescent="0.3">
      <c r="D461" s="248" t="s">
        <v>2501</v>
      </c>
      <c r="E461" s="248" t="s">
        <v>2502</v>
      </c>
      <c r="O461" s="248" t="str">
        <f t="shared" si="7"/>
        <v>흠 뭐... 짜요 목장도 열심히 하다보면 언젠가 좋은 매출을 올리는 날이 오지않겠습니까? 열심히 해보십시오.</v>
      </c>
    </row>
    <row r="462" spans="4:15" x14ac:dyDescent="0.3">
      <c r="D462" s="248" t="s">
        <v>2503</v>
      </c>
      <c r="E462" s="248" t="s">
        <v>2504</v>
      </c>
      <c r="O462" s="248" t="str">
        <f t="shared" si="7"/>
        <v>한시라도 빨리 작은 목장에서 벗어나기 위해 꾸준히 우유를 모으시기 바랍니다.</v>
      </c>
    </row>
    <row r="463" spans="4:15" x14ac:dyDescent="0.3">
      <c r="D463" s="248" t="s">
        <v>306</v>
      </c>
      <c r="E463" s="248" t="s">
        <v>306</v>
      </c>
      <c r="O463" s="248" t="str">
        <f t="shared" si="7"/>
        <v>null</v>
      </c>
    </row>
    <row r="464" spans="4:15" x14ac:dyDescent="0.3">
      <c r="D464" s="248" t="s">
        <v>306</v>
      </c>
      <c r="E464" s="248" t="s">
        <v>306</v>
      </c>
      <c r="O464" s="248" t="str">
        <f t="shared" si="7"/>
        <v>null</v>
      </c>
    </row>
    <row r="465" spans="4:15" x14ac:dyDescent="0.3">
      <c r="D465" s="248" t="s">
        <v>2505</v>
      </c>
      <c r="E465" s="248" t="s">
        <v>2506</v>
      </c>
      <c r="O465" s="248" t="str">
        <f t="shared" si="7"/>
        <v>짜요목장이 뭐 손톱만하긴 하지만... 어쨌든 꾸준히 매출을 향상시키는 것이 중요한 것 아니겠습니까?</v>
      </c>
    </row>
    <row r="466" spans="4:15" x14ac:dyDescent="0.3">
      <c r="D466" s="248" t="s">
        <v>306</v>
      </c>
      <c r="E466" s="248" t="s">
        <v>306</v>
      </c>
      <c r="O466" s="248" t="str">
        <f t="shared" si="7"/>
        <v>null</v>
      </c>
    </row>
    <row r="467" spans="4:15" x14ac:dyDescent="0.3">
      <c r="D467" s="248" t="s">
        <v>2507</v>
      </c>
      <c r="E467" s="248" t="s">
        <v>2508</v>
      </c>
      <c r="O467" s="248" t="str">
        <f t="shared" si="7"/>
        <v>그런 의미에서 짜요 목장도 높은 매출 달성을 목표로 잡고 진행해보시는게 어떻습니까?</v>
      </c>
    </row>
    <row r="468" spans="4:15" x14ac:dyDescent="0.3">
      <c r="D468" s="248" t="s">
        <v>2509</v>
      </c>
      <c r="E468" s="248" t="s">
        <v>2510</v>
      </c>
      <c r="O468" s="248" t="str">
        <f t="shared" si="7"/>
        <v>꾸준하게 업그레이드를 진행했다면 최고 우유 판매량을 기록해보는 것도 좋은 경험이 될 겁니다.</v>
      </c>
    </row>
    <row r="469" spans="4:15" x14ac:dyDescent="0.3">
      <c r="D469" s="248" t="s">
        <v>306</v>
      </c>
      <c r="E469" s="248" t="s">
        <v>306</v>
      </c>
      <c r="O469" s="248" t="str">
        <f t="shared" si="7"/>
        <v>null</v>
      </c>
    </row>
    <row r="470" spans="4:15" x14ac:dyDescent="0.3">
      <c r="D470" s="248" t="s">
        <v>306</v>
      </c>
      <c r="E470" s="248" t="s">
        <v>306</v>
      </c>
      <c r="O470" s="248" t="str">
        <f t="shared" si="7"/>
        <v>null</v>
      </c>
    </row>
    <row r="471" spans="4:15" x14ac:dyDescent="0.3">
      <c r="D471" s="248" t="s">
        <v>2511</v>
      </c>
      <c r="E471" s="248" t="s">
        <v>2512</v>
      </c>
      <c r="O471" s="248" t="str">
        <f t="shared" si="7"/>
        <v>어디 얼마나 운영을 잘 할수 있을지 보도록 하겠습니다.</v>
      </c>
    </row>
    <row r="472" spans="4:15" x14ac:dyDescent="0.3">
      <c r="D472" s="248" t="s">
        <v>2513</v>
      </c>
      <c r="E472" s="248" t="s">
        <v>2514</v>
      </c>
      <c r="O472" s="248" t="str">
        <f t="shared" si="7"/>
        <v>하트의 꾸준한 생산은 가축 교배와도 직결되니 많은 노력을 기울이시기 바랍니다.</v>
      </c>
    </row>
    <row r="473" spans="4:15" x14ac:dyDescent="0.3">
      <c r="D473" s="248" t="s">
        <v>2515</v>
      </c>
      <c r="E473" s="248" t="s">
        <v>2516</v>
      </c>
      <c r="O473" s="248" t="str">
        <f t="shared" si="7"/>
        <v>짜요 목장도 한번 매출 기록 갱신에 도전해 보는게 어떻습니까?</v>
      </c>
    </row>
    <row r="474" spans="4:15" x14ac:dyDescent="0.3">
      <c r="D474" s="248" t="s">
        <v>2517</v>
      </c>
      <c r="E474" s="248" t="s">
        <v>2518</v>
      </c>
      <c r="O474" s="248" t="str">
        <f t="shared" si="7"/>
        <v>어디 얼마나 우유를 팔 수 있을지 지켜보도록 하겠습니다.</v>
      </c>
    </row>
    <row r="475" spans="4:15" x14ac:dyDescent="0.3">
      <c r="D475" s="248" t="s">
        <v>505</v>
      </c>
      <c r="E475" s="248" t="s">
        <v>2519</v>
      </c>
      <c r="O475" s="248" t="str">
        <f t="shared" si="7"/>
        <v>저희가 쉬고 있는 틈을 타서라도 연속거래 수상의 기회를 노려보시기 바랍니다.</v>
      </c>
    </row>
    <row r="476" spans="4:15" x14ac:dyDescent="0.3">
      <c r="D476" s="248" t="s">
        <v>2520</v>
      </c>
      <c r="E476" s="248" t="s">
        <v>2521</v>
      </c>
      <c r="O476" s="248" t="str">
        <f t="shared" si="7"/>
        <v>예를 들어 우유 판매량 갱신이라던가 이러한 목표 말이죠.</v>
      </c>
    </row>
    <row r="477" spans="4:15" x14ac:dyDescent="0.3">
      <c r="D477" s="248" t="s">
        <v>306</v>
      </c>
      <c r="E477" s="248" t="s">
        <v>306</v>
      </c>
      <c r="O477" s="248" t="str">
        <f t="shared" si="7"/>
        <v>null</v>
      </c>
    </row>
    <row r="478" spans="4:15" x14ac:dyDescent="0.3">
      <c r="D478" s="248" t="s">
        <v>2522</v>
      </c>
      <c r="E478" s="248" t="s">
        <v>2523</v>
      </c>
      <c r="O478" s="248" t="str">
        <f t="shared" si="7"/>
        <v>들으셨습니까? 꾸준히 하시라는 말입니다. 뭐긴요? 가축 교배죠.</v>
      </c>
    </row>
    <row r="479" spans="4:15" x14ac:dyDescent="0.3">
      <c r="D479" s="248" t="s">
        <v>510</v>
      </c>
      <c r="E479" s="248" t="s">
        <v>2524</v>
      </c>
      <c r="O479" s="248" t="str">
        <f t="shared" si="7"/>
        <v>짜요 목장도 더 높은 매출을 기록하기 위해 노력해보시기 바랍니다.</v>
      </c>
    </row>
    <row r="480" spans="4:15" x14ac:dyDescent="0.3">
      <c r="D480" s="248" t="s">
        <v>2525</v>
      </c>
      <c r="E480" s="248" t="s">
        <v>2526</v>
      </c>
      <c r="O480" s="248" t="str">
        <f t="shared" si="7"/>
        <v>그런 의미에서 이번엔 얼마만큼의 우유를 한번에 판매할 수 있을지 보도록 하죠.</v>
      </c>
    </row>
    <row r="481" spans="4:15" x14ac:dyDescent="0.3">
      <c r="D481" s="248" t="s">
        <v>306</v>
      </c>
      <c r="E481" s="248" t="s">
        <v>306</v>
      </c>
      <c r="O481" s="248" t="str">
        <f t="shared" si="7"/>
        <v>null</v>
      </c>
    </row>
    <row r="482" spans="4:15" x14ac:dyDescent="0.3">
      <c r="D482" s="248" t="s">
        <v>306</v>
      </c>
      <c r="E482" s="248" t="s">
        <v>306</v>
      </c>
      <c r="O482" s="248" t="str">
        <f t="shared" si="7"/>
        <v>null</v>
      </c>
    </row>
    <row r="483" spans="4:15" x14ac:dyDescent="0.3">
      <c r="D483" s="248" t="s">
        <v>306</v>
      </c>
      <c r="E483" s="248" t="s">
        <v>306</v>
      </c>
      <c r="O483" s="248" t="str">
        <f t="shared" si="7"/>
        <v>null</v>
      </c>
    </row>
    <row r="484" spans="4:15" x14ac:dyDescent="0.3">
      <c r="D484" s="248" t="s">
        <v>306</v>
      </c>
      <c r="E484" s="248" t="s">
        <v>306</v>
      </c>
      <c r="O484" s="248" t="str">
        <f t="shared" si="7"/>
        <v>null</v>
      </c>
    </row>
    <row r="485" spans="4:15" x14ac:dyDescent="0.3">
      <c r="D485" s="248" t="s">
        <v>306</v>
      </c>
      <c r="E485" s="248" t="s">
        <v>306</v>
      </c>
      <c r="O485" s="248" t="str">
        <f t="shared" si="7"/>
        <v>null</v>
      </c>
    </row>
    <row r="486" spans="4:15" x14ac:dyDescent="0.3">
      <c r="D486" s="248" t="s">
        <v>2527</v>
      </c>
      <c r="E486" s="248" t="s">
        <v>2528</v>
      </c>
      <c r="O486" s="248" t="str">
        <f t="shared" si="7"/>
        <v>짜요 목장 인근에 늑대가 너무 많이 보이는 것 같지 않습니까? 저희 목장에도 피해가 올지 모르니 꾸준히 늑대를 사냥해 주시면 감사하겠군요.</v>
      </c>
    </row>
    <row r="487" spans="4:15" x14ac:dyDescent="0.3">
      <c r="D487" s="248" t="s">
        <v>2529</v>
      </c>
      <c r="E487" s="248" t="s">
        <v>2530</v>
      </c>
      <c r="O487" s="248" t="str">
        <f t="shared" si="7"/>
        <v>제 스마트한 목장의 수입량을 따라오기 위해서 간단한 도전거리를 내드리도록 하겠습니다.</v>
      </c>
    </row>
    <row r="488" spans="4:15" x14ac:dyDescent="0.3">
      <c r="D488" s="248" t="s">
        <v>2531</v>
      </c>
      <c r="E488" s="248" t="s">
        <v>2532</v>
      </c>
      <c r="O488" s="248" t="str">
        <f t="shared" si="7"/>
        <v>가축에게 건초를 잘 주어야 우유 생산이 원활하게 이루어지죠. 그런 의미에서 건초 생산에 관한 과제를 하나 내드리죠.</v>
      </c>
    </row>
    <row r="489" spans="4:15" x14ac:dyDescent="0.3">
      <c r="D489" s="248" t="s">
        <v>2533</v>
      </c>
      <c r="E489" s="248" t="s">
        <v>2534</v>
      </c>
      <c r="O489" s="248" t="str">
        <f t="shared" si="7"/>
        <v>상인과 연속적으로 거래를 성사시키는 것도 목장 주의 능력중 하나입니다. 이런 간단한 것도 못하진 않겠죠...?</v>
      </c>
    </row>
    <row r="490" spans="4:15" x14ac:dyDescent="0.3">
      <c r="D490" s="248" t="s">
        <v>2535</v>
      </c>
      <c r="E490" s="248" t="s">
        <v>2536</v>
      </c>
      <c r="O490" s="248" t="str">
        <f t="shared" si="7"/>
        <v>짜요 목장의 우유 생산량이 얼마나 될지 궁금하군요. 그 동안 우유를 짜는 실력이 많이 늘었길 바랍니다.</v>
      </c>
    </row>
    <row r="491" spans="4:15" x14ac:dyDescent="0.3">
      <c r="D491" s="248" t="s">
        <v>2537</v>
      </c>
      <c r="E491" s="248" t="s">
        <v>2538</v>
      </c>
      <c r="O491" s="248" t="str">
        <f t="shared" si="7"/>
        <v>가축 교배에 투자하는 것은 곧 미래에 투자하는 것과 같습니다. 그런 의미에서 가축 교배를 몇번 진행해 보십시오.</v>
      </c>
    </row>
    <row r="492" spans="4:15" x14ac:dyDescent="0.3">
      <c r="D492" s="248" t="s">
        <v>306</v>
      </c>
      <c r="E492" s="248" t="s">
        <v>306</v>
      </c>
      <c r="O492" s="248" t="str">
        <f t="shared" si="7"/>
        <v>null</v>
      </c>
    </row>
    <row r="493" spans="4:15" x14ac:dyDescent="0.3">
      <c r="D493" s="248" t="s">
        <v>306</v>
      </c>
      <c r="E493" s="248" t="s">
        <v>306</v>
      </c>
      <c r="O493" s="248" t="str">
        <f t="shared" si="7"/>
        <v>null</v>
      </c>
    </row>
    <row r="494" spans="4:15" x14ac:dyDescent="0.3">
      <c r="D494" s="248" t="s">
        <v>306</v>
      </c>
      <c r="E494" s="248" t="s">
        <v>306</v>
      </c>
      <c r="O494" s="248" t="str">
        <f t="shared" si="7"/>
        <v>null</v>
      </c>
    </row>
    <row r="495" spans="4:15" x14ac:dyDescent="0.3">
      <c r="D495" s="248" t="s">
        <v>2539</v>
      </c>
      <c r="E495" s="252" t="s">
        <v>2539</v>
      </c>
      <c r="O495" s="248" t="str">
        <f t="shared" si="7"/>
        <v>그런 의미에서 건초를 열심히 생산하면 선물을 드리도록 하죠.</v>
      </c>
    </row>
    <row r="496" spans="4:15" x14ac:dyDescent="0.3">
      <c r="D496" s="248" t="s">
        <v>306</v>
      </c>
      <c r="E496" s="248" t="s">
        <v>306</v>
      </c>
      <c r="O496" s="248" t="str">
        <f t="shared" si="7"/>
        <v>null</v>
      </c>
    </row>
    <row r="497" spans="1:15" x14ac:dyDescent="0.3">
      <c r="D497" s="248" t="s">
        <v>306</v>
      </c>
      <c r="E497" s="248" t="s">
        <v>306</v>
      </c>
      <c r="O497" s="248" t="str">
        <f t="shared" si="7"/>
        <v>null</v>
      </c>
    </row>
    <row r="498" spans="1:15" x14ac:dyDescent="0.3">
      <c r="D498" s="248" t="s">
        <v>306</v>
      </c>
      <c r="E498" s="248" t="s">
        <v>306</v>
      </c>
      <c r="O498" s="248" t="str">
        <f t="shared" si="7"/>
        <v>null</v>
      </c>
    </row>
    <row r="499" spans="1:15" x14ac:dyDescent="0.3">
      <c r="O499" s="248">
        <f t="shared" si="7"/>
        <v>0</v>
      </c>
    </row>
    <row r="500" spans="1:15" x14ac:dyDescent="0.3">
      <c r="A500" s="248" t="s">
        <v>2047</v>
      </c>
      <c r="B500" s="248" t="s">
        <v>2540</v>
      </c>
      <c r="D500" s="241" t="s">
        <v>2541</v>
      </c>
      <c r="E500" s="248" t="s">
        <v>2542</v>
      </c>
      <c r="O500" s="248" t="str">
        <f t="shared" si="7"/>
        <v>일단 얼마나 우유를 잘 모으는지 보도록 하죠. 얼마나 해낼 수 있는지 평가를 한후 이야기 하도록 하겠습니다.</v>
      </c>
    </row>
    <row r="501" spans="1:15" x14ac:dyDescent="0.3">
      <c r="O501" s="248">
        <f t="shared" si="7"/>
        <v>0</v>
      </c>
    </row>
    <row r="502" spans="1:15" x14ac:dyDescent="0.3">
      <c r="A502" s="248" t="s">
        <v>451</v>
      </c>
      <c r="B502" s="248" t="s">
        <v>169</v>
      </c>
      <c r="D502" s="248" t="s">
        <v>2543</v>
      </c>
      <c r="E502" s="248" t="s">
        <v>2544</v>
      </c>
      <c r="O502" s="248" t="str">
        <f t="shared" si="7"/>
        <v>목장에 가축을 최대 (n)마리 배치해보세요.</v>
      </c>
    </row>
    <row r="503" spans="1:15" x14ac:dyDescent="0.3">
      <c r="D503" s="248" t="s">
        <v>2545</v>
      </c>
      <c r="E503" s="248" t="s">
        <v>2546</v>
      </c>
      <c r="O503" s="248" t="str">
        <f t="shared" si="7"/>
        <v>건초를 (n)개 생산하세요.</v>
      </c>
    </row>
    <row r="504" spans="1:15" x14ac:dyDescent="0.3">
      <c r="D504" s="248" t="s">
        <v>2547</v>
      </c>
      <c r="E504" s="248" t="s">
        <v>2548</v>
      </c>
      <c r="O504" s="248" t="str">
        <f t="shared" si="7"/>
        <v>착유기를 (n)단계로 향상시키세요.</v>
      </c>
    </row>
    <row r="505" spans="1:15" x14ac:dyDescent="0.3">
      <c r="D505" s="248" t="s">
        <v>2549</v>
      </c>
      <c r="E505" s="248" t="s">
        <v>2550</v>
      </c>
      <c r="O505" s="248" t="str">
        <f t="shared" si="7"/>
        <v>우유탱크를 (n)단계로 향상시키세요.</v>
      </c>
    </row>
    <row r="506" spans="1:15" x14ac:dyDescent="0.3">
      <c r="D506" s="248" t="s">
        <v>2551</v>
      </c>
      <c r="E506" s="248" t="s">
        <v>2552</v>
      </c>
      <c r="O506" s="248" t="str">
        <f t="shared" si="7"/>
        <v>알바 아이템 (n)번 사용하기</v>
      </c>
    </row>
    <row r="507" spans="1:15" x14ac:dyDescent="0.3">
      <c r="D507" s="248" t="s">
        <v>2553</v>
      </c>
      <c r="E507" s="248" t="s">
        <v>2554</v>
      </c>
      <c r="O507" s="248" t="str">
        <f t="shared" si="7"/>
        <v>늑대 (n)마리 잡아 보세요.</v>
      </c>
    </row>
    <row r="508" spans="1:15" x14ac:dyDescent="0.3">
      <c r="D508" s="248" t="s">
        <v>2555</v>
      </c>
      <c r="E508" s="248" t="s">
        <v>2556</v>
      </c>
      <c r="O508" s="248" t="str">
        <f t="shared" si="7"/>
        <v>긴급지원을 (n)번 사용해보세요.</v>
      </c>
    </row>
    <row r="509" spans="1:15" x14ac:dyDescent="0.3">
      <c r="D509" s="248" t="s">
        <v>2557</v>
      </c>
      <c r="E509" s="248" t="s">
        <v>2558</v>
      </c>
      <c r="O509" s="248" t="str">
        <f t="shared" si="7"/>
        <v>경작지를 (n)개 보유하세요.</v>
      </c>
    </row>
    <row r="510" spans="1:15" x14ac:dyDescent="0.3">
      <c r="D510" s="248" t="s">
        <v>2559</v>
      </c>
      <c r="E510" s="248" t="s">
        <v>2560</v>
      </c>
      <c r="O510" s="248" t="str">
        <f t="shared" si="7"/>
        <v>집을 (n)으로 향상시키세요.</v>
      </c>
    </row>
    <row r="511" spans="1:15" x14ac:dyDescent="0.3">
      <c r="D511" s="248" t="s">
        <v>2561</v>
      </c>
      <c r="E511" s="248" t="s">
        <v>2562</v>
      </c>
      <c r="O511" s="248" t="str">
        <f t="shared" si="7"/>
        <v>명성 레벨을 (n)까지 올려보세요.</v>
      </c>
    </row>
    <row r="512" spans="1:15" x14ac:dyDescent="0.3">
      <c r="D512" s="248" t="s">
        <v>2563</v>
      </c>
      <c r="E512" s="248" t="s">
        <v>2564</v>
      </c>
      <c r="O512" s="248" t="str">
        <f t="shared" si="7"/>
        <v>주입기를 (n)단계로 향상시키세요.</v>
      </c>
    </row>
    <row r="513" spans="4:15" x14ac:dyDescent="0.3">
      <c r="D513" s="248" t="s">
        <v>2565</v>
      </c>
      <c r="E513" s="248" t="s">
        <v>2566</v>
      </c>
      <c r="O513" s="248" t="str">
        <f t="shared" si="7"/>
        <v>여러 달 거래하여 (n)만 코인 매출에 도달하세요.</v>
      </c>
    </row>
    <row r="514" spans="4:15" x14ac:dyDescent="0.3">
      <c r="D514" s="248" t="s">
        <v>2567</v>
      </c>
      <c r="E514" s="248" t="s">
        <v>2568</v>
      </c>
      <c r="O514" s="248" t="str">
        <f t="shared" si="7"/>
        <v>친구를 (n)명 추가하세요.</v>
      </c>
    </row>
    <row r="515" spans="4:15" x14ac:dyDescent="0.3">
      <c r="D515" s="248" t="s">
        <v>2569</v>
      </c>
      <c r="E515" s="248" t="s">
        <v>2570</v>
      </c>
      <c r="O515" s="248" t="str">
        <f t="shared" si="7"/>
        <v>친구에게 하트를 (n)개 선물해보세요.</v>
      </c>
    </row>
    <row r="516" spans="4:15" x14ac:dyDescent="0.3">
      <c r="D516" s="248" t="s">
        <v>2571</v>
      </c>
      <c r="E516" s="248" t="s">
        <v>2572</v>
      </c>
      <c r="O516" s="248" t="str">
        <f t="shared" si="7"/>
        <v>일반 교배를 (n)번 해보세요.</v>
      </c>
    </row>
    <row r="517" spans="4:15" x14ac:dyDescent="0.3">
      <c r="D517" s="248" t="s">
        <v>2573</v>
      </c>
      <c r="E517" s="248" t="s">
        <v>2574</v>
      </c>
      <c r="O517" s="248" t="str">
        <f t="shared" ref="O517:O580" si="8">IF($B$1="한글",D517,IF($B$1="영어",E517,IF($B$1="일본어",F517)))</f>
        <v>가축 인벤토리를 (n)회 확장하세요.</v>
      </c>
    </row>
    <row r="518" spans="4:15" x14ac:dyDescent="0.3">
      <c r="D518" s="248" t="s">
        <v>2575</v>
      </c>
      <c r="E518" s="248" t="s">
        <v>2576</v>
      </c>
      <c r="O518" s="248" t="str">
        <f t="shared" si="8"/>
        <v>연속으로 거래를 (n)번 성공하세요.</v>
      </c>
    </row>
    <row r="519" spans="4:15" x14ac:dyDescent="0.3">
      <c r="D519" s="248" t="s">
        <v>2577</v>
      </c>
      <c r="E519" s="248" t="s">
        <v>2578</v>
      </c>
      <c r="O519" s="248" t="str">
        <f t="shared" si="8"/>
        <v>여러 달 동안 우유를 (n)배럴 생산해 거래해 보세요.</v>
      </c>
    </row>
    <row r="520" spans="4:15" x14ac:dyDescent="0.3">
      <c r="D520" s="248" t="s">
        <v>2579</v>
      </c>
      <c r="E520" s="248" t="s">
        <v>2580</v>
      </c>
      <c r="O520" s="248" t="str">
        <f t="shared" si="8"/>
        <v>양동이를 (n)단계로 향상시키세요.</v>
      </c>
    </row>
    <row r="521" spans="4:15" x14ac:dyDescent="0.3">
      <c r="D521" s="248" t="s">
        <v>2581</v>
      </c>
      <c r="E521" s="248" t="s">
        <v>2582</v>
      </c>
      <c r="O521" s="248" t="str">
        <f t="shared" si="8"/>
        <v>하트를 (n)개 수확해 보세요.</v>
      </c>
    </row>
    <row r="522" spans="4:15" x14ac:dyDescent="0.3">
      <c r="D522" s="248" t="s">
        <v>2583</v>
      </c>
      <c r="E522" s="248" t="s">
        <v>2584</v>
      </c>
      <c r="O522" s="248" t="str">
        <f t="shared" si="8"/>
        <v>1회 거래로 (n)만 코인의 수입을 올리세요.</v>
      </c>
    </row>
    <row r="523" spans="4:15" x14ac:dyDescent="0.3">
      <c r="D523" s="248" t="s">
        <v>2585</v>
      </c>
      <c r="E523" s="248" t="s">
        <v>2586</v>
      </c>
      <c r="O523" s="248" t="str">
        <f t="shared" si="8"/>
        <v>1회 거래로 (n)배럴의 우유를 판매하세요.</v>
      </c>
    </row>
    <row r="524" spans="4:15" x14ac:dyDescent="0.3">
      <c r="D524" s="248" t="s">
        <v>2587</v>
      </c>
      <c r="E524" s="248" t="s">
        <v>2588</v>
      </c>
      <c r="O524" s="248" t="str">
        <f t="shared" si="8"/>
        <v>신선도 (n) 이상의 우유를 판매하세요.</v>
      </c>
    </row>
    <row r="525" spans="4:15" x14ac:dyDescent="0.3">
      <c r="D525" s="248" t="s">
        <v>2589</v>
      </c>
      <c r="E525" s="248" t="s">
        <v>2590</v>
      </c>
      <c r="O525" s="248" t="str">
        <f t="shared" si="8"/>
        <v>(n)를 획득하고 목장에  배치해 보세요.</v>
      </c>
    </row>
    <row r="526" spans="4:15" x14ac:dyDescent="0.3">
      <c r="D526" s="248" t="s">
        <v>2591</v>
      </c>
      <c r="E526" s="248" t="s">
        <v>2592</v>
      </c>
      <c r="O526" s="248" t="str">
        <f t="shared" si="8"/>
        <v>프리미엄 교배를 (n)번 해보세요.</v>
      </c>
    </row>
    <row r="527" spans="4:15" x14ac:dyDescent="0.3">
      <c r="D527" s="248" t="s">
        <v>2593</v>
      </c>
      <c r="E527" s="248" t="s">
        <v>2594</v>
      </c>
      <c r="O527" s="248" t="str">
        <f t="shared" si="8"/>
        <v>목장환경을 (n)단계로 향상시키세요.</v>
      </c>
    </row>
    <row r="528" spans="4:15" x14ac:dyDescent="0.3">
      <c r="O528" s="248">
        <f t="shared" si="8"/>
        <v>0</v>
      </c>
    </row>
    <row r="529" spans="1:15" x14ac:dyDescent="0.3">
      <c r="A529" s="248" t="s">
        <v>2595</v>
      </c>
      <c r="B529" s="248" t="s">
        <v>779</v>
      </c>
      <c r="D529" s="248" t="s">
        <v>2596</v>
      </c>
      <c r="E529" s="252" t="s">
        <v>2596</v>
      </c>
      <c r="O529" s="248" t="str">
        <f t="shared" si="8"/>
        <v>기본 기능 안내</v>
      </c>
    </row>
    <row r="530" spans="1:15" x14ac:dyDescent="0.3">
      <c r="D530" s="248" t="s">
        <v>2597</v>
      </c>
      <c r="E530" s="252" t="s">
        <v>2597</v>
      </c>
      <c r="O530" s="248" t="str">
        <f t="shared" si="8"/>
        <v>인벤토리 안내</v>
      </c>
    </row>
    <row r="531" spans="1:15" x14ac:dyDescent="0.3">
      <c r="D531" s="248" t="s">
        <v>2598</v>
      </c>
      <c r="E531" s="252" t="s">
        <v>2598</v>
      </c>
      <c r="O531" s="248" t="str">
        <f t="shared" si="8"/>
        <v>거래 안내</v>
      </c>
    </row>
    <row r="532" spans="1:15" x14ac:dyDescent="0.3">
      <c r="D532" s="248" t="s">
        <v>2599</v>
      </c>
      <c r="E532" s="252" t="s">
        <v>2599</v>
      </c>
      <c r="O532" s="248" t="str">
        <f t="shared" si="8"/>
        <v>아이템 안내</v>
      </c>
    </row>
    <row r="533" spans="1:15" x14ac:dyDescent="0.3">
      <c r="D533" s="248" t="s">
        <v>2600</v>
      </c>
      <c r="E533" s="252" t="s">
        <v>2600</v>
      </c>
      <c r="O533" s="248" t="str">
        <f t="shared" si="8"/>
        <v>경작지 안내</v>
      </c>
    </row>
    <row r="534" spans="1:15" x14ac:dyDescent="0.3">
      <c r="D534" s="248" t="s">
        <v>2601</v>
      </c>
      <c r="E534" s="252" t="s">
        <v>2601</v>
      </c>
      <c r="O534" s="248" t="str">
        <f t="shared" si="8"/>
        <v>늑대 안내</v>
      </c>
    </row>
    <row r="535" spans="1:15" x14ac:dyDescent="0.3">
      <c r="D535" s="248" t="s">
        <v>2602</v>
      </c>
      <c r="E535" s="252" t="s">
        <v>2602</v>
      </c>
      <c r="O535" s="248" t="str">
        <f t="shared" si="8"/>
        <v>메인 메뉴 안내</v>
      </c>
    </row>
    <row r="536" spans="1:15" x14ac:dyDescent="0.3">
      <c r="D536" s="248" t="s">
        <v>2603</v>
      </c>
      <c r="E536" s="252" t="s">
        <v>2603</v>
      </c>
      <c r="O536" s="248" t="str">
        <f t="shared" si="8"/>
        <v>모든 기능 안내</v>
      </c>
    </row>
    <row r="537" spans="1:15" x14ac:dyDescent="0.3">
      <c r="O537" s="248">
        <f t="shared" si="8"/>
        <v>0</v>
      </c>
    </row>
    <row r="538" spans="1:15" x14ac:dyDescent="0.3">
      <c r="A538" s="248" t="s">
        <v>2604</v>
      </c>
      <c r="B538" s="248" t="s">
        <v>782</v>
      </c>
      <c r="D538" s="248" t="s">
        <v>2605</v>
      </c>
      <c r="E538" s="248" t="s">
        <v>2606</v>
      </c>
      <c r="O538" s="248" t="str">
        <f t="shared" si="8"/>
        <v>1;와! 이것봐요! 1등이래요 1등!!</v>
      </c>
    </row>
    <row r="539" spans="1:15" x14ac:dyDescent="0.3">
      <c r="D539" s="248" t="s">
        <v>2607</v>
      </c>
      <c r="E539" s="248" t="s">
        <v>2608</v>
      </c>
      <c r="O539" s="248" t="str">
        <f t="shared" si="8"/>
        <v>1;이 정도 대회 성적이라면 폴씨의 목장 따라가는 것도 문제는 아닐것 같아요!</v>
      </c>
    </row>
    <row r="540" spans="1:15" x14ac:dyDescent="0.3">
      <c r="D540" s="248" t="s">
        <v>2609</v>
      </c>
      <c r="E540" s="248" t="s">
        <v>2610</v>
      </c>
      <c r="O540" s="248" t="str">
        <f t="shared" si="8"/>
        <v>1;이만하면 나름 나쁘지 않은 성적 맞죠?</v>
      </c>
    </row>
    <row r="541" spans="1:15" x14ac:dyDescent="0.3">
      <c r="D541" s="248" t="s">
        <v>2611</v>
      </c>
      <c r="E541" s="248" t="s">
        <v>2612</v>
      </c>
      <c r="O541" s="248" t="str">
        <f t="shared" si="8"/>
        <v>1;으으.. 조금만 더 잘하면 될 것 같은데.</v>
      </c>
    </row>
    <row r="542" spans="1:15" x14ac:dyDescent="0.3">
      <c r="O542" s="248">
        <f t="shared" si="8"/>
        <v>0</v>
      </c>
    </row>
    <row r="543" spans="1:15" x14ac:dyDescent="0.3">
      <c r="A543" s="248" t="s">
        <v>2604</v>
      </c>
      <c r="B543" s="248" t="s">
        <v>764</v>
      </c>
      <c r="D543" s="248" t="s">
        <v>2613</v>
      </c>
      <c r="E543" s="248" t="s">
        <v>2614</v>
      </c>
      <c r="O543" s="248" t="str">
        <f t="shared" si="8"/>
        <v>2;짜요 목장에 축하할 일이 생기다니` 이런 일도 생기는군요.</v>
      </c>
    </row>
    <row r="544" spans="1:15" x14ac:dyDescent="0.3">
      <c r="D544" s="248" t="s">
        <v>2615</v>
      </c>
      <c r="E544" s="248" t="s">
        <v>2616</v>
      </c>
      <c r="O544" s="248" t="str">
        <f t="shared" si="8"/>
        <v>2;축하는 해 드리겠습니다만.. 뭐 노력해 보시죠.</v>
      </c>
    </row>
    <row r="545" spans="1:15" x14ac:dyDescent="0.3">
      <c r="D545" s="248" t="s">
        <v>2617</v>
      </c>
      <c r="E545" s="248" t="s">
        <v>2618</v>
      </c>
      <c r="O545" s="248" t="str">
        <f t="shared" si="8"/>
        <v>2;뭐 수준에 따라 다르긴 하겠지만.. 마리씨 기준이라면 나쁘지는 않은 성적이 맞는 것 같습니다.</v>
      </c>
    </row>
    <row r="546" spans="1:15" x14ac:dyDescent="0.3">
      <c r="D546" s="248" t="s">
        <v>2619</v>
      </c>
      <c r="E546" s="248" t="s">
        <v>2620</v>
      </c>
      <c r="O546" s="248" t="str">
        <f t="shared" si="8"/>
        <v>2;살다보면 이럴 때도 있지 않겠습니까? 기회는 다음에도 있으니 노력하다 보면 좋은 성적을 거두게 될 겁니다.</v>
      </c>
    </row>
    <row r="547" spans="1:15" x14ac:dyDescent="0.3">
      <c r="O547" s="248">
        <f t="shared" si="8"/>
        <v>0</v>
      </c>
    </row>
    <row r="548" spans="1:15" x14ac:dyDescent="0.3">
      <c r="A548" s="248" t="s">
        <v>783</v>
      </c>
      <c r="B548" s="248" t="s">
        <v>782</v>
      </c>
      <c r="D548" s="248" t="s">
        <v>2621</v>
      </c>
      <c r="E548" s="248" t="s">
        <v>2622</v>
      </c>
      <c r="O548" s="248" t="str">
        <f t="shared" si="8"/>
        <v>2;4년마다 이루어지는 최우수 목장 선정대회에 대해서는 알고 계신게 있었습니까?</v>
      </c>
    </row>
    <row r="549" spans="1:15" x14ac:dyDescent="0.3">
      <c r="D549" s="248" t="s">
        <v>2623</v>
      </c>
      <c r="E549" s="248" t="s">
        <v>2624</v>
      </c>
      <c r="O549" s="248" t="str">
        <f t="shared" si="8"/>
        <v>2;그나저나 벌써 시간이 이렇게 지나갔군요.</v>
      </c>
    </row>
    <row r="550" spans="1:15" x14ac:dyDescent="0.3">
      <c r="D550" s="248" t="s">
        <v>2625</v>
      </c>
      <c r="E550" s="248" t="s">
        <v>2626</v>
      </c>
      <c r="O550" s="248" t="str">
        <f t="shared" si="8"/>
        <v>1;그러고 보니 궁금한게 있는데` 폴씨의 그 유명한 목장은 왜 지도에서 보이지 않는거죠?</v>
      </c>
    </row>
    <row r="551" spans="1:15" x14ac:dyDescent="0.3">
      <c r="D551" s="248" t="s">
        <v>2627</v>
      </c>
      <c r="E551" s="248" t="s">
        <v>2628</v>
      </c>
      <c r="O551" s="248" t="str">
        <f t="shared" si="8"/>
        <v>1;그런데 폴씨는 평소에 그렇게 다른 목장 주인들에게도 그런식으로 말을 하나요?</v>
      </c>
    </row>
    <row r="552" spans="1:15" x14ac:dyDescent="0.3">
      <c r="D552" s="248" t="s">
        <v>2629</v>
      </c>
      <c r="E552" s="248" t="s">
        <v>2630</v>
      </c>
      <c r="O552" s="248" t="str">
        <f t="shared" si="8"/>
        <v>2;그래도 이번 목장 선정대회에서는 나름 준비한게 많이 있군요. 정말 즐거웠습니다.</v>
      </c>
    </row>
    <row r="553" spans="1:15" x14ac:dyDescent="0.3">
      <c r="D553" s="248" t="s">
        <v>2631</v>
      </c>
      <c r="E553" s="248" t="s">
        <v>2632</v>
      </c>
      <c r="O553" s="248" t="str">
        <f t="shared" si="8"/>
        <v>2;헌데` 짜요 목장은 최근 어떻습니까?</v>
      </c>
    </row>
    <row r="554" spans="1:15" x14ac:dyDescent="0.3">
      <c r="D554" s="248" t="s">
        <v>2633</v>
      </c>
      <c r="E554" s="248" t="s">
        <v>2634</v>
      </c>
      <c r="O554" s="248" t="str">
        <f t="shared" si="8"/>
        <v>2;아` 그건 알고 계십니까? 저희 목장에서 이번에 신기술을 개발하는데 성공했습니다.</v>
      </c>
    </row>
    <row r="555" spans="1:15" x14ac:dyDescent="0.3">
      <c r="D555" s="248" t="s">
        <v>2635</v>
      </c>
      <c r="E555" s="248" t="s">
        <v>2636</v>
      </c>
      <c r="O555" s="248" t="str">
        <f t="shared" si="8"/>
        <v>1;그런데 폴씨의 그 천재적이고 똑똑한 목장은 왜 대회에 참가 안하시는거죠?</v>
      </c>
    </row>
    <row r="556" spans="1:15" x14ac:dyDescent="0.3">
      <c r="D556" s="248" t="s">
        <v>2637</v>
      </c>
      <c r="E556" s="248" t="s">
        <v>2638</v>
      </c>
      <c r="O556" s="248" t="str">
        <f t="shared" si="8"/>
        <v>2;그건 그렇고` 낙농협회의 긴급지원팀에 새로운 일꾼이 들어왔다고 합니다. 막내라고 하더군요.</v>
      </c>
    </row>
    <row r="557" spans="1:15" x14ac:dyDescent="0.3">
      <c r="D557" s="248" t="s">
        <v>2639</v>
      </c>
      <c r="E557" s="248" t="s">
        <v>2640</v>
      </c>
      <c r="O557" s="248" t="str">
        <f t="shared" si="8"/>
        <v>1;그러고 보니 양들은 너무 귀여운것 같아요. 양들로 목장을 가득 채우면 정말 보기 좋을것 같아요. 안그래요?</v>
      </c>
    </row>
    <row r="558" spans="1:15" x14ac:dyDescent="0.3">
      <c r="D558" s="248" t="s">
        <v>2641</v>
      </c>
      <c r="E558" s="248" t="s">
        <v>2642</v>
      </c>
      <c r="O558" s="248" t="str">
        <f t="shared" si="8"/>
        <v>2;그러나 저러나 이번 대회도 꽤나 크게 치루어졌군요.</v>
      </c>
    </row>
    <row r="559" spans="1:15" x14ac:dyDescent="0.3">
      <c r="D559" s="248" t="s">
        <v>2643</v>
      </c>
      <c r="E559" s="248" t="s">
        <v>2644</v>
      </c>
      <c r="O559" s="248" t="str">
        <f t="shared" si="8"/>
        <v>1;그런데 이 대회도 꽤나 오랫동안 이루어진 것 같아요.</v>
      </c>
    </row>
    <row r="560" spans="1:15" x14ac:dyDescent="0.3">
      <c r="D560" s="248" t="s">
        <v>2645</v>
      </c>
      <c r="E560" s="248" t="s">
        <v>2646</v>
      </c>
      <c r="O560" s="248" t="str">
        <f t="shared" si="8"/>
        <v>1;근데 폴씨는 어떻게 목장을 경영하기 시작했나요?</v>
      </c>
    </row>
    <row r="561" spans="4:15" x14ac:dyDescent="0.3">
      <c r="D561" s="248" t="s">
        <v>2647</v>
      </c>
      <c r="E561" s="248" t="s">
        <v>2648</v>
      </c>
      <c r="O561" s="248" t="str">
        <f t="shared" si="8"/>
        <v>2;그러고 보니 마리씨는 이곳에서 목장을 운영하기 전에 도시에 있었다고 하시지 않았습니까?</v>
      </c>
    </row>
    <row r="562" spans="4:15" x14ac:dyDescent="0.3">
      <c r="D562" s="248" t="s">
        <v>2649</v>
      </c>
      <c r="E562" s="248" t="s">
        <v>2650</v>
      </c>
      <c r="O562" s="248" t="str">
        <f t="shared" si="8"/>
        <v>1;아` 그러고 보니 요즘따라 드는 생각인데` 목장에서 쓰는 치료제와 촉진제가 소에 좋을지 걱정이 들더라구요.</v>
      </c>
    </row>
    <row r="563" spans="4:15" x14ac:dyDescent="0.3">
      <c r="D563" s="248" t="s">
        <v>2651</v>
      </c>
      <c r="E563" s="248" t="s">
        <v>2652</v>
      </c>
      <c r="O563" s="248" t="str">
        <f t="shared" si="8"/>
        <v>1;그런데 폴씨도 목장에서 직접 일을 하시나요?</v>
      </c>
    </row>
    <row r="564" spans="4:15" x14ac:dyDescent="0.3">
      <c r="D564" s="248" t="s">
        <v>2653</v>
      </c>
      <c r="E564" s="248" t="s">
        <v>2654</v>
      </c>
      <c r="O564" s="248" t="str">
        <f t="shared" si="8"/>
        <v>2;그나저나 마리씨는 가족과 자주 만나십니까?</v>
      </c>
    </row>
    <row r="565" spans="4:15" x14ac:dyDescent="0.3">
      <c r="D565" s="248" t="s">
        <v>2655</v>
      </c>
      <c r="E565" s="248" t="s">
        <v>2656</v>
      </c>
      <c r="O565" s="248" t="str">
        <f t="shared" si="8"/>
        <v>2;그런데 마리씨는 처음 목장을 운영한다고 했을 때가 기억나십니까?</v>
      </c>
    </row>
    <row r="566" spans="4:15" x14ac:dyDescent="0.3">
      <c r="D566" s="248" t="s">
        <v>2657</v>
      </c>
      <c r="E566" s="248" t="s">
        <v>2658</v>
      </c>
      <c r="O566" s="248" t="str">
        <f t="shared" si="8"/>
        <v>1;그나저나 요즘 늑대들 때문에 너무 힘들어요...</v>
      </c>
    </row>
    <row r="567" spans="4:15" x14ac:dyDescent="0.3">
      <c r="D567" s="248" t="s">
        <v>2659</v>
      </c>
      <c r="E567" s="248" t="s">
        <v>2660</v>
      </c>
      <c r="O567" s="248" t="str">
        <f t="shared" si="8"/>
        <v>2;뭐 목장 평가야 어쨌든 이번 대회도 크게 치루어졌군요.</v>
      </c>
    </row>
    <row r="568" spans="4:15" x14ac:dyDescent="0.3">
      <c r="D568" s="248" t="s">
        <v>2661</v>
      </c>
      <c r="E568" s="248" t="s">
        <v>2662</v>
      </c>
      <c r="O568" s="248" t="str">
        <f t="shared" si="8"/>
        <v>1;그런데 폴씨의 S and G 목장 말이에요. 예전부터 궁금했는데 규모가 대체 얼마나 되는거죠?</v>
      </c>
    </row>
    <row r="569" spans="4:15" x14ac:dyDescent="0.3">
      <c r="D569" s="248" t="s">
        <v>2663</v>
      </c>
      <c r="E569" s="248" t="s">
        <v>2664</v>
      </c>
      <c r="O569" s="248" t="str">
        <f t="shared" si="8"/>
        <v>1;그런데 대회를 지나가면서 느끼는건데` 경작지 컨테스트도 있으면 참 좋을것 같아요.</v>
      </c>
    </row>
    <row r="570" spans="4:15" x14ac:dyDescent="0.3">
      <c r="D570" s="248" t="s">
        <v>2665</v>
      </c>
      <c r="E570" s="248" t="s">
        <v>2666</v>
      </c>
      <c r="O570" s="248" t="str">
        <f t="shared" si="8"/>
        <v>1;그러고 보니 가축들을 키우면서 여러가지 많은게 달라진것 같아요.</v>
      </c>
    </row>
    <row r="571" spans="4:15" x14ac:dyDescent="0.3">
      <c r="D571" s="248" t="s">
        <v>2667</v>
      </c>
      <c r="E571" s="248" t="s">
        <v>2668</v>
      </c>
      <c r="O571" s="248" t="str">
        <f t="shared" si="8"/>
        <v>2;참` 이번에 교배 연구를 통해 새로운 가축 품종을 개발할 가능성이 열렸습니다. 아직까진 연구단계라 외부 공개는 하지 않고 있습니다.</v>
      </c>
    </row>
    <row r="572" spans="4:15" x14ac:dyDescent="0.3">
      <c r="D572" s="248" t="s">
        <v>2669</v>
      </c>
      <c r="E572" s="248" t="s">
        <v>2670</v>
      </c>
      <c r="O572" s="248" t="str">
        <f t="shared" si="8"/>
        <v>2;그런데 마리씨가 지금까지 했던 일 중에 가장 힘들었던 일은 뭐였습니까?</v>
      </c>
    </row>
    <row r="573" spans="4:15" x14ac:dyDescent="0.3">
      <c r="D573" s="248" t="s">
        <v>2671</v>
      </c>
      <c r="E573" s="248" t="s">
        <v>2672</v>
      </c>
      <c r="O573" s="248" t="str">
        <f t="shared" si="8"/>
        <v>2;그건 그렇다 치고` 지금까지 오면서 인생의 경쟁 상대같은게 있었습니까?</v>
      </c>
    </row>
    <row r="574" spans="4:15" x14ac:dyDescent="0.3">
      <c r="D574" s="248" t="s">
        <v>2673</v>
      </c>
      <c r="E574" s="248" t="s">
        <v>2674</v>
      </c>
      <c r="O574" s="248" t="str">
        <f t="shared" si="8"/>
        <v>1;이번 대회는 행사가 좀 조용한 편이네요.</v>
      </c>
    </row>
    <row r="575" spans="4:15" x14ac:dyDescent="0.3">
      <c r="D575" s="248" t="s">
        <v>2675</v>
      </c>
      <c r="E575" s="248" t="s">
        <v>2676</v>
      </c>
      <c r="O575" s="248" t="str">
        <f t="shared" si="8"/>
        <v>1;어? 그런데 이번 대회는 뭔가 더 크게 준비가 된 것 같네요.</v>
      </c>
    </row>
    <row r="576" spans="4:15" x14ac:dyDescent="0.3">
      <c r="D576" s="248" t="s">
        <v>2677</v>
      </c>
      <c r="E576" s="248" t="s">
        <v>2678</v>
      </c>
      <c r="O576" s="248" t="str">
        <f t="shared" si="8"/>
        <v>1;흠~ 그나저나 폴씨의 목장에서 수입이 어마어마~ 하다는데... 그 돈은 다 어디에서 나오나요?</v>
      </c>
    </row>
    <row r="577" spans="1:15" x14ac:dyDescent="0.3">
      <c r="D577" s="248" t="s">
        <v>2679</v>
      </c>
      <c r="E577" s="248" t="s">
        <v>2680</v>
      </c>
      <c r="O577" s="248" t="str">
        <f t="shared" si="8"/>
        <v>1;참` 최고 중의 최고 목장을 뽑는 그런 대회는 없나요?</v>
      </c>
    </row>
    <row r="578" spans="1:15" x14ac:dyDescent="0.3">
      <c r="D578" s="248" t="s">
        <v>2681</v>
      </c>
      <c r="E578" s="248" t="s">
        <v>2682</v>
      </c>
      <c r="O578" s="248" t="str">
        <f t="shared" si="8"/>
        <v>1;에구구... 그나저나 벌써 이렇게 오랫동안 목장과 함께 생활했네요.</v>
      </c>
    </row>
    <row r="579" spans="1:15" x14ac:dyDescent="0.3">
      <c r="O579" s="248">
        <f t="shared" si="8"/>
        <v>0</v>
      </c>
    </row>
    <row r="580" spans="1:15" x14ac:dyDescent="0.3">
      <c r="A580" s="248" t="s">
        <v>783</v>
      </c>
      <c r="B580" s="248" t="s">
        <v>764</v>
      </c>
      <c r="D580" s="248" t="s">
        <v>2683</v>
      </c>
      <c r="E580" s="248" t="s">
        <v>2684</v>
      </c>
      <c r="O580" s="248" t="str">
        <f t="shared" si="8"/>
        <v>1;음...아뇨. 이런 대회가 있었다는건 좀 알려주셨으면 좋았을 텐데 ㅎㅎ</v>
      </c>
    </row>
    <row r="581" spans="1:15" x14ac:dyDescent="0.3">
      <c r="D581" s="248" t="s">
        <v>2685</v>
      </c>
      <c r="E581" s="248" t="s">
        <v>2686</v>
      </c>
      <c r="O581" s="248" t="str">
        <f t="shared" ref="O581:O644" si="9">IF($B$1="한글",D581,IF($B$1="영어",E581,IF($B$1="일본어",F581)))</f>
        <v>1;그러게 말이에요.</v>
      </c>
    </row>
    <row r="582" spans="1:15" x14ac:dyDescent="0.3">
      <c r="D582" s="248" t="s">
        <v>2687</v>
      </c>
      <c r="E582" s="248" t="s">
        <v>2688</v>
      </c>
      <c r="O582" s="248" t="str">
        <f t="shared" si="9"/>
        <v>2;제 목장의 위치가 궁금하십니까?</v>
      </c>
    </row>
    <row r="583" spans="1:15" x14ac:dyDescent="0.3">
      <c r="D583" s="248" t="s">
        <v>2689</v>
      </c>
      <c r="E583" s="248" t="s">
        <v>2690</v>
      </c>
      <c r="O583" s="248" t="str">
        <f t="shared" si="9"/>
        <v>2;그런식이라뇨` 전 항상 타른 목장을 생각하면서 제가 해 줄 수 있는 최대한의 조언을 해주는 것 뿐입니다.</v>
      </c>
    </row>
    <row r="584" spans="1:15" x14ac:dyDescent="0.3">
      <c r="D584" s="248" t="s">
        <v>2691</v>
      </c>
      <c r="E584" s="248" t="s">
        <v>2692</v>
      </c>
      <c r="O584" s="248" t="str">
        <f t="shared" si="9"/>
        <v>1;지금 즐거워 하시는 거에요?</v>
      </c>
    </row>
    <row r="585" spans="1:15" x14ac:dyDescent="0.3">
      <c r="D585" s="248" t="s">
        <v>2693</v>
      </c>
      <c r="E585" s="248" t="s">
        <v>2694</v>
      </c>
      <c r="O585" s="248" t="str">
        <f t="shared" si="9"/>
        <v>1;흠~ 글쎄요. 만족스럽다면 만족스럽고` 별로라면 별로겠죠.</v>
      </c>
    </row>
    <row r="586" spans="1:15" x14ac:dyDescent="0.3">
      <c r="D586" s="248" t="s">
        <v>2695</v>
      </c>
      <c r="E586" s="248" t="s">
        <v>2696</v>
      </c>
      <c r="O586" s="248" t="str">
        <f t="shared" si="9"/>
        <v>1;어떤 기술인가요?</v>
      </c>
    </row>
    <row r="587" spans="1:15" x14ac:dyDescent="0.3">
      <c r="D587" s="248" t="s">
        <v>2697</v>
      </c>
      <c r="E587" s="248" t="s">
        <v>2698</v>
      </c>
      <c r="O587" s="248" t="str">
        <f t="shared" si="9"/>
        <v>2;하하` 저희 목장이 참여한다면 물론 1위는 문제도 아닙니다.</v>
      </c>
    </row>
    <row r="588" spans="1:15" x14ac:dyDescent="0.3">
      <c r="D588" s="248" t="s">
        <v>2699</v>
      </c>
      <c r="E588" s="248" t="s">
        <v>2700</v>
      </c>
      <c r="O588" s="248" t="str">
        <f t="shared" si="9"/>
        <v>1;막내라뇨?</v>
      </c>
    </row>
    <row r="589" spans="1:15" x14ac:dyDescent="0.3">
      <c r="D589" s="248" t="s">
        <v>2701</v>
      </c>
      <c r="E589" s="248" t="s">
        <v>2702</v>
      </c>
      <c r="O589" s="248" t="str">
        <f t="shared" si="9"/>
        <v>2;산양과 소는 그렇지 않다는 말입니까?</v>
      </c>
    </row>
    <row r="590" spans="1:15" x14ac:dyDescent="0.3">
      <c r="D590" s="248" t="s">
        <v>2703</v>
      </c>
      <c r="E590" s="248" t="s">
        <v>2704</v>
      </c>
      <c r="O590" s="248" t="str">
        <f t="shared" si="9"/>
        <v>1;그러게요. 저쪽 유제품 코너에 가면 맛있는 치즈도 있어요!</v>
      </c>
    </row>
    <row r="591" spans="1:15" x14ac:dyDescent="0.3">
      <c r="D591" s="248" t="s">
        <v>2705</v>
      </c>
      <c r="E591" s="248" t="s">
        <v>2706</v>
      </c>
      <c r="O591" s="248" t="str">
        <f t="shared" si="9"/>
        <v>2;그렇군요.</v>
      </c>
    </row>
    <row r="592" spans="1:15" x14ac:dyDescent="0.3">
      <c r="D592" s="248" t="s">
        <v>2707</v>
      </c>
      <c r="E592" s="248" t="s">
        <v>2708</v>
      </c>
      <c r="O592" s="248" t="str">
        <f t="shared" si="9"/>
        <v>2;그냥 간단한 취미생활로 시작했는데 어느새 여기까지 왔더군요.</v>
      </c>
    </row>
    <row r="593" spans="4:15" x14ac:dyDescent="0.3">
      <c r="D593" s="248" t="s">
        <v>2709</v>
      </c>
      <c r="E593" s="248" t="s">
        <v>2710</v>
      </c>
      <c r="O593" s="248" t="str">
        <f t="shared" si="9"/>
        <v>1;이것 저것 안해본 적이 없었죠.</v>
      </c>
    </row>
    <row r="594" spans="4:15" x14ac:dyDescent="0.3">
      <c r="D594" s="248" t="s">
        <v>2711</v>
      </c>
      <c r="E594" s="248" t="s">
        <v>2712</v>
      </c>
      <c r="O594" s="248" t="str">
        <f t="shared" si="9"/>
        <v>2;흠. 좀 더 일찍 물어볼 줄 알았는데` 이제야 궁금해 지신 모양이군요.</v>
      </c>
    </row>
    <row r="595" spans="4:15" x14ac:dyDescent="0.3">
      <c r="D595" s="248" t="s">
        <v>2713</v>
      </c>
      <c r="E595" s="248" t="s">
        <v>2714</v>
      </c>
      <c r="O595" s="248" t="str">
        <f t="shared" si="9"/>
        <v>2;물론이죠. 사무실에 앉아 있으면 정말 필요한게 뭔지 잘 모르게 되니까요.</v>
      </c>
    </row>
    <row r="596" spans="4:15" x14ac:dyDescent="0.3">
      <c r="D596" s="248" t="s">
        <v>2715</v>
      </c>
      <c r="E596" s="248" t="s">
        <v>2716</v>
      </c>
      <c r="O596" s="248" t="str">
        <f t="shared" si="9"/>
        <v>1;최근엔 자주 만나고 있어요. 가족들을 목장으로 오게 할지 생각중이에요.</v>
      </c>
    </row>
    <row r="597" spans="4:15" x14ac:dyDescent="0.3">
      <c r="D597" s="248" t="s">
        <v>2717</v>
      </c>
      <c r="E597" s="248" t="s">
        <v>2718</v>
      </c>
      <c r="O597" s="248" t="str">
        <f t="shared" si="9"/>
        <v>1;그럼요. 어떻게 시작한 목장인데` 잊을수가 없죠.</v>
      </c>
    </row>
    <row r="598" spans="4:15" x14ac:dyDescent="0.3">
      <c r="D598" s="248" t="s">
        <v>2719</v>
      </c>
      <c r="E598" s="248" t="s">
        <v>2720</v>
      </c>
      <c r="O598" s="248" t="str">
        <f t="shared" si="9"/>
        <v>2;저희도 애를 먹기는 마찬가지입니다. 그래도 준비가 철저하다면 피해를 막을 수는 있죠.</v>
      </c>
    </row>
    <row r="599" spans="4:15" x14ac:dyDescent="0.3">
      <c r="D599" s="248" t="s">
        <v>2721</v>
      </c>
      <c r="E599" s="248" t="s">
        <v>2722</v>
      </c>
      <c r="O599" s="248" t="str">
        <f t="shared" si="9"/>
        <v>1;그런데 이런 대회를 정기적으로 주최할려면 많은 돈이 들어갈텐데 그 돈은 어디서 나오는 걸까요?</v>
      </c>
    </row>
    <row r="600" spans="4:15" x14ac:dyDescent="0.3">
      <c r="D600" s="248" t="s">
        <v>2723</v>
      </c>
      <c r="E600" s="248" t="s">
        <v>2724</v>
      </c>
      <c r="O600" s="248" t="str">
        <f t="shared" si="9"/>
        <v>2;그렇게 궁금하십니까?</v>
      </c>
    </row>
    <row r="601" spans="4:15" x14ac:dyDescent="0.3">
      <c r="D601" s="248" t="s">
        <v>2725</v>
      </c>
      <c r="E601" s="248" t="s">
        <v>2726</v>
      </c>
      <c r="O601" s="248" t="str">
        <f t="shared" si="9"/>
        <v>1;배추를 길러서 누가 더 멋진 배추를 키웠는지 경쟁하는거죠!</v>
      </c>
    </row>
    <row r="602" spans="4:15" x14ac:dyDescent="0.3">
      <c r="D602" s="248" t="s">
        <v>2727</v>
      </c>
      <c r="E602" s="248" t="s">
        <v>2728</v>
      </c>
      <c r="O602" s="248" t="str">
        <f t="shared" si="9"/>
        <v>2;예를 들면요?</v>
      </c>
    </row>
    <row r="603" spans="4:15" x14ac:dyDescent="0.3">
      <c r="D603" s="248" t="s">
        <v>2729</v>
      </c>
      <c r="E603" s="248" t="s">
        <v>2730</v>
      </c>
      <c r="O603" s="248" t="str">
        <f t="shared" si="9"/>
        <v>1;목장들의 가축들이 순수 교배로 얻어진거였어요?</v>
      </c>
    </row>
    <row r="604" spans="4:15" x14ac:dyDescent="0.3">
      <c r="D604" s="248" t="s">
        <v>2731</v>
      </c>
      <c r="E604" s="248" t="s">
        <v>2732</v>
      </c>
      <c r="O604" s="248" t="str">
        <f t="shared" si="9"/>
        <v>1;음~ 글쎄요. 목장을 하기 전에는 모든 일이 쉽지 않았어요.</v>
      </c>
    </row>
    <row r="605" spans="4:15" x14ac:dyDescent="0.3">
      <c r="D605" s="248" t="s">
        <v>2733</v>
      </c>
      <c r="E605" s="248" t="s">
        <v>2734</v>
      </c>
      <c r="O605" s="248" t="str">
        <f t="shared" si="9"/>
        <v>1;굳이 꼽자면 도시에 있었을 적에 제가 일하던 곳에 항상 비아냥거리러 오던 친구하나가 있었죠.</v>
      </c>
    </row>
    <row r="606" spans="4:15" x14ac:dyDescent="0.3">
      <c r="D606" s="248" t="s">
        <v>2735</v>
      </c>
      <c r="E606" s="248" t="s">
        <v>2736</v>
      </c>
      <c r="O606" s="248" t="str">
        <f t="shared" si="9"/>
        <v>2;해외에서 구제역이 심각하게 발생해서 대회에 참여하던 바이어의 수가 크게 줄어든 것 때문일 겁니다.</v>
      </c>
    </row>
    <row r="607" spans="4:15" x14ac:dyDescent="0.3">
      <c r="D607" s="248" t="s">
        <v>2737</v>
      </c>
      <c r="E607" s="248" t="s">
        <v>2738</v>
      </c>
      <c r="O607" s="248" t="str">
        <f t="shared" si="9"/>
        <v>2;일전에 해외 구제역때문에 참가못했던 바이어들을 위해서 특별히 더 크게 준비되어있습니다.</v>
      </c>
    </row>
    <row r="608" spans="4:15" x14ac:dyDescent="0.3">
      <c r="D608" s="248" t="s">
        <v>2739</v>
      </c>
      <c r="E608" s="248" t="s">
        <v>2740</v>
      </c>
      <c r="O608" s="248" t="str">
        <f t="shared" si="9"/>
        <v>2;목장의 쉐어중 제 몫으로 떨어지는 수익의 대부분은 다시 연구와 복지쪽으로 들어가게 됩니다.</v>
      </c>
    </row>
    <row r="609" spans="1:15" x14ac:dyDescent="0.3">
      <c r="D609" s="248" t="s">
        <v>2741</v>
      </c>
      <c r="E609" s="248" t="s">
        <v>2742</v>
      </c>
      <c r="O609" s="248" t="str">
        <f t="shared" si="9"/>
        <v>2;그런 생각도 했었습니다만` 저희 목장 때문에 사실 열지 않기로 했습니다.</v>
      </c>
    </row>
    <row r="610" spans="1:15" x14ac:dyDescent="0.3">
      <c r="D610" s="248" t="s">
        <v>2743</v>
      </c>
      <c r="E610" s="248" t="s">
        <v>2744</v>
      </c>
      <c r="O610" s="248" t="str">
        <f t="shared" si="9"/>
        <v>2;뭔가에 집중하다 보면 원래 시간이 금방 금방 가는 법입니다.</v>
      </c>
    </row>
    <row r="611" spans="1:15" x14ac:dyDescent="0.3">
      <c r="O611" s="248">
        <f t="shared" si="9"/>
        <v>0</v>
      </c>
    </row>
    <row r="612" spans="1:15" x14ac:dyDescent="0.3">
      <c r="A612" s="248" t="s">
        <v>783</v>
      </c>
      <c r="B612" s="248" t="s">
        <v>757</v>
      </c>
      <c r="D612" s="248" t="s">
        <v>2745</v>
      </c>
      <c r="E612" s="248" t="s">
        <v>2746</v>
      </c>
      <c r="O612" s="248" t="str">
        <f t="shared" si="9"/>
        <v>2;딱히 알려드리지 않아도 이 지역 목장들은 모두 자동적으로 후보에 올라는 구조이니 알려줄 필요가 없지 않겠습니까?</v>
      </c>
    </row>
    <row r="613" spans="1:15" x14ac:dyDescent="0.3">
      <c r="D613" s="248" t="s">
        <v>2747</v>
      </c>
      <c r="E613" s="248" t="s">
        <v>2748</v>
      </c>
      <c r="O613" s="248" t="str">
        <f t="shared" si="9"/>
        <v>2;저의 뛰어난 목장 역시 날이 갈 수록 발전하고 있습니다.</v>
      </c>
    </row>
    <row r="614" spans="1:15" x14ac:dyDescent="0.3">
      <c r="D614" s="248" t="s">
        <v>2749</v>
      </c>
      <c r="E614" s="248" t="s">
        <v>2750</v>
      </c>
      <c r="O614" s="248" t="str">
        <f t="shared" si="9"/>
        <v>1;아뇨` 당장 그 목장을 인수해버릴려고 생각하고 있었거든요.</v>
      </c>
    </row>
    <row r="615" spans="1:15" x14ac:dyDescent="0.3">
      <c r="D615" s="248" t="s">
        <v>2751</v>
      </c>
      <c r="E615" s="248" t="s">
        <v>2751</v>
      </c>
      <c r="O615" s="248" t="str">
        <f t="shared" si="9"/>
        <v>1;...?</v>
      </c>
    </row>
    <row r="616" spans="1:15" x14ac:dyDescent="0.3">
      <c r="D616" s="248" t="s">
        <v>2752</v>
      </c>
      <c r="E616" s="248" t="s">
        <v>2753</v>
      </c>
      <c r="O616" s="248" t="str">
        <f t="shared" si="9"/>
        <v xml:space="preserve">2;지금 웃고 있지 않습니까. </v>
      </c>
    </row>
    <row r="617" spans="1:15" x14ac:dyDescent="0.3">
      <c r="D617" s="248" t="s">
        <v>2754</v>
      </c>
      <c r="E617" s="248" t="s">
        <v>2755</v>
      </c>
      <c r="O617" s="248" t="str">
        <f t="shared" si="9"/>
        <v>2;아주 어중간한 답변이로군요.</v>
      </c>
    </row>
    <row r="618" spans="1:15" x14ac:dyDescent="0.3">
      <c r="D618" s="248" t="s">
        <v>2756</v>
      </c>
      <c r="E618" s="248" t="s">
        <v>2757</v>
      </c>
      <c r="O618" s="248" t="str">
        <f t="shared" si="9"/>
        <v>2;우유의 신선도를 대폭 향상 시키고` 기존 우유 대비 변질될 위험이 거의 제로에 가까운 새로운 저장 시설입니다.</v>
      </c>
    </row>
    <row r="619" spans="1:15" x14ac:dyDescent="0.3">
      <c r="D619" s="248" t="s">
        <v>2758</v>
      </c>
      <c r="E619" s="248" t="s">
        <v>2759</v>
      </c>
      <c r="O619" s="248" t="str">
        <f t="shared" si="9"/>
        <v>2;이전에는 참가를 했지만 너무 많이 1위를 해서 다른 목장들의 항의로 심사를 하는 위치로 들어가게 되었죠.</v>
      </c>
    </row>
    <row r="620" spans="1:15" x14ac:dyDescent="0.3">
      <c r="D620" s="248" t="s">
        <v>2760</v>
      </c>
      <c r="E620" s="248" t="s">
        <v>2761</v>
      </c>
      <c r="O620" s="248" t="str">
        <f t="shared" si="9"/>
        <v>2;긴급지원팀의 일꾼들은 모두 한 가족의 형제들입니다.</v>
      </c>
    </row>
    <row r="621" spans="1:15" x14ac:dyDescent="0.3">
      <c r="D621" s="248" t="s">
        <v>2762</v>
      </c>
      <c r="E621" s="248" t="s">
        <v>2763</v>
      </c>
      <c r="O621" s="248" t="str">
        <f t="shared" si="9"/>
        <v>1;어... 아뇨 꼭 그런건 아니지만.</v>
      </c>
    </row>
    <row r="622" spans="1:15" x14ac:dyDescent="0.3">
      <c r="D622" s="248" t="s">
        <v>2764</v>
      </c>
      <c r="E622" s="248" t="s">
        <v>2765</v>
      </c>
      <c r="O622" s="248" t="str">
        <f t="shared" si="9"/>
        <v>2;이 지역에서 생산되는 우유도 유명하지만` 특히 치즈나 버터등의 가공품도 아주 유명하죠.</v>
      </c>
    </row>
    <row r="623" spans="1:15" x14ac:dyDescent="0.3">
      <c r="D623" s="248" t="s">
        <v>2766</v>
      </c>
      <c r="E623" s="248" t="s">
        <v>2767</v>
      </c>
      <c r="O623" s="248" t="str">
        <f t="shared" si="9"/>
        <v>1;근데 이 대회는 4년에 한번씩 이루어지잖아요?</v>
      </c>
    </row>
    <row r="624" spans="1:15" x14ac:dyDescent="0.3">
      <c r="D624" s="248" t="s">
        <v>2768</v>
      </c>
      <c r="E624" s="248" t="s">
        <v>2769</v>
      </c>
      <c r="O624" s="248" t="str">
        <f t="shared" si="9"/>
        <v>1;그렇다면 지금은 뭔가 나름 새로운 목표같은게 생겼겠군요.</v>
      </c>
    </row>
    <row r="625" spans="4:15" x14ac:dyDescent="0.3">
      <c r="D625" s="248" t="s">
        <v>2770</v>
      </c>
      <c r="E625" s="248" t="s">
        <v>2771</v>
      </c>
      <c r="O625" s="248" t="str">
        <f t="shared" si="9"/>
        <v>1;복권 덕분에 새로운 인생을 살뻔 했지만... 돈이 갑자기 많아지니 달라지는 사람들이 있더군요.</v>
      </c>
    </row>
    <row r="626" spans="4:15" x14ac:dyDescent="0.3">
      <c r="D626" s="248" t="s">
        <v>2772</v>
      </c>
      <c r="E626" s="248" t="s">
        <v>2773</v>
      </c>
      <c r="O626" s="248" t="str">
        <f t="shared" si="9"/>
        <v>2;결론부터 말하자면 아무 문제 없습니다. 오랜 연구 끝에 가축들에게 어떠한 영향도 미치지 않도록 개발된 신 물질로 개발되었으니까요.</v>
      </c>
    </row>
    <row r="627" spans="4:15" x14ac:dyDescent="0.3">
      <c r="D627" s="248" t="s">
        <v>2774</v>
      </c>
      <c r="E627" s="248" t="s">
        <v>2775</v>
      </c>
      <c r="O627" s="248" t="str">
        <f t="shared" si="9"/>
        <v>1;정말요? 웬지 폴씨라면 책상에 앉아서 일만 할 줄 알았는데.</v>
      </c>
    </row>
    <row r="628" spans="4:15" x14ac:dyDescent="0.3">
      <c r="D628" s="248" t="s">
        <v>2776</v>
      </c>
      <c r="E628" s="248" t="s">
        <v>2777</v>
      </c>
      <c r="O628" s="248" t="str">
        <f t="shared" si="9"/>
        <v>1;폴씨는 가족들과 어떻게 지내시나요?</v>
      </c>
    </row>
    <row r="629" spans="4:15" x14ac:dyDescent="0.3">
      <c r="D629" s="248" t="s">
        <v>2778</v>
      </c>
      <c r="E629" s="248" t="s">
        <v>2779</v>
      </c>
      <c r="O629" s="248" t="str">
        <f t="shared" si="9"/>
        <v>2;저도 솔직히 이 정도까지 오랫동안 운영해 나가고 있을지 상상도 못했습니다. 그동안 성적이 어떻든 말이죠.</v>
      </c>
    </row>
    <row r="630" spans="4:15" x14ac:dyDescent="0.3">
      <c r="D630" s="248" t="s">
        <v>2780</v>
      </c>
      <c r="E630" s="248" t="s">
        <v>2781</v>
      </c>
      <c r="O630" s="248" t="str">
        <f t="shared" si="9"/>
        <v>1;그런데 그 많은 늑대들은 아무리 쫓아내도 어디서 다시 돌아오는 걸까요?</v>
      </c>
    </row>
    <row r="631" spans="4:15" x14ac:dyDescent="0.3">
      <c r="D631" s="248" t="s">
        <v>2782</v>
      </c>
      <c r="E631" s="248" t="s">
        <v>2783</v>
      </c>
      <c r="O631" s="248" t="str">
        <f t="shared" si="9"/>
        <v>2;원래는 국가에서 지원을 했지만 저희가 심사위원으로 들어간 뒤에는 저희쪽에서 대다수의 금액을 부담하고 있습니다.</v>
      </c>
    </row>
    <row r="632" spans="4:15" x14ac:dyDescent="0.3">
      <c r="D632" s="248" t="s">
        <v>2784</v>
      </c>
      <c r="E632" s="248" t="s">
        <v>2785</v>
      </c>
      <c r="O632" s="248" t="str">
        <f t="shared" si="9"/>
        <v>1;물론이죠.</v>
      </c>
    </row>
    <row r="633" spans="4:15" x14ac:dyDescent="0.3">
      <c r="D633" s="248" t="s">
        <v>2786</v>
      </c>
      <c r="E633" s="248" t="s">
        <v>2787</v>
      </c>
      <c r="O633" s="248" t="str">
        <f t="shared" si="9"/>
        <v>2;있습니다.</v>
      </c>
    </row>
    <row r="634" spans="4:15" x14ac:dyDescent="0.3">
      <c r="D634" s="248" t="s">
        <v>2788</v>
      </c>
      <c r="E634" s="248" t="s">
        <v>2789</v>
      </c>
      <c r="O634" s="248" t="str">
        <f t="shared" si="9"/>
        <v>1;예전엔 소고기를 구워먹는걸 정말 좋아했는데 이제는 먹지 않고 있어요.</v>
      </c>
    </row>
    <row r="635" spans="4:15" x14ac:dyDescent="0.3">
      <c r="D635" s="248" t="s">
        <v>2790</v>
      </c>
      <c r="E635" s="248" t="s">
        <v>2791</v>
      </c>
      <c r="O635" s="248" t="str">
        <f t="shared" si="9"/>
        <v>2;물론이죠. 이 지역 내에서는 강제적인 유전자 조작을 통해 생산된 가축의 사용을 허용하고 있지 않습니다.</v>
      </c>
    </row>
    <row r="636" spans="4:15" x14ac:dyDescent="0.3">
      <c r="D636" s="248" t="s">
        <v>2792</v>
      </c>
      <c r="E636" s="248" t="s">
        <v>2793</v>
      </c>
      <c r="O636" s="248" t="str">
        <f t="shared" si="9"/>
        <v>1;그때는 도시에 살면서 항상 돈이 부족했다는 거에 마음이 제일 힘들었던 것 같아요.</v>
      </c>
    </row>
    <row r="637" spans="4:15" x14ac:dyDescent="0.3">
      <c r="D637" s="248" t="s">
        <v>2794</v>
      </c>
      <c r="E637" s="248" t="s">
        <v>2795</v>
      </c>
      <c r="O637" s="248" t="str">
        <f t="shared" si="9"/>
        <v>1;열심히 일해서 그 애의 콧대를 꺾을려고 했는데` 결국은 여기서 이렇게 잘 지내게 됐네요.</v>
      </c>
    </row>
    <row r="638" spans="4:15" x14ac:dyDescent="0.3">
      <c r="D638" s="248" t="s">
        <v>2796</v>
      </c>
      <c r="E638" s="248" t="s">
        <v>2797</v>
      </c>
      <c r="O638" s="248" t="str">
        <f t="shared" si="9"/>
        <v>2;발병 국가에서 다녀온 인원들을 해당 지역으로 방문하지 못하도록 금지했기 때문이죠.</v>
      </c>
    </row>
    <row r="639" spans="4:15" x14ac:dyDescent="0.3">
      <c r="D639" s="248" t="s">
        <v>2798</v>
      </c>
      <c r="E639" s="248" t="s">
        <v>2799</v>
      </c>
      <c r="O639" s="248" t="str">
        <f t="shared" si="9"/>
        <v>2;게다가 최근까지도 이 지역에 출입이 금지되었던 외국인들이 있었으니까요.</v>
      </c>
    </row>
    <row r="640" spans="4:15" x14ac:dyDescent="0.3">
      <c r="D640" s="248" t="s">
        <v>2800</v>
      </c>
      <c r="E640" s="248" t="s">
        <v>2801</v>
      </c>
      <c r="O640" s="248" t="str">
        <f t="shared" si="9"/>
        <v>1;와` 의외네요. 폴씨라면 웬지 쉴때 황금 욕조에서 최고급 와인을 마시며 시간을 보낼 것 같았는데.</v>
      </c>
    </row>
    <row r="641" spans="1:15" x14ac:dyDescent="0.3">
      <c r="D641" s="248" t="s">
        <v>2802</v>
      </c>
      <c r="E641" s="248" t="s">
        <v>2803</v>
      </c>
      <c r="O641" s="248" t="str">
        <f t="shared" si="9"/>
        <v>1;후후. 왜요? 폴씨 목장이 위험해지기라도 할 까봐요?</v>
      </c>
    </row>
    <row r="642" spans="1:15" x14ac:dyDescent="0.3">
      <c r="D642" s="248" t="s">
        <v>2804</v>
      </c>
      <c r="E642" s="248" t="s">
        <v>2805</v>
      </c>
      <c r="O642" s="248" t="str">
        <f t="shared" si="9"/>
        <v>2;아` 그러고 보니 이 소식 들으셨습니까? 목장 선정 대회가 당분간 열리지 않는다고 합니다.</v>
      </c>
    </row>
    <row r="643" spans="1:15" x14ac:dyDescent="0.3">
      <c r="O643" s="248">
        <f t="shared" si="9"/>
        <v>0</v>
      </c>
    </row>
    <row r="644" spans="1:15" x14ac:dyDescent="0.3">
      <c r="A644" s="248" t="s">
        <v>783</v>
      </c>
      <c r="B644" s="248" t="s">
        <v>758</v>
      </c>
      <c r="D644" s="248" t="s">
        <v>2806</v>
      </c>
      <c r="E644" s="248" t="s">
        <v>2807</v>
      </c>
      <c r="O644" s="248" t="str">
        <f t="shared" si="9"/>
        <v>1;...안 알려 주셔서 정말 감사하네요. 좀 미리 알면 얼마나 좋았겠어요?</v>
      </c>
    </row>
    <row r="645" spans="1:15" x14ac:dyDescent="0.3">
      <c r="D645" s="248" t="s">
        <v>2808</v>
      </c>
      <c r="E645" s="248" t="s">
        <v>2809</v>
      </c>
      <c r="O645" s="248" t="str">
        <f t="shared" ref="O645:O708" si="10">IF($B$1="한글",D645,IF($B$1="영어",E645,IF($B$1="일본어",F645)))</f>
        <v>1;...안 물어봤어요.</v>
      </c>
    </row>
    <row r="646" spans="1:15" x14ac:dyDescent="0.3">
      <c r="D646" s="248" t="s">
        <v>2810</v>
      </c>
      <c r="E646" s="248" t="s">
        <v>2811</v>
      </c>
      <c r="O646" s="248" t="str">
        <f t="shared" si="10"/>
        <v>2;오호.</v>
      </c>
    </row>
    <row r="647" spans="1:15" x14ac:dyDescent="0.3">
      <c r="D647" s="248" t="s">
        <v>2812</v>
      </c>
      <c r="E647" s="248" t="s">
        <v>2813</v>
      </c>
      <c r="O647" s="248" t="str">
        <f t="shared" si="10"/>
        <v>2;하긴` 어째 주변 목장들은 고마워할 줄을 모르더군요. 대체 뭔 말만 하면 왜 화를 내는건지 이유를 모르겠습니다.</v>
      </c>
    </row>
    <row r="648" spans="1:15" x14ac:dyDescent="0.3">
      <c r="D648" s="248" t="s">
        <v>2814</v>
      </c>
      <c r="E648" s="248" t="s">
        <v>2815</v>
      </c>
      <c r="O648" s="248" t="str">
        <f t="shared" si="10"/>
        <v>1;... 지금도 웃고 있는 중인가요?</v>
      </c>
    </row>
    <row r="649" spans="1:15" x14ac:dyDescent="0.3">
      <c r="D649" s="248" t="s">
        <v>2816</v>
      </c>
      <c r="E649" s="248" t="s">
        <v>2817</v>
      </c>
      <c r="O649" s="248" t="str">
        <f t="shared" si="10"/>
        <v>1;그게... 요즘은 웬지 제 의지와 상관 없이 목장이 운영되는거 같은 기분이 들어요.</v>
      </c>
    </row>
    <row r="650" spans="1:15" x14ac:dyDescent="0.3">
      <c r="D650" s="248" t="s">
        <v>2818</v>
      </c>
      <c r="E650" s="248" t="s">
        <v>2819</v>
      </c>
      <c r="O650" s="248" t="str">
        <f t="shared" si="10"/>
        <v>1;우와` 그런게 가능한가요? 어떻게 하신거죠?</v>
      </c>
    </row>
    <row r="651" spans="1:15" x14ac:dyDescent="0.3">
      <c r="D651" s="248" t="s">
        <v>2820</v>
      </c>
      <c r="E651" s="248" t="s">
        <v>2821</v>
      </c>
      <c r="O651" s="248" t="str">
        <f t="shared" si="10"/>
        <v>1;그런 일이 있었군요. 하긴` 폴씨라면 다른 목장에서 항의가 들어올만도 하겠네요.</v>
      </c>
    </row>
    <row r="652" spans="1:15" x14ac:dyDescent="0.3">
      <c r="D652" s="248" t="s">
        <v>2822</v>
      </c>
      <c r="E652" s="248" t="s">
        <v>2823</v>
      </c>
      <c r="O652" s="248" t="str">
        <f t="shared" si="10"/>
        <v>1;그 9명이 모두 형제였다구요?</v>
      </c>
    </row>
    <row r="653" spans="1:15" x14ac:dyDescent="0.3">
      <c r="D653" s="248" t="s">
        <v>2824</v>
      </c>
      <c r="E653" s="248" t="s">
        <v>2825</v>
      </c>
      <c r="O653" s="248" t="str">
        <f t="shared" si="10"/>
        <v>2;마리씨는 가축을 편애하시는게 아닌지 의심되는군요.</v>
      </c>
    </row>
    <row r="654" spans="1:15" x14ac:dyDescent="0.3">
      <c r="D654" s="248" t="s">
        <v>2826</v>
      </c>
      <c r="E654" s="248" t="s">
        <v>2827</v>
      </c>
      <c r="O654" s="248" t="str">
        <f t="shared" si="10"/>
        <v>1;생각난 김에 치즈를 좀 더 사가는게 좋겠어요. 집에서 먹어야지!</v>
      </c>
    </row>
    <row r="655" spans="1:15" x14ac:dyDescent="0.3">
      <c r="D655" s="248" t="s">
        <v>2828</v>
      </c>
      <c r="E655" s="248" t="s">
        <v>2829</v>
      </c>
      <c r="O655" s="248" t="str">
        <f t="shared" si="10"/>
        <v>2;그렇죠.</v>
      </c>
    </row>
    <row r="656" spans="1:15" x14ac:dyDescent="0.3">
      <c r="D656" s="248" t="s">
        <v>2830</v>
      </c>
      <c r="E656" s="248" t="s">
        <v>2831</v>
      </c>
      <c r="O656" s="248" t="str">
        <f t="shared" si="10"/>
        <v>2;아뇨` 여전히 그냥 취미일 뿐입니다.</v>
      </c>
    </row>
    <row r="657" spans="4:15" x14ac:dyDescent="0.3">
      <c r="D657" s="248" t="s">
        <v>2832</v>
      </c>
      <c r="E657" s="248" t="s">
        <v>2833</v>
      </c>
      <c r="O657" s="248" t="str">
        <f t="shared" si="10"/>
        <v>2;무슨 말이지 알 것 같군요.</v>
      </c>
    </row>
    <row r="658" spans="4:15" x14ac:dyDescent="0.3">
      <c r="D658" s="248" t="s">
        <v>2834</v>
      </c>
      <c r="E658" s="248" t="s">
        <v>2835</v>
      </c>
      <c r="O658" s="248" t="str">
        <f t="shared" si="10"/>
        <v>1;오오...</v>
      </c>
    </row>
    <row r="659" spans="4:15" x14ac:dyDescent="0.3">
      <c r="D659" s="248" t="s">
        <v>2836</v>
      </c>
      <c r="E659" s="248" t="s">
        <v>2837</v>
      </c>
      <c r="O659" s="248" t="str">
        <f t="shared" si="10"/>
        <v>2;현장이 어떻게 돌아가는지를 파악하는 것은 대표로써 당연한 업무중 하나라고 할 수 있습니다.</v>
      </c>
    </row>
    <row r="660" spans="4:15" x14ac:dyDescent="0.3">
      <c r="D660" s="248" t="s">
        <v>2838</v>
      </c>
      <c r="E660" s="248" t="s">
        <v>2839</v>
      </c>
      <c r="O660" s="248" t="str">
        <f t="shared" si="10"/>
        <v>2;흠...사실 이곳에 함께 살았었는데` [넌 우리가 없어도 충분하니 우린 남은 여생을 즐기러 여행이나 가겠다] 라고 하시고 해외로 나가셨습니다.</v>
      </c>
    </row>
    <row r="661" spans="4:15" x14ac:dyDescent="0.3">
      <c r="D661" s="248" t="s">
        <v>2840</v>
      </c>
      <c r="E661" s="248" t="s">
        <v>2841</v>
      </c>
      <c r="O661" s="248" t="str">
        <f t="shared" si="10"/>
        <v>1;그래요? 그럼 처음에는 얼마나 할 거라고 예상하셨어요?</v>
      </c>
    </row>
    <row r="662" spans="4:15" x14ac:dyDescent="0.3">
      <c r="D662" s="248" t="s">
        <v>2842</v>
      </c>
      <c r="E662" s="248" t="s">
        <v>2843</v>
      </c>
      <c r="O662" s="248" t="str">
        <f t="shared" si="10"/>
        <v>2;글쎄요` 어딘가 늑대 왕국이라도 있는게 아닌가 싶군요.</v>
      </c>
    </row>
    <row r="663" spans="4:15" x14ac:dyDescent="0.3">
      <c r="D663" s="248" t="s">
        <v>2844</v>
      </c>
      <c r="E663" s="248" t="s">
        <v>2845</v>
      </c>
      <c r="O663" s="248" t="str">
        <f t="shared" si="10"/>
        <v>1;어마어마한 자금이 들어가겠네요.</v>
      </c>
    </row>
    <row r="664" spans="4:15" x14ac:dyDescent="0.3">
      <c r="D664" s="248" t="s">
        <v>2846</v>
      </c>
      <c r="E664" s="248" t="s">
        <v>2847</v>
      </c>
      <c r="O664" s="248" t="str">
        <f t="shared" si="10"/>
        <v>2;제 소유의 기업에서 이 지역에서 생산되는 우유의 90%를 매입한다... 정도만 알려드리겠습니다.</v>
      </c>
    </row>
    <row r="665" spans="4:15" x14ac:dyDescent="0.3">
      <c r="D665" s="248" t="s">
        <v>2848</v>
      </c>
      <c r="E665" s="248" t="s">
        <v>2849</v>
      </c>
      <c r="O665" s="248" t="str">
        <f t="shared" si="10"/>
        <v>1;정말요???</v>
      </c>
    </row>
    <row r="666" spans="4:15" x14ac:dyDescent="0.3">
      <c r="D666" s="248" t="s">
        <v>2850</v>
      </c>
      <c r="E666" s="248" t="s">
        <v>2851</v>
      </c>
      <c r="O666" s="248" t="str">
        <f t="shared" si="10"/>
        <v>1;이 지역은 고기값도 싸서 스테이크도 쉽게 먹을수 있는데 말이에요.</v>
      </c>
    </row>
    <row r="667" spans="4:15" x14ac:dyDescent="0.3">
      <c r="D667" s="248" t="s">
        <v>2852</v>
      </c>
      <c r="E667" s="248" t="s">
        <v>2853</v>
      </c>
      <c r="O667" s="248" t="str">
        <f t="shared" si="10"/>
        <v>1;...그렇다면 소가 옷을 입고 다니는 것도 태어날 때 부터 그렇게 나온건가요??</v>
      </c>
    </row>
    <row r="668" spans="4:15" x14ac:dyDescent="0.3">
      <c r="D668" s="248" t="s">
        <v>2854</v>
      </c>
      <c r="E668" s="248" t="s">
        <v>2855</v>
      </c>
      <c r="O668" s="248" t="str">
        <f t="shared" si="10"/>
        <v>2;지금은 어떤가요?</v>
      </c>
    </row>
    <row r="669" spans="4:15" x14ac:dyDescent="0.3">
      <c r="D669" s="248" t="s">
        <v>2856</v>
      </c>
      <c r="E669" s="248" t="s">
        <v>2857</v>
      </c>
      <c r="O669" s="248" t="str">
        <f t="shared" si="10"/>
        <v>1;폴씨는 인생의 라이벌 같은게 있었나요?</v>
      </c>
    </row>
    <row r="670" spans="4:15" x14ac:dyDescent="0.3">
      <c r="D670" s="248" t="s">
        <v>2858</v>
      </c>
      <c r="E670" s="248" t="s">
        <v>2859</v>
      </c>
      <c r="O670" s="248" t="str">
        <f t="shared" si="10"/>
        <v>1;저런...</v>
      </c>
    </row>
    <row r="671" spans="4:15" x14ac:dyDescent="0.3">
      <c r="D671" s="248" t="s">
        <v>2860</v>
      </c>
      <c r="E671" s="248" t="s">
        <v>2861</v>
      </c>
      <c r="O671" s="248" t="str">
        <f t="shared" si="10"/>
        <v>1;이 행사가 생각보다 중요한 행사였군요.</v>
      </c>
    </row>
    <row r="672" spans="4:15" x14ac:dyDescent="0.3">
      <c r="D672" s="248" t="s">
        <v>2862</v>
      </c>
      <c r="E672" s="248" t="s">
        <v>2863</v>
      </c>
      <c r="O672" s="248" t="str">
        <f t="shared" si="10"/>
        <v>2;뭐 그것도 나름 괜찮은 휴식방법이었죠.</v>
      </c>
    </row>
    <row r="673" spans="1:15" x14ac:dyDescent="0.3">
      <c r="D673" s="248" t="s">
        <v>2864</v>
      </c>
      <c r="E673" s="248" t="s">
        <v>2865</v>
      </c>
      <c r="O673" s="248" t="str">
        <f t="shared" si="10"/>
        <v>2;이미 1위 목장이 건재한데 최고의 목장을 뽑으라니 뽑힌 목장은 얼마나 기분이 나쁘겠습니까?</v>
      </c>
    </row>
    <row r="674" spans="1:15" x14ac:dyDescent="0.3">
      <c r="D674" s="248" t="s">
        <v>2866</v>
      </c>
      <c r="E674" s="248" t="s">
        <v>2867</v>
      </c>
      <c r="O674" s="248" t="str">
        <f t="shared" si="10"/>
        <v>1;네? 정말요?</v>
      </c>
    </row>
    <row r="675" spans="1:15" x14ac:dyDescent="0.3">
      <c r="O675" s="248">
        <f t="shared" si="10"/>
        <v>0</v>
      </c>
    </row>
    <row r="676" spans="1:15" x14ac:dyDescent="0.3">
      <c r="A676" s="248" t="s">
        <v>783</v>
      </c>
      <c r="B676" s="248" t="s">
        <v>759</v>
      </c>
      <c r="D676" s="248" t="s">
        <v>2868</v>
      </c>
      <c r="E676" s="248" t="s">
        <v>2869</v>
      </c>
      <c r="O676" s="248" t="str">
        <f t="shared" si="10"/>
        <v>2;별 말씀을요. 어차피 참가도 못할텐데 미리 알려줘서 뭐하겠습니까? 그러니 감사해하지 않으셔도 됩니다.</v>
      </c>
    </row>
    <row r="677" spans="1:15" x14ac:dyDescent="0.3">
      <c r="D677" s="248" t="s">
        <v>2870</v>
      </c>
      <c r="E677" s="248" t="s">
        <v>2871</v>
      </c>
      <c r="O677" s="248" t="str">
        <f t="shared" si="10"/>
        <v>2;더 이상 최고의 자리에 있다고 하더라도` 노력을 게을리하게 되면 다른 지역의 목장들 처럼 인수당하게 되는거죠.</v>
      </c>
    </row>
    <row r="678" spans="1:15" x14ac:dyDescent="0.3">
      <c r="D678" s="248" t="s">
        <v>2872</v>
      </c>
      <c r="E678" s="248" t="s">
        <v>2873</v>
      </c>
      <c r="O678" s="248" t="str">
        <f t="shared" si="10"/>
        <v>1;당황해서 버벅거리는 폴씨의 얼굴을 구경해봤으면 정말 기분이 좋을 것 같아요.</v>
      </c>
    </row>
    <row r="679" spans="1:15" x14ac:dyDescent="0.3">
      <c r="D679" s="248" t="s">
        <v>2874</v>
      </c>
      <c r="E679" s="248" t="s">
        <v>2875</v>
      </c>
      <c r="O679" s="248" t="str">
        <f t="shared" si="10"/>
        <v>1;정말 모르겠어요?</v>
      </c>
    </row>
    <row r="680" spans="1:15" x14ac:dyDescent="0.3">
      <c r="D680" s="248" t="s">
        <v>2876</v>
      </c>
      <c r="E680" s="248" t="s">
        <v>2877</v>
      </c>
      <c r="O680" s="248" t="str">
        <f t="shared" si="10"/>
        <v>2;아뇨.</v>
      </c>
    </row>
    <row r="681" spans="1:15" x14ac:dyDescent="0.3">
      <c r="D681" s="248" t="s">
        <v>2878</v>
      </c>
      <c r="E681" s="248" t="s">
        <v>2879</v>
      </c>
      <c r="O681" s="248" t="str">
        <f t="shared" si="10"/>
        <v>1;뭔가 거대한 유리벽 너의 존재가 저를 손가락으로 조종한다는 꿈을 꾸기도...</v>
      </c>
    </row>
    <row r="682" spans="1:15" x14ac:dyDescent="0.3">
      <c r="D682" s="248" t="s">
        <v>2880</v>
      </c>
      <c r="E682" s="248" t="s">
        <v>2881</v>
      </c>
      <c r="O682" s="248" t="str">
        <f t="shared" si="10"/>
        <v>2;@#$#@@$$##$$@ 를 활용했죠.</v>
      </c>
    </row>
    <row r="683" spans="1:15" x14ac:dyDescent="0.3">
      <c r="D683" s="248" t="s">
        <v>2882</v>
      </c>
      <c r="E683" s="248" t="s">
        <v>2883</v>
      </c>
      <c r="O683" s="248" t="str">
        <f t="shared" si="10"/>
        <v>2;다른 목장의 질투와 시기심은 저라도 어쩔수 없죠.</v>
      </c>
    </row>
    <row r="684" spans="1:15" x14ac:dyDescent="0.3">
      <c r="D684" s="248" t="s">
        <v>2884</v>
      </c>
      <c r="E684" s="248" t="s">
        <v>2885</v>
      </c>
      <c r="O684" s="248" t="str">
        <f t="shared" si="10"/>
        <v>2;몰랐습니까?</v>
      </c>
    </row>
    <row r="685" spans="1:15" x14ac:dyDescent="0.3">
      <c r="D685" s="248" t="s">
        <v>2886</v>
      </c>
      <c r="E685" s="248" t="s">
        <v>2887</v>
      </c>
      <c r="O685" s="248" t="str">
        <f t="shared" si="10"/>
        <v>1;그`그럴리가요. 전 제 목장에 있는 모든 가축들을 사랑해요.</v>
      </c>
    </row>
    <row r="686" spans="1:15" x14ac:dyDescent="0.3">
      <c r="D686" s="248" t="s">
        <v>2888</v>
      </c>
      <c r="E686" s="248" t="s">
        <v>2889</v>
      </c>
      <c r="O686" s="248" t="str">
        <f t="shared" si="10"/>
        <v>2;그렇게 먹으면 살 찔텐데요.</v>
      </c>
    </row>
    <row r="687" spans="1:15" x14ac:dyDescent="0.3">
      <c r="D687" s="248" t="s">
        <v>2890</v>
      </c>
      <c r="E687" s="248" t="s">
        <v>2891</v>
      </c>
      <c r="O687" s="248" t="str">
        <f t="shared" si="10"/>
        <v>1;지금이 몇 년이죠?</v>
      </c>
    </row>
    <row r="688" spans="1:15" x14ac:dyDescent="0.3">
      <c r="D688" s="248" t="s">
        <v>2892</v>
      </c>
      <c r="E688" s="248" t="s">
        <v>2893</v>
      </c>
      <c r="O688" s="248" t="str">
        <f t="shared" si="10"/>
        <v>1;...우와.</v>
      </c>
    </row>
    <row r="689" spans="4:15" x14ac:dyDescent="0.3">
      <c r="D689" s="248" t="s">
        <v>2894</v>
      </c>
      <c r="E689" s="248" t="s">
        <v>2895</v>
      </c>
      <c r="O689" s="248" t="str">
        <f t="shared" si="10"/>
        <v>1;아무리 돈이 많아도 꼭 행복해지는 것은 아닌것 같아요.</v>
      </c>
    </row>
    <row r="690" spans="4:15" x14ac:dyDescent="0.3">
      <c r="D690" s="248" t="s">
        <v>2896</v>
      </c>
      <c r="E690" s="248" t="s">
        <v>2897</v>
      </c>
      <c r="O690" s="248" t="str">
        <f t="shared" si="10"/>
        <v>2;또한 이러한 약품은 전 세계 중 오직 이곳에서만 사용 할 수 있도록 철저하게 관리가 되어지고 있습니다.</v>
      </c>
    </row>
    <row r="691" spans="4:15" x14ac:dyDescent="0.3">
      <c r="D691" s="248" t="s">
        <v>2898</v>
      </c>
      <c r="E691" s="248" t="s">
        <v>2899</v>
      </c>
      <c r="O691" s="248" t="str">
        <f t="shared" si="10"/>
        <v>1;와. 뭔가 멋진 말인데 폴씨가 말하니까 좀...</v>
      </c>
    </row>
    <row r="692" spans="4:15" x14ac:dyDescent="0.3">
      <c r="D692" s="248" t="s">
        <v>2900</v>
      </c>
      <c r="E692" s="248" t="s">
        <v>2900</v>
      </c>
      <c r="O692" s="248" t="str">
        <f t="shared" si="10"/>
        <v>1;...</v>
      </c>
    </row>
    <row r="693" spans="4:15" x14ac:dyDescent="0.3">
      <c r="D693" s="248" t="s">
        <v>2901</v>
      </c>
      <c r="E693" s="248" t="s">
        <v>2902</v>
      </c>
      <c r="O693" s="248" t="str">
        <f t="shared" si="10"/>
        <v>2;첫달만에 그만두고 도망가지 않을까 싶었습니다.</v>
      </c>
    </row>
    <row r="694" spans="4:15" x14ac:dyDescent="0.3">
      <c r="D694" s="248">
        <v>0</v>
      </c>
      <c r="E694" s="248">
        <v>0</v>
      </c>
      <c r="O694" s="248">
        <f t="shared" si="10"/>
        <v>0</v>
      </c>
    </row>
    <row r="695" spans="4:15" x14ac:dyDescent="0.3">
      <c r="D695" s="248" t="s">
        <v>2903</v>
      </c>
      <c r="E695" s="248" t="s">
        <v>2904</v>
      </c>
      <c r="O695" s="248" t="str">
        <f t="shared" si="10"/>
        <v>2;액수로 따지자면 적지 않은 금액이지만 이런 대회를 통해서 축척되는 이미지가 저희 목장 그룹에 큰 도움이 되고 있습니다.</v>
      </c>
    </row>
    <row r="696" spans="4:15" x14ac:dyDescent="0.3">
      <c r="D696" s="248" t="s">
        <v>2905</v>
      </c>
      <c r="E696" s="248" t="s">
        <v>2906</v>
      </c>
      <c r="O696" s="248" t="str">
        <f t="shared" si="10"/>
        <v>1;정말이에요? 목장이 아니라 기업도 있었다구요?</v>
      </c>
    </row>
    <row r="697" spans="4:15" x14ac:dyDescent="0.3">
      <c r="D697" s="248" t="s">
        <v>2907</v>
      </c>
      <c r="E697" s="248" t="s">
        <v>2908</v>
      </c>
      <c r="O697" s="248" t="str">
        <f t="shared" si="10"/>
        <v>2;마리씨 목장에서 나오는 작물들로는 참가하지 않는 것이 정신건강에 좋을 것 같아 말씀드리지 않은 것 뿐입니다.</v>
      </c>
    </row>
    <row r="698" spans="4:15" x14ac:dyDescent="0.3">
      <c r="D698" s="248" t="s">
        <v>2909</v>
      </c>
      <c r="E698" s="248" t="s">
        <v>2910</v>
      </c>
      <c r="O698" s="248" t="str">
        <f t="shared" si="10"/>
        <v>2;간혹 그런 분들이 있긴 합니다. 그나저나 치즈버거 하나 드시겠습니까?</v>
      </c>
    </row>
    <row r="699" spans="4:15" x14ac:dyDescent="0.3">
      <c r="D699" s="248" t="s">
        <v>2911</v>
      </c>
      <c r="E699" s="248" t="s">
        <v>2912</v>
      </c>
      <c r="O699" s="248" t="str">
        <f t="shared" si="10"/>
        <v>2;?? 당연하죠. 소가 옷을 입고 나오는게 이상하다니... 마리씨 갑자기 왜 그러시는겁니까?</v>
      </c>
    </row>
    <row r="700" spans="4:15" x14ac:dyDescent="0.3">
      <c r="D700" s="248" t="s">
        <v>2913</v>
      </c>
      <c r="E700" s="248" t="s">
        <v>2914</v>
      </c>
      <c r="O700" s="248" t="str">
        <f t="shared" si="10"/>
        <v>1;지금은 힘들어도 나름 여유가 있는 것 같아요.</v>
      </c>
    </row>
    <row r="701" spans="4:15" x14ac:dyDescent="0.3">
      <c r="D701" s="248" t="s">
        <v>2915</v>
      </c>
      <c r="E701" s="248" t="s">
        <v>2916</v>
      </c>
      <c r="O701" s="248" t="str">
        <f t="shared" si="10"/>
        <v>2;자칭 라이벌이라는 사람은 많았는데` 글쎄요. 잘 모르겠습니다. 라이벌이라는게 무슨 뜻인지도 가물가물해지는 군요.</v>
      </c>
    </row>
    <row r="702" spans="4:15" x14ac:dyDescent="0.3">
      <c r="D702" s="248" t="s">
        <v>2917</v>
      </c>
      <c r="E702" s="248" t="s">
        <v>2918</v>
      </c>
      <c r="O702" s="248" t="str">
        <f t="shared" si="10"/>
        <v>2;저희 목장의 연구시설에서 치료제 개발이 끝나가니 다음 해애는 다시 활발해 질겁니다.</v>
      </c>
    </row>
    <row r="703" spans="4:15" x14ac:dyDescent="0.3">
      <c r="D703" s="248" t="s">
        <v>2919</v>
      </c>
      <c r="E703" s="248" t="s">
        <v>2920</v>
      </c>
      <c r="O703" s="248" t="str">
        <f t="shared" si="10"/>
        <v>2;뭐... 참고로 저희 목장이 후원하기 전에는 그냥 지역행사 수준이었습니다. 이 정도 행사가 된 것은 저희 목장 덕이라고 생각하셔도 될 겁니다. 고맙다는 인사는 안하셔도 됩니다.</v>
      </c>
    </row>
    <row r="704" spans="4:15" x14ac:dyDescent="0.3">
      <c r="D704" s="248" t="s">
        <v>2921</v>
      </c>
      <c r="E704" s="248" t="s">
        <v>2922</v>
      </c>
      <c r="O704" s="248" t="str">
        <f t="shared" si="10"/>
        <v>1;진짜였어요??</v>
      </c>
    </row>
    <row r="705" spans="1:15" x14ac:dyDescent="0.3">
      <c r="D705" s="248" t="s">
        <v>2923</v>
      </c>
      <c r="E705" s="248" t="s">
        <v>2924</v>
      </c>
      <c r="O705" s="248" t="str">
        <f t="shared" si="10"/>
        <v>1;하아..</v>
      </c>
    </row>
    <row r="706" spans="1:15" x14ac:dyDescent="0.3">
      <c r="D706" s="248" t="s">
        <v>2925</v>
      </c>
      <c r="E706" s="248" t="s">
        <v>2926</v>
      </c>
      <c r="O706" s="248" t="str">
        <f t="shared" si="10"/>
        <v>2;목장 협회의 대표가 바뀌면서 목장 선정 대회가 얼마간 중단되는 것일 뿐입니다.</v>
      </c>
    </row>
    <row r="707" spans="1:15" x14ac:dyDescent="0.3">
      <c r="O707" s="248">
        <f t="shared" si="10"/>
        <v>0</v>
      </c>
    </row>
    <row r="708" spans="1:15" x14ac:dyDescent="0.3">
      <c r="A708" s="248" t="s">
        <v>783</v>
      </c>
      <c r="B708" s="248" t="s">
        <v>760</v>
      </c>
      <c r="D708" s="248" t="s">
        <v>2927</v>
      </c>
      <c r="E708" s="248" t="s">
        <v>2928</v>
      </c>
      <c r="O708" s="248" t="str">
        <f t="shared" si="10"/>
        <v>1;...고맙다는거 아니거든요.</v>
      </c>
    </row>
    <row r="709" spans="1:15" x14ac:dyDescent="0.3">
      <c r="D709" s="248" t="s">
        <v>2929</v>
      </c>
      <c r="E709" s="248" t="s">
        <v>2930</v>
      </c>
      <c r="O709" s="248" t="str">
        <f t="shared" ref="O709:O772" si="11">IF($B$1="한글",D709,IF($B$1="영어",E709,IF($B$1="일본어",F709)))</f>
        <v>1;그것도... 안 물어봤어요.</v>
      </c>
    </row>
    <row r="710" spans="1:15" x14ac:dyDescent="0.3">
      <c r="D710" s="248" t="s">
        <v>2931</v>
      </c>
      <c r="E710" s="248" t="s">
        <v>2932</v>
      </c>
      <c r="O710" s="248" t="str">
        <f t="shared" si="11"/>
        <v>2;그럴일은 없습니다. 저희 목장은 제 특별한 요구조건에 의해 그 누구에게도 매각하지 않도록 되어있죠.</v>
      </c>
    </row>
    <row r="711" spans="1:15" x14ac:dyDescent="0.3">
      <c r="D711" s="248" t="s">
        <v>2933</v>
      </c>
      <c r="E711" s="248" t="s">
        <v>2934</v>
      </c>
      <c r="O711" s="248" t="str">
        <f t="shared" si="11"/>
        <v>2;전 항상 진실만을 이야기 합니다.</v>
      </c>
    </row>
    <row r="712" spans="1:15" x14ac:dyDescent="0.3">
      <c r="D712" s="248" t="s">
        <v>2935</v>
      </c>
      <c r="E712" s="248" t="s">
        <v>2936</v>
      </c>
      <c r="O712" s="248" t="str">
        <f t="shared" si="11"/>
        <v>1;음...</v>
      </c>
    </row>
    <row r="713" spans="1:15" x14ac:dyDescent="0.3">
      <c r="D713" s="248" t="s">
        <v>2937</v>
      </c>
      <c r="E713" s="248" t="s">
        <v>2938</v>
      </c>
      <c r="O713" s="248" t="str">
        <f t="shared" si="11"/>
        <v>2;부질없는 생각을 하시는군요. 집에가서 스마트폰이나 충전시키시죠.</v>
      </c>
    </row>
    <row r="714" spans="1:15" x14ac:dyDescent="0.3">
      <c r="D714" s="248" t="s">
        <v>2939</v>
      </c>
      <c r="E714" s="248" t="s">
        <v>2940</v>
      </c>
      <c r="O714" s="248" t="str">
        <f t="shared" si="11"/>
        <v>1;...네? 지금 무슨 말 하신거에요?</v>
      </c>
    </row>
    <row r="715" spans="1:15" x14ac:dyDescent="0.3">
      <c r="D715" s="248" t="s">
        <v>2941</v>
      </c>
      <c r="E715" s="248" t="s">
        <v>2942</v>
      </c>
      <c r="O715" s="248" t="str">
        <f t="shared" si="11"/>
        <v>1;딱히 질투와 시기심 때문이라기 보다는...</v>
      </c>
    </row>
    <row r="716" spans="1:15" x14ac:dyDescent="0.3">
      <c r="D716" s="248" t="s">
        <v>2943</v>
      </c>
      <c r="E716" s="248" t="s">
        <v>2944</v>
      </c>
      <c r="O716" s="248" t="str">
        <f t="shared" si="11"/>
        <v>1;오옹...세상에는 신기한 일이 많군요. 폴씨의 그 표정이라던가.</v>
      </c>
    </row>
    <row r="717" spans="1:15" x14ac:dyDescent="0.3">
      <c r="D717" s="248" t="s">
        <v>2945</v>
      </c>
      <c r="E717" s="248" t="s">
        <v>2946</v>
      </c>
      <c r="O717" s="248" t="str">
        <f t="shared" si="11"/>
        <v>2;참고로 전 산양을 가장 좋아합니다.</v>
      </c>
    </row>
    <row r="718" spans="1:15" x14ac:dyDescent="0.3">
      <c r="D718" s="248" t="s">
        <v>2947</v>
      </c>
      <c r="E718" s="248" t="s">
        <v>2948</v>
      </c>
      <c r="O718" s="248" t="str">
        <f t="shared" si="11"/>
        <v>1;흥` 그렇게 말해도 먹고 싶은건 먹고 싶은거죠.</v>
      </c>
    </row>
    <row r="719" spans="1:15" x14ac:dyDescent="0.3">
      <c r="D719" s="248" t="s">
        <v>2949</v>
      </c>
      <c r="E719" s="248" t="s">
        <v>2950</v>
      </c>
      <c r="O719" s="248" t="str">
        <f t="shared" si="11"/>
        <v>2;...거기까지.</v>
      </c>
    </row>
    <row r="720" spans="1:15" x14ac:dyDescent="0.3">
      <c r="D720" s="248">
        <v>0</v>
      </c>
      <c r="E720" s="248">
        <v>0</v>
      </c>
      <c r="O720" s="248">
        <f t="shared" si="11"/>
        <v>0</v>
      </c>
    </row>
    <row r="721" spans="4:15" x14ac:dyDescent="0.3">
      <c r="D721" s="248" t="s">
        <v>2951</v>
      </c>
      <c r="E721" s="248" t="s">
        <v>2952</v>
      </c>
      <c r="O721" s="248" t="str">
        <f t="shared" si="11"/>
        <v>2;맞는 말 입니다.</v>
      </c>
    </row>
    <row r="722" spans="4:15" x14ac:dyDescent="0.3">
      <c r="D722" s="248" t="s">
        <v>2953</v>
      </c>
      <c r="E722" s="248" t="s">
        <v>2954</v>
      </c>
      <c r="O722" s="248" t="str">
        <f t="shared" si="11"/>
        <v>1;오오오~.</v>
      </c>
    </row>
    <row r="723" spans="4:15" x14ac:dyDescent="0.3">
      <c r="D723" s="248" t="s">
        <v>2955</v>
      </c>
      <c r="E723" s="248" t="s">
        <v>2956</v>
      </c>
      <c r="O723" s="248" t="str">
        <f t="shared" si="11"/>
        <v>2;좀..?</v>
      </c>
    </row>
    <row r="724" spans="4:15" x14ac:dyDescent="0.3">
      <c r="D724" s="248">
        <v>0</v>
      </c>
      <c r="E724" s="248">
        <v>0</v>
      </c>
      <c r="O724" s="248">
        <f t="shared" si="11"/>
        <v>0</v>
      </c>
    </row>
    <row r="725" spans="4:15" x14ac:dyDescent="0.3">
      <c r="D725" s="248" t="s">
        <v>2957</v>
      </c>
      <c r="E725" s="248" t="s">
        <v>2958</v>
      </c>
      <c r="O725" s="248" t="str">
        <f t="shared" si="11"/>
        <v>1;예상이 빗나가서 정말 안타깝겠네요. 이를 어쩌나~</v>
      </c>
    </row>
    <row r="726" spans="4:15" x14ac:dyDescent="0.3">
      <c r="D726" s="248">
        <v>0</v>
      </c>
      <c r="E726" s="248">
        <v>0</v>
      </c>
      <c r="O726" s="248">
        <f t="shared" si="11"/>
        <v>0</v>
      </c>
    </row>
    <row r="727" spans="4:15" x14ac:dyDescent="0.3">
      <c r="D727" s="248" t="s">
        <v>2959</v>
      </c>
      <c r="E727" s="248" t="s">
        <v>2960</v>
      </c>
      <c r="O727" s="248" t="str">
        <f t="shared" si="11"/>
        <v>1;오오~ 멋진데요?</v>
      </c>
    </row>
    <row r="728" spans="4:15" x14ac:dyDescent="0.3">
      <c r="D728" s="248" t="s">
        <v>2961</v>
      </c>
      <c r="E728" s="248" t="s">
        <v>2962</v>
      </c>
      <c r="O728" s="248" t="str">
        <f t="shared" si="11"/>
        <v>2;제가 언제 거짓말을 한적이 있습니까?</v>
      </c>
    </row>
    <row r="729" spans="4:15" x14ac:dyDescent="0.3">
      <c r="D729" s="248" t="s">
        <v>2963</v>
      </c>
      <c r="E729" s="248" t="s">
        <v>2964</v>
      </c>
      <c r="O729" s="248" t="str">
        <f t="shared" si="11"/>
        <v>1;배려에 눈물이 다 나올 지경이네요...</v>
      </c>
    </row>
    <row r="730" spans="4:15" x14ac:dyDescent="0.3">
      <c r="D730" s="248" t="s">
        <v>2965</v>
      </c>
      <c r="E730" s="248" t="s">
        <v>2966</v>
      </c>
      <c r="O730" s="248" t="str">
        <f t="shared" si="11"/>
        <v>1;네! 치즈버거 완전 좋아해요.</v>
      </c>
    </row>
    <row r="731" spans="4:15" x14ac:dyDescent="0.3">
      <c r="D731" s="248" t="s">
        <v>2967</v>
      </c>
      <c r="E731" s="248" t="s">
        <v>2968</v>
      </c>
      <c r="O731" s="248" t="str">
        <f t="shared" si="11"/>
        <v>1;아뇨 죄송합니다...</v>
      </c>
    </row>
    <row r="732" spans="4:15" x14ac:dyDescent="0.3">
      <c r="D732" s="248" t="s">
        <v>2969</v>
      </c>
      <c r="E732" s="248" t="s">
        <v>2970</v>
      </c>
      <c r="O732" s="248" t="str">
        <f t="shared" si="11"/>
        <v>1;돈에 시달리지도 않고` 노력한 만큼의 보람이 있으니까요.</v>
      </c>
    </row>
    <row r="733" spans="4:15" x14ac:dyDescent="0.3">
      <c r="D733" s="248" t="s">
        <v>2971</v>
      </c>
      <c r="E733" s="248" t="s">
        <v>2972</v>
      </c>
      <c r="O733" s="248" t="str">
        <f t="shared" si="11"/>
        <v>1;어련하시겠어요..</v>
      </c>
    </row>
    <row r="734" spans="4:15" x14ac:dyDescent="0.3">
      <c r="D734" s="248" t="s">
        <v>2973</v>
      </c>
      <c r="E734" s="248" t="s">
        <v>2974</v>
      </c>
      <c r="O734" s="248" t="str">
        <f t="shared" si="11"/>
        <v>1;정말 다행이네요.</v>
      </c>
    </row>
    <row r="735" spans="4:15" x14ac:dyDescent="0.3">
      <c r="D735" s="248" t="s">
        <v>2975</v>
      </c>
      <c r="E735" s="248" t="s">
        <v>2976</v>
      </c>
      <c r="O735" s="248" t="str">
        <f t="shared" si="11"/>
        <v>1;그 말도 안했으면 참 좋았을텐데요.</v>
      </c>
    </row>
    <row r="736" spans="4:15" x14ac:dyDescent="0.3">
      <c r="D736" s="248">
        <v>0</v>
      </c>
      <c r="E736" s="248">
        <v>0</v>
      </c>
      <c r="O736" s="248">
        <f t="shared" si="11"/>
        <v>0</v>
      </c>
    </row>
    <row r="737" spans="1:15" x14ac:dyDescent="0.3">
      <c r="D737" s="248">
        <v>0</v>
      </c>
      <c r="E737" s="248">
        <v>0</v>
      </c>
      <c r="O737" s="248">
        <f t="shared" si="11"/>
        <v>0</v>
      </c>
    </row>
    <row r="738" spans="1:15" x14ac:dyDescent="0.3">
      <c r="D738" s="248" t="s">
        <v>2977</v>
      </c>
      <c r="E738" s="248" t="s">
        <v>2978</v>
      </c>
      <c r="O738" s="248" t="str">
        <f t="shared" si="11"/>
        <v>2;시간이 지나면 대회는 다시 열린다고 하니 그때까지 기다리면 될 것 같군요.</v>
      </c>
    </row>
    <row r="739" spans="1:15" x14ac:dyDescent="0.3">
      <c r="O739" s="248">
        <f t="shared" si="11"/>
        <v>0</v>
      </c>
    </row>
    <row r="740" spans="1:15" x14ac:dyDescent="0.3">
      <c r="A740" s="248" t="s">
        <v>783</v>
      </c>
      <c r="B740" s="248" t="s">
        <v>761</v>
      </c>
      <c r="D740" s="241">
        <v>0</v>
      </c>
      <c r="E740" s="248">
        <v>0</v>
      </c>
      <c r="O740" s="248">
        <f t="shared" si="11"/>
        <v>0</v>
      </c>
    </row>
    <row r="741" spans="1:15" x14ac:dyDescent="0.3">
      <c r="D741" s="241">
        <v>0</v>
      </c>
      <c r="E741" s="248">
        <v>0</v>
      </c>
      <c r="O741" s="248">
        <f t="shared" si="11"/>
        <v>0</v>
      </c>
    </row>
    <row r="742" spans="1:15" x14ac:dyDescent="0.3">
      <c r="D742" s="241" t="s">
        <v>2979</v>
      </c>
      <c r="E742" s="248" t="s">
        <v>2980</v>
      </c>
      <c r="O742" s="248" t="str">
        <f t="shared" si="11"/>
        <v>2;그러니 지도에 스마트하고 천재적인 S and G 목장의 정보가 없는 것은 당연하죠.</v>
      </c>
    </row>
    <row r="743" spans="1:15" x14ac:dyDescent="0.3">
      <c r="D743" s="241" t="s">
        <v>2981</v>
      </c>
      <c r="E743" s="248" t="s">
        <v>2982</v>
      </c>
      <c r="O743" s="248" t="str">
        <f t="shared" si="11"/>
        <v>1;원래 그런 성격이군요.</v>
      </c>
    </row>
    <row r="744" spans="1:15" x14ac:dyDescent="0.3">
      <c r="D744" s="241">
        <v>0</v>
      </c>
      <c r="E744" s="248">
        <v>0</v>
      </c>
      <c r="O744" s="248">
        <f t="shared" si="11"/>
        <v>0</v>
      </c>
    </row>
    <row r="745" spans="1:15" x14ac:dyDescent="0.3">
      <c r="D745" s="241" t="s">
        <v>2983</v>
      </c>
      <c r="E745" s="248" t="s">
        <v>2984</v>
      </c>
      <c r="O745" s="248" t="str">
        <f t="shared" si="11"/>
        <v>1;네...</v>
      </c>
    </row>
    <row r="746" spans="1:15" x14ac:dyDescent="0.3">
      <c r="D746" s="241" t="s">
        <v>2985</v>
      </c>
      <c r="E746" s="248" t="s">
        <v>2986</v>
      </c>
      <c r="O746" s="248" t="str">
        <f t="shared" si="11"/>
        <v>2;간단하게 말씀드리자면 @@#$$$$#@@###@$@$# 를 적용했다고 할 수도 있습니다.</v>
      </c>
    </row>
    <row r="747" spans="1:15" x14ac:dyDescent="0.3">
      <c r="D747" s="241">
        <v>0</v>
      </c>
      <c r="E747" s="248">
        <v>0</v>
      </c>
      <c r="O747" s="248">
        <f t="shared" si="11"/>
        <v>0</v>
      </c>
    </row>
    <row r="748" spans="1:15" x14ac:dyDescent="0.3">
      <c r="D748" s="241" t="s">
        <v>2987</v>
      </c>
      <c r="E748" s="248" t="s">
        <v>2988</v>
      </c>
      <c r="O748" s="248" t="str">
        <f t="shared" si="11"/>
        <v>2;무슨 말을 하는지 모르겠군요.</v>
      </c>
    </row>
    <row r="749" spans="1:15" x14ac:dyDescent="0.3">
      <c r="D749" s="241" t="s">
        <v>2900</v>
      </c>
      <c r="E749" s="248" t="s">
        <v>2900</v>
      </c>
      <c r="O749" s="248" t="str">
        <f t="shared" si="11"/>
        <v>1;...</v>
      </c>
    </row>
    <row r="750" spans="1:15" x14ac:dyDescent="0.3">
      <c r="D750" s="241" t="s">
        <v>2989</v>
      </c>
      <c r="E750" s="248" t="s">
        <v>2990</v>
      </c>
      <c r="O750" s="248" t="str">
        <f t="shared" si="11"/>
        <v>2;아예 목장에 치즈 가공소를 하나 차리시는게 어떻습니까? 그럼 매일 먹고 보름달 처럼 될텐데.</v>
      </c>
    </row>
    <row r="751" spans="1:15" x14ac:dyDescent="0.3">
      <c r="D751" s="241">
        <v>0</v>
      </c>
      <c r="E751" s="248">
        <v>0</v>
      </c>
      <c r="O751" s="248">
        <f t="shared" si="11"/>
        <v>0</v>
      </c>
    </row>
    <row r="752" spans="1:15" x14ac:dyDescent="0.3">
      <c r="D752" s="241">
        <v>0</v>
      </c>
      <c r="E752" s="248">
        <v>0</v>
      </c>
      <c r="O752" s="248">
        <f t="shared" si="11"/>
        <v>0</v>
      </c>
    </row>
    <row r="753" spans="4:15" x14ac:dyDescent="0.3">
      <c r="D753" s="241" t="s">
        <v>2991</v>
      </c>
      <c r="E753" s="248" t="s">
        <v>2992</v>
      </c>
      <c r="O753" s="248" t="str">
        <f t="shared" si="11"/>
        <v>1;그래도 전 돈이 좋아요.</v>
      </c>
    </row>
    <row r="754" spans="4:15" x14ac:dyDescent="0.3">
      <c r="D754" s="241" t="s">
        <v>2993</v>
      </c>
      <c r="E754" s="248" t="s">
        <v>2994</v>
      </c>
      <c r="O754" s="248" t="str">
        <f t="shared" si="11"/>
        <v>2;물론 이 약품을 개발하고 생산하는 것은 저희 목장 그룹이죠. 마리씨가 열심히 촉진제를 사용할 수록 저희는 더 많은 돈을 벌게 됩니다.</v>
      </c>
    </row>
    <row r="755" spans="4:15" x14ac:dyDescent="0.3">
      <c r="D755" s="241" t="s">
        <v>2995</v>
      </c>
      <c r="E755" s="248" t="s">
        <v>2996</v>
      </c>
      <c r="O755" s="248" t="str">
        <f t="shared" si="11"/>
        <v>1;아하하.. 아무것도 아니에요.</v>
      </c>
    </row>
    <row r="756" spans="4:15" x14ac:dyDescent="0.3">
      <c r="D756" s="241">
        <v>0</v>
      </c>
      <c r="E756" s="248">
        <v>0</v>
      </c>
      <c r="O756" s="248">
        <f t="shared" si="11"/>
        <v>0</v>
      </c>
    </row>
    <row r="757" spans="4:15" x14ac:dyDescent="0.3">
      <c r="D757" s="241" t="s">
        <v>2997</v>
      </c>
      <c r="E757" s="248" t="s">
        <v>2998</v>
      </c>
      <c r="O757" s="248" t="str">
        <f t="shared" si="11"/>
        <v>2;사실 그런것도 좀 있긴 합니다.</v>
      </c>
    </row>
    <row r="758" spans="4:15" x14ac:dyDescent="0.3">
      <c r="D758" s="241">
        <v>0</v>
      </c>
      <c r="E758" s="248">
        <v>0</v>
      </c>
      <c r="O758" s="248">
        <f t="shared" si="11"/>
        <v>0</v>
      </c>
    </row>
    <row r="759" spans="4:15" x14ac:dyDescent="0.3">
      <c r="D759" s="241">
        <v>0</v>
      </c>
      <c r="E759" s="248">
        <v>0</v>
      </c>
      <c r="O759" s="248">
        <f t="shared" si="11"/>
        <v>0</v>
      </c>
    </row>
    <row r="760" spans="4:15" x14ac:dyDescent="0.3">
      <c r="D760" s="241" t="s">
        <v>2999</v>
      </c>
      <c r="E760" s="248" t="s">
        <v>3000</v>
      </c>
      <c r="O760" s="248" t="str">
        <f t="shared" si="11"/>
        <v>1;헐... 그럼 그냥 재수없는 목장주가 아니라 회장 아니에요?</v>
      </c>
    </row>
    <row r="761" spans="4:15" x14ac:dyDescent="0.3">
      <c r="D761" s="241" t="s">
        <v>3001</v>
      </c>
      <c r="E761" s="248" t="s">
        <v>3002</v>
      </c>
      <c r="O761" s="248" t="str">
        <f t="shared" si="11"/>
        <v>2;그 정도 배려는 아무것도 아니니 감동하실 것 없습니다.</v>
      </c>
    </row>
    <row r="762" spans="4:15" x14ac:dyDescent="0.3">
      <c r="D762" s="241" t="s">
        <v>3003</v>
      </c>
      <c r="E762" s="248" t="s">
        <v>3004</v>
      </c>
      <c r="O762" s="248" t="str">
        <f t="shared" si="11"/>
        <v>2;소고기를 안드신다고 하지 않으셨습니까?</v>
      </c>
    </row>
    <row r="763" spans="4:15" x14ac:dyDescent="0.3">
      <c r="D763" s="241">
        <v>0</v>
      </c>
      <c r="E763" s="248">
        <v>0</v>
      </c>
      <c r="O763" s="248">
        <f t="shared" si="11"/>
        <v>0</v>
      </c>
    </row>
    <row r="764" spans="4:15" x14ac:dyDescent="0.3">
      <c r="D764" s="241" t="s">
        <v>3005</v>
      </c>
      <c r="E764" s="248" t="s">
        <v>3006</v>
      </c>
      <c r="O764" s="248" t="str">
        <f t="shared" si="11"/>
        <v>2;좋은 자세입니다.</v>
      </c>
    </row>
    <row r="765" spans="4:15" x14ac:dyDescent="0.3">
      <c r="D765" s="241">
        <v>0</v>
      </c>
      <c r="E765" s="248">
        <v>0</v>
      </c>
      <c r="O765" s="248">
        <f t="shared" si="11"/>
        <v>0</v>
      </c>
    </row>
    <row r="766" spans="4:15" x14ac:dyDescent="0.3">
      <c r="D766" s="241">
        <v>0</v>
      </c>
      <c r="E766" s="248">
        <v>0</v>
      </c>
      <c r="O766" s="248">
        <f t="shared" si="11"/>
        <v>0</v>
      </c>
    </row>
    <row r="767" spans="4:15" x14ac:dyDescent="0.3">
      <c r="D767" s="241" t="s">
        <v>3007</v>
      </c>
      <c r="E767" s="248" t="s">
        <v>3008</v>
      </c>
      <c r="O767" s="248" t="str">
        <f t="shared" si="11"/>
        <v>2;사실은 사실이니까요. 안그렇습니까?</v>
      </c>
    </row>
    <row r="768" spans="4:15" x14ac:dyDescent="0.3">
      <c r="D768" s="241">
        <v>0</v>
      </c>
      <c r="E768" s="248">
        <v>0</v>
      </c>
      <c r="O768" s="248">
        <f t="shared" si="11"/>
        <v>0</v>
      </c>
    </row>
    <row r="769" spans="1:15" x14ac:dyDescent="0.3">
      <c r="D769" s="241">
        <v>0</v>
      </c>
      <c r="E769" s="248">
        <v>0</v>
      </c>
      <c r="O769" s="248">
        <f t="shared" si="11"/>
        <v>0</v>
      </c>
    </row>
    <row r="770" spans="1:15" x14ac:dyDescent="0.3">
      <c r="D770" s="241" t="s">
        <v>3009</v>
      </c>
      <c r="E770" s="248" t="s">
        <v>3010</v>
      </c>
      <c r="O770" s="248" t="str">
        <f t="shared" si="11"/>
        <v>1;와! 정말요?  그럼 그때까지 준비를 잘 해놔야겠네요. 빨리 다음 대회가 왔으면 좋겠어요!</v>
      </c>
    </row>
    <row r="771" spans="1:15" x14ac:dyDescent="0.3">
      <c r="O771" s="248">
        <f t="shared" si="11"/>
        <v>0</v>
      </c>
    </row>
    <row r="772" spans="1:15" x14ac:dyDescent="0.3">
      <c r="A772" s="248" t="s">
        <v>783</v>
      </c>
      <c r="B772" s="248" t="s">
        <v>762</v>
      </c>
      <c r="D772" s="248">
        <v>0</v>
      </c>
      <c r="E772" s="248">
        <v>0</v>
      </c>
      <c r="O772" s="248">
        <f t="shared" si="11"/>
        <v>0</v>
      </c>
    </row>
    <row r="773" spans="1:15" x14ac:dyDescent="0.3">
      <c r="D773" s="248">
        <v>0</v>
      </c>
      <c r="E773" s="248">
        <v>0</v>
      </c>
      <c r="O773" s="248">
        <f t="shared" ref="O773:O836" si="12">IF($B$1="한글",D773,IF($B$1="영어",E773,IF($B$1="일본어",F773)))</f>
        <v>0</v>
      </c>
    </row>
    <row r="774" spans="1:15" x14ac:dyDescent="0.3">
      <c r="D774" s="248" t="s">
        <v>3011</v>
      </c>
      <c r="E774" s="248" t="s">
        <v>3012</v>
      </c>
      <c r="O774" s="248" t="str">
        <f t="shared" si="12"/>
        <v>1;그것 참 안타까운 사실이네요.</v>
      </c>
    </row>
    <row r="775" spans="1:15" x14ac:dyDescent="0.3">
      <c r="D775" s="248" t="s">
        <v>3013</v>
      </c>
      <c r="E775" s="248" t="s">
        <v>3014</v>
      </c>
      <c r="O775" s="248" t="str">
        <f t="shared" si="12"/>
        <v>2;대체 왜 그러시는지 모르겠군요.</v>
      </c>
    </row>
    <row r="776" spans="1:15" x14ac:dyDescent="0.3">
      <c r="D776" s="248">
        <v>0</v>
      </c>
      <c r="E776" s="248">
        <v>0</v>
      </c>
      <c r="O776" s="248">
        <f t="shared" si="12"/>
        <v>0</v>
      </c>
    </row>
    <row r="777" spans="1:15" x14ac:dyDescent="0.3">
      <c r="D777" s="248">
        <v>0</v>
      </c>
      <c r="E777" s="248">
        <v>0</v>
      </c>
      <c r="O777" s="248">
        <f t="shared" si="12"/>
        <v>0</v>
      </c>
    </row>
    <row r="778" spans="1:15" x14ac:dyDescent="0.3">
      <c r="D778" s="248" t="s">
        <v>3015</v>
      </c>
      <c r="E778" s="248" t="s">
        <v>3016</v>
      </c>
      <c r="O778" s="248" t="str">
        <f t="shared" si="12"/>
        <v>1;??? 물어본 제가 경솔했습니다...</v>
      </c>
    </row>
    <row r="779" spans="1:15" x14ac:dyDescent="0.3">
      <c r="D779" s="248">
        <v>0</v>
      </c>
      <c r="E779" s="248">
        <v>0</v>
      </c>
      <c r="O779" s="248">
        <f t="shared" si="12"/>
        <v>0</v>
      </c>
    </row>
    <row r="780" spans="1:15" x14ac:dyDescent="0.3">
      <c r="D780" s="248">
        <v>0</v>
      </c>
      <c r="E780" s="248">
        <v>0</v>
      </c>
      <c r="O780" s="248">
        <f t="shared" si="12"/>
        <v>0</v>
      </c>
    </row>
    <row r="781" spans="1:15" x14ac:dyDescent="0.3">
      <c r="D781" s="248">
        <v>0</v>
      </c>
      <c r="E781" s="248">
        <v>0</v>
      </c>
      <c r="O781" s="248">
        <f t="shared" si="12"/>
        <v>0</v>
      </c>
    </row>
    <row r="782" spans="1:15" x14ac:dyDescent="0.3">
      <c r="D782" s="248" t="s">
        <v>3017</v>
      </c>
      <c r="E782" s="248" t="s">
        <v>3018</v>
      </c>
      <c r="O782" s="248" t="str">
        <f t="shared" si="12"/>
        <v>1;으으으...</v>
      </c>
    </row>
    <row r="783" spans="1:15" x14ac:dyDescent="0.3">
      <c r="D783" s="248">
        <v>0</v>
      </c>
      <c r="E783" s="248">
        <v>0</v>
      </c>
      <c r="O783" s="248">
        <f t="shared" si="12"/>
        <v>0</v>
      </c>
    </row>
    <row r="784" spans="1:15" x14ac:dyDescent="0.3">
      <c r="D784" s="248">
        <v>0</v>
      </c>
      <c r="E784" s="248">
        <v>0</v>
      </c>
      <c r="O784" s="248">
        <f t="shared" si="12"/>
        <v>0</v>
      </c>
    </row>
    <row r="785" spans="4:15" x14ac:dyDescent="0.3">
      <c r="D785" s="248" t="s">
        <v>3019</v>
      </c>
      <c r="E785" s="248" t="s">
        <v>3020</v>
      </c>
      <c r="O785" s="248" t="str">
        <f t="shared" si="12"/>
        <v>2;훌륭한 자세입니다.</v>
      </c>
    </row>
    <row r="786" spans="4:15" x14ac:dyDescent="0.3">
      <c r="D786" s="248" t="s">
        <v>3021</v>
      </c>
      <c r="E786" s="248" t="s">
        <v>3022</v>
      </c>
      <c r="O786" s="248" t="str">
        <f t="shared" si="12"/>
        <v>1;헐.</v>
      </c>
    </row>
    <row r="787" spans="4:15" x14ac:dyDescent="0.3">
      <c r="D787" s="248">
        <v>0</v>
      </c>
      <c r="E787" s="248">
        <v>0</v>
      </c>
      <c r="O787" s="248">
        <f t="shared" si="12"/>
        <v>0</v>
      </c>
    </row>
    <row r="788" spans="4:15" x14ac:dyDescent="0.3">
      <c r="D788" s="248">
        <v>0</v>
      </c>
      <c r="E788" s="248">
        <v>0</v>
      </c>
      <c r="O788" s="248">
        <f t="shared" si="12"/>
        <v>0</v>
      </c>
    </row>
    <row r="789" spans="4:15" x14ac:dyDescent="0.3">
      <c r="D789" s="248" t="s">
        <v>3023</v>
      </c>
      <c r="E789" s="248" t="s">
        <v>3024</v>
      </c>
      <c r="O789" s="248" t="str">
        <f t="shared" si="12"/>
        <v>1;하하..</v>
      </c>
    </row>
    <row r="790" spans="4:15" x14ac:dyDescent="0.3">
      <c r="D790" s="248">
        <v>0</v>
      </c>
      <c r="E790" s="248">
        <v>0</v>
      </c>
      <c r="O790" s="248">
        <f t="shared" si="12"/>
        <v>0</v>
      </c>
    </row>
    <row r="791" spans="4:15" x14ac:dyDescent="0.3">
      <c r="D791" s="248">
        <v>0</v>
      </c>
      <c r="E791" s="248">
        <v>0</v>
      </c>
      <c r="O791" s="248">
        <f t="shared" si="12"/>
        <v>0</v>
      </c>
    </row>
    <row r="792" spans="4:15" x14ac:dyDescent="0.3">
      <c r="D792" s="248" t="s">
        <v>3025</v>
      </c>
      <c r="E792" s="248" t="s">
        <v>3026</v>
      </c>
      <c r="O792" s="248" t="str">
        <f t="shared" si="12"/>
        <v>2;그렇게 부르는 사람도 있더군요.</v>
      </c>
    </row>
    <row r="793" spans="4:15" x14ac:dyDescent="0.3">
      <c r="D793" s="248" t="s">
        <v>3027</v>
      </c>
      <c r="E793" s="248" t="s">
        <v>3028</v>
      </c>
      <c r="O793" s="248" t="str">
        <f t="shared" si="12"/>
        <v>1;에휴...</v>
      </c>
    </row>
    <row r="794" spans="4:15" x14ac:dyDescent="0.3">
      <c r="D794" s="248" t="s">
        <v>3029</v>
      </c>
      <c r="E794" s="248" t="s">
        <v>3030</v>
      </c>
      <c r="O794" s="248" t="str">
        <f t="shared" si="12"/>
        <v>1;적어도 고기를 직접 보지는 않잖아요. 아 맛있다.</v>
      </c>
    </row>
    <row r="795" spans="4:15" x14ac:dyDescent="0.3">
      <c r="D795" s="248">
        <v>0</v>
      </c>
      <c r="E795" s="248">
        <v>0</v>
      </c>
      <c r="O795" s="248">
        <f t="shared" si="12"/>
        <v>0</v>
      </c>
    </row>
    <row r="796" spans="4:15" x14ac:dyDescent="0.3">
      <c r="D796" s="248">
        <v>0</v>
      </c>
      <c r="E796" s="248">
        <v>0</v>
      </c>
      <c r="O796" s="248">
        <f t="shared" si="12"/>
        <v>0</v>
      </c>
    </row>
    <row r="797" spans="4:15" x14ac:dyDescent="0.3">
      <c r="D797" s="248">
        <v>0</v>
      </c>
      <c r="E797" s="248">
        <v>0</v>
      </c>
      <c r="O797" s="248">
        <f t="shared" si="12"/>
        <v>0</v>
      </c>
    </row>
    <row r="798" spans="4:15" x14ac:dyDescent="0.3">
      <c r="D798" s="248">
        <v>0</v>
      </c>
      <c r="E798" s="248">
        <v>0</v>
      </c>
      <c r="O798" s="248">
        <f t="shared" si="12"/>
        <v>0</v>
      </c>
    </row>
    <row r="799" spans="4:15" x14ac:dyDescent="0.3">
      <c r="D799" s="248">
        <v>0</v>
      </c>
      <c r="E799" s="248">
        <v>0</v>
      </c>
      <c r="O799" s="248">
        <f t="shared" si="12"/>
        <v>0</v>
      </c>
    </row>
    <row r="800" spans="4:15" x14ac:dyDescent="0.3">
      <c r="D800" s="248">
        <v>0</v>
      </c>
      <c r="E800" s="248">
        <v>0</v>
      </c>
      <c r="O800" s="248">
        <f t="shared" si="12"/>
        <v>0</v>
      </c>
    </row>
    <row r="801" spans="1:15" x14ac:dyDescent="0.3">
      <c r="D801" s="248">
        <v>0</v>
      </c>
      <c r="E801" s="248">
        <v>0</v>
      </c>
      <c r="O801" s="248">
        <f t="shared" si="12"/>
        <v>0</v>
      </c>
    </row>
    <row r="802" spans="1:15" x14ac:dyDescent="0.3">
      <c r="D802" s="248">
        <v>0</v>
      </c>
      <c r="E802" s="248">
        <v>0</v>
      </c>
      <c r="O802" s="248">
        <f t="shared" si="12"/>
        <v>0</v>
      </c>
    </row>
    <row r="803" spans="1:15" x14ac:dyDescent="0.3">
      <c r="O803" s="248">
        <f t="shared" si="12"/>
        <v>0</v>
      </c>
    </row>
    <row r="804" spans="1:15" x14ac:dyDescent="0.3">
      <c r="A804" s="248" t="s">
        <v>783</v>
      </c>
      <c r="B804" s="248" t="s">
        <v>3031</v>
      </c>
      <c r="D804" s="248">
        <v>0</v>
      </c>
      <c r="E804" s="248">
        <v>0</v>
      </c>
      <c r="O804" s="248">
        <f t="shared" si="12"/>
        <v>0</v>
      </c>
    </row>
    <row r="805" spans="1:15" x14ac:dyDescent="0.3">
      <c r="D805" s="248">
        <v>0</v>
      </c>
      <c r="E805" s="248">
        <v>0</v>
      </c>
      <c r="O805" s="248">
        <f t="shared" si="12"/>
        <v>0</v>
      </c>
    </row>
    <row r="806" spans="1:15" x14ac:dyDescent="0.3">
      <c r="D806" s="248">
        <v>0</v>
      </c>
      <c r="E806" s="248">
        <v>0</v>
      </c>
      <c r="O806" s="248">
        <f t="shared" si="12"/>
        <v>0</v>
      </c>
    </row>
    <row r="807" spans="1:15" x14ac:dyDescent="0.3">
      <c r="D807" s="248">
        <v>0</v>
      </c>
      <c r="E807" s="248">
        <v>0</v>
      </c>
      <c r="O807" s="248">
        <f t="shared" si="12"/>
        <v>0</v>
      </c>
    </row>
    <row r="808" spans="1:15" x14ac:dyDescent="0.3">
      <c r="D808" s="248">
        <v>0</v>
      </c>
      <c r="E808" s="248">
        <v>0</v>
      </c>
      <c r="O808" s="248">
        <f t="shared" si="12"/>
        <v>0</v>
      </c>
    </row>
    <row r="809" spans="1:15" x14ac:dyDescent="0.3">
      <c r="D809" s="248">
        <v>0</v>
      </c>
      <c r="E809" s="248">
        <v>0</v>
      </c>
      <c r="O809" s="248">
        <f t="shared" si="12"/>
        <v>0</v>
      </c>
    </row>
    <row r="810" spans="1:15" x14ac:dyDescent="0.3">
      <c r="D810" s="248">
        <v>0</v>
      </c>
      <c r="E810" s="248">
        <v>0</v>
      </c>
      <c r="O810" s="248">
        <f t="shared" si="12"/>
        <v>0</v>
      </c>
    </row>
    <row r="811" spans="1:15" x14ac:dyDescent="0.3">
      <c r="D811" s="248">
        <v>0</v>
      </c>
      <c r="E811" s="248">
        <v>0</v>
      </c>
      <c r="O811" s="248">
        <f t="shared" si="12"/>
        <v>0</v>
      </c>
    </row>
    <row r="812" spans="1:15" x14ac:dyDescent="0.3">
      <c r="D812" s="248">
        <v>0</v>
      </c>
      <c r="E812" s="248">
        <v>0</v>
      </c>
      <c r="O812" s="248">
        <f t="shared" si="12"/>
        <v>0</v>
      </c>
    </row>
    <row r="813" spans="1:15" x14ac:dyDescent="0.3">
      <c r="D813" s="248">
        <v>0</v>
      </c>
      <c r="E813" s="248">
        <v>0</v>
      </c>
      <c r="O813" s="248">
        <f t="shared" si="12"/>
        <v>0</v>
      </c>
    </row>
    <row r="814" spans="1:15" x14ac:dyDescent="0.3">
      <c r="D814" s="248">
        <v>0</v>
      </c>
      <c r="E814" s="248">
        <v>0</v>
      </c>
      <c r="O814" s="248">
        <f t="shared" si="12"/>
        <v>0</v>
      </c>
    </row>
    <row r="815" spans="1:15" x14ac:dyDescent="0.3">
      <c r="D815" s="248">
        <v>0</v>
      </c>
      <c r="E815" s="248">
        <v>0</v>
      </c>
      <c r="O815" s="248">
        <f t="shared" si="12"/>
        <v>0</v>
      </c>
    </row>
    <row r="816" spans="1:15" x14ac:dyDescent="0.3">
      <c r="D816" s="248">
        <v>0</v>
      </c>
      <c r="E816" s="248">
        <v>0</v>
      </c>
      <c r="O816" s="248">
        <f t="shared" si="12"/>
        <v>0</v>
      </c>
    </row>
    <row r="817" spans="4:15" x14ac:dyDescent="0.3">
      <c r="D817" s="248">
        <v>0</v>
      </c>
      <c r="E817" s="248">
        <v>0</v>
      </c>
      <c r="O817" s="248">
        <f t="shared" si="12"/>
        <v>0</v>
      </c>
    </row>
    <row r="818" spans="4:15" x14ac:dyDescent="0.3">
      <c r="D818" s="248">
        <v>0</v>
      </c>
      <c r="E818" s="248">
        <v>0</v>
      </c>
      <c r="O818" s="248">
        <f t="shared" si="12"/>
        <v>0</v>
      </c>
    </row>
    <row r="819" spans="4:15" x14ac:dyDescent="0.3">
      <c r="D819" s="248">
        <v>0</v>
      </c>
      <c r="E819" s="248">
        <v>0</v>
      </c>
      <c r="O819" s="248">
        <f t="shared" si="12"/>
        <v>0</v>
      </c>
    </row>
    <row r="820" spans="4:15" x14ac:dyDescent="0.3">
      <c r="D820" s="248">
        <v>0</v>
      </c>
      <c r="E820" s="248">
        <v>0</v>
      </c>
      <c r="O820" s="248">
        <f t="shared" si="12"/>
        <v>0</v>
      </c>
    </row>
    <row r="821" spans="4:15" x14ac:dyDescent="0.3">
      <c r="D821" s="248">
        <v>0</v>
      </c>
      <c r="E821" s="248">
        <v>0</v>
      </c>
      <c r="O821" s="248">
        <f t="shared" si="12"/>
        <v>0</v>
      </c>
    </row>
    <row r="822" spans="4:15" x14ac:dyDescent="0.3">
      <c r="D822" s="248">
        <v>0</v>
      </c>
      <c r="E822" s="248">
        <v>0</v>
      </c>
      <c r="O822" s="248">
        <f t="shared" si="12"/>
        <v>0</v>
      </c>
    </row>
    <row r="823" spans="4:15" x14ac:dyDescent="0.3">
      <c r="D823" s="248">
        <v>0</v>
      </c>
      <c r="E823" s="248">
        <v>0</v>
      </c>
      <c r="O823" s="248">
        <f t="shared" si="12"/>
        <v>0</v>
      </c>
    </row>
    <row r="824" spans="4:15" x14ac:dyDescent="0.3">
      <c r="D824" s="248" t="s">
        <v>3032</v>
      </c>
      <c r="E824" s="248" t="s">
        <v>3033</v>
      </c>
      <c r="O824" s="248" t="str">
        <f t="shared" si="12"/>
        <v>1;우와..</v>
      </c>
    </row>
    <row r="825" spans="4:15" x14ac:dyDescent="0.3">
      <c r="D825" s="248">
        <v>0</v>
      </c>
      <c r="E825" s="248">
        <v>0</v>
      </c>
      <c r="O825" s="248">
        <f t="shared" si="12"/>
        <v>0</v>
      </c>
    </row>
    <row r="826" spans="4:15" x14ac:dyDescent="0.3">
      <c r="D826" s="248" t="s">
        <v>3034</v>
      </c>
      <c r="E826" s="248" t="s">
        <v>3035</v>
      </c>
      <c r="O826" s="248" t="str">
        <f t="shared" si="12"/>
        <v>2;후우..</v>
      </c>
    </row>
    <row r="827" spans="4:15" x14ac:dyDescent="0.3">
      <c r="D827" s="248">
        <v>0</v>
      </c>
      <c r="E827" s="248">
        <v>0</v>
      </c>
      <c r="O827" s="248">
        <f t="shared" si="12"/>
        <v>0</v>
      </c>
    </row>
    <row r="828" spans="4:15" x14ac:dyDescent="0.3">
      <c r="D828" s="248">
        <v>0</v>
      </c>
      <c r="E828" s="248">
        <v>0</v>
      </c>
      <c r="O828" s="248">
        <f t="shared" si="12"/>
        <v>0</v>
      </c>
    </row>
    <row r="829" spans="4:15" x14ac:dyDescent="0.3">
      <c r="D829" s="248">
        <v>0</v>
      </c>
      <c r="E829" s="248">
        <v>0</v>
      </c>
      <c r="O829" s="248">
        <f t="shared" si="12"/>
        <v>0</v>
      </c>
    </row>
    <row r="830" spans="4:15" x14ac:dyDescent="0.3">
      <c r="D830" s="248">
        <v>0</v>
      </c>
      <c r="E830" s="248">
        <v>0</v>
      </c>
      <c r="O830" s="248">
        <f t="shared" si="12"/>
        <v>0</v>
      </c>
    </row>
    <row r="831" spans="4:15" x14ac:dyDescent="0.3">
      <c r="D831" s="248">
        <v>0</v>
      </c>
      <c r="E831" s="248">
        <v>0</v>
      </c>
      <c r="O831" s="248">
        <f t="shared" si="12"/>
        <v>0</v>
      </c>
    </row>
    <row r="832" spans="4:15" x14ac:dyDescent="0.3">
      <c r="D832" s="248">
        <v>0</v>
      </c>
      <c r="E832" s="248">
        <v>0</v>
      </c>
      <c r="O832" s="248">
        <f t="shared" si="12"/>
        <v>0</v>
      </c>
    </row>
    <row r="833" spans="1:15" x14ac:dyDescent="0.3">
      <c r="D833" s="248">
        <v>0</v>
      </c>
      <c r="E833" s="248">
        <v>0</v>
      </c>
      <c r="O833" s="248">
        <f t="shared" si="12"/>
        <v>0</v>
      </c>
    </row>
    <row r="834" spans="1:15" x14ac:dyDescent="0.3">
      <c r="D834" s="248">
        <v>0</v>
      </c>
      <c r="E834" s="248">
        <v>0</v>
      </c>
      <c r="O834" s="248">
        <f t="shared" si="12"/>
        <v>0</v>
      </c>
    </row>
    <row r="835" spans="1:15" x14ac:dyDescent="0.3">
      <c r="O835" s="248">
        <f t="shared" si="12"/>
        <v>0</v>
      </c>
    </row>
    <row r="836" spans="1:15" x14ac:dyDescent="0.3">
      <c r="A836" s="248" t="s">
        <v>784</v>
      </c>
      <c r="B836" s="248" t="s">
        <v>782</v>
      </c>
      <c r="D836" s="248" t="s">
        <v>3036</v>
      </c>
      <c r="E836" s="248" t="s">
        <v>3037</v>
      </c>
      <c r="O836" s="248" t="str">
        <f t="shared" si="12"/>
        <v>이번 목장 선정 대회의 심사를 시작하겠습니다. 과연 어느 목장이 가장 많은 발전을 했을지 궁금하군요.</v>
      </c>
    </row>
    <row r="837" spans="1:15" x14ac:dyDescent="0.3">
      <c r="D837" s="248" t="s">
        <v>3038</v>
      </c>
      <c r="E837" s="248" t="s">
        <v>3039</v>
      </c>
      <c r="O837" s="248" t="str">
        <f t="shared" ref="O837:O900" si="13">IF($B$1="한글",D837,IF($B$1="영어",E837,IF($B$1="일본어",F837)))</f>
        <v>그럼 먼저 짜요 목장의 심사를 시작하도록 하겠습니다.</v>
      </c>
    </row>
    <row r="838" spans="1:15" x14ac:dyDescent="0.3">
      <c r="D838" s="248" t="s">
        <v>3040</v>
      </c>
      <c r="E838" s="248" t="s">
        <v>3041</v>
      </c>
      <c r="O838" s="248" t="str">
        <f t="shared" si="13"/>
        <v>흐음... 안타깝지만 어느 것 하나 달성 목표에 오르신게 없군요.; 꾸준히 노력해서 다음 기회에 좋은 성적을 거두길 기대하겠습니다.</v>
      </c>
    </row>
    <row r="839" spans="1:15" x14ac:dyDescent="0.3">
      <c r="D839" s="248" t="s">
        <v>3042</v>
      </c>
      <c r="E839" s="248" t="s">
        <v>3043</v>
      </c>
      <c r="O839" s="248" t="str">
        <f t="shared" si="13"/>
        <v>기본적인 목표 달성에는 성공하셨군요. 좋은 자세입니다. 조금 더 노력하면 좋은 결과를 기대해도 될 것 같네요.</v>
      </c>
    </row>
    <row r="840" spans="1:15" x14ac:dyDescent="0.3">
      <c r="D840" s="248" t="s">
        <v>3044</v>
      </c>
      <c r="E840" s="248" t="s">
        <v>3045</v>
      </c>
      <c r="O840" s="248" t="str">
        <f t="shared" si="13"/>
        <v>짜요 목장의 기록을 보니... 상당히 높은 수준의 목표를 달성하는데 성공하셨군요. 축하드립니다.;좀 더 노력하면 최고 상위권도 노려볼 수 있지 않을까요?</v>
      </c>
    </row>
    <row r="841" spans="1:15" x14ac:dyDescent="0.3">
      <c r="D841" s="248" t="s">
        <v>3046</v>
      </c>
      <c r="E841" s="248" t="s">
        <v>3047</v>
      </c>
      <c r="O841" s="248" t="str">
        <f t="shared" si="13"/>
        <v>참가한 목장들 중에서 단연 최고의 성적을 달성했다고 봐도 무방하군요!;축하드립니다. 짜요 목장이 이번 대회에서 1등입니다!</v>
      </c>
    </row>
    <row r="842" spans="1:15" x14ac:dyDescent="0.3">
      <c r="D842" s="248" t="s">
        <v>3048</v>
      </c>
      <c r="E842" s="248" t="s">
        <v>3049</v>
      </c>
      <c r="O842" s="248" t="str">
        <f t="shared" si="13"/>
        <v>대회가 마무리되어 갑니다. 이제 4년 뒤 다시 열릴 목장 선정 대회의 달성 목표를 공표하도록 하겠습니다.</v>
      </c>
    </row>
    <row r="843" spans="1:15" x14ac:dyDescent="0.3">
      <c r="D843" s="248" t="s">
        <v>3050</v>
      </c>
      <c r="E843" s="248" t="s">
        <v>3051</v>
      </c>
      <c r="O843" s="248" t="str">
        <f t="shared" si="13"/>
        <v>그럼 4년 뒤에 다시 보도록 하겠습니다!</v>
      </c>
    </row>
    <row r="844" spans="1:15" x14ac:dyDescent="0.3">
      <c r="D844" s="248" t="s">
        <v>3052</v>
      </c>
      <c r="E844" s="248" t="s">
        <v>3053</v>
      </c>
      <c r="O844" s="248" t="str">
        <f t="shared" si="13"/>
        <v>안녕하세요 마리씨? 오래간만이에요! 그동안 잘 지냈어요?;찾아온건 다른 이유가 아니라` 4년마다 열리는 우수 목장 선정 대회 때문이에요. 짜요 목장에 자주오는 폴씨가 알려주지 않았나요?;이 대회는 이 지역 목장을 대상으로만 하는 대회로 입상하면 많은 상품이 주어지는 대회에요.;사실 올해도 대회가 열리지만 짜요 목장은 올해 문을 열었기 때문에 이번 대회에서는 참가 자격이 안된다고 목장 협회에서 전달해 달라고 하네요.;대신 다음 대회부터는 자동으로 대회에 참가가 되는 것으로 처리되니 알고 계시면 될거에요.참고로 사회는 제가 진행한답니다!;미리 대비하라는 의미에서 4년 뒤 대회 목표를 알려드릴께요! [ffcc00]달력[ffffff]을 누르셔도 볼수 있습니다.</v>
      </c>
    </row>
    <row r="845" spans="1:15" x14ac:dyDescent="0.3">
      <c r="D845" s="248" t="s">
        <v>3054</v>
      </c>
      <c r="E845" s="248" t="s">
        <v>3055</v>
      </c>
      <c r="O845" s="248" t="str">
        <f t="shared" si="13"/>
        <v>안녕하세요. 마리씨. 잘 지내셨어요? 좀 안 좋은 소식이 있어요.;최근 심각한 가축 질병이 발생해서 당분간 목장협회에서 대회를 열지 않겠다고 해서 각 목장에 전달하고 있는 중이에요.;다행스럽게도 이 지역에는 그 질병이 들어오지 않았지만 대회가 열리려면 좀 시간이 걸릴 것 같아요.;다음에 대회가 다시 열리게 되면 짜요 목장에 제일 먼저 알려드리러 올께요! 그럼 다음에 봐요~</v>
      </c>
    </row>
    <row r="846" spans="1:15" x14ac:dyDescent="0.3">
      <c r="O846" s="248">
        <f t="shared" si="13"/>
        <v>0</v>
      </c>
    </row>
    <row r="847" spans="1:15" x14ac:dyDescent="0.3">
      <c r="A847" s="248" t="s">
        <v>784</v>
      </c>
      <c r="B847" s="248" t="s">
        <v>764</v>
      </c>
      <c r="D847" s="248" t="s">
        <v>3056</v>
      </c>
      <c r="E847" s="248" t="s">
        <v>3057</v>
      </c>
      <c r="O847" s="248" t="str">
        <f t="shared" si="13"/>
        <v>올해에도 더 좋은 목장으로 발전하기 위해 노력해 주신 여러분들께 감사드리며` 목장 선정 대회 심사를 시작하겠습니다.</v>
      </c>
    </row>
    <row r="848" spans="1:15" x14ac:dyDescent="0.3">
      <c r="D848" s="248" t="s">
        <v>3058</v>
      </c>
      <c r="E848" s="248" t="s">
        <v>3059</v>
      </c>
      <c r="O848" s="248" t="str">
        <f t="shared" si="13"/>
        <v>다음 차례는 짜요 목장의 순서군요. 그동안 좋은 성적을 거두었길 기대하겠습니다.</v>
      </c>
    </row>
    <row r="849" spans="1:15" x14ac:dyDescent="0.3">
      <c r="D849" s="248" t="s">
        <v>3060</v>
      </c>
      <c r="E849" s="248" t="s">
        <v>3061</v>
      </c>
      <c r="O849" s="248" t="str">
        <f t="shared" si="13"/>
        <v>짜요 목장에는 개인적으로 기대를 하고 있었지만 심사 기준에는 못미치는군요.;대신 다음 대회에서는 좋은 모습을 보여줬으면 좋겠습니다.</v>
      </c>
    </row>
    <row r="850" spans="1:15" x14ac:dyDescent="0.3">
      <c r="D850" s="248" t="s">
        <v>3062</v>
      </c>
      <c r="E850" s="248" t="s">
        <v>3063</v>
      </c>
      <c r="O850" s="248" t="str">
        <f t="shared" si="13"/>
        <v>아쉽다면 아쉬운 결과로군요. 좀 더 노력한다면 상위권도 가능할 것 같습니다. 다음 목장 선정대회를 기대하도록 할께요.</v>
      </c>
    </row>
    <row r="851" spans="1:15" x14ac:dyDescent="0.3">
      <c r="D851" s="248" t="s">
        <v>3064</v>
      </c>
      <c r="E851" s="248" t="s">
        <v>3065</v>
      </c>
      <c r="O851" s="248" t="str">
        <f t="shared" si="13"/>
        <v xml:space="preserve">수준급의 목표를 달성하셨군요! 이 정도면 웬만한 중견 목장 저리가라 할 정도의 성적이군요.; 다음 대회에서도 짜요 목장의 좋은 모습을 기대하겠습니다. </v>
      </c>
    </row>
    <row r="852" spans="1:15" x14ac:dyDescent="0.3">
      <c r="D852" s="248" t="s">
        <v>3066</v>
      </c>
      <c r="E852" s="248" t="s">
        <v>3067</v>
      </c>
      <c r="O852" s="248" t="str">
        <f t="shared" si="13"/>
        <v>더 이상 볼 것도 없을 것 같군요. 짜요 목장이 최고 성적을 거두었습니다.;다음 대회에서도 최고의 목장으로 기록되길 바라겠습니다.</v>
      </c>
    </row>
    <row r="853" spans="1:15" x14ac:dyDescent="0.3">
      <c r="D853" s="248" t="s">
        <v>3068</v>
      </c>
      <c r="E853" s="248" t="s">
        <v>3069</v>
      </c>
      <c r="O853" s="248" t="str">
        <f t="shared" si="13"/>
        <v>그럼 이제` 다음 4년 뒤 다시 열릴 목장 선정 대회의 새로운 달성 목표를 알려드리도록 하겠습니다.</v>
      </c>
    </row>
    <row r="854" spans="1:15" x14ac:dyDescent="0.3">
      <c r="D854" s="248" t="s">
        <v>3070</v>
      </c>
      <c r="E854" s="248" t="s">
        <v>3071</v>
      </c>
      <c r="O854" s="248" t="str">
        <f t="shared" si="13"/>
        <v>그럼 다음 대회에서 좋은 성적을 거두길 기대할게요.</v>
      </c>
    </row>
    <row r="855" spans="1:15" x14ac:dyDescent="0.3">
      <c r="D855" s="248">
        <v>0</v>
      </c>
      <c r="E855" s="248">
        <v>0</v>
      </c>
      <c r="O855" s="248">
        <f t="shared" si="13"/>
        <v>0</v>
      </c>
    </row>
    <row r="856" spans="1:15" x14ac:dyDescent="0.3">
      <c r="D856" s="248">
        <v>0</v>
      </c>
      <c r="E856" s="248">
        <v>0</v>
      </c>
      <c r="O856" s="248">
        <f t="shared" si="13"/>
        <v>0</v>
      </c>
    </row>
    <row r="857" spans="1:15" x14ac:dyDescent="0.3">
      <c r="O857" s="248">
        <f t="shared" si="13"/>
        <v>0</v>
      </c>
    </row>
    <row r="858" spans="1:15" x14ac:dyDescent="0.3">
      <c r="A858" s="248" t="s">
        <v>784</v>
      </c>
      <c r="B858" s="248" t="s">
        <v>757</v>
      </c>
      <c r="D858" s="248" t="s">
        <v>3072</v>
      </c>
      <c r="E858" s="248" t="s">
        <v>3073</v>
      </c>
      <c r="O858" s="248" t="str">
        <f t="shared" si="13"/>
        <v>우수 목장을 뽑는 목장 선정 대회에 오신 것을 환영합니다!;이제부터 각 목장들이 얼마나 목표 달성에 성공했는지 심사하도록 하겠습니다.</v>
      </c>
    </row>
    <row r="859" spans="1:15" x14ac:dyDescent="0.3">
      <c r="D859" s="248" t="s">
        <v>3074</v>
      </c>
      <c r="E859" s="248" t="s">
        <v>3075</v>
      </c>
      <c r="O859" s="248" t="str">
        <f t="shared" si="13"/>
        <v>음...이번엔 짜요 목장의 순서로군요? 올해에는 얼마나 목표를 달성했는지 기대가 되는군요.</v>
      </c>
    </row>
    <row r="860" spans="1:15" x14ac:dyDescent="0.3">
      <c r="D860" s="248" t="s">
        <v>3076</v>
      </c>
      <c r="E860" s="248" t="s">
        <v>3077</v>
      </c>
      <c r="O860" s="248" t="str">
        <f t="shared" si="13"/>
        <v>이번 짜요 목장의 달성도는 기준 미달이로군요. 하지만 심사 대회는 그냥 목장 발전을 위한 대회일 뿐이니 크게 신경 쓰지 마세요.;대신 좋은 성적을 거두면 많은 상품이 수여된다는 것은 잘 알고 계시겠죠? 다음엔 좋은 결과를 기대하겠습니다.</v>
      </c>
    </row>
    <row r="861" spans="1:15" x14ac:dyDescent="0.3">
      <c r="D861" s="248" t="s">
        <v>3078</v>
      </c>
      <c r="E861" s="248" t="s">
        <v>3079</v>
      </c>
      <c r="O861" s="248" t="str">
        <f t="shared" si="13"/>
        <v>기초 달성 목표에는 성공하셨군요. 목장을 좀 더 효율적으로 운영한다면 다음번엔 더 좋은 성적도 거둘수 있을 것 같습니다.</v>
      </c>
    </row>
    <row r="862" spans="1:15" x14ac:dyDescent="0.3">
      <c r="D862" s="248" t="s">
        <v>3080</v>
      </c>
      <c r="E862" s="248" t="s">
        <v>3081</v>
      </c>
      <c r="O862" s="248" t="str">
        <f t="shared" si="13"/>
        <v>최고 성적에는 미치지 못하겠지만 이 지역의 대표 목장이라고 불러도 될 만큼의 기록이군요.; 축하드립니다. 다음에는 더 나은 모습을 볼 수 있지 않을까 기대되는군요.</v>
      </c>
    </row>
    <row r="863" spans="1:15" x14ac:dyDescent="0.3">
      <c r="D863" s="248" t="s">
        <v>3082</v>
      </c>
      <c r="E863" s="248" t="s">
        <v>3083</v>
      </c>
      <c r="O863" s="248" t="str">
        <f t="shared" si="13"/>
        <v>지난 4년간 가장 눈부신 성장을 한 목장이라고 해도 과언이 아니군요!; 짜요 목장의 이번 대회 최고 목장이 된 것을 축하드립니다!</v>
      </c>
    </row>
    <row r="864" spans="1:15" x14ac:dyDescent="0.3">
      <c r="D864" s="248" t="s">
        <v>3084</v>
      </c>
      <c r="E864" s="248" t="s">
        <v>3085</v>
      </c>
      <c r="O864" s="248" t="str">
        <f t="shared" si="13"/>
        <v>여러분 수고하셨습니다. 다음 4년 뒤 열릴 목장 선정 대회의 목표는 다음과 같습니다.</v>
      </c>
    </row>
    <row r="865" spans="1:15" x14ac:dyDescent="0.3">
      <c r="D865" s="248" t="s">
        <v>3086</v>
      </c>
      <c r="E865" s="248" t="s">
        <v>3087</v>
      </c>
      <c r="O865" s="248" t="str">
        <f t="shared" si="13"/>
        <v>그럼 다음 대회까지 열심히 노력해주시는 모습을 보여주길 바랍니다.</v>
      </c>
    </row>
    <row r="866" spans="1:15" x14ac:dyDescent="0.3">
      <c r="D866" s="248">
        <v>0</v>
      </c>
      <c r="E866" s="248">
        <v>0</v>
      </c>
      <c r="O866" s="248">
        <f t="shared" si="13"/>
        <v>0</v>
      </c>
    </row>
    <row r="867" spans="1:15" x14ac:dyDescent="0.3">
      <c r="D867" s="248">
        <v>0</v>
      </c>
      <c r="E867" s="248">
        <v>0</v>
      </c>
      <c r="O867" s="248">
        <f t="shared" si="13"/>
        <v>0</v>
      </c>
    </row>
    <row r="868" spans="1:15" x14ac:dyDescent="0.3">
      <c r="O868" s="248">
        <f t="shared" si="13"/>
        <v>0</v>
      </c>
    </row>
    <row r="869" spans="1:15" x14ac:dyDescent="0.3">
      <c r="A869" s="248" t="s">
        <v>3088</v>
      </c>
      <c r="B869" s="248" t="s">
        <v>3089</v>
      </c>
      <c r="D869" s="248" t="s">
        <v>3090</v>
      </c>
      <c r="E869" s="248" t="s">
        <v>3091</v>
      </c>
      <c r="O869" s="248" t="str">
        <f t="shared" si="13"/>
        <v>1리터 우유추가</v>
      </c>
    </row>
    <row r="870" spans="1:15" x14ac:dyDescent="0.3">
      <c r="D870" s="248" t="s">
        <v>3092</v>
      </c>
      <c r="E870" s="248" t="s">
        <v>3093</v>
      </c>
      <c r="O870" s="248" t="str">
        <f t="shared" si="13"/>
        <v>우유 (n)리터 생성</v>
      </c>
    </row>
    <row r="871" spans="1:15" x14ac:dyDescent="0.3">
      <c r="D871" s="248" t="s">
        <v>3094</v>
      </c>
      <c r="E871" s="248" t="s">
        <v>3095</v>
      </c>
      <c r="O871" s="248" t="str">
        <f t="shared" si="13"/>
        <v>신선도 (n)추가</v>
      </c>
    </row>
    <row r="872" spans="1:15" x14ac:dyDescent="0.3">
      <c r="D872" s="248" t="s">
        <v>3096</v>
      </c>
      <c r="E872" s="248" t="s">
        <v>3097</v>
      </c>
      <c r="O872" s="248" t="str">
        <f t="shared" si="13"/>
        <v>양동이크기(n)증가</v>
      </c>
    </row>
    <row r="873" spans="1:15" x14ac:dyDescent="0.3">
      <c r="D873" s="248" t="s">
        <v>3098</v>
      </c>
      <c r="E873" s="248" t="s">
        <v>3099</v>
      </c>
      <c r="O873" s="248" t="str">
        <f t="shared" si="13"/>
        <v>일꾼 (n)명 사용가능</v>
      </c>
    </row>
    <row r="874" spans="1:15" x14ac:dyDescent="0.3">
      <c r="D874" s="248" t="s">
        <v>3100</v>
      </c>
      <c r="E874" s="248" t="s">
        <v>3101</v>
      </c>
      <c r="O874" s="248" t="str">
        <f t="shared" si="13"/>
        <v>2리터 추가^착유 속도 증가</v>
      </c>
    </row>
    <row r="875" spans="1:15" x14ac:dyDescent="0.3">
      <c r="D875" s="248" t="s">
        <v>3102</v>
      </c>
      <c r="E875" s="248" t="s">
        <v>3103</v>
      </c>
      <c r="O875" s="248" t="str">
        <f t="shared" si="13"/>
        <v>코인 획득 확률 (n)단계</v>
      </c>
    </row>
    <row r="876" spans="1:15" x14ac:dyDescent="0.3">
      <c r="D876" s="248" t="s">
        <v>3104</v>
      </c>
      <c r="E876" s="248" t="s">
        <v>3105</v>
      </c>
      <c r="O876" s="248" t="str">
        <f t="shared" si="13"/>
        <v>피버 획득 확률 (n)단계^피버 획득코인 확률 (n)단계</v>
      </c>
    </row>
    <row r="877" spans="1:15" x14ac:dyDescent="0.3">
      <c r="D877" s="248" t="s">
        <v>3106</v>
      </c>
      <c r="E877" s="248" t="s">
        <v>3107</v>
      </c>
      <c r="O877" s="248" t="str">
        <f t="shared" si="13"/>
        <v>(n)만 코인 생성</v>
      </c>
    </row>
    <row r="878" spans="1:15" x14ac:dyDescent="0.3">
      <c r="D878" s="248" t="s">
        <v>3108</v>
      </c>
      <c r="E878" s="248" t="s">
        <v>3109</v>
      </c>
      <c r="O878" s="248" t="str">
        <f t="shared" si="13"/>
        <v>피버 시간 증가 (n)초</v>
      </c>
    </row>
    <row r="879" spans="1:15" x14ac:dyDescent="0.3">
      <c r="D879" s="248" t="s">
        <v>3110</v>
      </c>
      <c r="E879" s="248" t="s">
        <v>3111</v>
      </c>
      <c r="O879" s="248" t="str">
        <f t="shared" si="13"/>
        <v>게임 시간 증가 (n)초</v>
      </c>
    </row>
    <row r="880" spans="1:15" x14ac:dyDescent="0.3">
      <c r="O880" s="248">
        <f t="shared" si="13"/>
        <v>0</v>
      </c>
    </row>
    <row r="881" spans="1:15" x14ac:dyDescent="0.3">
      <c r="A881" s="248" t="s">
        <v>3088</v>
      </c>
      <c r="B881" s="248" t="s">
        <v>3112</v>
      </c>
      <c r="D881" s="248" t="s">
        <v>3113</v>
      </c>
      <c r="E881" s="248" t="s">
        <v>3114</v>
      </c>
      <c r="O881" s="248" t="str">
        <f t="shared" si="13"/>
        <v>(n)회 터치시</v>
      </c>
    </row>
    <row r="882" spans="1:15" x14ac:dyDescent="0.3">
      <c r="D882" s="248" t="s">
        <v>3115</v>
      </c>
      <c r="E882" s="248" t="s">
        <v>3116</v>
      </c>
      <c r="O882" s="248" t="str">
        <f t="shared" si="13"/>
        <v>(n)초 마다</v>
      </c>
    </row>
    <row r="883" spans="1:15" x14ac:dyDescent="0.3">
      <c r="D883" s="248" t="s">
        <v>3117</v>
      </c>
      <c r="E883" s="248" t="s">
        <v>3118</v>
      </c>
      <c r="O883" s="248" t="str">
        <f t="shared" si="13"/>
        <v>매 착유시 (n)%확률</v>
      </c>
    </row>
    <row r="884" spans="1:15" x14ac:dyDescent="0.3">
      <c r="D884" s="248" t="s">
        <v>3119</v>
      </c>
      <c r="E884" s="248" t="s">
        <v>3120</v>
      </c>
      <c r="O884" s="248" t="str">
        <f t="shared" si="13"/>
        <v>패시브</v>
      </c>
    </row>
    <row r="885" spans="1:15" x14ac:dyDescent="0.3">
      <c r="D885" s="248" t="s">
        <v>3119</v>
      </c>
      <c r="E885" s="248" t="s">
        <v>3120</v>
      </c>
      <c r="O885" s="248" t="str">
        <f t="shared" si="13"/>
        <v>패시브</v>
      </c>
    </row>
    <row r="886" spans="1:15" x14ac:dyDescent="0.3">
      <c r="D886" s="248" t="s">
        <v>3121</v>
      </c>
      <c r="E886" s="248" t="s">
        <v>3122</v>
      </c>
      <c r="O886" s="248" t="str">
        <f t="shared" si="13"/>
        <v>소 (n)회 착유시</v>
      </c>
    </row>
    <row r="887" spans="1:15" x14ac:dyDescent="0.3">
      <c r="D887" s="248" t="s">
        <v>3123</v>
      </c>
      <c r="E887" s="248" t="s">
        <v>3124</v>
      </c>
      <c r="O887" s="248" t="str">
        <f t="shared" si="13"/>
        <v>양 터치시</v>
      </c>
    </row>
    <row r="888" spans="1:15" x14ac:dyDescent="0.3">
      <c r="D888" s="248" t="s">
        <v>3125</v>
      </c>
      <c r="E888" s="248" t="s">
        <v>3126</v>
      </c>
      <c r="O888" s="248" t="str">
        <f t="shared" si="13"/>
        <v>산양 배치시</v>
      </c>
    </row>
    <row r="889" spans="1:15" x14ac:dyDescent="0.3">
      <c r="D889" s="248" t="s">
        <v>3115</v>
      </c>
      <c r="E889" s="248" t="s">
        <v>3116</v>
      </c>
      <c r="O889" s="248" t="str">
        <f t="shared" si="13"/>
        <v>(n)초 마다</v>
      </c>
    </row>
    <row r="890" spans="1:15" x14ac:dyDescent="0.3">
      <c r="D890" s="248" t="s">
        <v>3127</v>
      </c>
      <c r="E890" s="248" t="s">
        <v>3128</v>
      </c>
      <c r="O890" s="248" t="str">
        <f t="shared" si="13"/>
        <v>피버 발동시</v>
      </c>
    </row>
    <row r="891" spans="1:15" x14ac:dyDescent="0.3">
      <c r="D891" s="248" t="s">
        <v>3129</v>
      </c>
      <c r="E891" s="248" t="s">
        <v>3130</v>
      </c>
      <c r="O891" s="248" t="str">
        <f t="shared" si="13"/>
        <v>매 착유시 일정확률</v>
      </c>
    </row>
    <row r="892" spans="1:15" x14ac:dyDescent="0.3">
      <c r="O892" s="248">
        <f t="shared" si="13"/>
        <v>0</v>
      </c>
    </row>
    <row r="893" spans="1:15" x14ac:dyDescent="0.3">
      <c r="A893" s="248" t="s">
        <v>3131</v>
      </c>
      <c r="B893" s="248" t="s">
        <v>356</v>
      </c>
      <c r="D893" s="248" t="s">
        <v>3132</v>
      </c>
      <c r="E893" s="248" t="s">
        <v>3133</v>
      </c>
      <c r="O893" s="248" t="str">
        <f t="shared" si="13"/>
        <v>상점에 새로운^가축이 들어왔어요!</v>
      </c>
    </row>
    <row r="894" spans="1:15" x14ac:dyDescent="0.3">
      <c r="D894" s="248" t="s">
        <v>3134</v>
      </c>
      <c r="E894" s="248" t="s">
        <v>3135</v>
      </c>
      <c r="O894" s="248" t="str">
        <f t="shared" si="13"/>
        <v>경작지에 새로운^작물을 키울 수 있어요!</v>
      </c>
    </row>
    <row r="895" spans="1:15" x14ac:dyDescent="0.3">
      <c r="D895" s="248" t="s">
        <v>3136</v>
      </c>
      <c r="E895" s="248" t="s">
        <v>3137</v>
      </c>
      <c r="O895" s="248" t="str">
        <f t="shared" si="13"/>
        <v>상점에 새로운^액세서리가 들어왔어요!</v>
      </c>
    </row>
    <row r="896" spans="1:15" x14ac:dyDescent="0.3">
      <c r="D896" s="248" t="s">
        <v>3138</v>
      </c>
      <c r="E896" s="248" t="s">
        <v>3139</v>
      </c>
      <c r="O896" s="248" t="str">
        <f t="shared" si="13"/>
        <v>새로운 업그레이드가^가능해졌어요!</v>
      </c>
    </row>
    <row r="897" spans="1:15" x14ac:dyDescent="0.3">
      <c r="D897" s="248" t="s">
        <v>3140</v>
      </c>
      <c r="E897" s="248" t="s">
        <v>3141</v>
      </c>
      <c r="O897" s="248" t="str">
        <f t="shared" si="13"/>
        <v>이제 새로운^상인이 등장해요!</v>
      </c>
    </row>
    <row r="898" spans="1:15" x14ac:dyDescent="0.3">
      <c r="D898" s="248" t="s">
        <v>3142</v>
      </c>
      <c r="E898" s="248" t="s">
        <v>3143</v>
      </c>
      <c r="O898" s="248" t="str">
        <f t="shared" si="13"/>
        <v>목장에 가축을^추가로 배치할 수 있어요!</v>
      </c>
    </row>
    <row r="899" spans="1:15" x14ac:dyDescent="0.3">
      <c r="D899" s="248" t="s">
        <v>3144</v>
      </c>
      <c r="E899" s="248" t="s">
        <v>3145</v>
      </c>
      <c r="O899" s="248" t="str">
        <f t="shared" si="13"/>
        <v>이제 더 강한^늑대가 등장해요!</v>
      </c>
    </row>
    <row r="900" spans="1:15" x14ac:dyDescent="0.3">
      <c r="D900" s="248" t="s">
        <v>3146</v>
      </c>
      <c r="E900" s="248" t="s">
        <v>3147</v>
      </c>
      <c r="O900" s="248" t="str">
        <f t="shared" si="13"/>
        <v>새로운 주택으로^향상 가능해요!</v>
      </c>
    </row>
    <row r="901" spans="1:15" x14ac:dyDescent="0.3">
      <c r="D901" s="248" t="s">
        <v>3148</v>
      </c>
      <c r="E901" s="248" t="s">
        <v>3149</v>
      </c>
      <c r="O901" s="248" t="str">
        <f t="shared" ref="O901:O931" si="14">IF($B$1="한글",D901,IF($B$1="영어",E901,IF($B$1="일본어",F901)))</f>
        <v>일반 교배에서^새로운 가축 등장!</v>
      </c>
    </row>
    <row r="902" spans="1:15" x14ac:dyDescent="0.3">
      <c r="D902" s="248" t="s">
        <v>3150</v>
      </c>
      <c r="E902" s="248" t="s">
        <v>3151</v>
      </c>
      <c r="O902" s="248" t="str">
        <f t="shared" si="14"/>
        <v>10레벨^가축 오픈</v>
      </c>
    </row>
    <row r="903" spans="1:15" x14ac:dyDescent="0.3">
      <c r="D903" s="248" t="s">
        <v>3152</v>
      </c>
      <c r="E903" s="248" t="s">
        <v>3153</v>
      </c>
      <c r="O903" s="248" t="str">
        <f t="shared" si="14"/>
        <v>20레벨^가축 오픈</v>
      </c>
    </row>
    <row r="904" spans="1:15" x14ac:dyDescent="0.3">
      <c r="D904" s="248" t="s">
        <v>3154</v>
      </c>
      <c r="E904" s="248" t="s">
        <v>3155</v>
      </c>
      <c r="O904" s="248" t="str">
        <f t="shared" si="14"/>
        <v>30레벨^가축 오픈</v>
      </c>
    </row>
    <row r="905" spans="1:15" x14ac:dyDescent="0.3">
      <c r="D905" s="248" t="s">
        <v>3156</v>
      </c>
      <c r="E905" s="248" t="s">
        <v>3157</v>
      </c>
      <c r="O905" s="248" t="str">
        <f t="shared" si="14"/>
        <v>40레벨^가축 오픈</v>
      </c>
    </row>
    <row r="906" spans="1:15" x14ac:dyDescent="0.3">
      <c r="O906" s="248">
        <f t="shared" si="14"/>
        <v>0</v>
      </c>
    </row>
    <row r="907" spans="1:15" x14ac:dyDescent="0.3">
      <c r="A907" s="248" t="s">
        <v>1045</v>
      </c>
      <c r="B907" s="248" t="s">
        <v>169</v>
      </c>
      <c r="D907" s="248" t="s">
        <v>3158</v>
      </c>
      <c r="E907" s="248" t="s">
        <v>3159</v>
      </c>
      <c r="O907" s="248" t="str">
        <f t="shared" si="14"/>
        <v>이제부터 목장을 구매할 수 있습니다</v>
      </c>
    </row>
    <row r="908" spans="1:15" x14ac:dyDescent="0.3">
      <c r="D908" s="248" t="s">
        <v>3160</v>
      </c>
      <c r="E908" s="248" t="s">
        <v>3161</v>
      </c>
      <c r="O908" s="248" t="str">
        <f t="shared" si="14"/>
        <v>이 곳에는 짜요 목장 이외에도^다양한 목장이 존재합니다.</v>
      </c>
    </row>
    <row r="909" spans="1:15" x14ac:dyDescent="0.3">
      <c r="D909" s="248" t="s">
        <v>3162</v>
      </c>
      <c r="E909" s="248" t="s">
        <v>3163</v>
      </c>
      <c r="O909" s="248" t="str">
        <f t="shared" si="14"/>
        <v>거래를 하면서 모은 돈으로`^목장을 구매 할 수 있습니다.</v>
      </c>
    </row>
    <row r="910" spans="1:15" x14ac:dyDescent="0.3">
      <c r="D910" s="248" t="s">
        <v>3164</v>
      </c>
      <c r="E910" s="248" t="s">
        <v>3165</v>
      </c>
      <c r="O910" s="248" t="str">
        <f t="shared" si="14"/>
        <v>거래를 하면서 모은 [FF0000]코인[-]과 교배로 얻은 [FF0000]가축[-]으로`^목장을 구매 할 수 있습니다.</v>
      </c>
    </row>
    <row r="911" spans="1:15" x14ac:dyDescent="0.3">
      <c r="D911" s="248" t="s">
        <v>3166</v>
      </c>
      <c r="E911" s="248" t="s">
        <v>3167</v>
      </c>
      <c r="O911" s="248" t="str">
        <f t="shared" si="14"/>
        <v>목장을 구매하게 되면` 일정 시간마다^수입을 올릴 수 있습니다.</v>
      </c>
    </row>
    <row r="912" spans="1:15" x14ac:dyDescent="0.3">
      <c r="D912" s="248" t="s">
        <v>3168</v>
      </c>
      <c r="E912" s="248" t="s">
        <v>3169</v>
      </c>
      <c r="O912" s="248" t="str">
        <f t="shared" si="14"/>
        <v>뿐만 아니라 특정 지역 내의 목장을 모두 구입하면`^새로운 상인을 만날 수 있습니다.!</v>
      </c>
    </row>
    <row r="913" spans="1:15" x14ac:dyDescent="0.3">
      <c r="D913" s="248" t="s">
        <v>3170</v>
      </c>
      <c r="E913" s="248" t="s">
        <v>3171</v>
      </c>
      <c r="O913" s="248" t="str">
        <f t="shared" si="14"/>
        <v>새로운 상인은 거래시 더 많은 코인을 획득 가능하며`^상인 조건 만족시 더 특별한 보상을 획득 할 수 있습니다.</v>
      </c>
    </row>
    <row r="914" spans="1:15" x14ac:dyDescent="0.3">
      <c r="D914" s="248" t="s">
        <v>3172</v>
      </c>
      <c r="E914" s="248" t="s">
        <v>3173</v>
      </c>
      <c r="O914" s="248" t="str">
        <f t="shared" si="14"/>
        <v>뿐만 아니라 레벨도 추가로 상승가능하며^교배에서 좋은 가축을 얻을 가능성도 높아집니다.</v>
      </c>
    </row>
    <row r="915" spans="1:15" x14ac:dyDescent="0.3">
      <c r="D915" s="248" t="s">
        <v>3174</v>
      </c>
      <c r="E915" s="248" t="s">
        <v>3175</v>
      </c>
      <c r="O915" s="248" t="str">
        <f t="shared" si="14"/>
        <v>지속적인 거래와 교배로 더 많은 목장을 점령해 보세요!</v>
      </c>
    </row>
    <row r="916" spans="1:15" x14ac:dyDescent="0.3">
      <c r="O916" s="248">
        <f t="shared" si="14"/>
        <v>0</v>
      </c>
    </row>
    <row r="917" spans="1:15" x14ac:dyDescent="0.3">
      <c r="A917" s="248" t="s">
        <v>3176</v>
      </c>
      <c r="B917" s="248" t="s">
        <v>169</v>
      </c>
      <c r="D917" s="248" t="s">
        <v>3177</v>
      </c>
      <c r="E917" s="248" t="s">
        <v>3178</v>
      </c>
      <c r="O917" s="248" t="str">
        <f t="shared" si="14"/>
        <v>보너스 코인 획득양` 건초 보관양을 늘려줍니다.</v>
      </c>
    </row>
    <row r="918" spans="1:15" x14ac:dyDescent="0.3">
      <c r="D918" s="248" t="s">
        <v>3179</v>
      </c>
      <c r="E918" s="248" t="s">
        <v>3180</v>
      </c>
      <c r="O918" s="248" t="str">
        <f t="shared" si="14"/>
        <v>신형 우유탱크로 교체하여` 보관할 수 있는 우유의 수량을 늘려줍니다.</v>
      </c>
    </row>
    <row r="919" spans="1:15" x14ac:dyDescent="0.3">
      <c r="D919" s="248" t="s">
        <v>3181</v>
      </c>
      <c r="E919" s="248" t="s">
        <v>3182</v>
      </c>
      <c r="O919" s="248" t="str">
        <f t="shared" si="14"/>
        <v>저온 보관 기법으로 저장된 우유의 신선도를 높여줍니다.</v>
      </c>
    </row>
    <row r="920" spans="1:15" x14ac:dyDescent="0.3">
      <c r="D920" s="248" t="s">
        <v>3183</v>
      </c>
      <c r="E920" s="248" t="s">
        <v>3184</v>
      </c>
      <c r="O920" s="248" t="str">
        <f t="shared" si="14"/>
        <v>목장의 환경을 개선하여 동물들이 질병에 걸릴 확률을 낮춰줍니다.</v>
      </c>
    </row>
    <row r="921" spans="1:15" x14ac:dyDescent="0.3">
      <c r="D921" s="248" t="s">
        <v>3185</v>
      </c>
      <c r="E921" s="248" t="s">
        <v>3186</v>
      </c>
      <c r="O921" s="248" t="str">
        <f t="shared" si="14"/>
        <v xml:space="preserve"> 들고 다니는 양동이의 크기를 늘려` 더 오랫동안 우유를 짤 수 있게 됩니다.</v>
      </c>
    </row>
    <row r="922" spans="1:15" x14ac:dyDescent="0.3">
      <c r="D922" s="248" t="s">
        <v>3187</v>
      </c>
      <c r="E922" s="248" t="s">
        <v>3188</v>
      </c>
      <c r="O922" s="248" t="str">
        <f t="shared" si="14"/>
        <v>우유를 보다 빠르게 짤 수 있습니다. 15레벨에 도달하면 우유를 추가로 획득할 수 있습니다.</v>
      </c>
    </row>
    <row r="923" spans="1:15" x14ac:dyDescent="0.3">
      <c r="D923" s="248" t="s">
        <v>3189</v>
      </c>
      <c r="E923" s="248" t="s">
        <v>3190</v>
      </c>
      <c r="O923" s="248" t="str">
        <f t="shared" si="14"/>
        <v>우유 탱크를 터치 할 때 주입되는 우유의 양을 늘려` 더 빠르게 양동이의 우유를 탱크로 옮길 수 있습니다.</v>
      </c>
    </row>
    <row r="924" spans="1:15" x14ac:dyDescent="0.3">
      <c r="O924" s="248">
        <f t="shared" si="14"/>
        <v>0</v>
      </c>
    </row>
    <row r="925" spans="1:15" x14ac:dyDescent="0.3">
      <c r="A925" s="248" t="s">
        <v>3176</v>
      </c>
      <c r="B925" s="248" t="s">
        <v>3191</v>
      </c>
      <c r="D925" s="248">
        <v>-1</v>
      </c>
      <c r="E925" s="248">
        <v>-1</v>
      </c>
      <c r="O925" s="248">
        <f t="shared" si="14"/>
        <v>-1</v>
      </c>
    </row>
    <row r="926" spans="1:15" x14ac:dyDescent="0.3">
      <c r="D926" s="248">
        <v>-1</v>
      </c>
      <c r="E926" s="248">
        <v>-1</v>
      </c>
      <c r="O926" s="248">
        <f t="shared" si="14"/>
        <v>-1</v>
      </c>
    </row>
    <row r="927" spans="1:15" x14ac:dyDescent="0.3">
      <c r="D927" s="248">
        <v>-1</v>
      </c>
      <c r="E927" s="248">
        <v>-1</v>
      </c>
      <c r="O927" s="248">
        <f t="shared" si="14"/>
        <v>-1</v>
      </c>
    </row>
    <row r="928" spans="1:15" x14ac:dyDescent="0.3">
      <c r="D928" s="248">
        <v>-1</v>
      </c>
      <c r="E928" s="248">
        <v>-1</v>
      </c>
      <c r="O928" s="248">
        <f t="shared" si="14"/>
        <v>-1</v>
      </c>
    </row>
    <row r="929" spans="4:15" x14ac:dyDescent="0.3">
      <c r="D929" s="248">
        <v>-1</v>
      </c>
      <c r="E929" s="248">
        <v>-1</v>
      </c>
      <c r="O929" s="248">
        <f t="shared" si="14"/>
        <v>-1</v>
      </c>
    </row>
    <row r="930" spans="4:15" x14ac:dyDescent="0.3">
      <c r="D930" s="248" t="s">
        <v>3192</v>
      </c>
      <c r="E930" s="248" t="s">
        <v>3193</v>
      </c>
      <c r="O930" s="248" t="str">
        <f t="shared" si="14"/>
        <v>우유 획득 확률 상승</v>
      </c>
    </row>
    <row r="931" spans="4:15" x14ac:dyDescent="0.3">
      <c r="D931" s="248">
        <v>-1</v>
      </c>
      <c r="E931" s="248">
        <v>-1</v>
      </c>
      <c r="O931" s="248">
        <f t="shared" si="14"/>
        <v>-1</v>
      </c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6"/>
  <sheetViews>
    <sheetView workbookViewId="0">
      <selection activeCell="B1" sqref="B1"/>
    </sheetView>
  </sheetViews>
  <sheetFormatPr defaultRowHeight="16.5" x14ac:dyDescent="0.3"/>
  <cols>
    <col min="1" max="1" width="19.375" style="253" bestFit="1" customWidth="1"/>
    <col min="2" max="2" width="11.125" style="253" bestFit="1" customWidth="1"/>
    <col min="3" max="3" width="5.75" style="253" bestFit="1" customWidth="1"/>
    <col min="4" max="4" width="59" style="253" customWidth="1"/>
    <col min="5" max="5" width="59.5" style="253" customWidth="1"/>
    <col min="6" max="6" width="70.875" style="253" customWidth="1"/>
    <col min="7" max="14" width="9" style="253" customWidth="1"/>
    <col min="15" max="16384" width="9" style="253"/>
  </cols>
  <sheetData>
    <row r="1" spans="1:15" s="257" customFormat="1" ht="17.25" x14ac:dyDescent="0.3">
      <c r="A1" s="257" t="s">
        <v>4279</v>
      </c>
      <c r="B1" s="257" t="s">
        <v>4280</v>
      </c>
    </row>
    <row r="2" spans="1:15" s="257" customFormat="1" ht="17.25" x14ac:dyDescent="0.3"/>
    <row r="3" spans="1:15" s="247" customFormat="1" ht="17.25" x14ac:dyDescent="0.3">
      <c r="A3" s="247" t="s">
        <v>1837</v>
      </c>
      <c r="B3" s="247" t="s">
        <v>1838</v>
      </c>
      <c r="C3" s="247" t="s">
        <v>1839</v>
      </c>
      <c r="D3" s="247" t="s">
        <v>1840</v>
      </c>
      <c r="E3" s="247" t="s">
        <v>4278</v>
      </c>
      <c r="F3" s="247" t="s">
        <v>1841</v>
      </c>
    </row>
    <row r="4" spans="1:15" ht="17.25" x14ac:dyDescent="0.3">
      <c r="A4" s="253" t="s">
        <v>284</v>
      </c>
      <c r="B4" s="253" t="s">
        <v>182</v>
      </c>
      <c r="C4" s="253">
        <v>0</v>
      </c>
      <c r="D4" s="253" t="s">
        <v>3194</v>
      </c>
      <c r="E4" s="253" t="s">
        <v>3195</v>
      </c>
      <c r="O4" s="248" t="str">
        <f>IF($B$1="한글",D4,IF($B$1="영어",E4,IF($B$1="일본어",F4)))</f>
        <v>젖소</v>
      </c>
    </row>
    <row r="5" spans="1:15" ht="17.25" x14ac:dyDescent="0.3">
      <c r="D5" s="253" t="s">
        <v>3196</v>
      </c>
      <c r="E5" s="253" t="s">
        <v>3197</v>
      </c>
      <c r="O5" s="248" t="str">
        <f t="shared" ref="O5:O68" si="0">IF($B$1="한글",D5,IF($B$1="영어",E5,IF($B$1="일본어",F5)))</f>
        <v>하늘색 젖소</v>
      </c>
    </row>
    <row r="6" spans="1:15" ht="17.25" x14ac:dyDescent="0.3">
      <c r="D6" s="253" t="s">
        <v>3198</v>
      </c>
      <c r="E6" s="253" t="s">
        <v>3199</v>
      </c>
      <c r="O6" s="248" t="str">
        <f t="shared" si="0"/>
        <v>노랑 젖소</v>
      </c>
    </row>
    <row r="7" spans="1:15" ht="17.25" x14ac:dyDescent="0.3">
      <c r="D7" s="253" t="s">
        <v>3200</v>
      </c>
      <c r="E7" s="253" t="s">
        <v>3201</v>
      </c>
      <c r="O7" s="248" t="str">
        <f t="shared" si="0"/>
        <v>검은소</v>
      </c>
    </row>
    <row r="8" spans="1:15" ht="17.25" x14ac:dyDescent="0.3">
      <c r="D8" s="253" t="s">
        <v>3202</v>
      </c>
      <c r="E8" s="253" t="s">
        <v>3203</v>
      </c>
      <c r="O8" s="248" t="str">
        <f t="shared" si="0"/>
        <v>분홍 점박이 젖소</v>
      </c>
    </row>
    <row r="9" spans="1:15" ht="17.25" x14ac:dyDescent="0.3">
      <c r="D9" s="253" t="s">
        <v>3204</v>
      </c>
      <c r="E9" s="253" t="s">
        <v>3205</v>
      </c>
      <c r="O9" s="248" t="str">
        <f t="shared" si="0"/>
        <v>노랑 점박이 젖소</v>
      </c>
    </row>
    <row r="10" spans="1:15" ht="17.25" x14ac:dyDescent="0.3">
      <c r="D10" s="253" t="s">
        <v>3206</v>
      </c>
      <c r="E10" s="253" t="s">
        <v>3207</v>
      </c>
      <c r="O10" s="248" t="str">
        <f t="shared" si="0"/>
        <v>파란 꽃무늬 젖소</v>
      </c>
    </row>
    <row r="11" spans="1:15" ht="17.25" x14ac:dyDescent="0.3">
      <c r="D11" s="253" t="s">
        <v>3208</v>
      </c>
      <c r="E11" s="253" t="s">
        <v>3209</v>
      </c>
      <c r="O11" s="248" t="str">
        <f t="shared" si="0"/>
        <v>분홍 꽃무늬 젖소</v>
      </c>
    </row>
    <row r="12" spans="1:15" ht="17.25" x14ac:dyDescent="0.3">
      <c r="D12" s="253" t="s">
        <v>3210</v>
      </c>
      <c r="E12" s="253" t="s">
        <v>3211</v>
      </c>
      <c r="O12" s="248" t="str">
        <f t="shared" si="0"/>
        <v>연보라 꽃무늬 젖소</v>
      </c>
    </row>
    <row r="13" spans="1:15" ht="17.25" x14ac:dyDescent="0.3">
      <c r="D13" s="253" t="s">
        <v>3212</v>
      </c>
      <c r="E13" s="253" t="s">
        <v>3213</v>
      </c>
      <c r="O13" s="248" t="str">
        <f t="shared" si="0"/>
        <v>빗살무늬 젖소</v>
      </c>
    </row>
    <row r="14" spans="1:15" ht="17.25" x14ac:dyDescent="0.3">
      <c r="D14" s="253" t="s">
        <v>3214</v>
      </c>
      <c r="E14" s="253" t="s">
        <v>3215</v>
      </c>
      <c r="O14" s="248" t="str">
        <f t="shared" si="0"/>
        <v>터프한 젖소</v>
      </c>
    </row>
    <row r="15" spans="1:15" ht="17.25" x14ac:dyDescent="0.3">
      <c r="D15" s="253" t="s">
        <v>3216</v>
      </c>
      <c r="E15" s="253" t="s">
        <v>3217</v>
      </c>
      <c r="O15" s="248" t="str">
        <f t="shared" si="0"/>
        <v>봉제 인형 소</v>
      </c>
    </row>
    <row r="16" spans="1:15" ht="17.25" x14ac:dyDescent="0.3">
      <c r="D16" s="253" t="s">
        <v>3218</v>
      </c>
      <c r="E16" s="253" t="s">
        <v>3219</v>
      </c>
      <c r="O16" s="248" t="str">
        <f t="shared" si="0"/>
        <v>세일러 젖소</v>
      </c>
    </row>
    <row r="17" spans="4:15" ht="17.25" x14ac:dyDescent="0.3">
      <c r="D17" s="253" t="s">
        <v>3220</v>
      </c>
      <c r="E17" s="253" t="s">
        <v>3221</v>
      </c>
      <c r="O17" s="248" t="str">
        <f t="shared" si="0"/>
        <v>얼짱 젖소</v>
      </c>
    </row>
    <row r="18" spans="4:15" ht="17.25" x14ac:dyDescent="0.3">
      <c r="D18" s="253" t="s">
        <v>3222</v>
      </c>
      <c r="E18" s="253" t="s">
        <v>3223</v>
      </c>
      <c r="O18" s="248" t="str">
        <f t="shared" si="0"/>
        <v>무법자 젖소</v>
      </c>
    </row>
    <row r="19" spans="4:15" ht="17.25" x14ac:dyDescent="0.3">
      <c r="D19" s="253" t="s">
        <v>3224</v>
      </c>
      <c r="E19" s="253" t="s">
        <v>3225</v>
      </c>
      <c r="O19" s="248" t="str">
        <f t="shared" si="0"/>
        <v>블랙야크</v>
      </c>
    </row>
    <row r="20" spans="4:15" ht="17.25" x14ac:dyDescent="0.3">
      <c r="D20" s="253" t="s">
        <v>3226</v>
      </c>
      <c r="E20" s="254" t="s">
        <v>3226</v>
      </c>
      <c r="O20" s="248" t="str">
        <f t="shared" si="0"/>
        <v>얼음 냉기 젖소</v>
      </c>
    </row>
    <row r="21" spans="4:15" ht="17.25" x14ac:dyDescent="0.3">
      <c r="D21" s="253" t="s">
        <v>3227</v>
      </c>
      <c r="E21" s="254" t="s">
        <v>3227</v>
      </c>
      <c r="O21" s="248" t="str">
        <f t="shared" si="0"/>
        <v>노랑녹색 젖소</v>
      </c>
    </row>
    <row r="22" spans="4:15" ht="17.25" x14ac:dyDescent="0.3">
      <c r="D22" s="253" t="s">
        <v>3228</v>
      </c>
      <c r="E22" s="254" t="s">
        <v>3228</v>
      </c>
      <c r="O22" s="248" t="str">
        <f t="shared" si="0"/>
        <v>이겼 소!</v>
      </c>
    </row>
    <row r="23" spans="4:15" ht="17.25" x14ac:dyDescent="0.3">
      <c r="D23" s="253" t="s">
        <v>3229</v>
      </c>
      <c r="E23" s="254" t="s">
        <v>3229</v>
      </c>
      <c r="O23" s="248" t="str">
        <f t="shared" si="0"/>
        <v>공주병 젖소</v>
      </c>
    </row>
    <row r="24" spans="4:15" ht="17.25" x14ac:dyDescent="0.3">
      <c r="D24" s="253" t="s">
        <v>3230</v>
      </c>
      <c r="E24" s="254" t="s">
        <v>3230</v>
      </c>
      <c r="O24" s="248" t="str">
        <f t="shared" si="0"/>
        <v>주황색 공주병 젖소</v>
      </c>
    </row>
    <row r="25" spans="4:15" ht="17.25" x14ac:dyDescent="0.3">
      <c r="D25" s="253" t="s">
        <v>3231</v>
      </c>
      <c r="E25" s="254" t="s">
        <v>3231</v>
      </c>
      <c r="O25" s="248" t="str">
        <f t="shared" si="0"/>
        <v>젖소(지원용)</v>
      </c>
    </row>
    <row r="26" spans="4:15" ht="17.25" x14ac:dyDescent="0.3">
      <c r="D26" s="253" t="s">
        <v>3232</v>
      </c>
      <c r="E26" s="254" t="s">
        <v>3232</v>
      </c>
      <c r="O26" s="248" t="str">
        <f t="shared" si="0"/>
        <v>보라색 공주병 젖소</v>
      </c>
    </row>
    <row r="27" spans="4:15" ht="17.25" x14ac:dyDescent="0.3">
      <c r="D27" s="253" t="s">
        <v>3234</v>
      </c>
      <c r="E27" s="254" t="s">
        <v>3234</v>
      </c>
      <c r="O27" s="248" t="str">
        <f t="shared" si="0"/>
        <v>패션 리더 젖소</v>
      </c>
    </row>
    <row r="28" spans="4:15" ht="17.25" x14ac:dyDescent="0.3">
      <c r="D28" s="253" t="s">
        <v>3237</v>
      </c>
      <c r="E28" s="254" t="s">
        <v>3237</v>
      </c>
      <c r="O28" s="248" t="str">
        <f>IF($B$1="한글",D28,IF($B$1="영어",E28,IF($B$1="일본어",F28)))</f>
        <v>보라색 패션 리더 젖소</v>
      </c>
    </row>
    <row r="29" spans="4:15" ht="17.25" x14ac:dyDescent="0.3">
      <c r="D29" s="253" t="s">
        <v>3238</v>
      </c>
      <c r="E29" s="254" t="s">
        <v>3238</v>
      </c>
      <c r="O29" s="248" t="str">
        <f>IF($B$1="한글",D29,IF($B$1="영어",E29,IF($B$1="일본어",F29)))</f>
        <v>푸른색 패션 리더 젖소</v>
      </c>
    </row>
    <row r="30" spans="4:15" ht="17.25" x14ac:dyDescent="0.3">
      <c r="D30" s="253" t="s">
        <v>3233</v>
      </c>
      <c r="E30" s="254" t="s">
        <v>3233</v>
      </c>
      <c r="O30" s="248" t="str">
        <f>IF($B$1="한글",D30,IF($B$1="영어",E30,IF($B$1="일본어",F30)))</f>
        <v>폭주족 젖소</v>
      </c>
    </row>
    <row r="31" spans="4:15" ht="17.25" x14ac:dyDescent="0.3">
      <c r="D31" s="253" t="s">
        <v>3235</v>
      </c>
      <c r="E31" s="254" t="s">
        <v>3235</v>
      </c>
      <c r="O31" s="248" t="str">
        <f t="shared" si="0"/>
        <v>남색 폭주족 젖소</v>
      </c>
    </row>
    <row r="32" spans="4:15" ht="17.25" x14ac:dyDescent="0.3">
      <c r="D32" s="253" t="s">
        <v>3236</v>
      </c>
      <c r="E32" s="254" t="s">
        <v>3236</v>
      </c>
      <c r="O32" s="248" t="str">
        <f t="shared" si="0"/>
        <v>갈색 폭주족 젖소</v>
      </c>
    </row>
    <row r="33" spans="1:15" ht="17.25" x14ac:dyDescent="0.3">
      <c r="O33" s="248">
        <f t="shared" si="0"/>
        <v>0</v>
      </c>
    </row>
    <row r="34" spans="1:15" ht="17.25" x14ac:dyDescent="0.3">
      <c r="A34" s="253" t="s">
        <v>284</v>
      </c>
      <c r="B34" s="253" t="s">
        <v>285</v>
      </c>
      <c r="D34" s="253" t="s">
        <v>3239</v>
      </c>
      <c r="E34" s="253" t="s">
        <v>3240</v>
      </c>
      <c r="O34" s="248" t="str">
        <f t="shared" si="0"/>
        <v>기본 젖소.</v>
      </c>
    </row>
    <row r="35" spans="1:15" ht="17.25" x14ac:dyDescent="0.3">
      <c r="D35" s="253" t="s">
        <v>3241</v>
      </c>
      <c r="E35" s="253" t="s">
        <v>3242</v>
      </c>
      <c r="O35" s="248" t="str">
        <f t="shared" si="0"/>
        <v>하늘색 무늬를 지닌 젖소.</v>
      </c>
    </row>
    <row r="36" spans="1:15" ht="17.25" x14ac:dyDescent="0.3">
      <c r="D36" s="253" t="s">
        <v>3243</v>
      </c>
      <c r="E36" s="253" t="s">
        <v>3244</v>
      </c>
      <c r="O36" s="248" t="str">
        <f t="shared" si="0"/>
        <v>노란 무늬를 지닌 젖소.</v>
      </c>
    </row>
    <row r="37" spans="1:15" ht="17.25" x14ac:dyDescent="0.3">
      <c r="D37" s="253" t="s">
        <v>3245</v>
      </c>
      <c r="E37" s="253" t="s">
        <v>3246</v>
      </c>
      <c r="O37" s="248" t="str">
        <f t="shared" si="0"/>
        <v>흑갈색 털을 지닌 건강한 젖소.</v>
      </c>
    </row>
    <row r="38" spans="1:15" ht="17.25" x14ac:dyDescent="0.3">
      <c r="D38" s="253" t="s">
        <v>3247</v>
      </c>
      <c r="E38" s="253" t="s">
        <v>3248</v>
      </c>
      <c r="O38" s="248" t="str">
        <f t="shared" si="0"/>
        <v>분홍색 무늬를 가진 우수한 검은소.</v>
      </c>
    </row>
    <row r="39" spans="1:15" ht="17.25" x14ac:dyDescent="0.3">
      <c r="D39" s="253" t="s">
        <v>3249</v>
      </c>
      <c r="E39" s="253" t="s">
        <v>3250</v>
      </c>
      <c r="O39" s="248" t="str">
        <f t="shared" si="0"/>
        <v>검은 소들 중에서 가장 우수한 소.</v>
      </c>
    </row>
    <row r="40" spans="1:15" ht="17.25" x14ac:dyDescent="0.3">
      <c r="D40" s="253" t="s">
        <v>3251</v>
      </c>
      <c r="E40" s="253" t="s">
        <v>3252</v>
      </c>
      <c r="O40" s="248" t="str">
        <f t="shared" si="0"/>
        <v>선명한 파란색 꽃무늬가 특징인 우수 품종 젖소.</v>
      </c>
    </row>
    <row r="41" spans="1:15" ht="17.25" x14ac:dyDescent="0.3">
      <c r="D41" s="253" t="s">
        <v>3253</v>
      </c>
      <c r="E41" s="253" t="s">
        <v>3254</v>
      </c>
      <c r="O41" s="248" t="str">
        <f t="shared" si="0"/>
        <v>꽃무늬 젖소 중에서도 무늬가 분홍색인 우수한 젖소.</v>
      </c>
    </row>
    <row r="42" spans="1:15" ht="17.25" x14ac:dyDescent="0.3">
      <c r="D42" s="253" t="s">
        <v>3255</v>
      </c>
      <c r="E42" s="253" t="s">
        <v>3256</v>
      </c>
      <c r="O42" s="248" t="str">
        <f t="shared" si="0"/>
        <v>꽃무늬 젖소들 중 가장 우수한 연보라색 꽃무늬 젖소.</v>
      </c>
    </row>
    <row r="43" spans="1:15" ht="17.25" x14ac:dyDescent="0.3">
      <c r="D43" s="253" t="s">
        <v>3257</v>
      </c>
      <c r="E43" s="253" t="s">
        <v>3258</v>
      </c>
      <c r="O43" s="248" t="str">
        <f t="shared" si="0"/>
        <v>주황색 털에 흰색 빗살 무늬 털이 있는 우수한 젖소.</v>
      </c>
    </row>
    <row r="44" spans="1:15" ht="17.25" x14ac:dyDescent="0.3">
      <c r="D44" s="253" t="s">
        <v>3259</v>
      </c>
      <c r="E44" s="253" t="s">
        <v>3260</v>
      </c>
      <c r="O44" s="248" t="str">
        <f t="shared" si="0"/>
        <v>오랫동안 험한 세상에서 생활한 강인한 젖소.</v>
      </c>
    </row>
    <row r="45" spans="1:15" ht="17.25" x14ac:dyDescent="0.3">
      <c r="D45" s="253" t="s">
        <v>3261</v>
      </c>
      <c r="E45" s="253" t="s">
        <v>3262</v>
      </c>
      <c r="O45" s="248" t="str">
        <f t="shared" si="0"/>
        <v>마치 인형같이 생긴 포근한 젖소.</v>
      </c>
    </row>
    <row r="46" spans="1:15" ht="17.25" x14ac:dyDescent="0.3">
      <c r="D46" s="253" t="s">
        <v>3263</v>
      </c>
      <c r="E46" s="253" t="s">
        <v>3264</v>
      </c>
      <c r="O46" s="248" t="str">
        <f t="shared" si="0"/>
        <v>거친 바다에서 살아온 젖소. 배를 모는 솜씨도 수준급이다.</v>
      </c>
    </row>
    <row r="47" spans="1:15" ht="17.25" x14ac:dyDescent="0.3">
      <c r="D47" s="253" t="s">
        <v>3265</v>
      </c>
      <c r="E47" s="253" t="s">
        <v>3266</v>
      </c>
      <c r="O47" s="248" t="str">
        <f t="shared" si="0"/>
        <v>짜요랜드에서 예쁘기로 소문난 젖소.</v>
      </c>
    </row>
    <row r="48" spans="1:15" ht="17.25" x14ac:dyDescent="0.3">
      <c r="D48" s="253" t="s">
        <v>3267</v>
      </c>
      <c r="E48" s="253" t="s">
        <v>3268</v>
      </c>
      <c r="O48" s="248" t="str">
        <f t="shared" si="0"/>
        <v>거친 황야에서 살아온 젖소. 왠진 모르지만 스파게티를 좋아한다.</v>
      </c>
    </row>
    <row r="49" spans="1:15" ht="17.25" x14ac:dyDescent="0.3">
      <c r="D49" s="253" t="s">
        <v>3269</v>
      </c>
      <c r="E49" s="253" t="s">
        <v>3270</v>
      </c>
      <c r="O49" s="248" t="str">
        <f t="shared" si="0"/>
        <v>고지대 산맥에서 살아온 강인한 야크.^^[e4aa00][특수 능력][-] 겨울에 건초를 소모량 없음.^겨울에 생산속도 저하가 없음.^배치시 동물들의 겨울 생산 속도 증가.</v>
      </c>
    </row>
    <row r="50" spans="1:15" ht="17.25" x14ac:dyDescent="0.3">
      <c r="D50" s="253" t="s">
        <v>3271</v>
      </c>
      <c r="E50" s="254" t="s">
        <v>3271</v>
      </c>
      <c r="O50" s="248" t="str">
        <f t="shared" si="0"/>
        <v>얼음으로 이루어진 신비한 소.^^[e4aa00][특수 능력][-] 날아오는 늑대를 일정 확률로 얼려버리고` 얼음에서 풀릴때 일정 확률로 자동 퇴치.</v>
      </c>
    </row>
    <row r="51" spans="1:15" ht="17.25" x14ac:dyDescent="0.3">
      <c r="D51" s="253" t="s">
        <v>241</v>
      </c>
      <c r="E51" s="254" t="s">
        <v>241</v>
      </c>
      <c r="O51" s="248" t="str">
        <f t="shared" si="0"/>
        <v>최고의 성능에 생산량이 조금 상승</v>
      </c>
    </row>
    <row r="52" spans="1:15" ht="17.25" x14ac:dyDescent="0.3">
      <c r="D52" s="253" t="s">
        <v>3272</v>
      </c>
      <c r="E52" s="254" t="s">
        <v>3272</v>
      </c>
      <c r="O52" s="248" t="str">
        <f t="shared" si="0"/>
        <v>이겼소~ 이겼소~ 우리나라가 이겼소!</v>
      </c>
    </row>
    <row r="53" spans="1:15" ht="17.25" x14ac:dyDescent="0.3">
      <c r="D53" s="253" t="s">
        <v>3273</v>
      </c>
      <c r="E53" s="254" t="s">
        <v>3273</v>
      </c>
      <c r="O53" s="248" t="str">
        <f t="shared" si="0"/>
        <v>목에 레이스를 두르고 다니는 공주병에 빠진 젖소.</v>
      </c>
    </row>
    <row r="54" spans="1:15" ht="17.25" x14ac:dyDescent="0.3">
      <c r="D54" s="253" t="s">
        <v>3274</v>
      </c>
      <c r="E54" s="254" t="s">
        <v>3274</v>
      </c>
      <c r="O54" s="248" t="str">
        <f t="shared" si="0"/>
        <v>목에 레이스를 두르고 다니는 공주병에 빠진 주황색 젖소.</v>
      </c>
    </row>
    <row r="55" spans="1:15" ht="17.25" x14ac:dyDescent="0.3">
      <c r="D55" s="253" t="s">
        <v>3275</v>
      </c>
      <c r="E55" s="254" t="s">
        <v>3275</v>
      </c>
      <c r="O55" s="248" t="str">
        <f t="shared" si="0"/>
        <v>지원용 기본 소</v>
      </c>
    </row>
    <row r="56" spans="1:15" ht="17.25" x14ac:dyDescent="0.3">
      <c r="D56" s="253" t="s">
        <v>3276</v>
      </c>
      <c r="E56" s="254" t="s">
        <v>3276</v>
      </c>
      <c r="O56" s="248" t="str">
        <f t="shared" si="0"/>
        <v>목에 레이스를 두르고 다니는 중증 공주병에 빠진 보라색 젖소.</v>
      </c>
    </row>
    <row r="57" spans="1:15" ht="17.25" x14ac:dyDescent="0.3">
      <c r="D57" s="253" t="s">
        <v>4283</v>
      </c>
      <c r="E57" s="254" t="s">
        <v>4284</v>
      </c>
      <c r="O57" s="248" t="str">
        <f t="shared" si="0"/>
        <v>자칭 패션의 리더라고 주장하는 멋부리기 좋아하는 젖소.</v>
      </c>
    </row>
    <row r="58" spans="1:15" ht="17.25" x14ac:dyDescent="0.3">
      <c r="D58" s="253" t="s">
        <v>3279</v>
      </c>
      <c r="E58" s="254" t="s">
        <v>3279</v>
      </c>
      <c r="O58" s="248" t="str">
        <f>IF($B$1="한글",D58,IF($B$1="영어",E58,IF($B$1="일본어",F58)))</f>
        <v>자칭 패션의 리더라고 주장하는 멋부리기 좋아하는 보라색 젖소.</v>
      </c>
    </row>
    <row r="59" spans="1:15" ht="17.25" x14ac:dyDescent="0.3">
      <c r="D59" s="253" t="s">
        <v>3280</v>
      </c>
      <c r="E59" s="254" t="s">
        <v>3280</v>
      </c>
      <c r="O59" s="248" t="str">
        <f>IF($B$1="한글",D59,IF($B$1="영어",E59,IF($B$1="일본어",F59)))</f>
        <v>자칭 패션의 리더라고 주장하는 멋부리기 좋아하는 푸른색 젖소.</v>
      </c>
    </row>
    <row r="60" spans="1:15" ht="17.25" x14ac:dyDescent="0.3">
      <c r="D60" s="253" t="s">
        <v>4281</v>
      </c>
      <c r="E60" s="254" t="s">
        <v>4282</v>
      </c>
      <c r="O60" s="248" t="str">
        <f>IF($B$1="한글",D60,IF($B$1="영어",E60,IF($B$1="일본어",F60)))</f>
        <v>의리빼고 남는게 없다는 폭주족 젖소. 달구지를 난폭하게 몬다.</v>
      </c>
    </row>
    <row r="61" spans="1:15" ht="17.25" x14ac:dyDescent="0.3">
      <c r="D61" s="253" t="s">
        <v>3277</v>
      </c>
      <c r="E61" s="254" t="s">
        <v>3277</v>
      </c>
      <c r="O61" s="248" t="str">
        <f t="shared" si="0"/>
        <v>의리빼고 남는게 없다는 남색 폭주족 젖소. 달구지를 거칠고 난폭하게 몬다.</v>
      </c>
    </row>
    <row r="62" spans="1:15" ht="17.25" x14ac:dyDescent="0.3">
      <c r="D62" s="253" t="s">
        <v>3278</v>
      </c>
      <c r="E62" s="254" t="s">
        <v>3278</v>
      </c>
      <c r="O62" s="248" t="str">
        <f t="shared" si="0"/>
        <v>의리빼고 남는게 없다는 갈색 폭주족 젖소. 달구지 따위는 타지 않는다.</v>
      </c>
    </row>
    <row r="63" spans="1:15" ht="17.25" x14ac:dyDescent="0.3">
      <c r="O63" s="248">
        <f t="shared" si="0"/>
        <v>0</v>
      </c>
    </row>
    <row r="64" spans="1:15" ht="17.25" x14ac:dyDescent="0.3">
      <c r="A64" s="253" t="s">
        <v>284</v>
      </c>
      <c r="B64" s="253" t="s">
        <v>182</v>
      </c>
      <c r="D64" s="253" t="s">
        <v>3281</v>
      </c>
      <c r="E64" s="253" t="s">
        <v>3282</v>
      </c>
      <c r="O64" s="248" t="str">
        <f t="shared" si="0"/>
        <v>양</v>
      </c>
    </row>
    <row r="65" spans="4:15" ht="17.25" x14ac:dyDescent="0.3">
      <c r="D65" s="253" t="s">
        <v>3283</v>
      </c>
      <c r="E65" s="253" t="s">
        <v>3284</v>
      </c>
      <c r="O65" s="248" t="str">
        <f t="shared" si="0"/>
        <v>갈색 양</v>
      </c>
    </row>
    <row r="66" spans="4:15" ht="17.25" x14ac:dyDescent="0.3">
      <c r="D66" s="253" t="s">
        <v>3285</v>
      </c>
      <c r="E66" s="253" t="s">
        <v>3286</v>
      </c>
      <c r="O66" s="248" t="str">
        <f t="shared" si="0"/>
        <v>분홍 양</v>
      </c>
    </row>
    <row r="67" spans="4:15" ht="17.25" x14ac:dyDescent="0.3">
      <c r="D67" s="253" t="s">
        <v>3287</v>
      </c>
      <c r="E67" s="253" t="s">
        <v>3288</v>
      </c>
      <c r="O67" s="248" t="str">
        <f t="shared" si="0"/>
        <v>검은양</v>
      </c>
    </row>
    <row r="68" spans="4:15" ht="17.25" x14ac:dyDescent="0.3">
      <c r="D68" s="253" t="s">
        <v>3289</v>
      </c>
      <c r="E68" s="253" t="s">
        <v>3290</v>
      </c>
      <c r="O68" s="248" t="str">
        <f t="shared" si="0"/>
        <v>노란별무늬 양</v>
      </c>
    </row>
    <row r="69" spans="4:15" ht="17.25" x14ac:dyDescent="0.3">
      <c r="D69" s="253" t="s">
        <v>3291</v>
      </c>
      <c r="E69" s="253" t="s">
        <v>3292</v>
      </c>
      <c r="O69" s="248" t="str">
        <f t="shared" ref="O69:O132" si="1">IF($B$1="한글",D69,IF($B$1="영어",E69,IF($B$1="일본어",F69)))</f>
        <v>파란별무늬 양</v>
      </c>
    </row>
    <row r="70" spans="4:15" ht="17.25" x14ac:dyDescent="0.3">
      <c r="D70" s="253" t="s">
        <v>3293</v>
      </c>
      <c r="E70" s="253" t="s">
        <v>3294</v>
      </c>
      <c r="O70" s="248" t="str">
        <f t="shared" si="1"/>
        <v>노랑 체크무늬 양</v>
      </c>
    </row>
    <row r="71" spans="4:15" ht="17.25" x14ac:dyDescent="0.3">
      <c r="D71" s="253" t="s">
        <v>3295</v>
      </c>
      <c r="E71" s="253" t="s">
        <v>3296</v>
      </c>
      <c r="O71" s="248" t="str">
        <f t="shared" si="1"/>
        <v>분홍 체크무늬 양</v>
      </c>
    </row>
    <row r="72" spans="4:15" ht="17.25" x14ac:dyDescent="0.3">
      <c r="D72" s="253" t="s">
        <v>3297</v>
      </c>
      <c r="E72" s="253" t="s">
        <v>3298</v>
      </c>
      <c r="O72" s="248" t="str">
        <f t="shared" si="1"/>
        <v>하늘색 체크무늬 양</v>
      </c>
    </row>
    <row r="73" spans="4:15" ht="17.25" x14ac:dyDescent="0.3">
      <c r="D73" s="253" t="s">
        <v>3299</v>
      </c>
      <c r="E73" s="253" t="s">
        <v>3300</v>
      </c>
      <c r="O73" s="248" t="str">
        <f t="shared" si="1"/>
        <v>봉제 인형 양</v>
      </c>
    </row>
    <row r="74" spans="4:15" ht="17.25" x14ac:dyDescent="0.3">
      <c r="D74" s="253" t="s">
        <v>3301</v>
      </c>
      <c r="E74" s="253" t="s">
        <v>3302</v>
      </c>
      <c r="O74" s="248" t="str">
        <f t="shared" si="1"/>
        <v>늑대가죽 양</v>
      </c>
    </row>
    <row r="75" spans="4:15" ht="17.25" x14ac:dyDescent="0.3">
      <c r="D75" s="253" t="s">
        <v>3303</v>
      </c>
      <c r="E75" s="253" t="s">
        <v>3304</v>
      </c>
      <c r="O75" s="248" t="str">
        <f t="shared" si="1"/>
        <v>시크한 검은 양</v>
      </c>
    </row>
    <row r="76" spans="4:15" ht="17.25" x14ac:dyDescent="0.3">
      <c r="D76" s="253" t="s">
        <v>3305</v>
      </c>
      <c r="E76" s="253" t="s">
        <v>3306</v>
      </c>
      <c r="O76" s="248" t="str">
        <f t="shared" si="1"/>
        <v>얼짱 양</v>
      </c>
    </row>
    <row r="77" spans="4:15" ht="17.25" x14ac:dyDescent="0.3">
      <c r="D77" s="253" t="s">
        <v>3307</v>
      </c>
      <c r="E77" s="253" t="s">
        <v>3308</v>
      </c>
      <c r="O77" s="248" t="str">
        <f t="shared" si="1"/>
        <v>뭉게뭉게 구름 양</v>
      </c>
    </row>
    <row r="78" spans="4:15" ht="17.25" x14ac:dyDescent="0.3">
      <c r="D78" s="253" t="s">
        <v>3309</v>
      </c>
      <c r="E78" s="253" t="s">
        <v>3310</v>
      </c>
      <c r="O78" s="248" t="str">
        <f t="shared" si="1"/>
        <v>황금뿔 양</v>
      </c>
    </row>
    <row r="79" spans="4:15" ht="17.25" x14ac:dyDescent="0.3">
      <c r="D79" s="253" t="s">
        <v>3311</v>
      </c>
      <c r="E79" s="253" t="s">
        <v>3312</v>
      </c>
      <c r="O79" s="248" t="str">
        <f t="shared" si="1"/>
        <v>황금털 양</v>
      </c>
    </row>
    <row r="80" spans="4:15" ht="17.25" x14ac:dyDescent="0.3">
      <c r="D80" s="253" t="s">
        <v>3313</v>
      </c>
      <c r="E80" s="254" t="s">
        <v>3313</v>
      </c>
      <c r="O80" s="248" t="str">
        <f t="shared" si="1"/>
        <v>흑인 양</v>
      </c>
    </row>
    <row r="81" spans="1:15" ht="17.25" x14ac:dyDescent="0.3">
      <c r="D81" s="253" t="s">
        <v>3314</v>
      </c>
      <c r="E81" s="254" t="s">
        <v>3314</v>
      </c>
      <c r="O81" s="248" t="str">
        <f t="shared" si="1"/>
        <v>별빛털 양</v>
      </c>
    </row>
    <row r="82" spans="1:15" ht="17.25" x14ac:dyDescent="0.3">
      <c r="D82" s="253" t="s">
        <v>3315</v>
      </c>
      <c r="E82" s="254" t="s">
        <v>3315</v>
      </c>
      <c r="O82" s="248" t="str">
        <f t="shared" si="1"/>
        <v>승리한거 양!</v>
      </c>
    </row>
    <row r="83" spans="1:15" ht="17.25" x14ac:dyDescent="0.3">
      <c r="D83" s="253" t="s">
        <v>3316</v>
      </c>
      <c r="E83" s="254" t="s">
        <v>3316</v>
      </c>
      <c r="O83" s="248" t="str">
        <f t="shared" si="1"/>
        <v>솜사탕 양</v>
      </c>
    </row>
    <row r="84" spans="1:15" ht="17.25" x14ac:dyDescent="0.3">
      <c r="D84" s="253" t="s">
        <v>3317</v>
      </c>
      <c r="E84" s="254" t="s">
        <v>3317</v>
      </c>
      <c r="O84" s="248" t="str">
        <f t="shared" si="1"/>
        <v>분홍 솜사탕 양</v>
      </c>
    </row>
    <row r="85" spans="1:15" ht="17.25" x14ac:dyDescent="0.3">
      <c r="D85" s="253" t="s">
        <v>3318</v>
      </c>
      <c r="E85" s="254" t="s">
        <v>3318</v>
      </c>
      <c r="O85" s="248" t="str">
        <f t="shared" si="1"/>
        <v>보라 솜사탕 양</v>
      </c>
    </row>
    <row r="86" spans="1:15" ht="17.25" x14ac:dyDescent="0.3">
      <c r="D86" s="253" t="s">
        <v>3319</v>
      </c>
      <c r="E86" s="254" t="s">
        <v>3319</v>
      </c>
      <c r="O86" s="248" t="str">
        <f t="shared" si="1"/>
        <v>레이디 레이스 양</v>
      </c>
    </row>
    <row r="87" spans="1:15" ht="17.25" x14ac:dyDescent="0.3">
      <c r="D87" s="253" t="s">
        <v>3321</v>
      </c>
      <c r="E87" s="254" t="s">
        <v>3321</v>
      </c>
      <c r="O87" s="248" t="str">
        <f t="shared" si="1"/>
        <v>하늘색 레이스 레이디 양</v>
      </c>
    </row>
    <row r="88" spans="1:15" ht="17.25" x14ac:dyDescent="0.3">
      <c r="D88" s="253" t="s">
        <v>3322</v>
      </c>
      <c r="E88" s="254" t="s">
        <v>3322</v>
      </c>
      <c r="O88" s="248" t="str">
        <f t="shared" si="1"/>
        <v>연보라 레이스 레이디 양</v>
      </c>
    </row>
    <row r="89" spans="1:15" ht="17.25" x14ac:dyDescent="0.3">
      <c r="D89" s="253" t="s">
        <v>3320</v>
      </c>
      <c r="E89" s="254" t="s">
        <v>3320</v>
      </c>
      <c r="O89" s="248" t="str">
        <f>IF($B$1="한글",D89,IF($B$1="영어",E89,IF($B$1="일본어",F89)))</f>
        <v>럭셔리 코트 양</v>
      </c>
    </row>
    <row r="90" spans="1:15" ht="17.25" x14ac:dyDescent="0.3">
      <c r="D90" s="253" t="s">
        <v>3323</v>
      </c>
      <c r="E90" s="254" t="s">
        <v>3323</v>
      </c>
      <c r="O90" s="248" t="str">
        <f t="shared" si="1"/>
        <v>주황색 럭셔리 코트 양</v>
      </c>
    </row>
    <row r="91" spans="1:15" ht="17.25" x14ac:dyDescent="0.3">
      <c r="D91" s="253" t="s">
        <v>3324</v>
      </c>
      <c r="E91" s="254" t="s">
        <v>3324</v>
      </c>
      <c r="O91" s="248" t="str">
        <f t="shared" si="1"/>
        <v>연보라 럭셔리 코트 양</v>
      </c>
    </row>
    <row r="92" spans="1:15" ht="17.25" x14ac:dyDescent="0.3">
      <c r="O92" s="248">
        <f t="shared" si="1"/>
        <v>0</v>
      </c>
    </row>
    <row r="93" spans="1:15" ht="17.25" x14ac:dyDescent="0.3">
      <c r="A93" s="253" t="s">
        <v>284</v>
      </c>
      <c r="B93" s="253" t="s">
        <v>285</v>
      </c>
      <c r="D93" s="253" t="s">
        <v>3325</v>
      </c>
      <c r="E93" s="253" t="s">
        <v>3326</v>
      </c>
      <c r="O93" s="248" t="str">
        <f t="shared" si="1"/>
        <v>평범하게 볼 수 있는 양.</v>
      </c>
    </row>
    <row r="94" spans="1:15" ht="17.25" x14ac:dyDescent="0.3">
      <c r="D94" s="253" t="s">
        <v>3327</v>
      </c>
      <c r="E94" s="253" t="s">
        <v>3328</v>
      </c>
      <c r="O94" s="248" t="str">
        <f t="shared" si="1"/>
        <v>갈색 털을 가진 양</v>
      </c>
    </row>
    <row r="95" spans="1:15" ht="17.25" x14ac:dyDescent="0.3">
      <c r="D95" s="253" t="s">
        <v>3329</v>
      </c>
      <c r="E95" s="253" t="s">
        <v>3330</v>
      </c>
      <c r="O95" s="248" t="str">
        <f t="shared" si="1"/>
        <v>특이한 분홍색 털을 지닌 양.</v>
      </c>
    </row>
    <row r="96" spans="1:15" ht="17.25" x14ac:dyDescent="0.3">
      <c r="D96" s="253" t="s">
        <v>3331</v>
      </c>
      <c r="E96" s="253" t="s">
        <v>3332</v>
      </c>
      <c r="O96" s="248" t="str">
        <f t="shared" si="1"/>
        <v>온통 검은 털로 뒤덮인 양.</v>
      </c>
    </row>
    <row r="97" spans="4:15" ht="17.25" x14ac:dyDescent="0.3">
      <c r="D97" s="253" t="s">
        <v>3333</v>
      </c>
      <c r="E97" s="253" t="s">
        <v>3334</v>
      </c>
      <c r="O97" s="248" t="str">
        <f t="shared" si="1"/>
        <v>별모양으로 노란색 털이 자란 특이한 검은 양.</v>
      </c>
    </row>
    <row r="98" spans="4:15" ht="17.25" x14ac:dyDescent="0.3">
      <c r="D98" s="253" t="s">
        <v>3335</v>
      </c>
      <c r="E98" s="253" t="s">
        <v>3336</v>
      </c>
      <c r="O98" s="248" t="str">
        <f t="shared" si="1"/>
        <v>검은 양중 가장 우수하다고 알려진 파란 별 무늬 양.</v>
      </c>
    </row>
    <row r="99" spans="4:15" ht="17.25" x14ac:dyDescent="0.3">
      <c r="D99" s="253" t="s">
        <v>3337</v>
      </c>
      <c r="E99" s="253" t="s">
        <v>3338</v>
      </c>
      <c r="O99" s="248" t="str">
        <f t="shared" si="1"/>
        <v>예쁜 체크 무늬를 가진 양. 종종 식탁보로 오인받는다.</v>
      </c>
    </row>
    <row r="100" spans="4:15" ht="17.25" x14ac:dyDescent="0.3">
      <c r="D100" s="253" t="s">
        <v>3339</v>
      </c>
      <c r="E100" s="253" t="s">
        <v>3340</v>
      </c>
      <c r="O100" s="248" t="str">
        <f t="shared" si="1"/>
        <v>분홍색 체크 무늬를 가진 우수한 양.</v>
      </c>
    </row>
    <row r="101" spans="4:15" ht="17.25" x14ac:dyDescent="0.3">
      <c r="D101" s="253" t="s">
        <v>3341</v>
      </c>
      <c r="E101" s="253" t="s">
        <v>3342</v>
      </c>
      <c r="O101" s="248" t="str">
        <f t="shared" si="1"/>
        <v>체크무늬를 가진 양들에거도 가장 우수한 하늘색 체크무늬 양.</v>
      </c>
    </row>
    <row r="102" spans="4:15" ht="17.25" x14ac:dyDescent="0.3">
      <c r="D102" s="253" t="s">
        <v>3343</v>
      </c>
      <c r="E102" s="253" t="s">
        <v>3344</v>
      </c>
      <c r="O102" s="248" t="str">
        <f t="shared" si="1"/>
        <v>마치 인형같이 생긴 포근한 양. 바코드는 사실 찍히지 않는다.</v>
      </c>
    </row>
    <row r="103" spans="4:15" ht="17.25" x14ac:dyDescent="0.3">
      <c r="D103" s="253" t="s">
        <v>3345</v>
      </c>
      <c r="E103" s="253" t="s">
        <v>3346</v>
      </c>
      <c r="O103" s="248" t="str">
        <f t="shared" si="1"/>
        <v>늑대로 부터 보호하기 위해 늑대 가죽을 뒤집어 씌워놓은 양. 사실 별 효과는 없다.</v>
      </c>
    </row>
    <row r="104" spans="4:15" ht="17.25" x14ac:dyDescent="0.3">
      <c r="D104" s="253" t="s">
        <v>3347</v>
      </c>
      <c r="E104" s="253" t="s">
        <v>3348</v>
      </c>
      <c r="O104" s="248" t="str">
        <f t="shared" si="1"/>
        <v>항상 텃을 빳빳하게 유지하는 멋쟁이 양. 생김새와는 달리 신사적이다.</v>
      </c>
    </row>
    <row r="105" spans="4:15" ht="17.25" x14ac:dyDescent="0.3">
      <c r="D105" s="253" t="s">
        <v>3349</v>
      </c>
      <c r="E105" s="253" t="s">
        <v>3350</v>
      </c>
      <c r="O105" s="248" t="str">
        <f t="shared" si="1"/>
        <v>예쁜 양 뽑기 대회에서 우승한 양으로 공주병 기질이 강하다.</v>
      </c>
    </row>
    <row r="106" spans="4:15" ht="17.25" x14ac:dyDescent="0.3">
      <c r="D106" s="253" t="s">
        <v>3351</v>
      </c>
      <c r="E106" s="253" t="s">
        <v>3352</v>
      </c>
      <c r="O106" s="248" t="str">
        <f t="shared" si="1"/>
        <v>구름같이 생긴 포근한 털을 가진 양으로 여러마리가 모여있으면 간혹 구름떼로 오인받는다.</v>
      </c>
    </row>
    <row r="107" spans="4:15" ht="17.25" x14ac:dyDescent="0.3">
      <c r="D107" s="253" t="s">
        <v>3353</v>
      </c>
      <c r="E107" s="253" t="s">
        <v>3354</v>
      </c>
      <c r="O107" s="248" t="str">
        <f t="shared" si="1"/>
        <v>양중에서도 강인하기로 소문난 황금색 뿔을 가진 양이다.</v>
      </c>
    </row>
    <row r="108" spans="4:15" ht="17.25" x14ac:dyDescent="0.3">
      <c r="D108" s="253" t="s">
        <v>3355</v>
      </c>
      <c r="E108" s="253" t="s">
        <v>3356</v>
      </c>
      <c r="O108" s="248" t="str">
        <f t="shared" si="1"/>
        <v>주인에게 행운을 가져다 준다고 믿어지는 황금빛 털을 가진 양.^^[e4aa00][특수 능력][-]배치시 동물들의 코인 획득 확률 상승.</v>
      </c>
    </row>
    <row r="109" spans="4:15" ht="17.25" x14ac:dyDescent="0.3">
      <c r="D109" s="253" t="s">
        <v>241</v>
      </c>
      <c r="E109" s="253" t="s">
        <v>241</v>
      </c>
      <c r="O109" s="248" t="str">
        <f t="shared" si="1"/>
        <v>최고의 성능에 생산량이 조금 상승</v>
      </c>
    </row>
    <row r="110" spans="4:15" ht="17.25" x14ac:dyDescent="0.3">
      <c r="D110" s="253" t="s">
        <v>3357</v>
      </c>
      <c r="E110" s="253" t="s">
        <v>3357</v>
      </c>
      <c r="O110" s="248" t="str">
        <f t="shared" si="1"/>
        <v>밤하늘 같은 신비한 털을 가진 양. ^^[e4aa00][특수 능력][-] 매달마다 일정 확률로 임의의 동물을 자신과 동일한 동물로 복제.</v>
      </c>
    </row>
    <row r="111" spans="4:15" ht="17.25" x14ac:dyDescent="0.3">
      <c r="D111" s="253" t="s">
        <v>3358</v>
      </c>
      <c r="E111" s="253" t="s">
        <v>3358</v>
      </c>
      <c r="O111" s="248" t="str">
        <f t="shared" si="1"/>
        <v>우리나라가 또 이긴거양? 그런거양?</v>
      </c>
    </row>
    <row r="112" spans="4:15" ht="17.25" x14ac:dyDescent="0.3">
      <c r="D112" s="253" t="s">
        <v>3359</v>
      </c>
      <c r="E112" s="253" t="s">
        <v>3359</v>
      </c>
      <c r="O112" s="248" t="str">
        <f t="shared" si="1"/>
        <v>달콤한 털을 만들어 내는 양. 사과맛이 난다고 한다!</v>
      </c>
    </row>
    <row r="113" spans="1:15" ht="17.25" x14ac:dyDescent="0.3">
      <c r="D113" s="253" t="s">
        <v>3360</v>
      </c>
      <c r="E113" s="253" t="s">
        <v>3360</v>
      </c>
      <c r="O113" s="248" t="str">
        <f t="shared" si="1"/>
        <v>달콤한 털을 만들어 내는 양. 딸기맛이 난다고 한다!</v>
      </c>
    </row>
    <row r="114" spans="1:15" ht="17.25" x14ac:dyDescent="0.3">
      <c r="D114" s="253" t="s">
        <v>3361</v>
      </c>
      <c r="E114" s="253" t="s">
        <v>3361</v>
      </c>
      <c r="O114" s="248" t="str">
        <f t="shared" si="1"/>
        <v>달콤한 털을 만들어 내는 양. 포도맛이 난다고 한다!</v>
      </c>
    </row>
    <row r="115" spans="1:15" ht="17.25" x14ac:dyDescent="0.3">
      <c r="D115" s="253" t="s">
        <v>3362</v>
      </c>
      <c r="E115" s="253" t="s">
        <v>3362</v>
      </c>
      <c r="O115" s="248" t="str">
        <f t="shared" si="1"/>
        <v>귀여운 외모로 꽃단장을 즐기는 양이다. 매끄러운 털이 최고!</v>
      </c>
    </row>
    <row r="116" spans="1:15" ht="17.25" x14ac:dyDescent="0.3">
      <c r="D116" s="253" t="s">
        <v>3364</v>
      </c>
      <c r="E116" s="253" t="s">
        <v>3364</v>
      </c>
      <c r="O116" s="248" t="str">
        <f>IF($B$1="한글",D116,IF($B$1="영어",E116,IF($B$1="일본어",F116)))</f>
        <v>귀여운 외모로 꽃단장을 즐기는 하늘색 양이다. 매끄러운 털이 최고!</v>
      </c>
    </row>
    <row r="117" spans="1:15" ht="17.25" x14ac:dyDescent="0.3">
      <c r="D117" s="253" t="s">
        <v>3365</v>
      </c>
      <c r="E117" s="253" t="s">
        <v>3365</v>
      </c>
      <c r="O117" s="248" t="str">
        <f>IF($B$1="한글",D117,IF($B$1="영어",E117,IF($B$1="일본어",F117)))</f>
        <v>귀여운 외모로 꽃단장을 즐기는 연보라색 양이다. 매끄러운 털이 최고!</v>
      </c>
    </row>
    <row r="118" spans="1:15" ht="17.25" x14ac:dyDescent="0.3">
      <c r="D118" s="253" t="s">
        <v>3363</v>
      </c>
      <c r="E118" s="253" t="s">
        <v>3363</v>
      </c>
      <c r="O118" s="248" t="str">
        <f t="shared" si="1"/>
        <v>항상 폭신한 털코트를 입는 양. 언제나 코트를 깔끔하게 관리한다.</v>
      </c>
    </row>
    <row r="119" spans="1:15" ht="17.25" x14ac:dyDescent="0.3">
      <c r="D119" s="253" t="s">
        <v>3366</v>
      </c>
      <c r="E119" s="253" t="s">
        <v>3366</v>
      </c>
      <c r="O119" s="248" t="str">
        <f t="shared" si="1"/>
        <v>항상 폭신한 주황색 털코트를 입는 양. 코트가 한층 부드럽고 따뜻하다.</v>
      </c>
    </row>
    <row r="120" spans="1:15" ht="17.25" x14ac:dyDescent="0.3">
      <c r="D120" s="253" t="s">
        <v>3367</v>
      </c>
      <c r="E120" s="253" t="s">
        <v>3367</v>
      </c>
      <c r="O120" s="248" t="str">
        <f t="shared" si="1"/>
        <v>항상 폭신한 연보라 털코트를 입는 양. 최고 품질을 자랑하는 털 코트를 입는다.</v>
      </c>
    </row>
    <row r="121" spans="1:15" ht="17.25" x14ac:dyDescent="0.3">
      <c r="O121" s="248">
        <f t="shared" si="1"/>
        <v>0</v>
      </c>
    </row>
    <row r="122" spans="1:15" ht="17.25" x14ac:dyDescent="0.3">
      <c r="A122" s="253" t="s">
        <v>284</v>
      </c>
      <c r="B122" s="253" t="s">
        <v>182</v>
      </c>
      <c r="D122" s="253" t="s">
        <v>3368</v>
      </c>
      <c r="E122" s="253" t="s">
        <v>3369</v>
      </c>
      <c r="O122" s="248" t="str">
        <f t="shared" si="1"/>
        <v>산양</v>
      </c>
    </row>
    <row r="123" spans="1:15" ht="17.25" x14ac:dyDescent="0.3">
      <c r="D123" s="253" t="s">
        <v>3370</v>
      </c>
      <c r="E123" s="253" t="s">
        <v>3371</v>
      </c>
      <c r="O123" s="248" t="str">
        <f t="shared" si="1"/>
        <v>갈색 산양</v>
      </c>
    </row>
    <row r="124" spans="1:15" ht="17.25" x14ac:dyDescent="0.3">
      <c r="D124" s="253" t="s">
        <v>3372</v>
      </c>
      <c r="E124" s="253" t="s">
        <v>3373</v>
      </c>
      <c r="O124" s="248" t="str">
        <f t="shared" si="1"/>
        <v>분홍 산양</v>
      </c>
    </row>
    <row r="125" spans="1:15" ht="17.25" x14ac:dyDescent="0.3">
      <c r="D125" s="253" t="s">
        <v>3374</v>
      </c>
      <c r="E125" s="253" t="s">
        <v>3375</v>
      </c>
      <c r="O125" s="248" t="str">
        <f t="shared" si="1"/>
        <v>검은 산양</v>
      </c>
    </row>
    <row r="126" spans="1:15" ht="17.25" x14ac:dyDescent="0.3">
      <c r="D126" s="253" t="s">
        <v>3376</v>
      </c>
      <c r="E126" s="253" t="s">
        <v>3377</v>
      </c>
      <c r="O126" s="248" t="str">
        <f t="shared" si="1"/>
        <v>하얀 점박이 산양</v>
      </c>
    </row>
    <row r="127" spans="1:15" ht="17.25" x14ac:dyDescent="0.3">
      <c r="D127" s="253" t="s">
        <v>3378</v>
      </c>
      <c r="E127" s="253" t="s">
        <v>3379</v>
      </c>
      <c r="O127" s="248" t="str">
        <f t="shared" si="1"/>
        <v>노랑 점박이 산양</v>
      </c>
    </row>
    <row r="128" spans="1:15" ht="17.25" x14ac:dyDescent="0.3">
      <c r="D128" s="253" t="s">
        <v>3380</v>
      </c>
      <c r="E128" s="253" t="s">
        <v>3381</v>
      </c>
      <c r="O128" s="248" t="str">
        <f t="shared" si="1"/>
        <v>하늘색 러블리 산양</v>
      </c>
    </row>
    <row r="129" spans="4:15" ht="17.25" x14ac:dyDescent="0.3">
      <c r="D129" s="253" t="s">
        <v>3382</v>
      </c>
      <c r="E129" s="253" t="s">
        <v>3383</v>
      </c>
      <c r="O129" s="248" t="str">
        <f t="shared" si="1"/>
        <v>분홍 러블리 산양</v>
      </c>
    </row>
    <row r="130" spans="4:15" ht="17.25" x14ac:dyDescent="0.3">
      <c r="D130" s="253" t="s">
        <v>3384</v>
      </c>
      <c r="E130" s="253" t="s">
        <v>3385</v>
      </c>
      <c r="O130" s="248" t="str">
        <f t="shared" si="1"/>
        <v>보라 러블리 산양</v>
      </c>
    </row>
    <row r="131" spans="4:15" ht="17.25" x14ac:dyDescent="0.3">
      <c r="D131" s="253" t="s">
        <v>3386</v>
      </c>
      <c r="E131" s="253" t="s">
        <v>3387</v>
      </c>
      <c r="O131" s="248" t="str">
        <f t="shared" si="1"/>
        <v>봉제 인형 산양</v>
      </c>
    </row>
    <row r="132" spans="4:15" ht="17.25" x14ac:dyDescent="0.3">
      <c r="D132" s="253" t="s">
        <v>3388</v>
      </c>
      <c r="E132" s="253" t="s">
        <v>3389</v>
      </c>
      <c r="O132" s="248" t="str">
        <f t="shared" si="1"/>
        <v>빵봉투 산양</v>
      </c>
    </row>
    <row r="133" spans="4:15" ht="17.25" x14ac:dyDescent="0.3">
      <c r="D133" s="253" t="s">
        <v>3390</v>
      </c>
      <c r="E133" s="253" t="s">
        <v>3391</v>
      </c>
      <c r="O133" s="248" t="str">
        <f t="shared" ref="O133:O196" si="2">IF($B$1="한글",D133,IF($B$1="영어",E133,IF($B$1="일본어",F133)))</f>
        <v>팔랑팔랑 산양</v>
      </c>
    </row>
    <row r="134" spans="4:15" ht="17.25" x14ac:dyDescent="0.3">
      <c r="D134" s="253" t="s">
        <v>3392</v>
      </c>
      <c r="E134" s="253" t="s">
        <v>3393</v>
      </c>
      <c r="O134" s="248" t="str">
        <f t="shared" si="2"/>
        <v>루돌프 산양</v>
      </c>
    </row>
    <row r="135" spans="4:15" ht="17.25" x14ac:dyDescent="0.3">
      <c r="D135" s="253" t="s">
        <v>3394</v>
      </c>
      <c r="E135" s="253" t="s">
        <v>3395</v>
      </c>
      <c r="O135" s="248" t="str">
        <f t="shared" si="2"/>
        <v>얼짱 산양</v>
      </c>
    </row>
    <row r="136" spans="4:15" ht="17.25" x14ac:dyDescent="0.3">
      <c r="D136" s="253" t="s">
        <v>3396</v>
      </c>
      <c r="E136" s="253" t="s">
        <v>3397</v>
      </c>
      <c r="O136" s="248" t="str">
        <f t="shared" si="2"/>
        <v>조로 산양</v>
      </c>
    </row>
    <row r="137" spans="4:15" ht="17.25" x14ac:dyDescent="0.3">
      <c r="D137" s="253" t="s">
        <v>3398</v>
      </c>
      <c r="E137" s="253" t="s">
        <v>3399</v>
      </c>
      <c r="O137" s="248" t="str">
        <f t="shared" si="2"/>
        <v>얼음뿔 산양</v>
      </c>
    </row>
    <row r="138" spans="4:15" ht="17.25" x14ac:dyDescent="0.3">
      <c r="D138" s="253" t="s">
        <v>3400</v>
      </c>
      <c r="E138" s="254" t="s">
        <v>3400</v>
      </c>
      <c r="O138" s="248" t="str">
        <f t="shared" si="2"/>
        <v>머플러핏산양</v>
      </c>
    </row>
    <row r="139" spans="4:15" ht="17.25" x14ac:dyDescent="0.3">
      <c r="D139" s="253" t="s">
        <v>3401</v>
      </c>
      <c r="E139" s="254" t="s">
        <v>3401</v>
      </c>
      <c r="O139" s="248" t="str">
        <f t="shared" si="2"/>
        <v>방울방울 산양</v>
      </c>
    </row>
    <row r="140" spans="4:15" ht="17.25" x14ac:dyDescent="0.3">
      <c r="D140" s="253" t="s">
        <v>3402</v>
      </c>
      <c r="E140" s="254" t="s">
        <v>3402</v>
      </c>
      <c r="O140" s="248" t="str">
        <f t="shared" si="2"/>
        <v>또 이겼 산양~</v>
      </c>
    </row>
    <row r="141" spans="4:15" ht="17.25" x14ac:dyDescent="0.3">
      <c r="D141" s="253" t="s">
        <v>3403</v>
      </c>
      <c r="E141" s="254" t="s">
        <v>3403</v>
      </c>
      <c r="O141" s="248" t="str">
        <f t="shared" si="2"/>
        <v>후드 산양</v>
      </c>
    </row>
    <row r="142" spans="4:15" ht="17.25" x14ac:dyDescent="0.3">
      <c r="D142" s="253" t="s">
        <v>3404</v>
      </c>
      <c r="E142" s="254" t="s">
        <v>3404</v>
      </c>
      <c r="O142" s="248" t="str">
        <f t="shared" si="2"/>
        <v>노란 후드 산양</v>
      </c>
    </row>
    <row r="143" spans="4:15" ht="17.25" x14ac:dyDescent="0.3">
      <c r="D143" s="253" t="s">
        <v>3405</v>
      </c>
      <c r="E143" s="254" t="s">
        <v>3405</v>
      </c>
      <c r="O143" s="248" t="str">
        <f t="shared" si="2"/>
        <v>파란 후드 산양</v>
      </c>
    </row>
    <row r="144" spans="4:15" ht="17.25" x14ac:dyDescent="0.3">
      <c r="D144" s="253" t="s">
        <v>3406</v>
      </c>
      <c r="E144" s="254" t="s">
        <v>3406</v>
      </c>
      <c r="O144" s="248" t="str">
        <f t="shared" si="2"/>
        <v>거친털 산양</v>
      </c>
    </row>
    <row r="145" spans="1:15" ht="17.25" x14ac:dyDescent="0.3">
      <c r="D145" s="253" t="s">
        <v>3408</v>
      </c>
      <c r="E145" s="254" t="s">
        <v>3408</v>
      </c>
      <c r="O145" s="248" t="str">
        <f t="shared" si="2"/>
        <v>노란털 거친털 산양</v>
      </c>
    </row>
    <row r="146" spans="1:15" ht="17.25" x14ac:dyDescent="0.3">
      <c r="D146" s="253" t="s">
        <v>3409</v>
      </c>
      <c r="E146" s="254" t="s">
        <v>3409</v>
      </c>
      <c r="O146" s="248" t="str">
        <f t="shared" si="2"/>
        <v>푸른털 거친털 산양</v>
      </c>
    </row>
    <row r="147" spans="1:15" ht="17.25" x14ac:dyDescent="0.3">
      <c r="D147" s="253" t="s">
        <v>3407</v>
      </c>
      <c r="E147" s="254" t="s">
        <v>3407</v>
      </c>
      <c r="O147" s="248" t="str">
        <f>IF($B$1="한글",D147,IF($B$1="영어",E147,IF($B$1="일본어",F147)))</f>
        <v>불꽃털 산양</v>
      </c>
    </row>
    <row r="148" spans="1:15" ht="17.25" x14ac:dyDescent="0.3">
      <c r="D148" s="253" t="s">
        <v>3410</v>
      </c>
      <c r="E148" s="254" t="s">
        <v>3410</v>
      </c>
      <c r="O148" s="248" t="str">
        <f t="shared" si="2"/>
        <v>푸른색 불꽃털 산양</v>
      </c>
    </row>
    <row r="149" spans="1:15" ht="17.25" x14ac:dyDescent="0.3">
      <c r="D149" s="253" t="s">
        <v>3411</v>
      </c>
      <c r="E149" s="254" t="s">
        <v>3411</v>
      </c>
      <c r="O149" s="248" t="str">
        <f t="shared" si="2"/>
        <v>초록색 불꽃털 산양</v>
      </c>
    </row>
    <row r="150" spans="1:15" ht="17.25" x14ac:dyDescent="0.3">
      <c r="O150" s="248">
        <f t="shared" si="2"/>
        <v>0</v>
      </c>
    </row>
    <row r="151" spans="1:15" ht="17.25" x14ac:dyDescent="0.3">
      <c r="A151" s="253" t="s">
        <v>284</v>
      </c>
      <c r="B151" s="253" t="s">
        <v>285</v>
      </c>
      <c r="D151" s="253" t="s">
        <v>3412</v>
      </c>
      <c r="E151" s="253" t="s">
        <v>3413</v>
      </c>
      <c r="O151" s="248" t="str">
        <f t="shared" si="2"/>
        <v>산악지대에서 볼 수 있는 평범한 산양.</v>
      </c>
    </row>
    <row r="152" spans="1:15" ht="17.25" x14ac:dyDescent="0.3">
      <c r="D152" s="253" t="s">
        <v>3414</v>
      </c>
      <c r="E152" s="253" t="s">
        <v>3415</v>
      </c>
      <c r="O152" s="248" t="str">
        <f t="shared" si="2"/>
        <v>갈색 털을 가진 평범한 산양.</v>
      </c>
    </row>
    <row r="153" spans="1:15" ht="17.25" x14ac:dyDescent="0.3">
      <c r="D153" s="253" t="s">
        <v>3416</v>
      </c>
      <c r="E153" s="253" t="s">
        <v>3417</v>
      </c>
      <c r="O153" s="248" t="str">
        <f t="shared" si="2"/>
        <v>특이한 분홍색 털을 가진 산양.</v>
      </c>
    </row>
    <row r="154" spans="1:15" ht="17.25" x14ac:dyDescent="0.3">
      <c r="D154" s="253" t="s">
        <v>3418</v>
      </c>
      <c r="E154" s="253" t="s">
        <v>3419</v>
      </c>
      <c r="O154" s="248" t="str">
        <f t="shared" si="2"/>
        <v>흑염소로 오인받는 일이 잦은 검은색 산양.</v>
      </c>
    </row>
    <row r="155" spans="1:15" ht="17.25" x14ac:dyDescent="0.3">
      <c r="D155" s="253" t="s">
        <v>3420</v>
      </c>
      <c r="E155" s="253" t="s">
        <v>3421</v>
      </c>
      <c r="O155" s="248" t="str">
        <f t="shared" si="2"/>
        <v>흰색 점박이 무늬를 가진 검은 산양.</v>
      </c>
    </row>
    <row r="156" spans="1:15" ht="17.25" x14ac:dyDescent="0.3">
      <c r="D156" s="253" t="s">
        <v>3422</v>
      </c>
      <c r="E156" s="253" t="s">
        <v>3423</v>
      </c>
      <c r="O156" s="248" t="str">
        <f t="shared" si="2"/>
        <v>노란색 점박이 무늬를 가진 우수한 검은 산양.</v>
      </c>
    </row>
    <row r="157" spans="1:15" ht="17.25" x14ac:dyDescent="0.3">
      <c r="D157" s="253" t="s">
        <v>3424</v>
      </c>
      <c r="E157" s="253" t="s">
        <v>3425</v>
      </c>
      <c r="O157" s="248" t="str">
        <f t="shared" si="2"/>
        <v>하늘색 하트무늬가 들어간 산양.</v>
      </c>
    </row>
    <row r="158" spans="1:15" ht="17.25" x14ac:dyDescent="0.3">
      <c r="D158" s="253" t="s">
        <v>3426</v>
      </c>
      <c r="E158" s="253" t="s">
        <v>3427</v>
      </c>
      <c r="O158" s="248" t="str">
        <f t="shared" si="2"/>
        <v>분홍빛 하트무늬가 들어간 산양으로 인기가 높다.</v>
      </c>
    </row>
    <row r="159" spans="1:15" ht="17.25" x14ac:dyDescent="0.3">
      <c r="D159" s="253" t="s">
        <v>3428</v>
      </c>
      <c r="E159" s="253" t="s">
        <v>3429</v>
      </c>
      <c r="O159" s="248" t="str">
        <f t="shared" si="2"/>
        <v>하트무늬 산양중 가장 우수한 품질을 가진 산양.</v>
      </c>
    </row>
    <row r="160" spans="1:15" ht="17.25" x14ac:dyDescent="0.3">
      <c r="D160" s="253" t="s">
        <v>3430</v>
      </c>
      <c r="E160" s="253" t="s">
        <v>3431</v>
      </c>
      <c r="O160" s="248" t="str">
        <f t="shared" si="2"/>
        <v>인형같이 생긴 외형으로 인기가 높은 산양.</v>
      </c>
    </row>
    <row r="161" spans="4:15" ht="17.25" x14ac:dyDescent="0.3">
      <c r="D161" s="253" t="s">
        <v>3432</v>
      </c>
      <c r="E161" s="253" t="s">
        <v>3433</v>
      </c>
      <c r="O161" s="248" t="str">
        <f t="shared" si="2"/>
        <v>빵봉투를 뒤집어 쓰고 다니는 양. 종이 봉투를 먹다가 뒤집어 쓰고 못벗는게 아닌가 생각된다.</v>
      </c>
    </row>
    <row r="162" spans="4:15" ht="17.25" x14ac:dyDescent="0.3">
      <c r="D162" s="253" t="s">
        <v>3434</v>
      </c>
      <c r="E162" s="253" t="s">
        <v>3435</v>
      </c>
      <c r="O162" s="248" t="str">
        <f t="shared" si="2"/>
        <v>부드럽고 넓직한 귀를 가진 순한 산양. 넓은 귀가 포근하다.</v>
      </c>
    </row>
    <row r="163" spans="4:15" ht="17.25" x14ac:dyDescent="0.3">
      <c r="D163" s="253" t="s">
        <v>3436</v>
      </c>
      <c r="E163" s="253" t="s">
        <v>3437</v>
      </c>
      <c r="O163" s="248" t="str">
        <f t="shared" si="2"/>
        <v>썰매를 끌기에는 작지만 붉게 빛나는 코가 특이한 산양. 산타와 함께 자랐다는 소문이 있다.</v>
      </c>
    </row>
    <row r="164" spans="4:15" ht="17.25" x14ac:dyDescent="0.3">
      <c r="D164" s="253" t="s">
        <v>3438</v>
      </c>
      <c r="E164" s="253" t="s">
        <v>3439</v>
      </c>
      <c r="O164" s="248" t="str">
        <f t="shared" si="2"/>
        <v>귀엽고 머리까지 좋은 산양. 친절하기까지 하다.</v>
      </c>
    </row>
    <row r="165" spans="4:15" ht="17.25" x14ac:dyDescent="0.3">
      <c r="D165" s="253" t="s">
        <v>3440</v>
      </c>
      <c r="E165" s="253" t="s">
        <v>3441</v>
      </c>
      <c r="O165" s="248" t="str">
        <f t="shared" si="2"/>
        <v>항상 망토와 두건을 차고다니는 산양. 정의로우면서 산양유가 신선하기 까지 하다.</v>
      </c>
    </row>
    <row r="166" spans="4:15" ht="17.25" x14ac:dyDescent="0.3">
      <c r="D166" s="253" t="s">
        <v>3442</v>
      </c>
      <c r="E166" s="253" t="s">
        <v>3443</v>
      </c>
      <c r="O166" s="248" t="str">
        <f t="shared" si="2"/>
        <v>항상 뿔에 얼음이 자라나는 특이한 산양.^추울수록 힘을 낸다.^^[e4aa00][특수 능력][-]겨울에 우유를 채집하면 신선도가 상승한다.</v>
      </c>
    </row>
    <row r="167" spans="4:15" ht="17.25" x14ac:dyDescent="0.3">
      <c r="D167" s="253" t="s">
        <v>241</v>
      </c>
      <c r="E167" s="254" t="s">
        <v>241</v>
      </c>
      <c r="O167" s="248" t="str">
        <f t="shared" si="2"/>
        <v>최고의 성능에 생산량이 조금 상승</v>
      </c>
    </row>
    <row r="168" spans="4:15" ht="17.25" x14ac:dyDescent="0.3">
      <c r="D168" s="253" t="s">
        <v>3444</v>
      </c>
      <c r="E168" s="254" t="s">
        <v>3444</v>
      </c>
      <c r="O168" s="248" t="str">
        <f t="shared" si="2"/>
        <v>하얀 거품이 일어나는 신비한 산양. ^^[e4aa00][특수 능력][-]일정 확률로 임의의 동물에게 터지거나 쓰러지지 않도록 보호해주는 거품이 발생한다.^(늑대로부터는 보호 불가)</v>
      </c>
    </row>
    <row r="169" spans="4:15" ht="17.25" x14ac:dyDescent="0.3">
      <c r="D169" s="253" t="s">
        <v>3445</v>
      </c>
      <c r="E169" s="254" t="s">
        <v>3445</v>
      </c>
      <c r="O169" s="248" t="str">
        <f t="shared" si="2"/>
        <v>또~ 또~ 우리나라가 이겼 산양~</v>
      </c>
    </row>
    <row r="170" spans="4:15" ht="17.25" x14ac:dyDescent="0.3">
      <c r="D170" s="253" t="s">
        <v>3446</v>
      </c>
      <c r="E170" s="254" t="s">
        <v>3446</v>
      </c>
      <c r="O170" s="248" t="str">
        <f t="shared" si="2"/>
        <v>후드 점퍼를 입고다니는 멋쟁이 산양. 항상 말썽을 일으킨다.</v>
      </c>
    </row>
    <row r="171" spans="4:15" ht="17.25" x14ac:dyDescent="0.3">
      <c r="D171" s="253" t="s">
        <v>3447</v>
      </c>
      <c r="E171" s="254" t="s">
        <v>3447</v>
      </c>
      <c r="O171" s="248" t="str">
        <f t="shared" si="2"/>
        <v>노란색 후드 점퍼를 입고다니는 멋쟁이 산양.</v>
      </c>
    </row>
    <row r="172" spans="4:15" ht="17.25" x14ac:dyDescent="0.3">
      <c r="D172" s="253" t="s">
        <v>3448</v>
      </c>
      <c r="E172" s="254" t="s">
        <v>3448</v>
      </c>
      <c r="O172" s="248" t="str">
        <f t="shared" si="2"/>
        <v>파란색 후드 점퍼를 입고다니는 멋쟁이 산양.</v>
      </c>
    </row>
    <row r="173" spans="4:15" ht="17.25" x14ac:dyDescent="0.3">
      <c r="D173" s="253" t="s">
        <v>3449</v>
      </c>
      <c r="E173" s="254" t="s">
        <v>3449</v>
      </c>
      <c r="O173" s="248" t="str">
        <f t="shared" si="2"/>
        <v>거칠고 야성적인 털을 자랑하는 산양.</v>
      </c>
    </row>
    <row r="174" spans="4:15" ht="17.25" x14ac:dyDescent="0.3">
      <c r="D174" s="253" t="s">
        <v>3451</v>
      </c>
      <c r="E174" s="254" t="s">
        <v>3451</v>
      </c>
      <c r="O174" s="248" t="str">
        <f>IF($B$1="한글",D174,IF($B$1="영어",E174,IF($B$1="일본어",F174)))</f>
        <v>거칠고 야성적인 노란색 털을 자랑하는 산양.</v>
      </c>
    </row>
    <row r="175" spans="4:15" ht="17.25" x14ac:dyDescent="0.3">
      <c r="D175" s="253" t="s">
        <v>3452</v>
      </c>
      <c r="E175" s="254" t="s">
        <v>3452</v>
      </c>
      <c r="O175" s="248" t="str">
        <f>IF($B$1="한글",D175,IF($B$1="영어",E175,IF($B$1="일본어",F175)))</f>
        <v>거칠고 야성적인 푸른색 털을 자랑하는 산양.</v>
      </c>
    </row>
    <row r="176" spans="4:15" ht="17.25" x14ac:dyDescent="0.3">
      <c r="D176" s="253" t="s">
        <v>3450</v>
      </c>
      <c r="E176" s="254" t="s">
        <v>3450</v>
      </c>
      <c r="O176" s="248" t="str">
        <f t="shared" si="2"/>
        <v>마치 불꽃처럼 일렁이는 털을 가진 야생 산양이다. 뜨겁지는 않다.</v>
      </c>
    </row>
    <row r="177" spans="1:15" ht="17.25" x14ac:dyDescent="0.3">
      <c r="D177" s="253" t="s">
        <v>3453</v>
      </c>
      <c r="E177" s="254" t="s">
        <v>3453</v>
      </c>
      <c r="O177" s="248" t="str">
        <f t="shared" si="2"/>
        <v>마치 불꽃처럼 일렁이는 푸른색 털을 가진 야생 산양이다. 가스불 같은데?</v>
      </c>
    </row>
    <row r="178" spans="1:15" ht="17.25" x14ac:dyDescent="0.3">
      <c r="D178" s="253" t="s">
        <v>3454</v>
      </c>
      <c r="E178" s="254" t="s">
        <v>3454</v>
      </c>
      <c r="O178" s="248" t="str">
        <f t="shared" si="2"/>
        <v>마치 불꽃처럼 일렁이는 녹색 털을 가진 야생 산양이다. 웬지 위험해 보인다…</v>
      </c>
    </row>
    <row r="179" spans="1:15" ht="17.25" x14ac:dyDescent="0.3">
      <c r="O179" s="248">
        <f t="shared" si="2"/>
        <v>0</v>
      </c>
    </row>
    <row r="180" spans="1:15" ht="17.25" x14ac:dyDescent="0.3">
      <c r="A180" s="253" t="s">
        <v>3455</v>
      </c>
      <c r="B180" s="253" t="s">
        <v>182</v>
      </c>
      <c r="D180" s="253" t="s">
        <v>3456</v>
      </c>
      <c r="E180" s="253" t="s">
        <v>3457</v>
      </c>
      <c r="O180" s="248" t="str">
        <f t="shared" si="2"/>
        <v>채소 씨앗</v>
      </c>
    </row>
    <row r="181" spans="1:15" ht="17.25" x14ac:dyDescent="0.3">
      <c r="D181" s="253" t="s">
        <v>3458</v>
      </c>
      <c r="E181" s="253" t="s">
        <v>3459</v>
      </c>
      <c r="O181" s="248" t="str">
        <f t="shared" si="2"/>
        <v>하트 씨앗</v>
      </c>
    </row>
    <row r="182" spans="1:15" ht="17.25" x14ac:dyDescent="0.3">
      <c r="D182" s="253" t="s">
        <v>3460</v>
      </c>
      <c r="E182" s="253" t="s">
        <v>3461</v>
      </c>
      <c r="O182" s="248" t="str">
        <f t="shared" si="2"/>
        <v>옥수수 씨앗</v>
      </c>
    </row>
    <row r="183" spans="1:15" ht="17.25" x14ac:dyDescent="0.3">
      <c r="D183" s="253" t="s">
        <v>3462</v>
      </c>
      <c r="E183" s="253" t="s">
        <v>3463</v>
      </c>
      <c r="O183" s="248" t="str">
        <f t="shared" si="2"/>
        <v>귀리 씨앗</v>
      </c>
    </row>
    <row r="184" spans="1:15" ht="17.25" x14ac:dyDescent="0.3">
      <c r="D184" s="253" t="s">
        <v>3464</v>
      </c>
      <c r="E184" s="253" t="s">
        <v>3465</v>
      </c>
      <c r="O184" s="248" t="str">
        <f t="shared" si="2"/>
        <v>호박 씨앗</v>
      </c>
    </row>
    <row r="185" spans="1:15" ht="17.25" x14ac:dyDescent="0.3">
      <c r="D185" s="253" t="s">
        <v>3466</v>
      </c>
      <c r="E185" s="253" t="s">
        <v>3467</v>
      </c>
      <c r="O185" s="248" t="str">
        <f t="shared" si="2"/>
        <v>고구마 씨앗</v>
      </c>
    </row>
    <row r="186" spans="1:15" ht="17.25" x14ac:dyDescent="0.3">
      <c r="D186" s="253" t="s">
        <v>3468</v>
      </c>
      <c r="E186" s="254" t="s">
        <v>3468</v>
      </c>
      <c r="O186" s="248" t="str">
        <f t="shared" si="2"/>
        <v>회복 씨앗</v>
      </c>
    </row>
    <row r="187" spans="1:15" ht="17.25" x14ac:dyDescent="0.3">
      <c r="D187" s="253" t="s">
        <v>3469</v>
      </c>
      <c r="E187" s="254" t="s">
        <v>3469</v>
      </c>
      <c r="O187" s="248" t="str">
        <f t="shared" si="2"/>
        <v>촉진제 씨앗</v>
      </c>
    </row>
    <row r="188" spans="1:15" ht="17.25" x14ac:dyDescent="0.3">
      <c r="D188" s="253" t="s">
        <v>3470</v>
      </c>
      <c r="E188" s="254" t="s">
        <v>3470</v>
      </c>
      <c r="O188" s="248" t="str">
        <f t="shared" si="2"/>
        <v>큰박 씨앗</v>
      </c>
    </row>
    <row r="189" spans="1:15" ht="17.25" x14ac:dyDescent="0.3">
      <c r="O189" s="248">
        <f t="shared" si="2"/>
        <v>0</v>
      </c>
    </row>
    <row r="190" spans="1:15" ht="17.25" x14ac:dyDescent="0.3">
      <c r="A190" s="253" t="s">
        <v>3455</v>
      </c>
      <c r="B190" s="253" t="s">
        <v>285</v>
      </c>
      <c r="D190" s="253" t="s">
        <v>3471</v>
      </c>
      <c r="E190" s="253" t="s">
        <v>3472</v>
      </c>
      <c r="O190" s="248" t="str">
        <f t="shared" si="2"/>
        <v>가축에게 줄 건초생산</v>
      </c>
    </row>
    <row r="191" spans="1:15" ht="17.25" x14ac:dyDescent="0.3">
      <c r="D191" s="253" t="s">
        <v>3473</v>
      </c>
      <c r="E191" s="253" t="s">
        <v>3474</v>
      </c>
      <c r="O191" s="248" t="str">
        <f t="shared" si="2"/>
        <v>교배에 사용될 하트 생산</v>
      </c>
    </row>
    <row r="192" spans="1:15" ht="17.25" x14ac:dyDescent="0.3">
      <c r="D192" s="253" t="s">
        <v>3471</v>
      </c>
      <c r="E192" s="253" t="s">
        <v>3472</v>
      </c>
      <c r="O192" s="248" t="str">
        <f t="shared" si="2"/>
        <v>가축에게 줄 건초생산</v>
      </c>
    </row>
    <row r="193" spans="1:15" ht="17.25" x14ac:dyDescent="0.3">
      <c r="D193" s="253" t="s">
        <v>3471</v>
      </c>
      <c r="E193" s="253" t="s">
        <v>3472</v>
      </c>
      <c r="O193" s="248" t="str">
        <f t="shared" si="2"/>
        <v>가축에게 줄 건초생산</v>
      </c>
    </row>
    <row r="194" spans="1:15" ht="17.25" x14ac:dyDescent="0.3">
      <c r="D194" s="253" t="s">
        <v>3471</v>
      </c>
      <c r="E194" s="253" t="s">
        <v>3472</v>
      </c>
      <c r="O194" s="248" t="str">
        <f t="shared" si="2"/>
        <v>가축에게 줄 건초생산</v>
      </c>
    </row>
    <row r="195" spans="1:15" ht="17.25" x14ac:dyDescent="0.3">
      <c r="D195" s="253" t="s">
        <v>3471</v>
      </c>
      <c r="E195" s="253" t="s">
        <v>3472</v>
      </c>
      <c r="O195" s="248" t="str">
        <f t="shared" si="2"/>
        <v>가축에게 줄 건초생산</v>
      </c>
    </row>
    <row r="196" spans="1:15" ht="17.25" x14ac:dyDescent="0.3">
      <c r="D196" s="253" t="s">
        <v>3475</v>
      </c>
      <c r="E196" s="254" t="s">
        <v>3475</v>
      </c>
      <c r="O196" s="248" t="str">
        <f t="shared" si="2"/>
        <v>가축회복에 쓸 회복제 생산</v>
      </c>
    </row>
    <row r="197" spans="1:15" ht="17.25" x14ac:dyDescent="0.3">
      <c r="D197" s="253" t="s">
        <v>3476</v>
      </c>
      <c r="E197" s="254" t="s">
        <v>3476</v>
      </c>
      <c r="O197" s="248" t="str">
        <f t="shared" ref="O197:O260" si="3">IF($B$1="한글",D197,IF($B$1="영어",E197,IF($B$1="일본어",F197)))</f>
        <v>가축촉진에 쓸 촉진제 생산</v>
      </c>
    </row>
    <row r="198" spans="1:15" ht="17.25" x14ac:dyDescent="0.3">
      <c r="D198" s="253" t="s">
        <v>3471</v>
      </c>
      <c r="E198" s="253" t="s">
        <v>3472</v>
      </c>
      <c r="O198" s="248" t="str">
        <f t="shared" si="3"/>
        <v>가축에게 줄 건초생산</v>
      </c>
    </row>
    <row r="199" spans="1:15" ht="17.25" x14ac:dyDescent="0.3">
      <c r="O199" s="248">
        <f t="shared" si="3"/>
        <v>0</v>
      </c>
    </row>
    <row r="200" spans="1:15" ht="17.25" x14ac:dyDescent="0.3">
      <c r="A200" s="253" t="s">
        <v>3455</v>
      </c>
      <c r="B200" s="253" t="s">
        <v>182</v>
      </c>
      <c r="D200" s="253" t="s">
        <v>3477</v>
      </c>
      <c r="E200" s="253" t="s">
        <v>3478</v>
      </c>
      <c r="O200" s="248" t="str">
        <f t="shared" si="3"/>
        <v>낡은 공포탄</v>
      </c>
    </row>
    <row r="201" spans="1:15" ht="17.25" x14ac:dyDescent="0.3">
      <c r="D201" s="253" t="s">
        <v>3479</v>
      </c>
      <c r="E201" s="253" t="s">
        <v>3480</v>
      </c>
      <c r="O201" s="248" t="str">
        <f t="shared" si="3"/>
        <v>늑대용 공포탄</v>
      </c>
    </row>
    <row r="202" spans="1:15" ht="17.25" x14ac:dyDescent="0.3">
      <c r="D202" s="253" t="s">
        <v>1059</v>
      </c>
      <c r="E202" s="253" t="s">
        <v>3481</v>
      </c>
      <c r="O202" s="248" t="str">
        <f t="shared" si="3"/>
        <v>특수탄</v>
      </c>
    </row>
    <row r="203" spans="1:15" ht="17.25" x14ac:dyDescent="0.3">
      <c r="D203" s="253" t="s">
        <v>1051</v>
      </c>
      <c r="E203" s="253" t="s">
        <v>3482</v>
      </c>
      <c r="O203" s="248" t="str">
        <f t="shared" si="3"/>
        <v>특수탄 패키지 (5개)</v>
      </c>
    </row>
    <row r="204" spans="1:15" ht="17.25" x14ac:dyDescent="0.3">
      <c r="D204" s="253" t="s">
        <v>1052</v>
      </c>
      <c r="E204" s="253" t="s">
        <v>3483</v>
      </c>
      <c r="O204" s="248" t="str">
        <f t="shared" si="3"/>
        <v>특수탄 패키지 (10개)</v>
      </c>
    </row>
    <row r="205" spans="1:15" ht="17.25" x14ac:dyDescent="0.3">
      <c r="D205" s="253" t="s">
        <v>1053</v>
      </c>
      <c r="E205" s="253" t="s">
        <v>3484</v>
      </c>
      <c r="O205" s="248" t="str">
        <f t="shared" si="3"/>
        <v>특수탄 패키지 (15개)</v>
      </c>
    </row>
    <row r="206" spans="1:15" ht="17.25" x14ac:dyDescent="0.3">
      <c r="D206" s="253" t="s">
        <v>1054</v>
      </c>
      <c r="E206" s="253" t="s">
        <v>3485</v>
      </c>
      <c r="O206" s="248" t="str">
        <f t="shared" si="3"/>
        <v>특수탄 패키지 (20개)</v>
      </c>
    </row>
    <row r="207" spans="1:15" ht="17.25" x14ac:dyDescent="0.3">
      <c r="D207" s="253" t="s">
        <v>1055</v>
      </c>
      <c r="E207" s="253" t="s">
        <v>3486</v>
      </c>
      <c r="O207" s="248" t="str">
        <f t="shared" si="3"/>
        <v>특수탄 패키지 (25개)</v>
      </c>
    </row>
    <row r="208" spans="1:15" ht="17.25" x14ac:dyDescent="0.3">
      <c r="D208" s="253" t="s">
        <v>1056</v>
      </c>
      <c r="E208" s="253" t="s">
        <v>3487</v>
      </c>
      <c r="O208" s="248" t="str">
        <f t="shared" si="3"/>
        <v>특수탄 패키지 (50개)</v>
      </c>
    </row>
    <row r="209" spans="1:15" ht="17.25" x14ac:dyDescent="0.3">
      <c r="D209" s="253" t="s">
        <v>1057</v>
      </c>
      <c r="E209" s="253" t="s">
        <v>3488</v>
      </c>
      <c r="O209" s="248" t="str">
        <f t="shared" si="3"/>
        <v>특수탄 패키지 (70개)</v>
      </c>
    </row>
    <row r="210" spans="1:15" ht="17.25" x14ac:dyDescent="0.3">
      <c r="D210" s="253" t="s">
        <v>1058</v>
      </c>
      <c r="E210" s="253" t="s">
        <v>3489</v>
      </c>
      <c r="O210" s="248" t="str">
        <f t="shared" si="3"/>
        <v>특수탄 패키지 (99개)</v>
      </c>
    </row>
    <row r="211" spans="1:15" ht="17.25" x14ac:dyDescent="0.3">
      <c r="D211" s="253" t="s">
        <v>1059</v>
      </c>
      <c r="E211" s="253" t="s">
        <v>3481</v>
      </c>
      <c r="O211" s="248" t="str">
        <f t="shared" si="3"/>
        <v>특수탄</v>
      </c>
    </row>
    <row r="212" spans="1:15" ht="17.25" x14ac:dyDescent="0.3">
      <c r="D212" s="253" t="s">
        <v>3490</v>
      </c>
      <c r="E212" s="253" t="s">
        <v>3491</v>
      </c>
      <c r="O212" s="248" t="str">
        <f t="shared" si="3"/>
        <v>늑대용 공포탄 (5개)</v>
      </c>
    </row>
    <row r="213" spans="1:15" ht="17.25" x14ac:dyDescent="0.3">
      <c r="D213" s="253" t="s">
        <v>3492</v>
      </c>
      <c r="E213" s="253" t="s">
        <v>3493</v>
      </c>
      <c r="O213" s="248" t="str">
        <f t="shared" si="3"/>
        <v>늑대용 공포탄 (10개)</v>
      </c>
    </row>
    <row r="214" spans="1:15" ht="17.25" x14ac:dyDescent="0.3">
      <c r="D214" s="253" t="s">
        <v>3494</v>
      </c>
      <c r="E214" s="253" t="s">
        <v>3495</v>
      </c>
      <c r="O214" s="248" t="str">
        <f t="shared" si="3"/>
        <v>늑대용 공포탄 (20개)</v>
      </c>
    </row>
    <row r="215" spans="1:15" ht="17.25" x14ac:dyDescent="0.3">
      <c r="D215" s="253" t="s">
        <v>3496</v>
      </c>
      <c r="E215" s="253" t="s">
        <v>3497</v>
      </c>
      <c r="O215" s="248" t="str">
        <f t="shared" si="3"/>
        <v>늑대용 공포탄 (30개)</v>
      </c>
    </row>
    <row r="216" spans="1:15" ht="17.25" x14ac:dyDescent="0.3">
      <c r="D216" s="253" t="s">
        <v>3498</v>
      </c>
      <c r="E216" s="253" t="s">
        <v>3499</v>
      </c>
      <c r="O216" s="248" t="str">
        <f t="shared" si="3"/>
        <v>늑대용 공포탄 (40개)</v>
      </c>
    </row>
    <row r="217" spans="1:15" ht="17.25" x14ac:dyDescent="0.3">
      <c r="O217" s="248">
        <f t="shared" si="3"/>
        <v>0</v>
      </c>
    </row>
    <row r="218" spans="1:15" ht="17.25" x14ac:dyDescent="0.3">
      <c r="A218" s="253" t="s">
        <v>3455</v>
      </c>
      <c r="B218" s="253" t="s">
        <v>285</v>
      </c>
      <c r="D218" s="253" t="s">
        <v>1049</v>
      </c>
      <c r="E218" s="253" t="s">
        <v>3500</v>
      </c>
      <c r="O218" s="248" t="str">
        <f t="shared" si="3"/>
        <v>어떻게 보관되었는지도 불분명한 공포탄. 이거 쏴지긴 하나?</v>
      </c>
    </row>
    <row r="219" spans="1:15" ht="17.25" x14ac:dyDescent="0.3">
      <c r="D219" s="253" t="s">
        <v>3501</v>
      </c>
      <c r="E219" s="253" t="s">
        <v>3502</v>
      </c>
      <c r="O219" s="248" t="str">
        <f t="shared" si="3"/>
        <v>늑대를 쫓는데 효과적으로 고안된 공포탄이다.</v>
      </c>
    </row>
    <row r="220" spans="1:15" ht="17.25" x14ac:dyDescent="0.3">
      <c r="D220" s="253" t="s">
        <v>1050</v>
      </c>
      <c r="E220" s="253" t="s">
        <v>3503</v>
      </c>
      <c r="O220" s="248" t="str">
        <f t="shared" si="3"/>
        <v>공포탄이 아닌 실탄으로 단방에 모든 늑대를 퇴치할 수 있다.</v>
      </c>
    </row>
    <row r="221" spans="1:15" ht="17.25" x14ac:dyDescent="0.3">
      <c r="D221" s="253" t="s">
        <v>1051</v>
      </c>
      <c r="E221" s="253" t="s">
        <v>3482</v>
      </c>
      <c r="O221" s="248" t="str">
        <f t="shared" si="3"/>
        <v>특수탄 패키지 (5개)</v>
      </c>
    </row>
    <row r="222" spans="1:15" ht="17.25" x14ac:dyDescent="0.3">
      <c r="D222" s="253" t="s">
        <v>1052</v>
      </c>
      <c r="E222" s="253" t="s">
        <v>3483</v>
      </c>
      <c r="O222" s="248" t="str">
        <f t="shared" si="3"/>
        <v>특수탄 패키지 (10개)</v>
      </c>
    </row>
    <row r="223" spans="1:15" ht="17.25" x14ac:dyDescent="0.3">
      <c r="D223" s="253" t="s">
        <v>1053</v>
      </c>
      <c r="E223" s="253" t="s">
        <v>3484</v>
      </c>
      <c r="O223" s="248" t="str">
        <f t="shared" si="3"/>
        <v>특수탄 패키지 (15개)</v>
      </c>
    </row>
    <row r="224" spans="1:15" ht="17.25" x14ac:dyDescent="0.3">
      <c r="D224" s="253" t="s">
        <v>1054</v>
      </c>
      <c r="E224" s="253" t="s">
        <v>3485</v>
      </c>
      <c r="O224" s="248" t="str">
        <f t="shared" si="3"/>
        <v>특수탄 패키지 (20개)</v>
      </c>
    </row>
    <row r="225" spans="1:15" ht="17.25" x14ac:dyDescent="0.3">
      <c r="D225" s="253" t="s">
        <v>1055</v>
      </c>
      <c r="E225" s="253" t="s">
        <v>3486</v>
      </c>
      <c r="O225" s="248" t="str">
        <f t="shared" si="3"/>
        <v>특수탄 패키지 (25개)</v>
      </c>
    </row>
    <row r="226" spans="1:15" ht="17.25" x14ac:dyDescent="0.3">
      <c r="D226" s="253" t="s">
        <v>1056</v>
      </c>
      <c r="E226" s="253" t="s">
        <v>3487</v>
      </c>
      <c r="O226" s="248" t="str">
        <f t="shared" si="3"/>
        <v>특수탄 패키지 (50개)</v>
      </c>
    </row>
    <row r="227" spans="1:15" ht="17.25" x14ac:dyDescent="0.3">
      <c r="D227" s="253" t="s">
        <v>1057</v>
      </c>
      <c r="E227" s="253" t="s">
        <v>3488</v>
      </c>
      <c r="O227" s="248" t="str">
        <f t="shared" si="3"/>
        <v>특수탄 패키지 (70개)</v>
      </c>
    </row>
    <row r="228" spans="1:15" ht="17.25" x14ac:dyDescent="0.3">
      <c r="D228" s="253" t="s">
        <v>1058</v>
      </c>
      <c r="E228" s="253" t="s">
        <v>3489</v>
      </c>
      <c r="O228" s="248" t="str">
        <f t="shared" si="3"/>
        <v>특수탄 패키지 (99개)</v>
      </c>
    </row>
    <row r="229" spans="1:15" ht="17.25" x14ac:dyDescent="0.3">
      <c r="D229" s="253" t="s">
        <v>1059</v>
      </c>
      <c r="E229" s="253" t="s">
        <v>3481</v>
      </c>
      <c r="O229" s="248" t="str">
        <f t="shared" si="3"/>
        <v>특수탄</v>
      </c>
    </row>
    <row r="230" spans="1:15" ht="17.25" x14ac:dyDescent="0.3">
      <c r="D230" s="253" t="s">
        <v>3504</v>
      </c>
      <c r="E230" s="253" t="s">
        <v>3505</v>
      </c>
      <c r="O230" s="248" t="str">
        <f t="shared" si="3"/>
        <v>늑대를 쫓는데 효과적으로 고안된 공포탄 5개.</v>
      </c>
    </row>
    <row r="231" spans="1:15" ht="17.25" x14ac:dyDescent="0.3">
      <c r="D231" s="253" t="s">
        <v>3506</v>
      </c>
      <c r="E231" s="253" t="s">
        <v>3507</v>
      </c>
      <c r="O231" s="248" t="str">
        <f t="shared" si="3"/>
        <v>늑대를 쫓는데 효과적으로 고안된 공포탄 10개.</v>
      </c>
    </row>
    <row r="232" spans="1:15" ht="17.25" x14ac:dyDescent="0.3">
      <c r="D232" s="253" t="s">
        <v>3508</v>
      </c>
      <c r="E232" s="253" t="s">
        <v>3509</v>
      </c>
      <c r="O232" s="248" t="str">
        <f t="shared" si="3"/>
        <v>늑대를 쫓는데 효과적으로 고안된 공포탄 20개.</v>
      </c>
    </row>
    <row r="233" spans="1:15" ht="17.25" x14ac:dyDescent="0.3">
      <c r="D233" s="253" t="s">
        <v>3510</v>
      </c>
      <c r="E233" s="253" t="s">
        <v>3511</v>
      </c>
      <c r="O233" s="248" t="str">
        <f t="shared" si="3"/>
        <v>늑대를 쫓는데 효과적으로 고안된 공포탄 30개.</v>
      </c>
    </row>
    <row r="234" spans="1:15" ht="17.25" x14ac:dyDescent="0.3">
      <c r="D234" s="253" t="s">
        <v>3512</v>
      </c>
      <c r="E234" s="253" t="s">
        <v>3513</v>
      </c>
      <c r="O234" s="248" t="str">
        <f t="shared" si="3"/>
        <v>늑대를 쫓는데 효과적으로 고안된 공포탄 40개.</v>
      </c>
    </row>
    <row r="235" spans="1:15" ht="17.25" x14ac:dyDescent="0.3">
      <c r="O235" s="248">
        <f t="shared" si="3"/>
        <v>0</v>
      </c>
    </row>
    <row r="236" spans="1:15" ht="17.25" x14ac:dyDescent="0.3">
      <c r="A236" s="253" t="s">
        <v>3455</v>
      </c>
      <c r="B236" s="253" t="s">
        <v>182</v>
      </c>
      <c r="D236" s="253" t="s">
        <v>3514</v>
      </c>
      <c r="E236" s="253" t="s">
        <v>3515</v>
      </c>
      <c r="O236" s="248" t="str">
        <f t="shared" si="3"/>
        <v>아주 작은 치료제</v>
      </c>
    </row>
    <row r="237" spans="1:15" ht="17.25" x14ac:dyDescent="0.3">
      <c r="D237" s="253" t="s">
        <v>3516</v>
      </c>
      <c r="E237" s="253" t="s">
        <v>3517</v>
      </c>
      <c r="O237" s="248" t="str">
        <f t="shared" si="3"/>
        <v>일반 치료제</v>
      </c>
    </row>
    <row r="238" spans="1:15" ht="17.25" x14ac:dyDescent="0.3">
      <c r="D238" s="253" t="s">
        <v>3518</v>
      </c>
      <c r="E238" s="253" t="s">
        <v>3519</v>
      </c>
      <c r="O238" s="248" t="str">
        <f t="shared" si="3"/>
        <v>초대형 치료제</v>
      </c>
    </row>
    <row r="239" spans="1:15" ht="17.25" x14ac:dyDescent="0.3">
      <c r="D239" s="253" t="s">
        <v>3520</v>
      </c>
      <c r="E239" s="253" t="s">
        <v>3521</v>
      </c>
      <c r="O239" s="248" t="str">
        <f t="shared" si="3"/>
        <v>초대형 치료제 패키지 (5개)</v>
      </c>
    </row>
    <row r="240" spans="1:15" ht="17.25" x14ac:dyDescent="0.3">
      <c r="D240" s="253" t="s">
        <v>3522</v>
      </c>
      <c r="E240" s="253" t="s">
        <v>3523</v>
      </c>
      <c r="O240" s="248" t="str">
        <f t="shared" si="3"/>
        <v>초대형 치료제 패키지 (10개)</v>
      </c>
    </row>
    <row r="241" spans="1:15" ht="17.25" x14ac:dyDescent="0.3">
      <c r="D241" s="253" t="s">
        <v>3524</v>
      </c>
      <c r="E241" s="253" t="s">
        <v>3525</v>
      </c>
      <c r="O241" s="248" t="str">
        <f t="shared" si="3"/>
        <v>초대형 치료제 패키지 (15개)</v>
      </c>
    </row>
    <row r="242" spans="1:15" ht="17.25" x14ac:dyDescent="0.3">
      <c r="D242" s="253" t="s">
        <v>3526</v>
      </c>
      <c r="E242" s="253" t="s">
        <v>3527</v>
      </c>
      <c r="O242" s="248" t="str">
        <f t="shared" si="3"/>
        <v>초대형 치료제 패키지 (20개)</v>
      </c>
    </row>
    <row r="243" spans="1:15" ht="17.25" x14ac:dyDescent="0.3">
      <c r="D243" s="253" t="s">
        <v>3528</v>
      </c>
      <c r="E243" s="253" t="s">
        <v>3529</v>
      </c>
      <c r="O243" s="248" t="str">
        <f t="shared" si="3"/>
        <v>초대형 치료제 패키지 (25개)</v>
      </c>
    </row>
    <row r="244" spans="1:15" ht="17.25" x14ac:dyDescent="0.3">
      <c r="D244" s="253" t="s">
        <v>3530</v>
      </c>
      <c r="E244" s="253" t="s">
        <v>3531</v>
      </c>
      <c r="O244" s="248" t="str">
        <f t="shared" si="3"/>
        <v>초대형 치료제 패키지 (50개)</v>
      </c>
    </row>
    <row r="245" spans="1:15" ht="17.25" x14ac:dyDescent="0.3">
      <c r="D245" s="253" t="s">
        <v>3532</v>
      </c>
      <c r="E245" s="253" t="s">
        <v>3533</v>
      </c>
      <c r="O245" s="248" t="str">
        <f t="shared" si="3"/>
        <v>초대형 치료제 패키지 (70개)</v>
      </c>
    </row>
    <row r="246" spans="1:15" ht="17.25" x14ac:dyDescent="0.3">
      <c r="D246" s="253" t="s">
        <v>3534</v>
      </c>
      <c r="E246" s="253" t="s">
        <v>3535</v>
      </c>
      <c r="O246" s="248" t="str">
        <f t="shared" si="3"/>
        <v>초대형 치료제 패키지 (99개)</v>
      </c>
    </row>
    <row r="247" spans="1:15" ht="17.25" x14ac:dyDescent="0.3">
      <c r="D247" s="253" t="s">
        <v>3536</v>
      </c>
      <c r="E247" s="253" t="s">
        <v>3537</v>
      </c>
      <c r="O247" s="248" t="str">
        <f t="shared" si="3"/>
        <v>초대형 치료제 2</v>
      </c>
    </row>
    <row r="248" spans="1:15" ht="17.25" x14ac:dyDescent="0.3">
      <c r="D248" s="253" t="s">
        <v>3538</v>
      </c>
      <c r="E248" s="253" t="s">
        <v>3539</v>
      </c>
      <c r="O248" s="248" t="str">
        <f t="shared" si="3"/>
        <v>일반 치료제 (5개)</v>
      </c>
    </row>
    <row r="249" spans="1:15" ht="17.25" x14ac:dyDescent="0.3">
      <c r="D249" s="253" t="s">
        <v>3540</v>
      </c>
      <c r="E249" s="253" t="s">
        <v>3541</v>
      </c>
      <c r="O249" s="248" t="str">
        <f t="shared" si="3"/>
        <v>일반 치료제 (10개)</v>
      </c>
    </row>
    <row r="250" spans="1:15" ht="17.25" x14ac:dyDescent="0.3">
      <c r="D250" s="253" t="s">
        <v>3542</v>
      </c>
      <c r="E250" s="253" t="s">
        <v>3543</v>
      </c>
      <c r="O250" s="248" t="str">
        <f t="shared" si="3"/>
        <v>일반 치료제 (20개)</v>
      </c>
    </row>
    <row r="251" spans="1:15" ht="17.25" x14ac:dyDescent="0.3">
      <c r="D251" s="253" t="s">
        <v>3544</v>
      </c>
      <c r="E251" s="253" t="s">
        <v>3545</v>
      </c>
      <c r="O251" s="248" t="str">
        <f t="shared" si="3"/>
        <v>일반 치료제 (30개)</v>
      </c>
    </row>
    <row r="252" spans="1:15" ht="17.25" x14ac:dyDescent="0.3">
      <c r="D252" s="253" t="s">
        <v>3546</v>
      </c>
      <c r="E252" s="253" t="s">
        <v>3547</v>
      </c>
      <c r="O252" s="248" t="str">
        <f t="shared" si="3"/>
        <v>일반 치료제 (40개)</v>
      </c>
    </row>
    <row r="253" spans="1:15" ht="17.25" x14ac:dyDescent="0.3">
      <c r="O253" s="248">
        <f t="shared" si="3"/>
        <v>0</v>
      </c>
    </row>
    <row r="254" spans="1:15" ht="17.25" x14ac:dyDescent="0.3">
      <c r="A254" s="255" t="s">
        <v>3548</v>
      </c>
      <c r="B254" s="255" t="s">
        <v>3549</v>
      </c>
      <c r="D254" s="253" t="s">
        <v>3550</v>
      </c>
      <c r="E254" s="253" t="s">
        <v>3551</v>
      </c>
      <c r="O254" s="248" t="str">
        <f t="shared" si="3"/>
        <v>작은 치료제로 평범한 동물들을 치료하는데 적합하다.</v>
      </c>
    </row>
    <row r="255" spans="1:15" ht="17.25" x14ac:dyDescent="0.3">
      <c r="D255" s="253" t="s">
        <v>3552</v>
      </c>
      <c r="E255" s="253" t="s">
        <v>3553</v>
      </c>
      <c r="O255" s="248" t="str">
        <f t="shared" si="3"/>
        <v>수의사들이 애용하는 치료제로 빠르게 동물을 치료할 수 있다.</v>
      </c>
    </row>
    <row r="256" spans="1:15" ht="17.25" x14ac:dyDescent="0.3">
      <c r="D256" s="253" t="s">
        <v>3554</v>
      </c>
      <c r="E256" s="253" t="s">
        <v>3555</v>
      </c>
      <c r="O256" s="248" t="str">
        <f t="shared" si="3"/>
        <v>강력한 치료제가 담긴 대형 지료제로 목장내 모든 동물들을 한번에 치료할 수 있다.</v>
      </c>
    </row>
    <row r="257" spans="1:15" ht="17.25" x14ac:dyDescent="0.3">
      <c r="D257" s="253" t="s">
        <v>3520</v>
      </c>
      <c r="E257" s="253" t="s">
        <v>3521</v>
      </c>
      <c r="O257" s="248" t="str">
        <f t="shared" si="3"/>
        <v>초대형 치료제 패키지 (5개)</v>
      </c>
    </row>
    <row r="258" spans="1:15" ht="17.25" x14ac:dyDescent="0.3">
      <c r="D258" s="253" t="s">
        <v>3522</v>
      </c>
      <c r="E258" s="253" t="s">
        <v>3523</v>
      </c>
      <c r="O258" s="248" t="str">
        <f t="shared" si="3"/>
        <v>초대형 치료제 패키지 (10개)</v>
      </c>
    </row>
    <row r="259" spans="1:15" ht="17.25" x14ac:dyDescent="0.3">
      <c r="D259" s="253" t="s">
        <v>3524</v>
      </c>
      <c r="E259" s="253" t="s">
        <v>3525</v>
      </c>
      <c r="O259" s="248" t="str">
        <f t="shared" si="3"/>
        <v>초대형 치료제 패키지 (15개)</v>
      </c>
    </row>
    <row r="260" spans="1:15" ht="17.25" x14ac:dyDescent="0.3">
      <c r="D260" s="253" t="s">
        <v>3526</v>
      </c>
      <c r="E260" s="253" t="s">
        <v>3527</v>
      </c>
      <c r="O260" s="248" t="str">
        <f t="shared" si="3"/>
        <v>초대형 치료제 패키지 (20개)</v>
      </c>
    </row>
    <row r="261" spans="1:15" ht="17.25" x14ac:dyDescent="0.3">
      <c r="D261" s="253" t="s">
        <v>3528</v>
      </c>
      <c r="E261" s="253" t="s">
        <v>3529</v>
      </c>
      <c r="O261" s="248" t="str">
        <f t="shared" ref="O261:O324" si="4">IF($B$1="한글",D261,IF($B$1="영어",E261,IF($B$1="일본어",F261)))</f>
        <v>초대형 치료제 패키지 (25개)</v>
      </c>
    </row>
    <row r="262" spans="1:15" ht="17.25" x14ac:dyDescent="0.3">
      <c r="D262" s="253" t="s">
        <v>3530</v>
      </c>
      <c r="E262" s="253" t="s">
        <v>3531</v>
      </c>
      <c r="O262" s="248" t="str">
        <f t="shared" si="4"/>
        <v>초대형 치료제 패키지 (50개)</v>
      </c>
    </row>
    <row r="263" spans="1:15" ht="17.25" x14ac:dyDescent="0.3">
      <c r="D263" s="253" t="s">
        <v>3532</v>
      </c>
      <c r="E263" s="253" t="s">
        <v>3533</v>
      </c>
      <c r="O263" s="248" t="str">
        <f t="shared" si="4"/>
        <v>초대형 치료제 패키지 (70개)</v>
      </c>
    </row>
    <row r="264" spans="1:15" ht="17.25" x14ac:dyDescent="0.3">
      <c r="D264" s="253" t="s">
        <v>3534</v>
      </c>
      <c r="E264" s="253" t="s">
        <v>3535</v>
      </c>
      <c r="O264" s="248" t="str">
        <f t="shared" si="4"/>
        <v>초대형 치료제 패키지 (99개)</v>
      </c>
    </row>
    <row r="265" spans="1:15" ht="17.25" x14ac:dyDescent="0.3">
      <c r="D265" s="253" t="s">
        <v>3536</v>
      </c>
      <c r="E265" s="253" t="s">
        <v>3537</v>
      </c>
      <c r="O265" s="248" t="str">
        <f t="shared" si="4"/>
        <v>초대형 치료제 2</v>
      </c>
    </row>
    <row r="266" spans="1:15" ht="17.25" x14ac:dyDescent="0.3">
      <c r="D266" s="253" t="s">
        <v>3556</v>
      </c>
      <c r="E266" s="254" t="s">
        <v>3556</v>
      </c>
      <c r="O266" s="248" t="str">
        <f t="shared" si="4"/>
        <v>수의사들이 애용하는 치료제 5개</v>
      </c>
    </row>
    <row r="267" spans="1:15" ht="17.25" x14ac:dyDescent="0.3">
      <c r="D267" s="253" t="s">
        <v>3557</v>
      </c>
      <c r="E267" s="254" t="s">
        <v>3557</v>
      </c>
      <c r="O267" s="248" t="str">
        <f t="shared" si="4"/>
        <v>수의사들이 애용하는 치료제 10개</v>
      </c>
    </row>
    <row r="268" spans="1:15" ht="17.25" x14ac:dyDescent="0.3">
      <c r="D268" s="253" t="s">
        <v>3558</v>
      </c>
      <c r="E268" s="254" t="s">
        <v>3558</v>
      </c>
      <c r="O268" s="248" t="str">
        <f t="shared" si="4"/>
        <v>수의사들이 애용하는 치료제 20개</v>
      </c>
    </row>
    <row r="269" spans="1:15" ht="17.25" x14ac:dyDescent="0.3">
      <c r="D269" s="253" t="s">
        <v>3559</v>
      </c>
      <c r="E269" s="254" t="s">
        <v>3559</v>
      </c>
      <c r="O269" s="248" t="str">
        <f t="shared" si="4"/>
        <v>수의사들이 애용하는 치료제 30개</v>
      </c>
    </row>
    <row r="270" spans="1:15" ht="17.25" x14ac:dyDescent="0.3">
      <c r="D270" s="253" t="s">
        <v>3560</v>
      </c>
      <c r="E270" s="254" t="s">
        <v>3560</v>
      </c>
      <c r="O270" s="248" t="str">
        <f t="shared" si="4"/>
        <v>수의사들이 애용하는 치료제 40개</v>
      </c>
    </row>
    <row r="271" spans="1:15" ht="17.25" x14ac:dyDescent="0.3">
      <c r="O271" s="248">
        <f t="shared" si="4"/>
        <v>0</v>
      </c>
    </row>
    <row r="272" spans="1:15" ht="17.25" x14ac:dyDescent="0.3">
      <c r="A272" s="253" t="s">
        <v>370</v>
      </c>
      <c r="B272" s="253" t="s">
        <v>182</v>
      </c>
      <c r="D272" s="253" t="s">
        <v>3561</v>
      </c>
      <c r="E272" s="253" t="s">
        <v>3562</v>
      </c>
      <c r="O272" s="248" t="str">
        <f t="shared" si="4"/>
        <v>건초 묶음 (10개)</v>
      </c>
    </row>
    <row r="273" spans="4:15" ht="17.25" x14ac:dyDescent="0.3">
      <c r="D273" s="253" t="s">
        <v>3563</v>
      </c>
      <c r="E273" s="253" t="s">
        <v>3564</v>
      </c>
      <c r="O273" s="248" t="str">
        <f t="shared" si="4"/>
        <v>건초 묶음 (55개)</v>
      </c>
    </row>
    <row r="274" spans="4:15" ht="17.25" x14ac:dyDescent="0.3">
      <c r="D274" s="253" t="s">
        <v>3565</v>
      </c>
      <c r="E274" s="253" t="s">
        <v>3566</v>
      </c>
      <c r="O274" s="248" t="str">
        <f t="shared" si="4"/>
        <v>건초 묶음 (121개)</v>
      </c>
    </row>
    <row r="275" spans="4:15" ht="17.25" x14ac:dyDescent="0.3">
      <c r="D275" s="253" t="s">
        <v>3567</v>
      </c>
      <c r="E275" s="253" t="s">
        <v>3568</v>
      </c>
      <c r="O275" s="248" t="str">
        <f t="shared" si="4"/>
        <v>건초 묶음 (264개)</v>
      </c>
    </row>
    <row r="276" spans="4:15" ht="17.25" x14ac:dyDescent="0.3">
      <c r="D276" s="253" t="s">
        <v>3569</v>
      </c>
      <c r="E276" s="253" t="s">
        <v>3570</v>
      </c>
      <c r="O276" s="248" t="str">
        <f t="shared" si="4"/>
        <v>건초 묶음 (600개)</v>
      </c>
    </row>
    <row r="277" spans="4:15" ht="17.25" x14ac:dyDescent="0.3">
      <c r="D277" s="253" t="s">
        <v>3571</v>
      </c>
      <c r="E277" s="253" t="s">
        <v>3572</v>
      </c>
      <c r="O277" s="248" t="str">
        <f t="shared" si="4"/>
        <v>건초 묶음 (1개)</v>
      </c>
    </row>
    <row r="278" spans="4:15" ht="17.25" x14ac:dyDescent="0.3">
      <c r="D278" s="253" t="s">
        <v>3573</v>
      </c>
      <c r="E278" s="253" t="s">
        <v>3574</v>
      </c>
      <c r="O278" s="248" t="str">
        <f t="shared" si="4"/>
        <v>건초 묶음 (5개)</v>
      </c>
    </row>
    <row r="279" spans="4:15" ht="17.25" x14ac:dyDescent="0.3">
      <c r="D279" s="253" t="s">
        <v>3561</v>
      </c>
      <c r="E279" s="253" t="s">
        <v>3562</v>
      </c>
      <c r="O279" s="248" t="str">
        <f t="shared" si="4"/>
        <v>건초 묶음 (10개)</v>
      </c>
    </row>
    <row r="280" spans="4:15" ht="17.25" x14ac:dyDescent="0.3">
      <c r="D280" s="253" t="s">
        <v>3575</v>
      </c>
      <c r="E280" s="253" t="s">
        <v>3576</v>
      </c>
      <c r="O280" s="248" t="str">
        <f t="shared" si="4"/>
        <v>건초 묶음 (20개)</v>
      </c>
    </row>
    <row r="281" spans="4:15" ht="17.25" x14ac:dyDescent="0.3">
      <c r="D281" s="253" t="s">
        <v>3577</v>
      </c>
      <c r="E281" s="253" t="s">
        <v>3578</v>
      </c>
      <c r="O281" s="248" t="str">
        <f t="shared" si="4"/>
        <v>건초 묶음 (30개)</v>
      </c>
    </row>
    <row r="282" spans="4:15" ht="17.25" x14ac:dyDescent="0.3">
      <c r="D282" s="253" t="s">
        <v>3579</v>
      </c>
      <c r="E282" s="253" t="s">
        <v>3580</v>
      </c>
      <c r="O282" s="248" t="str">
        <f t="shared" si="4"/>
        <v>건초 묶음 (40개)</v>
      </c>
    </row>
    <row r="283" spans="4:15" ht="17.25" x14ac:dyDescent="0.3">
      <c r="D283" s="253" t="s">
        <v>3581</v>
      </c>
      <c r="E283" s="253" t="s">
        <v>3582</v>
      </c>
      <c r="O283" s="248" t="str">
        <f t="shared" si="4"/>
        <v>건초 묶음 (50개)</v>
      </c>
    </row>
    <row r="284" spans="4:15" ht="17.25" x14ac:dyDescent="0.3">
      <c r="D284" s="253" t="s">
        <v>3583</v>
      </c>
      <c r="E284" s="253" t="s">
        <v>3584</v>
      </c>
      <c r="O284" s="248" t="str">
        <f t="shared" si="4"/>
        <v>건초 묶음 (75개)</v>
      </c>
    </row>
    <row r="285" spans="4:15" ht="17.25" x14ac:dyDescent="0.3">
      <c r="D285" s="253" t="s">
        <v>3585</v>
      </c>
      <c r="E285" s="253" t="s">
        <v>3586</v>
      </c>
      <c r="O285" s="248" t="str">
        <f t="shared" si="4"/>
        <v>건초 묶음 (100개)</v>
      </c>
    </row>
    <row r="286" spans="4:15" ht="17.25" x14ac:dyDescent="0.3">
      <c r="D286" s="253" t="s">
        <v>3587</v>
      </c>
      <c r="E286" s="253" t="s">
        <v>3588</v>
      </c>
      <c r="O286" s="248" t="str">
        <f t="shared" si="4"/>
        <v>건초 묶음 (200개)</v>
      </c>
    </row>
    <row r="287" spans="4:15" ht="17.25" x14ac:dyDescent="0.3">
      <c r="D287" s="253" t="s">
        <v>3589</v>
      </c>
      <c r="E287" s="253" t="s">
        <v>3590</v>
      </c>
      <c r="O287" s="248" t="str">
        <f t="shared" si="4"/>
        <v>건초 묶음 (500개)</v>
      </c>
    </row>
    <row r="288" spans="4:15" ht="17.25" x14ac:dyDescent="0.3">
      <c r="D288" s="253" t="s">
        <v>3591</v>
      </c>
      <c r="E288" s="253" t="s">
        <v>3592</v>
      </c>
      <c r="O288" s="248" t="str">
        <f t="shared" si="4"/>
        <v>건초 묶음 (1000개)</v>
      </c>
    </row>
    <row r="289" spans="1:15" ht="17.25" x14ac:dyDescent="0.3">
      <c r="O289" s="248">
        <f t="shared" si="4"/>
        <v>0</v>
      </c>
    </row>
    <row r="290" spans="1:15" ht="17.25" x14ac:dyDescent="0.3">
      <c r="A290" s="253" t="s">
        <v>3455</v>
      </c>
      <c r="B290" s="253" t="s">
        <v>182</v>
      </c>
      <c r="D290" s="253" t="s">
        <v>3593</v>
      </c>
      <c r="E290" s="253" t="s">
        <v>3594</v>
      </c>
      <c r="O290" s="248" t="str">
        <f t="shared" si="4"/>
        <v>초보 아르바이트</v>
      </c>
    </row>
    <row r="291" spans="1:15" ht="17.25" x14ac:dyDescent="0.3">
      <c r="D291" s="253" t="s">
        <v>3595</v>
      </c>
      <c r="E291" s="253" t="s">
        <v>3596</v>
      </c>
      <c r="O291" s="248" t="str">
        <f t="shared" si="4"/>
        <v>농부</v>
      </c>
    </row>
    <row r="292" spans="1:15" ht="17.25" x14ac:dyDescent="0.3">
      <c r="D292" s="253" t="s">
        <v>3597</v>
      </c>
      <c r="E292" s="253" t="s">
        <v>3598</v>
      </c>
      <c r="O292" s="248" t="str">
        <f t="shared" si="4"/>
        <v>알바의 귀재</v>
      </c>
    </row>
    <row r="293" spans="1:15" ht="17.25" x14ac:dyDescent="0.3">
      <c r="D293" s="253" t="s">
        <v>3599</v>
      </c>
      <c r="E293" s="253" t="s">
        <v>3600</v>
      </c>
      <c r="O293" s="248" t="str">
        <f t="shared" si="4"/>
        <v>알바의 귀재 패키지 (4개)</v>
      </c>
    </row>
    <row r="294" spans="1:15" ht="17.25" x14ac:dyDescent="0.3">
      <c r="D294" s="253" t="s">
        <v>3601</v>
      </c>
      <c r="E294" s="253" t="s">
        <v>3602</v>
      </c>
      <c r="O294" s="248" t="str">
        <f t="shared" si="4"/>
        <v>알바의 귀재 패키지 (8개)</v>
      </c>
    </row>
    <row r="295" spans="1:15" ht="17.25" x14ac:dyDescent="0.3">
      <c r="D295" s="253" t="s">
        <v>3603</v>
      </c>
      <c r="E295" s="253" t="s">
        <v>3604</v>
      </c>
      <c r="O295" s="248" t="str">
        <f t="shared" si="4"/>
        <v>알바의 귀재 패키지 (12개)</v>
      </c>
    </row>
    <row r="296" spans="1:15" ht="17.25" x14ac:dyDescent="0.3">
      <c r="D296" s="253" t="s">
        <v>3605</v>
      </c>
      <c r="E296" s="253" t="s">
        <v>3606</v>
      </c>
      <c r="O296" s="248" t="str">
        <f t="shared" si="4"/>
        <v>알바의 귀재 패키지 (16개)</v>
      </c>
    </row>
    <row r="297" spans="1:15" ht="17.25" x14ac:dyDescent="0.3">
      <c r="D297" s="253" t="s">
        <v>3607</v>
      </c>
      <c r="E297" s="253" t="s">
        <v>3608</v>
      </c>
      <c r="O297" s="248" t="str">
        <f t="shared" si="4"/>
        <v>알바의 귀재 패키지 (20개)</v>
      </c>
    </row>
    <row r="298" spans="1:15" ht="17.25" x14ac:dyDescent="0.3">
      <c r="D298" s="253" t="s">
        <v>3609</v>
      </c>
      <c r="E298" s="253" t="s">
        <v>3610</v>
      </c>
      <c r="O298" s="248" t="str">
        <f t="shared" si="4"/>
        <v>알바의 귀재 패키지 (30개)</v>
      </c>
    </row>
    <row r="299" spans="1:15" ht="17.25" x14ac:dyDescent="0.3">
      <c r="D299" s="253" t="s">
        <v>3611</v>
      </c>
      <c r="E299" s="253" t="s">
        <v>3612</v>
      </c>
      <c r="O299" s="248" t="str">
        <f t="shared" si="4"/>
        <v>알바의 귀재 패키지 (40개)</v>
      </c>
    </row>
    <row r="300" spans="1:15" ht="17.25" x14ac:dyDescent="0.3">
      <c r="D300" s="253" t="s">
        <v>3613</v>
      </c>
      <c r="E300" s="253" t="s">
        <v>3614</v>
      </c>
      <c r="O300" s="248" t="str">
        <f t="shared" si="4"/>
        <v>알바의 귀재 패키지 (50개)</v>
      </c>
    </row>
    <row r="301" spans="1:15" ht="17.25" x14ac:dyDescent="0.3">
      <c r="D301" s="253" t="s">
        <v>3615</v>
      </c>
      <c r="E301" s="253" t="s">
        <v>3616</v>
      </c>
      <c r="O301" s="248" t="str">
        <f t="shared" si="4"/>
        <v>알바의 귀재 패키지 (90개)</v>
      </c>
    </row>
    <row r="302" spans="1:15" ht="17.25" x14ac:dyDescent="0.3">
      <c r="D302" s="253" t="s">
        <v>3617</v>
      </c>
      <c r="E302" s="254" t="s">
        <v>3617</v>
      </c>
      <c r="O302" s="248" t="str">
        <f t="shared" si="4"/>
        <v>친구 알바1</v>
      </c>
    </row>
    <row r="303" spans="1:15" ht="17.25" x14ac:dyDescent="0.3">
      <c r="D303" s="253" t="s">
        <v>3618</v>
      </c>
      <c r="E303" s="254" t="s">
        <v>3618</v>
      </c>
      <c r="O303" s="248" t="str">
        <f t="shared" si="4"/>
        <v>친구 알바2</v>
      </c>
    </row>
    <row r="304" spans="1:15" ht="17.25" x14ac:dyDescent="0.3">
      <c r="D304" s="253" t="s">
        <v>3619</v>
      </c>
      <c r="E304" s="254" t="s">
        <v>3619</v>
      </c>
      <c r="O304" s="248" t="str">
        <f t="shared" si="4"/>
        <v>친구 알바3</v>
      </c>
    </row>
    <row r="305" spans="1:15" ht="17.25" x14ac:dyDescent="0.3">
      <c r="D305" s="253" t="s">
        <v>3620</v>
      </c>
      <c r="E305" s="254" t="s">
        <v>3620</v>
      </c>
      <c r="O305" s="248" t="str">
        <f t="shared" si="4"/>
        <v>친구 알바4</v>
      </c>
    </row>
    <row r="306" spans="1:15" ht="17.25" x14ac:dyDescent="0.3">
      <c r="D306" s="253" t="s">
        <v>3621</v>
      </c>
      <c r="E306" s="254" t="s">
        <v>3621</v>
      </c>
      <c r="O306" s="248" t="str">
        <f t="shared" si="4"/>
        <v>친구 알바5</v>
      </c>
    </row>
    <row r="307" spans="1:15" ht="17.25" x14ac:dyDescent="0.3">
      <c r="D307" s="253" t="s">
        <v>3622</v>
      </c>
      <c r="E307" s="253" t="s">
        <v>3623</v>
      </c>
      <c r="O307" s="248" t="str">
        <f t="shared" si="4"/>
        <v>알바의 귀재 2</v>
      </c>
    </row>
    <row r="308" spans="1:15" ht="17.25" x14ac:dyDescent="0.3">
      <c r="D308" s="253" t="s">
        <v>3624</v>
      </c>
      <c r="E308" s="253" t="s">
        <v>3625</v>
      </c>
      <c r="O308" s="248" t="str">
        <f t="shared" si="4"/>
        <v>농부 (5개)</v>
      </c>
    </row>
    <row r="309" spans="1:15" ht="17.25" x14ac:dyDescent="0.3">
      <c r="D309" s="253" t="s">
        <v>3626</v>
      </c>
      <c r="E309" s="253" t="s">
        <v>3627</v>
      </c>
      <c r="O309" s="248" t="str">
        <f t="shared" si="4"/>
        <v>농부 (10개)</v>
      </c>
    </row>
    <row r="310" spans="1:15" ht="17.25" x14ac:dyDescent="0.3">
      <c r="D310" s="253" t="s">
        <v>3628</v>
      </c>
      <c r="E310" s="253" t="s">
        <v>3629</v>
      </c>
      <c r="O310" s="248" t="str">
        <f t="shared" si="4"/>
        <v>농부 (20개)</v>
      </c>
    </row>
    <row r="311" spans="1:15" ht="17.25" x14ac:dyDescent="0.3">
      <c r="D311" s="253" t="s">
        <v>3630</v>
      </c>
      <c r="E311" s="253" t="s">
        <v>3631</v>
      </c>
      <c r="O311" s="248" t="str">
        <f t="shared" si="4"/>
        <v>농부 (30개)</v>
      </c>
    </row>
    <row r="312" spans="1:15" ht="17.25" x14ac:dyDescent="0.3">
      <c r="D312" s="253" t="s">
        <v>3632</v>
      </c>
      <c r="E312" s="253" t="s">
        <v>3633</v>
      </c>
      <c r="O312" s="248" t="str">
        <f t="shared" si="4"/>
        <v>농부 (40개)</v>
      </c>
    </row>
    <row r="313" spans="1:15" ht="17.25" x14ac:dyDescent="0.3">
      <c r="O313" s="248">
        <f t="shared" si="4"/>
        <v>0</v>
      </c>
    </row>
    <row r="314" spans="1:15" ht="17.25" x14ac:dyDescent="0.3">
      <c r="A314" s="253" t="s">
        <v>3455</v>
      </c>
      <c r="B314" s="253" t="s">
        <v>285</v>
      </c>
      <c r="D314" s="253" t="s">
        <v>3634</v>
      </c>
      <c r="E314" s="253" t="s">
        <v>3635</v>
      </c>
      <c r="O314" s="248" t="str">
        <f t="shared" si="4"/>
        <v>인근 지역에서 온 아르바이트생. 일이 익숙하지 않아 느릿느릿하다.</v>
      </c>
    </row>
    <row r="315" spans="1:15" ht="17.25" x14ac:dyDescent="0.3">
      <c r="D315" s="253" t="s">
        <v>3636</v>
      </c>
      <c r="E315" s="253" t="s">
        <v>3637</v>
      </c>
      <c r="O315" s="248" t="str">
        <f t="shared" si="4"/>
        <v>목장 일에 잔뼈가 굵은 농부. 일 속도가 빠르다.</v>
      </c>
    </row>
    <row r="316" spans="1:15" ht="17.25" x14ac:dyDescent="0.3">
      <c r="D316" s="253" t="s">
        <v>3638</v>
      </c>
      <c r="E316" s="253" t="s">
        <v>3639</v>
      </c>
      <c r="O316" s="248" t="str">
        <f t="shared" si="4"/>
        <v>어떤 일을 하더라도 빠른 속도로 처리해내는 노련한 아르바이트 전문 인력. 비싼 값을 한다.</v>
      </c>
    </row>
    <row r="317" spans="1:15" ht="17.25" x14ac:dyDescent="0.3">
      <c r="D317" s="253" t="s">
        <v>3599</v>
      </c>
      <c r="E317" s="253" t="s">
        <v>3600</v>
      </c>
      <c r="O317" s="248" t="str">
        <f t="shared" si="4"/>
        <v>알바의 귀재 패키지 (4개)</v>
      </c>
    </row>
    <row r="318" spans="1:15" ht="17.25" x14ac:dyDescent="0.3">
      <c r="D318" s="253" t="s">
        <v>3601</v>
      </c>
      <c r="E318" s="253" t="s">
        <v>3602</v>
      </c>
      <c r="O318" s="248" t="str">
        <f t="shared" si="4"/>
        <v>알바의 귀재 패키지 (8개)</v>
      </c>
    </row>
    <row r="319" spans="1:15" ht="17.25" x14ac:dyDescent="0.3">
      <c r="D319" s="253" t="s">
        <v>3603</v>
      </c>
      <c r="E319" s="253" t="s">
        <v>3604</v>
      </c>
      <c r="O319" s="248" t="str">
        <f t="shared" si="4"/>
        <v>알바의 귀재 패키지 (12개)</v>
      </c>
    </row>
    <row r="320" spans="1:15" ht="17.25" x14ac:dyDescent="0.3">
      <c r="D320" s="253" t="s">
        <v>3605</v>
      </c>
      <c r="E320" s="253" t="s">
        <v>3606</v>
      </c>
      <c r="O320" s="248" t="str">
        <f t="shared" si="4"/>
        <v>알바의 귀재 패키지 (16개)</v>
      </c>
    </row>
    <row r="321" spans="4:15" ht="17.25" x14ac:dyDescent="0.3">
      <c r="D321" s="253" t="s">
        <v>3607</v>
      </c>
      <c r="E321" s="253" t="s">
        <v>3608</v>
      </c>
      <c r="O321" s="248" t="str">
        <f t="shared" si="4"/>
        <v>알바의 귀재 패키지 (20개)</v>
      </c>
    </row>
    <row r="322" spans="4:15" ht="17.25" x14ac:dyDescent="0.3">
      <c r="D322" s="253" t="s">
        <v>3609</v>
      </c>
      <c r="E322" s="253" t="s">
        <v>3610</v>
      </c>
      <c r="O322" s="248" t="str">
        <f t="shared" si="4"/>
        <v>알바의 귀재 패키지 (30개)</v>
      </c>
    </row>
    <row r="323" spans="4:15" ht="17.25" x14ac:dyDescent="0.3">
      <c r="D323" s="253" t="s">
        <v>3611</v>
      </c>
      <c r="E323" s="253" t="s">
        <v>3612</v>
      </c>
      <c r="O323" s="248" t="str">
        <f t="shared" si="4"/>
        <v>알바의 귀재 패키지 (40개)</v>
      </c>
    </row>
    <row r="324" spans="4:15" ht="17.25" x14ac:dyDescent="0.3">
      <c r="D324" s="253" t="s">
        <v>3613</v>
      </c>
      <c r="E324" s="253" t="s">
        <v>3614</v>
      </c>
      <c r="O324" s="248" t="str">
        <f t="shared" si="4"/>
        <v>알바의 귀재 패키지 (50개)</v>
      </c>
    </row>
    <row r="325" spans="4:15" ht="17.25" x14ac:dyDescent="0.3">
      <c r="D325" s="253" t="s">
        <v>3615</v>
      </c>
      <c r="E325" s="253" t="s">
        <v>3616</v>
      </c>
      <c r="O325" s="248" t="str">
        <f t="shared" ref="O325:O388" si="5">IF($B$1="한글",D325,IF($B$1="영어",E325,IF($B$1="일본어",F325)))</f>
        <v>알바의 귀재 패키지 (90개)</v>
      </c>
    </row>
    <row r="326" spans="4:15" ht="17.25" x14ac:dyDescent="0.3">
      <c r="D326" s="253" t="s">
        <v>3617</v>
      </c>
      <c r="E326" s="254" t="s">
        <v>3617</v>
      </c>
      <c r="O326" s="248" t="str">
        <f t="shared" si="5"/>
        <v>친구 알바1</v>
      </c>
    </row>
    <row r="327" spans="4:15" ht="17.25" x14ac:dyDescent="0.3">
      <c r="D327" s="253" t="s">
        <v>3618</v>
      </c>
      <c r="E327" s="254" t="s">
        <v>3618</v>
      </c>
      <c r="O327" s="248" t="str">
        <f t="shared" si="5"/>
        <v>친구 알바2</v>
      </c>
    </row>
    <row r="328" spans="4:15" ht="17.25" x14ac:dyDescent="0.3">
      <c r="D328" s="253" t="s">
        <v>3619</v>
      </c>
      <c r="E328" s="254" t="s">
        <v>3619</v>
      </c>
      <c r="O328" s="248" t="str">
        <f t="shared" si="5"/>
        <v>친구 알바3</v>
      </c>
    </row>
    <row r="329" spans="4:15" ht="17.25" x14ac:dyDescent="0.3">
      <c r="D329" s="253" t="s">
        <v>3620</v>
      </c>
      <c r="E329" s="254" t="s">
        <v>3620</v>
      </c>
      <c r="O329" s="248" t="str">
        <f t="shared" si="5"/>
        <v>친구 알바4</v>
      </c>
    </row>
    <row r="330" spans="4:15" ht="17.25" x14ac:dyDescent="0.3">
      <c r="D330" s="253" t="s">
        <v>3621</v>
      </c>
      <c r="E330" s="254" t="s">
        <v>3621</v>
      </c>
      <c r="O330" s="248" t="str">
        <f t="shared" si="5"/>
        <v>친구 알바5</v>
      </c>
    </row>
    <row r="331" spans="4:15" ht="17.25" x14ac:dyDescent="0.3">
      <c r="D331" s="253" t="s">
        <v>3622</v>
      </c>
      <c r="E331" s="253" t="s">
        <v>3640</v>
      </c>
      <c r="O331" s="248" t="str">
        <f t="shared" si="5"/>
        <v>알바의 귀재 2</v>
      </c>
    </row>
    <row r="332" spans="4:15" ht="17.25" x14ac:dyDescent="0.3">
      <c r="D332" s="253" t="s">
        <v>3641</v>
      </c>
      <c r="E332" s="254" t="s">
        <v>3641</v>
      </c>
      <c r="O332" s="248" t="str">
        <f t="shared" si="5"/>
        <v>목장 일에 잔뼈가 굵은 농부 (5개)</v>
      </c>
    </row>
    <row r="333" spans="4:15" ht="17.25" x14ac:dyDescent="0.3">
      <c r="D333" s="253" t="s">
        <v>3642</v>
      </c>
      <c r="E333" s="254" t="s">
        <v>3642</v>
      </c>
      <c r="O333" s="248" t="str">
        <f t="shared" si="5"/>
        <v>목장 일에 잔뼈가 굵은 농부 (10개)</v>
      </c>
    </row>
    <row r="334" spans="4:15" ht="17.25" x14ac:dyDescent="0.3">
      <c r="D334" s="253" t="s">
        <v>3643</v>
      </c>
      <c r="E334" s="254" t="s">
        <v>3643</v>
      </c>
      <c r="O334" s="248" t="str">
        <f t="shared" si="5"/>
        <v>목장 일에 잔뼈가 굵은 농부 (20개)</v>
      </c>
    </row>
    <row r="335" spans="4:15" ht="17.25" x14ac:dyDescent="0.3">
      <c r="D335" s="253" t="s">
        <v>3644</v>
      </c>
      <c r="E335" s="254" t="s">
        <v>3644</v>
      </c>
      <c r="O335" s="248" t="str">
        <f t="shared" si="5"/>
        <v>목장 일에 잔뼈가 굵은 농부 (30개)</v>
      </c>
    </row>
    <row r="336" spans="4:15" ht="17.25" x14ac:dyDescent="0.3">
      <c r="D336" s="253" t="s">
        <v>3645</v>
      </c>
      <c r="E336" s="254" t="s">
        <v>3645</v>
      </c>
      <c r="O336" s="248" t="str">
        <f t="shared" si="5"/>
        <v>목장 일에 잔뼈가 굵은 농부 (40개)</v>
      </c>
    </row>
    <row r="337" spans="1:15" ht="17.25" x14ac:dyDescent="0.3">
      <c r="O337" s="248">
        <f t="shared" si="5"/>
        <v>0</v>
      </c>
    </row>
    <row r="338" spans="1:15" ht="17.25" x14ac:dyDescent="0.3">
      <c r="A338" s="253" t="s">
        <v>3455</v>
      </c>
      <c r="B338" s="253" t="s">
        <v>182</v>
      </c>
      <c r="D338" s="253" t="s">
        <v>3646</v>
      </c>
      <c r="E338" s="253" t="s">
        <v>3647</v>
      </c>
      <c r="O338" s="248" t="str">
        <f t="shared" si="5"/>
        <v>아주 작은 촉진제</v>
      </c>
    </row>
    <row r="339" spans="1:15" ht="17.25" x14ac:dyDescent="0.3">
      <c r="D339" s="253" t="s">
        <v>3648</v>
      </c>
      <c r="E339" s="253" t="s">
        <v>3649</v>
      </c>
      <c r="O339" s="248" t="str">
        <f t="shared" si="5"/>
        <v>작은 촉진제</v>
      </c>
    </row>
    <row r="340" spans="1:15" ht="17.25" x14ac:dyDescent="0.3">
      <c r="D340" s="253" t="s">
        <v>3650</v>
      </c>
      <c r="E340" s="253" t="s">
        <v>3651</v>
      </c>
      <c r="O340" s="248" t="str">
        <f t="shared" si="5"/>
        <v>일반 촉진제</v>
      </c>
    </row>
    <row r="341" spans="1:15" ht="17.25" x14ac:dyDescent="0.3">
      <c r="D341" s="253" t="s">
        <v>3652</v>
      </c>
      <c r="E341" s="253" t="s">
        <v>3653</v>
      </c>
      <c r="O341" s="248" t="str">
        <f t="shared" si="5"/>
        <v>특수 촉진제</v>
      </c>
    </row>
    <row r="342" spans="1:15" ht="17.25" x14ac:dyDescent="0.3">
      <c r="D342" s="253" t="s">
        <v>3654</v>
      </c>
      <c r="E342" s="253" t="s">
        <v>3655</v>
      </c>
      <c r="O342" s="248" t="str">
        <f t="shared" si="5"/>
        <v>특수 촉진제 패키지 (5개)</v>
      </c>
    </row>
    <row r="343" spans="1:15" ht="17.25" x14ac:dyDescent="0.3">
      <c r="D343" s="253" t="s">
        <v>3656</v>
      </c>
      <c r="E343" s="253" t="s">
        <v>3657</v>
      </c>
      <c r="O343" s="248" t="str">
        <f t="shared" si="5"/>
        <v>특수 촉진제 패키지 (10개)</v>
      </c>
    </row>
    <row r="344" spans="1:15" ht="17.25" x14ac:dyDescent="0.3">
      <c r="D344" s="253" t="s">
        <v>3658</v>
      </c>
      <c r="E344" s="253" t="s">
        <v>3659</v>
      </c>
      <c r="O344" s="248" t="str">
        <f t="shared" si="5"/>
        <v>특수 촉진제 패키지 (15개)</v>
      </c>
    </row>
    <row r="345" spans="1:15" ht="17.25" x14ac:dyDescent="0.3">
      <c r="D345" s="253" t="s">
        <v>3660</v>
      </c>
      <c r="E345" s="253" t="s">
        <v>3661</v>
      </c>
      <c r="O345" s="248" t="str">
        <f t="shared" si="5"/>
        <v>특수 촉진제 패키지 (20개)</v>
      </c>
    </row>
    <row r="346" spans="1:15" ht="17.25" x14ac:dyDescent="0.3">
      <c r="D346" s="253" t="s">
        <v>3662</v>
      </c>
      <c r="E346" s="253" t="s">
        <v>3663</v>
      </c>
      <c r="O346" s="248" t="str">
        <f t="shared" si="5"/>
        <v>특수 촉진제 패키지 (25개)</v>
      </c>
    </row>
    <row r="347" spans="1:15" ht="17.25" x14ac:dyDescent="0.3">
      <c r="D347" s="253" t="s">
        <v>3664</v>
      </c>
      <c r="E347" s="253" t="s">
        <v>3665</v>
      </c>
      <c r="O347" s="248" t="str">
        <f t="shared" si="5"/>
        <v>특수 촉진제 패키지 (50개)</v>
      </c>
    </row>
    <row r="348" spans="1:15" ht="17.25" x14ac:dyDescent="0.3">
      <c r="D348" s="253" t="s">
        <v>3666</v>
      </c>
      <c r="E348" s="253" t="s">
        <v>3667</v>
      </c>
      <c r="O348" s="248" t="str">
        <f t="shared" si="5"/>
        <v>특수 촉진제 패키지 (70개)</v>
      </c>
    </row>
    <row r="349" spans="1:15" ht="17.25" x14ac:dyDescent="0.3">
      <c r="D349" s="253" t="s">
        <v>3668</v>
      </c>
      <c r="E349" s="253" t="s">
        <v>3669</v>
      </c>
      <c r="O349" s="248" t="str">
        <f t="shared" si="5"/>
        <v>특수 촉진제 패키지 (99개)</v>
      </c>
    </row>
    <row r="350" spans="1:15" ht="17.25" x14ac:dyDescent="0.3">
      <c r="D350" s="253" t="s">
        <v>3670</v>
      </c>
      <c r="E350" s="253" t="s">
        <v>3671</v>
      </c>
      <c r="O350" s="248" t="str">
        <f t="shared" si="5"/>
        <v>특수 촉진제 2</v>
      </c>
    </row>
    <row r="351" spans="1:15" ht="17.25" x14ac:dyDescent="0.3">
      <c r="D351" s="253" t="s">
        <v>3672</v>
      </c>
      <c r="E351" s="253" t="s">
        <v>3673</v>
      </c>
      <c r="O351" s="248" t="str">
        <f t="shared" si="5"/>
        <v>일반 촉진제 (5개)</v>
      </c>
    </row>
    <row r="352" spans="1:15" ht="17.25" x14ac:dyDescent="0.3">
      <c r="D352" s="253" t="s">
        <v>3674</v>
      </c>
      <c r="E352" s="253" t="s">
        <v>3675</v>
      </c>
      <c r="O352" s="248" t="str">
        <f t="shared" si="5"/>
        <v>일반 촉진제 (10개)</v>
      </c>
    </row>
    <row r="353" spans="1:15" ht="17.25" x14ac:dyDescent="0.3">
      <c r="D353" s="253" t="s">
        <v>3676</v>
      </c>
      <c r="E353" s="253" t="s">
        <v>3677</v>
      </c>
      <c r="O353" s="248" t="str">
        <f t="shared" si="5"/>
        <v>일반 촉진제 (20개)</v>
      </c>
    </row>
    <row r="354" spans="1:15" ht="17.25" x14ac:dyDescent="0.3">
      <c r="D354" s="253" t="s">
        <v>3678</v>
      </c>
      <c r="E354" s="253" t="s">
        <v>3679</v>
      </c>
      <c r="O354" s="248" t="str">
        <f t="shared" si="5"/>
        <v>일반 촉진제 (30개)</v>
      </c>
    </row>
    <row r="355" spans="1:15" ht="17.25" x14ac:dyDescent="0.3">
      <c r="D355" s="253" t="s">
        <v>3680</v>
      </c>
      <c r="E355" s="253" t="s">
        <v>3681</v>
      </c>
      <c r="O355" s="248" t="str">
        <f t="shared" si="5"/>
        <v>일반 촉진제 (40개)</v>
      </c>
    </row>
    <row r="356" spans="1:15" ht="17.25" x14ac:dyDescent="0.3">
      <c r="O356" s="248">
        <f t="shared" si="5"/>
        <v>0</v>
      </c>
    </row>
    <row r="357" spans="1:15" ht="17.25" x14ac:dyDescent="0.3">
      <c r="A357" s="253" t="s">
        <v>3455</v>
      </c>
      <c r="B357" s="253" t="s">
        <v>285</v>
      </c>
      <c r="D357" s="253" t="s">
        <v>3682</v>
      </c>
      <c r="E357" s="253" t="s">
        <v>3683</v>
      </c>
      <c r="O357" s="248" t="str">
        <f t="shared" si="5"/>
        <v>생산 속도를 살짝 늘려주는 영양제.^사용시 동물이 너무 빨리 자란다면^한번 더 터치해 사용을 멈출 수 있다.</v>
      </c>
    </row>
    <row r="358" spans="1:15" ht="17.25" x14ac:dyDescent="0.3">
      <c r="D358" s="253" t="s">
        <v>3684</v>
      </c>
      <c r="E358" s="253" t="s">
        <v>3683</v>
      </c>
      <c r="O358" s="248" t="str">
        <f t="shared" si="5"/>
        <v>생산속도를 약간 늘려주는 영양제.^사용시 동물이 너무 빨리 자란다면^한번 더 터치해 사용을 멈출 수 있다.</v>
      </c>
    </row>
    <row r="359" spans="1:15" ht="17.25" x14ac:dyDescent="0.3">
      <c r="D359" s="253" t="s">
        <v>3685</v>
      </c>
      <c r="E359" s="253" t="s">
        <v>3683</v>
      </c>
      <c r="O359" s="248" t="str">
        <f t="shared" si="5"/>
        <v>생산속도를 많이 늘려주는 영양제.^사용시 동물이 너무 빨리 자란다면^한번 더 터치해 사용을 멈출 수 있다.</v>
      </c>
    </row>
    <row r="360" spans="1:15" ht="17.25" x14ac:dyDescent="0.3">
      <c r="D360" s="253" t="s">
        <v>3686</v>
      </c>
      <c r="E360" s="253" t="s">
        <v>3683</v>
      </c>
      <c r="O360" s="248" t="str">
        <f t="shared" si="5"/>
        <v>생산속도를 크게 늘려주는 영양제.^사용시 동물이 너무 빨리 자란다면^한번 더 터치해 사용을 멈출 수 있다.</v>
      </c>
    </row>
    <row r="361" spans="1:15" ht="17.25" x14ac:dyDescent="0.3">
      <c r="D361" s="253" t="s">
        <v>3687</v>
      </c>
      <c r="E361" s="253" t="s">
        <v>3655</v>
      </c>
      <c r="O361" s="248" t="str">
        <f t="shared" si="5"/>
        <v>특수 촉진제 패키지</v>
      </c>
    </row>
    <row r="362" spans="1:15" ht="17.25" x14ac:dyDescent="0.3">
      <c r="D362" s="253" t="s">
        <v>3688</v>
      </c>
      <c r="E362" s="253" t="s">
        <v>3657</v>
      </c>
      <c r="O362" s="248" t="str">
        <f t="shared" si="5"/>
        <v>특수 촉진제 패키지50</v>
      </c>
    </row>
    <row r="363" spans="1:15" ht="17.25" x14ac:dyDescent="0.3">
      <c r="D363" s="253" t="s">
        <v>3689</v>
      </c>
      <c r="E363" s="253" t="s">
        <v>3659</v>
      </c>
      <c r="O363" s="248" t="str">
        <f t="shared" si="5"/>
        <v>특수 촉진제 패키지75</v>
      </c>
    </row>
    <row r="364" spans="1:15" ht="17.25" x14ac:dyDescent="0.3">
      <c r="D364" s="253" t="s">
        <v>3690</v>
      </c>
      <c r="E364" s="253" t="s">
        <v>3661</v>
      </c>
      <c r="O364" s="248" t="str">
        <f t="shared" si="5"/>
        <v>특수 촉진제 패키지100</v>
      </c>
    </row>
    <row r="365" spans="1:15" ht="17.25" x14ac:dyDescent="0.3">
      <c r="D365" s="253" t="s">
        <v>3691</v>
      </c>
      <c r="E365" s="253" t="s">
        <v>3663</v>
      </c>
      <c r="O365" s="248" t="str">
        <f t="shared" si="5"/>
        <v>특수 촉진제 패키지125</v>
      </c>
    </row>
    <row r="366" spans="1:15" ht="17.25" x14ac:dyDescent="0.3">
      <c r="D366" s="253" t="s">
        <v>3692</v>
      </c>
      <c r="E366" s="253" t="s">
        <v>3665</v>
      </c>
      <c r="O366" s="248" t="str">
        <f t="shared" si="5"/>
        <v>특수 촉진제 패키지250</v>
      </c>
    </row>
    <row r="367" spans="1:15" ht="17.25" x14ac:dyDescent="0.3">
      <c r="D367" s="253" t="s">
        <v>3693</v>
      </c>
      <c r="E367" s="253" t="s">
        <v>3667</v>
      </c>
      <c r="O367" s="248" t="str">
        <f t="shared" si="5"/>
        <v>특수 촉진제 패키지350</v>
      </c>
    </row>
    <row r="368" spans="1:15" ht="17.25" x14ac:dyDescent="0.3">
      <c r="D368" s="253" t="s">
        <v>3694</v>
      </c>
      <c r="E368" s="253" t="s">
        <v>3669</v>
      </c>
      <c r="O368" s="248" t="str">
        <f t="shared" si="5"/>
        <v>특수 촉진제 패키지495</v>
      </c>
    </row>
    <row r="369" spans="1:15" ht="17.25" x14ac:dyDescent="0.3">
      <c r="D369" s="253" t="s">
        <v>3652</v>
      </c>
      <c r="E369" s="253" t="s">
        <v>3671</v>
      </c>
      <c r="O369" s="248" t="str">
        <f t="shared" si="5"/>
        <v>특수 촉진제</v>
      </c>
    </row>
    <row r="370" spans="1:15" ht="17.25" x14ac:dyDescent="0.3">
      <c r="D370" s="253" t="s">
        <v>3695</v>
      </c>
      <c r="E370" s="254" t="s">
        <v>3695</v>
      </c>
      <c r="O370" s="248" t="str">
        <f t="shared" si="5"/>
        <v>생산 속도를 많이 늘려주는 영양제 (5개)</v>
      </c>
    </row>
    <row r="371" spans="1:15" ht="17.25" x14ac:dyDescent="0.3">
      <c r="D371" s="253" t="s">
        <v>3696</v>
      </c>
      <c r="E371" s="254" t="s">
        <v>3696</v>
      </c>
      <c r="O371" s="248" t="str">
        <f t="shared" si="5"/>
        <v>생산 속도를 많이 늘려주는 영양제 (10개)</v>
      </c>
    </row>
    <row r="372" spans="1:15" ht="17.25" x14ac:dyDescent="0.3">
      <c r="D372" s="253" t="s">
        <v>3697</v>
      </c>
      <c r="E372" s="254" t="s">
        <v>3697</v>
      </c>
      <c r="O372" s="248" t="str">
        <f t="shared" si="5"/>
        <v>생산 속도를 많이 늘려주는 영양제 (20개)</v>
      </c>
    </row>
    <row r="373" spans="1:15" ht="17.25" x14ac:dyDescent="0.3">
      <c r="D373" s="253" t="s">
        <v>3698</v>
      </c>
      <c r="E373" s="254" t="s">
        <v>3698</v>
      </c>
      <c r="O373" s="248" t="str">
        <f t="shared" si="5"/>
        <v>생산 속도를 많이 늘려주는 영양제 (30개)</v>
      </c>
    </row>
    <row r="374" spans="1:15" ht="17.25" x14ac:dyDescent="0.3">
      <c r="D374" s="253" t="s">
        <v>3699</v>
      </c>
      <c r="E374" s="254" t="s">
        <v>3699</v>
      </c>
      <c r="O374" s="248" t="str">
        <f t="shared" si="5"/>
        <v>생산 속도를 많이 늘려주는 영양제 (40개)</v>
      </c>
    </row>
    <row r="375" spans="1:15" ht="17.25" x14ac:dyDescent="0.3">
      <c r="O375" s="248">
        <f t="shared" si="5"/>
        <v>0</v>
      </c>
    </row>
    <row r="376" spans="1:15" ht="17.25" x14ac:dyDescent="0.3">
      <c r="A376" s="253" t="s">
        <v>3455</v>
      </c>
      <c r="B376" s="253" t="s">
        <v>182</v>
      </c>
      <c r="D376" s="253" t="s">
        <v>3700</v>
      </c>
      <c r="E376" s="253" t="s">
        <v>3701</v>
      </c>
      <c r="O376" s="248" t="str">
        <f t="shared" si="5"/>
        <v>부활석</v>
      </c>
    </row>
    <row r="377" spans="1:15" ht="17.25" x14ac:dyDescent="0.3">
      <c r="D377" s="253" t="s">
        <v>3702</v>
      </c>
      <c r="E377" s="253" t="s">
        <v>3703</v>
      </c>
      <c r="O377" s="248" t="str">
        <f t="shared" si="5"/>
        <v>부활석 (2개)</v>
      </c>
    </row>
    <row r="378" spans="1:15" ht="17.25" x14ac:dyDescent="0.3">
      <c r="D378" s="253" t="s">
        <v>3704</v>
      </c>
      <c r="E378" s="253" t="s">
        <v>3705</v>
      </c>
      <c r="O378" s="248" t="str">
        <f t="shared" si="5"/>
        <v>부활석 (3개)</v>
      </c>
    </row>
    <row r="379" spans="1:15" ht="17.25" x14ac:dyDescent="0.3">
      <c r="D379" s="253" t="s">
        <v>3706</v>
      </c>
      <c r="E379" s="253" t="s">
        <v>3707</v>
      </c>
      <c r="O379" s="248" t="str">
        <f t="shared" si="5"/>
        <v>부활석 (4개)</v>
      </c>
    </row>
    <row r="380" spans="1:15" ht="17.25" x14ac:dyDescent="0.3">
      <c r="D380" s="253" t="s">
        <v>3708</v>
      </c>
      <c r="E380" s="253" t="s">
        <v>3709</v>
      </c>
      <c r="O380" s="248" t="str">
        <f t="shared" si="5"/>
        <v>부활석 (5개)</v>
      </c>
    </row>
    <row r="381" spans="1:15" ht="17.25" x14ac:dyDescent="0.3">
      <c r="D381" s="253" t="s">
        <v>3710</v>
      </c>
      <c r="E381" s="253" t="s">
        <v>3711</v>
      </c>
      <c r="O381" s="248" t="str">
        <f t="shared" si="5"/>
        <v>부활석 (10개)</v>
      </c>
    </row>
    <row r="382" spans="1:15" ht="17.25" x14ac:dyDescent="0.3">
      <c r="D382" s="253" t="s">
        <v>3712</v>
      </c>
      <c r="E382" s="253" t="s">
        <v>3713</v>
      </c>
      <c r="O382" s="248" t="str">
        <f t="shared" si="5"/>
        <v>부활석 (20개)</v>
      </c>
    </row>
    <row r="383" spans="1:15" ht="17.25" x14ac:dyDescent="0.3">
      <c r="D383" s="253" t="s">
        <v>3714</v>
      </c>
      <c r="E383" s="253" t="s">
        <v>3715</v>
      </c>
      <c r="O383" s="248" t="str">
        <f t="shared" si="5"/>
        <v>부활석 (30개)</v>
      </c>
    </row>
    <row r="384" spans="1:15" ht="17.25" x14ac:dyDescent="0.3">
      <c r="D384" s="253" t="s">
        <v>3716</v>
      </c>
      <c r="E384" s="253" t="s">
        <v>3717</v>
      </c>
      <c r="O384" s="248" t="str">
        <f t="shared" si="5"/>
        <v>부활석 (50개)</v>
      </c>
    </row>
    <row r="385" spans="1:15" ht="17.25" x14ac:dyDescent="0.3">
      <c r="D385" s="253" t="s">
        <v>3718</v>
      </c>
      <c r="E385" s="253" t="s">
        <v>3719</v>
      </c>
      <c r="O385" s="248" t="str">
        <f t="shared" si="5"/>
        <v>부활석 (99개)</v>
      </c>
    </row>
    <row r="386" spans="1:15" ht="17.25" x14ac:dyDescent="0.3">
      <c r="O386" s="248">
        <f t="shared" si="5"/>
        <v>0</v>
      </c>
    </row>
    <row r="387" spans="1:15" ht="17.25" x14ac:dyDescent="0.3">
      <c r="A387" s="253" t="s">
        <v>3455</v>
      </c>
      <c r="B387" s="253" t="s">
        <v>285</v>
      </c>
      <c r="D387" s="253" t="s">
        <v>3720</v>
      </c>
      <c r="E387" s="253" t="s">
        <v>3721</v>
      </c>
      <c r="O387" s="248" t="str">
        <f t="shared" si="5"/>
        <v>쓰러진 동물을 일으켜 세울 수 있는 신비한 돌.</v>
      </c>
    </row>
    <row r="388" spans="1:15" ht="17.25" x14ac:dyDescent="0.3">
      <c r="O388" s="248">
        <f t="shared" si="5"/>
        <v>0</v>
      </c>
    </row>
    <row r="389" spans="1:15" ht="17.25" x14ac:dyDescent="0.3">
      <c r="A389" s="253" t="s">
        <v>3455</v>
      </c>
      <c r="B389" s="253" t="s">
        <v>182</v>
      </c>
      <c r="D389" s="253" t="s">
        <v>3722</v>
      </c>
      <c r="E389" s="254" t="s">
        <v>3722</v>
      </c>
      <c r="O389" s="248" t="str">
        <f t="shared" ref="O389:O452" si="6">IF($B$1="한글",D389,IF($B$1="영어",E389,IF($B$1="일본어",F389)))</f>
        <v>합성1시간단축(대표)</v>
      </c>
    </row>
    <row r="390" spans="1:15" ht="17.25" x14ac:dyDescent="0.3">
      <c r="D390" s="253" t="s">
        <v>3723</v>
      </c>
      <c r="E390" s="254" t="s">
        <v>3723</v>
      </c>
      <c r="O390" s="248" t="str">
        <f t="shared" si="6"/>
        <v>합성1시간단축 (1개)</v>
      </c>
    </row>
    <row r="391" spans="1:15" ht="17.25" x14ac:dyDescent="0.3">
      <c r="D391" s="253" t="s">
        <v>3724</v>
      </c>
      <c r="E391" s="254" t="s">
        <v>3724</v>
      </c>
      <c r="O391" s="248" t="str">
        <f t="shared" si="6"/>
        <v>합성1시간단축 (2개)</v>
      </c>
    </row>
    <row r="392" spans="1:15" ht="17.25" x14ac:dyDescent="0.3">
      <c r="D392" s="253" t="s">
        <v>3725</v>
      </c>
      <c r="E392" s="254" t="s">
        <v>3725</v>
      </c>
      <c r="O392" s="248" t="str">
        <f t="shared" si="6"/>
        <v>합성1시간단축 (3개)</v>
      </c>
    </row>
    <row r="393" spans="1:15" ht="17.25" x14ac:dyDescent="0.3">
      <c r="D393" s="253" t="s">
        <v>3726</v>
      </c>
      <c r="E393" s="254" t="s">
        <v>3726</v>
      </c>
      <c r="O393" s="248" t="str">
        <f t="shared" si="6"/>
        <v>합성1시간단축 (5개)</v>
      </c>
    </row>
    <row r="394" spans="1:15" ht="17.25" x14ac:dyDescent="0.3">
      <c r="D394" s="253" t="s">
        <v>3727</v>
      </c>
      <c r="E394" s="254" t="s">
        <v>3727</v>
      </c>
      <c r="O394" s="248" t="str">
        <f t="shared" si="6"/>
        <v>합성1시간단축 (10개)</v>
      </c>
    </row>
    <row r="395" spans="1:15" ht="17.25" x14ac:dyDescent="0.3">
      <c r="D395" s="253" t="s">
        <v>3728</v>
      </c>
      <c r="E395" s="254" t="s">
        <v>3728</v>
      </c>
      <c r="O395" s="248" t="str">
        <f t="shared" si="6"/>
        <v>합성1시간단축 (20개)</v>
      </c>
    </row>
    <row r="396" spans="1:15" ht="17.25" x14ac:dyDescent="0.3">
      <c r="D396" s="253" t="s">
        <v>3729</v>
      </c>
      <c r="E396" s="254" t="s">
        <v>3729</v>
      </c>
      <c r="O396" s="248" t="str">
        <f t="shared" si="6"/>
        <v>합성1시간단축 (30개)</v>
      </c>
    </row>
    <row r="397" spans="1:15" ht="17.25" x14ac:dyDescent="0.3">
      <c r="D397" s="253" t="s">
        <v>3730</v>
      </c>
      <c r="E397" s="254" t="s">
        <v>3730</v>
      </c>
      <c r="O397" s="248" t="str">
        <f t="shared" si="6"/>
        <v>합성1시간단축 (50개)</v>
      </c>
    </row>
    <row r="398" spans="1:15" ht="17.25" x14ac:dyDescent="0.3">
      <c r="D398" s="253" t="s">
        <v>3731</v>
      </c>
      <c r="E398" s="254" t="s">
        <v>3731</v>
      </c>
      <c r="O398" s="248" t="str">
        <f t="shared" si="6"/>
        <v>합성1시간단축 (99개)</v>
      </c>
    </row>
    <row r="399" spans="1:15" ht="17.25" x14ac:dyDescent="0.3">
      <c r="O399" s="248">
        <f t="shared" si="6"/>
        <v>0</v>
      </c>
    </row>
    <row r="400" spans="1:15" ht="17.25" x14ac:dyDescent="0.3">
      <c r="A400" s="253" t="s">
        <v>3455</v>
      </c>
      <c r="B400" s="253" t="s">
        <v>285</v>
      </c>
      <c r="D400" s="253" t="s">
        <v>3732</v>
      </c>
      <c r="E400" s="254" t="s">
        <v>3732</v>
      </c>
      <c r="O400" s="248" t="str">
        <f t="shared" si="6"/>
        <v>합성시간을 1시간 줄여준다.</v>
      </c>
    </row>
    <row r="401" spans="1:15" ht="17.25" x14ac:dyDescent="0.3">
      <c r="O401" s="248">
        <f t="shared" si="6"/>
        <v>0</v>
      </c>
    </row>
    <row r="402" spans="1:15" ht="17.25" x14ac:dyDescent="0.3">
      <c r="A402" s="253" t="s">
        <v>3455</v>
      </c>
      <c r="B402" s="253" t="s">
        <v>182</v>
      </c>
      <c r="D402" s="253" t="s">
        <v>3733</v>
      </c>
      <c r="E402" s="253" t="s">
        <v>3734</v>
      </c>
      <c r="O402" s="248" t="str">
        <f t="shared" si="6"/>
        <v>긴급요청 티켓</v>
      </c>
    </row>
    <row r="403" spans="1:15" ht="17.25" x14ac:dyDescent="0.3">
      <c r="D403" s="253" t="s">
        <v>3735</v>
      </c>
      <c r="E403" s="253" t="s">
        <v>3736</v>
      </c>
      <c r="O403" s="248" t="str">
        <f t="shared" si="6"/>
        <v>긴급요청 티켓 (2개)</v>
      </c>
    </row>
    <row r="404" spans="1:15" ht="17.25" x14ac:dyDescent="0.3">
      <c r="D404" s="253" t="s">
        <v>3737</v>
      </c>
      <c r="E404" s="253" t="s">
        <v>3738</v>
      </c>
      <c r="O404" s="248" t="str">
        <f t="shared" si="6"/>
        <v>긴급요청 티켓 (3개)</v>
      </c>
    </row>
    <row r="405" spans="1:15" ht="17.25" x14ac:dyDescent="0.3">
      <c r="D405" s="253" t="s">
        <v>3739</v>
      </c>
      <c r="E405" s="253" t="s">
        <v>3740</v>
      </c>
      <c r="O405" s="248" t="str">
        <f t="shared" si="6"/>
        <v>긴급요청 티켓 (5개)</v>
      </c>
    </row>
    <row r="406" spans="1:15" ht="17.25" x14ac:dyDescent="0.3">
      <c r="D406" s="253" t="s">
        <v>3741</v>
      </c>
      <c r="E406" s="253" t="s">
        <v>3742</v>
      </c>
      <c r="O406" s="248" t="str">
        <f t="shared" si="6"/>
        <v>긴급요청 티켓 (10개)</v>
      </c>
    </row>
    <row r="407" spans="1:15" ht="17.25" x14ac:dyDescent="0.3">
      <c r="D407" s="253" t="s">
        <v>3743</v>
      </c>
      <c r="E407" s="253" t="s">
        <v>3744</v>
      </c>
      <c r="O407" s="248" t="str">
        <f t="shared" si="6"/>
        <v>긴급요청 티켓 (15개)</v>
      </c>
    </row>
    <row r="408" spans="1:15" ht="17.25" x14ac:dyDescent="0.3">
      <c r="D408" s="253" t="s">
        <v>3745</v>
      </c>
      <c r="E408" s="253" t="s">
        <v>3746</v>
      </c>
      <c r="O408" s="248" t="str">
        <f t="shared" si="6"/>
        <v>긴급요청 티켓 (20개)</v>
      </c>
    </row>
    <row r="409" spans="1:15" ht="17.25" x14ac:dyDescent="0.3">
      <c r="D409" s="253" t="s">
        <v>3747</v>
      </c>
      <c r="E409" s="253" t="s">
        <v>3748</v>
      </c>
      <c r="O409" s="248" t="str">
        <f t="shared" si="6"/>
        <v>긴급요청 티켓 (25개)</v>
      </c>
    </row>
    <row r="410" spans="1:15" ht="17.25" x14ac:dyDescent="0.3">
      <c r="D410" s="253" t="s">
        <v>3749</v>
      </c>
      <c r="E410" s="253" t="s">
        <v>3750</v>
      </c>
      <c r="O410" s="248" t="str">
        <f t="shared" si="6"/>
        <v>긴급요청 티켓 (30개)</v>
      </c>
    </row>
    <row r="411" spans="1:15" ht="17.25" x14ac:dyDescent="0.3">
      <c r="D411" s="253" t="s">
        <v>3751</v>
      </c>
      <c r="E411" s="253" t="s">
        <v>3752</v>
      </c>
      <c r="O411" s="248" t="str">
        <f t="shared" si="6"/>
        <v>긴급요청 티켓 (50개)</v>
      </c>
    </row>
    <row r="412" spans="1:15" ht="17.25" x14ac:dyDescent="0.3">
      <c r="D412" s="253" t="s">
        <v>3753</v>
      </c>
      <c r="E412" s="253" t="s">
        <v>3754</v>
      </c>
      <c r="O412" s="248" t="str">
        <f t="shared" si="6"/>
        <v>긴급요청 티켓 (99개)</v>
      </c>
    </row>
    <row r="413" spans="1:15" ht="17.25" x14ac:dyDescent="0.3">
      <c r="O413" s="248">
        <f t="shared" si="6"/>
        <v>0</v>
      </c>
    </row>
    <row r="414" spans="1:15" ht="17.25" x14ac:dyDescent="0.3">
      <c r="A414" s="253" t="s">
        <v>3455</v>
      </c>
      <c r="B414" s="253" t="s">
        <v>285</v>
      </c>
      <c r="D414" s="253" t="s">
        <v>3755</v>
      </c>
      <c r="E414" s="253" t="s">
        <v>3756</v>
      </c>
      <c r="O414" s="248" t="str">
        <f t="shared" si="6"/>
        <v>사용시 일꾼무리를 불러 빠르게 우유를 짜도록 도와주는 아이템.</v>
      </c>
    </row>
    <row r="415" spans="1:15" ht="17.25" x14ac:dyDescent="0.3">
      <c r="O415" s="248">
        <f t="shared" si="6"/>
        <v>0</v>
      </c>
    </row>
    <row r="416" spans="1:15" ht="17.25" x14ac:dyDescent="0.3">
      <c r="A416" s="253" t="s">
        <v>3455</v>
      </c>
      <c r="B416" s="253" t="s">
        <v>182</v>
      </c>
      <c r="D416" s="253" t="s">
        <v>3757</v>
      </c>
      <c r="E416" s="253" t="s">
        <v>3758</v>
      </c>
      <c r="O416" s="248" t="str">
        <f t="shared" si="6"/>
        <v>일반 교배 티켓</v>
      </c>
    </row>
    <row r="417" spans="1:15" ht="17.25" x14ac:dyDescent="0.3">
      <c r="D417" s="253" t="s">
        <v>3759</v>
      </c>
      <c r="E417" s="253" t="s">
        <v>3760</v>
      </c>
      <c r="O417" s="248" t="str">
        <f t="shared" si="6"/>
        <v>일반 교배 티켓 (2개)</v>
      </c>
    </row>
    <row r="418" spans="1:15" ht="17.25" x14ac:dyDescent="0.3">
      <c r="D418" s="253" t="s">
        <v>3761</v>
      </c>
      <c r="E418" s="253" t="s">
        <v>3762</v>
      </c>
      <c r="O418" s="248" t="str">
        <f t="shared" si="6"/>
        <v>일반 교배 티켓 (5개)</v>
      </c>
    </row>
    <row r="419" spans="1:15" ht="17.25" x14ac:dyDescent="0.3">
      <c r="D419" s="253" t="s">
        <v>3763</v>
      </c>
      <c r="E419" s="253" t="s">
        <v>3764</v>
      </c>
      <c r="O419" s="248" t="str">
        <f t="shared" si="6"/>
        <v>일반 교배 티켓 (10개)</v>
      </c>
    </row>
    <row r="420" spans="1:15" ht="17.25" x14ac:dyDescent="0.3">
      <c r="D420" s="253" t="s">
        <v>3765</v>
      </c>
      <c r="E420" s="253" t="s">
        <v>3766</v>
      </c>
      <c r="O420" s="248" t="str">
        <f t="shared" si="6"/>
        <v>일반 교배 티켓 (20개)</v>
      </c>
    </row>
    <row r="421" spans="1:15" ht="17.25" x14ac:dyDescent="0.3">
      <c r="D421" s="253" t="s">
        <v>3767</v>
      </c>
      <c r="E421" s="253" t="s">
        <v>3768</v>
      </c>
      <c r="O421" s="248" t="str">
        <f t="shared" si="6"/>
        <v>일반 교배 티켓 (30개)</v>
      </c>
    </row>
    <row r="422" spans="1:15" ht="17.25" x14ac:dyDescent="0.3">
      <c r="D422" s="253" t="s">
        <v>3769</v>
      </c>
      <c r="E422" s="253" t="s">
        <v>3770</v>
      </c>
      <c r="O422" s="248" t="str">
        <f t="shared" si="6"/>
        <v>일반 교배 티켓 (50개)</v>
      </c>
    </row>
    <row r="423" spans="1:15" ht="17.25" x14ac:dyDescent="0.3">
      <c r="D423" s="253" t="s">
        <v>3771</v>
      </c>
      <c r="E423" s="253" t="s">
        <v>3772</v>
      </c>
      <c r="O423" s="248" t="str">
        <f t="shared" si="6"/>
        <v>일반 교배 티켓 (99개)</v>
      </c>
    </row>
    <row r="424" spans="1:15" ht="17.25" x14ac:dyDescent="0.3">
      <c r="O424" s="248">
        <f t="shared" si="6"/>
        <v>0</v>
      </c>
    </row>
    <row r="425" spans="1:15" ht="17.25" x14ac:dyDescent="0.3">
      <c r="A425" s="253" t="s">
        <v>3455</v>
      </c>
      <c r="B425" s="253" t="s">
        <v>285</v>
      </c>
      <c r="D425" s="253" t="s">
        <v>3773</v>
      </c>
      <c r="E425" s="253" t="s">
        <v>3774</v>
      </c>
      <c r="O425" s="248" t="str">
        <f t="shared" si="6"/>
        <v>일반 교배를 1회 무료로 사용할 수 있는 티켓.</v>
      </c>
    </row>
    <row r="426" spans="1:15" ht="17.25" x14ac:dyDescent="0.3">
      <c r="O426" s="248">
        <f t="shared" si="6"/>
        <v>0</v>
      </c>
    </row>
    <row r="427" spans="1:15" ht="17.25" x14ac:dyDescent="0.3">
      <c r="A427" s="253" t="s">
        <v>3455</v>
      </c>
      <c r="B427" s="253" t="s">
        <v>182</v>
      </c>
      <c r="D427" s="253" t="s">
        <v>3775</v>
      </c>
      <c r="E427" s="253" t="s">
        <v>3776</v>
      </c>
      <c r="O427" s="248" t="str">
        <f t="shared" si="6"/>
        <v>프리미엄 교배 티켓</v>
      </c>
    </row>
    <row r="428" spans="1:15" ht="17.25" x14ac:dyDescent="0.3">
      <c r="D428" s="253" t="s">
        <v>3777</v>
      </c>
      <c r="E428" s="253" t="s">
        <v>3778</v>
      </c>
      <c r="O428" s="248" t="str">
        <f t="shared" si="6"/>
        <v>프리미엄 교배 티켓 (2개)</v>
      </c>
    </row>
    <row r="429" spans="1:15" ht="17.25" x14ac:dyDescent="0.3">
      <c r="D429" s="253" t="s">
        <v>3779</v>
      </c>
      <c r="E429" s="253" t="s">
        <v>3780</v>
      </c>
      <c r="O429" s="248" t="str">
        <f t="shared" si="6"/>
        <v>프리미엄 교배 티켓 (5개)</v>
      </c>
    </row>
    <row r="430" spans="1:15" ht="17.25" x14ac:dyDescent="0.3">
      <c r="D430" s="253" t="s">
        <v>3781</v>
      </c>
      <c r="E430" s="253" t="s">
        <v>3782</v>
      </c>
      <c r="O430" s="248" t="str">
        <f t="shared" si="6"/>
        <v>프리미엄 교배 티켓 (10개)</v>
      </c>
    </row>
    <row r="431" spans="1:15" ht="17.25" x14ac:dyDescent="0.3">
      <c r="D431" s="253" t="s">
        <v>3783</v>
      </c>
      <c r="E431" s="253" t="s">
        <v>3784</v>
      </c>
      <c r="O431" s="248" t="str">
        <f t="shared" si="6"/>
        <v>프리미엄 교배 티켓 (20개)</v>
      </c>
    </row>
    <row r="432" spans="1:15" ht="17.25" x14ac:dyDescent="0.3">
      <c r="D432" s="253" t="s">
        <v>3785</v>
      </c>
      <c r="E432" s="253" t="s">
        <v>3786</v>
      </c>
      <c r="O432" s="248" t="str">
        <f t="shared" si="6"/>
        <v>프리미엄 교배 티켓 (30개)</v>
      </c>
    </row>
    <row r="433" spans="1:15" ht="17.25" x14ac:dyDescent="0.3">
      <c r="D433" s="253" t="s">
        <v>3787</v>
      </c>
      <c r="E433" s="253" t="s">
        <v>3788</v>
      </c>
      <c r="O433" s="248" t="str">
        <f t="shared" si="6"/>
        <v>프리미엄 교배 티켓 (50개)</v>
      </c>
    </row>
    <row r="434" spans="1:15" ht="17.25" x14ac:dyDescent="0.3">
      <c r="D434" s="253" t="s">
        <v>3789</v>
      </c>
      <c r="E434" s="253" t="s">
        <v>3790</v>
      </c>
      <c r="O434" s="248" t="str">
        <f t="shared" si="6"/>
        <v>프리미엄 교배 티켓 (99개)</v>
      </c>
    </row>
    <row r="435" spans="1:15" ht="17.25" x14ac:dyDescent="0.3">
      <c r="O435" s="248">
        <f t="shared" si="6"/>
        <v>0</v>
      </c>
    </row>
    <row r="436" spans="1:15" ht="17.25" x14ac:dyDescent="0.3">
      <c r="A436" s="253" t="s">
        <v>3455</v>
      </c>
      <c r="B436" s="253" t="s">
        <v>285</v>
      </c>
      <c r="D436" s="253" t="s">
        <v>3791</v>
      </c>
      <c r="E436" s="253" t="s">
        <v>3792</v>
      </c>
      <c r="O436" s="248" t="str">
        <f t="shared" si="6"/>
        <v>프리미엄 교배를 1회 무료로 사용할 수 있는 티켓.</v>
      </c>
    </row>
    <row r="437" spans="1:15" ht="17.25" x14ac:dyDescent="0.3">
      <c r="O437" s="248">
        <f t="shared" si="6"/>
        <v>0</v>
      </c>
    </row>
    <row r="438" spans="1:15" ht="17.25" x14ac:dyDescent="0.3">
      <c r="A438" s="253" t="s">
        <v>3793</v>
      </c>
      <c r="B438" s="253" t="s">
        <v>182</v>
      </c>
      <c r="D438" s="253" t="s">
        <v>341</v>
      </c>
      <c r="E438" s="253" t="s">
        <v>3794</v>
      </c>
      <c r="O438" s="248" t="str">
        <f t="shared" si="6"/>
        <v>병아리 모자</v>
      </c>
    </row>
    <row r="439" spans="1:15" ht="17.25" x14ac:dyDescent="0.3">
      <c r="D439" s="253" t="s">
        <v>342</v>
      </c>
      <c r="E439" s="253" t="s">
        <v>3795</v>
      </c>
      <c r="O439" s="248" t="str">
        <f t="shared" si="6"/>
        <v>중절모</v>
      </c>
    </row>
    <row r="440" spans="1:15" ht="17.25" x14ac:dyDescent="0.3">
      <c r="D440" s="253" t="s">
        <v>3796</v>
      </c>
      <c r="E440" s="253" t="s">
        <v>3797</v>
      </c>
      <c r="O440" s="248" t="str">
        <f t="shared" si="6"/>
        <v>해적 두건</v>
      </c>
    </row>
    <row r="441" spans="1:15" ht="17.25" x14ac:dyDescent="0.3">
      <c r="D441" s="253" t="s">
        <v>3798</v>
      </c>
      <c r="E441" s="253" t="s">
        <v>3799</v>
      </c>
      <c r="O441" s="248" t="str">
        <f t="shared" si="6"/>
        <v>하얀 신사 모자</v>
      </c>
    </row>
    <row r="442" spans="1:15" ht="17.25" x14ac:dyDescent="0.3">
      <c r="D442" s="253" t="s">
        <v>3800</v>
      </c>
      <c r="E442" s="253" t="s">
        <v>3801</v>
      </c>
      <c r="O442" s="248" t="str">
        <f t="shared" si="6"/>
        <v>검은 신사 모자</v>
      </c>
    </row>
    <row r="443" spans="1:15" ht="17.25" x14ac:dyDescent="0.3">
      <c r="D443" s="253" t="s">
        <v>3802</v>
      </c>
      <c r="E443" s="253" t="s">
        <v>3803</v>
      </c>
      <c r="O443" s="248" t="str">
        <f t="shared" si="6"/>
        <v>마린 캡</v>
      </c>
    </row>
    <row r="444" spans="1:15" ht="17.25" x14ac:dyDescent="0.3">
      <c r="D444" s="253" t="s">
        <v>343</v>
      </c>
      <c r="E444" s="253" t="s">
        <v>3804</v>
      </c>
      <c r="O444" s="248" t="str">
        <f t="shared" si="6"/>
        <v>털 모자</v>
      </c>
    </row>
    <row r="445" spans="1:15" ht="17.25" x14ac:dyDescent="0.3">
      <c r="D445" s="253" t="s">
        <v>3805</v>
      </c>
      <c r="E445" s="253" t="s">
        <v>3806</v>
      </c>
      <c r="O445" s="248" t="str">
        <f t="shared" si="6"/>
        <v>꽃모양 머리 장식</v>
      </c>
    </row>
    <row r="446" spans="1:15" ht="17.25" x14ac:dyDescent="0.3">
      <c r="D446" s="253" t="s">
        <v>3807</v>
      </c>
      <c r="E446" s="253" t="s">
        <v>3808</v>
      </c>
      <c r="O446" s="248" t="str">
        <f t="shared" si="6"/>
        <v>보드 고글</v>
      </c>
    </row>
    <row r="447" spans="1:15" ht="17.25" x14ac:dyDescent="0.3">
      <c r="D447" s="253" t="s">
        <v>344</v>
      </c>
      <c r="E447" s="253" t="s">
        <v>3809</v>
      </c>
      <c r="O447" s="248" t="str">
        <f t="shared" si="6"/>
        <v>카우보이 모자</v>
      </c>
    </row>
    <row r="448" spans="1:15" ht="17.25" x14ac:dyDescent="0.3">
      <c r="D448" s="253" t="s">
        <v>3810</v>
      </c>
      <c r="E448" s="253" t="s">
        <v>3811</v>
      </c>
      <c r="O448" s="248" t="str">
        <f t="shared" si="6"/>
        <v>젓소무늬 캡</v>
      </c>
    </row>
    <row r="449" spans="4:15" ht="17.25" x14ac:dyDescent="0.3">
      <c r="D449" s="253" t="s">
        <v>3812</v>
      </c>
      <c r="E449" s="253" t="s">
        <v>3813</v>
      </c>
      <c r="O449" s="248" t="str">
        <f t="shared" si="6"/>
        <v>마법사 모자</v>
      </c>
    </row>
    <row r="450" spans="4:15" ht="17.25" x14ac:dyDescent="0.3">
      <c r="D450" s="253" t="s">
        <v>3814</v>
      </c>
      <c r="E450" s="253" t="s">
        <v>3815</v>
      </c>
      <c r="O450" s="248" t="str">
        <f t="shared" si="6"/>
        <v>작은 왕관</v>
      </c>
    </row>
    <row r="451" spans="4:15" ht="17.25" x14ac:dyDescent="0.3">
      <c r="D451" s="253" t="s">
        <v>346</v>
      </c>
      <c r="E451" s="253" t="s">
        <v>3816</v>
      </c>
      <c r="O451" s="248" t="str">
        <f t="shared" si="6"/>
        <v>반창고</v>
      </c>
    </row>
    <row r="452" spans="4:15" ht="17.25" x14ac:dyDescent="0.3">
      <c r="D452" s="253" t="s">
        <v>347</v>
      </c>
      <c r="E452" s="253" t="s">
        <v>3817</v>
      </c>
      <c r="O452" s="248" t="str">
        <f t="shared" si="6"/>
        <v>아프로 가발</v>
      </c>
    </row>
    <row r="453" spans="4:15" ht="17.25" x14ac:dyDescent="0.3">
      <c r="D453" s="253" t="s">
        <v>348</v>
      </c>
      <c r="E453" s="253" t="s">
        <v>3818</v>
      </c>
      <c r="O453" s="248" t="str">
        <f t="shared" ref="O453:O516" si="7">IF($B$1="한글",D453,IF($B$1="영어",E453,IF($B$1="일본어",F453)))</f>
        <v>작은 꽃 모자</v>
      </c>
    </row>
    <row r="454" spans="4:15" ht="17.25" x14ac:dyDescent="0.3">
      <c r="D454" s="253" t="s">
        <v>349</v>
      </c>
      <c r="E454" s="253" t="s">
        <v>3819</v>
      </c>
      <c r="O454" s="248" t="str">
        <f t="shared" si="7"/>
        <v>삐에로 모자</v>
      </c>
    </row>
    <row r="455" spans="4:15" ht="17.25" x14ac:dyDescent="0.3">
      <c r="D455" s="253" t="s">
        <v>3820</v>
      </c>
      <c r="E455" s="253" t="s">
        <v>3821</v>
      </c>
      <c r="O455" s="248" t="str">
        <f t="shared" si="7"/>
        <v>분홍 토끼귀</v>
      </c>
    </row>
    <row r="456" spans="4:15" ht="17.25" x14ac:dyDescent="0.3">
      <c r="D456" s="253" t="s">
        <v>350</v>
      </c>
      <c r="E456" s="253" t="s">
        <v>3822</v>
      </c>
      <c r="O456" s="248" t="str">
        <f t="shared" si="7"/>
        <v>유치원 모자</v>
      </c>
    </row>
    <row r="457" spans="4:15" ht="17.25" x14ac:dyDescent="0.3">
      <c r="D457" s="253" t="s">
        <v>3823</v>
      </c>
      <c r="E457" s="253" t="s">
        <v>3824</v>
      </c>
      <c r="O457" s="248" t="str">
        <f t="shared" si="7"/>
        <v>닭 모자</v>
      </c>
    </row>
    <row r="458" spans="4:15" ht="17.25" x14ac:dyDescent="0.3">
      <c r="D458" s="253" t="s">
        <v>3825</v>
      </c>
      <c r="E458" s="253" t="s">
        <v>3826</v>
      </c>
      <c r="O458" s="248" t="str">
        <f t="shared" si="7"/>
        <v>흰색 중절모</v>
      </c>
    </row>
    <row r="459" spans="4:15" ht="17.25" x14ac:dyDescent="0.3">
      <c r="D459" s="253" t="s">
        <v>3827</v>
      </c>
      <c r="E459" s="253" t="s">
        <v>3828</v>
      </c>
      <c r="O459" s="248" t="str">
        <f t="shared" si="7"/>
        <v>푸른 해적 두건</v>
      </c>
    </row>
    <row r="460" spans="4:15" ht="17.25" x14ac:dyDescent="0.3">
      <c r="D460" s="253" t="s">
        <v>3829</v>
      </c>
      <c r="E460" s="253" t="s">
        <v>3830</v>
      </c>
      <c r="O460" s="248" t="str">
        <f t="shared" si="7"/>
        <v>분홍 신사 모자</v>
      </c>
    </row>
    <row r="461" spans="4:15" ht="17.25" x14ac:dyDescent="0.3">
      <c r="D461" s="253" t="s">
        <v>3831</v>
      </c>
      <c r="E461" s="253" t="s">
        <v>3832</v>
      </c>
      <c r="O461" s="248" t="str">
        <f t="shared" si="7"/>
        <v>파란 신사 모자</v>
      </c>
    </row>
    <row r="462" spans="4:15" ht="17.25" x14ac:dyDescent="0.3">
      <c r="D462" s="253" t="s">
        <v>3833</v>
      </c>
      <c r="E462" s="253" t="s">
        <v>3834</v>
      </c>
      <c r="O462" s="248" t="str">
        <f t="shared" si="7"/>
        <v>푸른색 마린 캡</v>
      </c>
    </row>
    <row r="463" spans="4:15" ht="17.25" x14ac:dyDescent="0.3">
      <c r="D463" s="253" t="s">
        <v>3835</v>
      </c>
      <c r="E463" s="253" t="s">
        <v>3836</v>
      </c>
      <c r="O463" s="248" t="str">
        <f t="shared" si="7"/>
        <v>포근한 털 모자</v>
      </c>
    </row>
    <row r="464" spans="4:15" ht="17.25" x14ac:dyDescent="0.3">
      <c r="D464" s="253" t="s">
        <v>3837</v>
      </c>
      <c r="E464" s="253" t="s">
        <v>3838</v>
      </c>
      <c r="O464" s="248" t="str">
        <f t="shared" si="7"/>
        <v>파티 모자</v>
      </c>
    </row>
    <row r="465" spans="4:15" ht="17.25" x14ac:dyDescent="0.3">
      <c r="D465" s="253" t="s">
        <v>3839</v>
      </c>
      <c r="E465" s="253" t="s">
        <v>3840</v>
      </c>
      <c r="O465" s="248" t="str">
        <f t="shared" si="7"/>
        <v>따듯한 보드 고글</v>
      </c>
    </row>
    <row r="466" spans="4:15" ht="17.25" x14ac:dyDescent="0.3">
      <c r="D466" s="253" t="s">
        <v>3841</v>
      </c>
      <c r="E466" s="253" t="s">
        <v>3842</v>
      </c>
      <c r="O466" s="248" t="str">
        <f t="shared" si="7"/>
        <v>붉은 카우보이 모자</v>
      </c>
    </row>
    <row r="467" spans="4:15" ht="17.25" x14ac:dyDescent="0.3">
      <c r="D467" s="253" t="s">
        <v>3843</v>
      </c>
      <c r="E467" s="253" t="s">
        <v>3844</v>
      </c>
      <c r="O467" s="248" t="str">
        <f t="shared" si="7"/>
        <v>분혼 젖소무늬 캡</v>
      </c>
    </row>
    <row r="468" spans="4:15" ht="17.25" x14ac:dyDescent="0.3">
      <c r="D468" s="253" t="s">
        <v>345</v>
      </c>
      <c r="E468" s="253" t="s">
        <v>3845</v>
      </c>
      <c r="O468" s="248" t="str">
        <f t="shared" si="7"/>
        <v>마녀 모자</v>
      </c>
    </row>
    <row r="469" spans="4:15" ht="17.25" x14ac:dyDescent="0.3">
      <c r="D469" s="253" t="s">
        <v>3846</v>
      </c>
      <c r="E469" s="253" t="s">
        <v>3847</v>
      </c>
      <c r="O469" s="248" t="str">
        <f t="shared" si="7"/>
        <v>보석 왕관</v>
      </c>
    </row>
    <row r="470" spans="4:15" ht="17.25" x14ac:dyDescent="0.3">
      <c r="D470" s="253" t="s">
        <v>3848</v>
      </c>
      <c r="E470" s="253" t="s">
        <v>3849</v>
      </c>
      <c r="O470" s="248" t="str">
        <f t="shared" si="7"/>
        <v>간호사 모자</v>
      </c>
    </row>
    <row r="471" spans="4:15" ht="17.25" x14ac:dyDescent="0.3">
      <c r="D471" s="253" t="s">
        <v>3850</v>
      </c>
      <c r="E471" s="253" t="s">
        <v>3851</v>
      </c>
      <c r="O471" s="248" t="str">
        <f t="shared" si="7"/>
        <v>리얼한 아프로 가발</v>
      </c>
    </row>
    <row r="472" spans="4:15" ht="17.25" x14ac:dyDescent="0.3">
      <c r="D472" s="253" t="s">
        <v>3852</v>
      </c>
      <c r="E472" s="253" t="s">
        <v>3853</v>
      </c>
      <c r="O472" s="248" t="str">
        <f t="shared" si="7"/>
        <v>화려한 꽃 머리띠</v>
      </c>
    </row>
    <row r="473" spans="4:15" ht="17.25" x14ac:dyDescent="0.3">
      <c r="D473" s="253" t="s">
        <v>3854</v>
      </c>
      <c r="E473" s="253" t="s">
        <v>3855</v>
      </c>
      <c r="O473" s="248" t="str">
        <f t="shared" si="7"/>
        <v>파란 삐에로 모자</v>
      </c>
    </row>
    <row r="474" spans="4:15" ht="17.25" x14ac:dyDescent="0.3">
      <c r="D474" s="253" t="s">
        <v>3856</v>
      </c>
      <c r="E474" s="253" t="s">
        <v>3857</v>
      </c>
      <c r="O474" s="248" t="str">
        <f t="shared" si="7"/>
        <v>포크 장식</v>
      </c>
    </row>
    <row r="475" spans="4:15" ht="17.25" x14ac:dyDescent="0.3">
      <c r="D475" s="253" t="s">
        <v>3858</v>
      </c>
      <c r="E475" s="253" t="s">
        <v>3859</v>
      </c>
      <c r="O475" s="248" t="str">
        <f t="shared" si="7"/>
        <v>작은 UFO 장식</v>
      </c>
    </row>
    <row r="476" spans="4:15" ht="17.25" x14ac:dyDescent="0.3">
      <c r="D476" s="253" t="s">
        <v>3860</v>
      </c>
      <c r="E476" s="253" t="s">
        <v>3861</v>
      </c>
      <c r="O476" s="248" t="str">
        <f t="shared" si="7"/>
        <v>유치원 가방</v>
      </c>
    </row>
    <row r="477" spans="4:15" ht="17.25" x14ac:dyDescent="0.3">
      <c r="D477" s="253" t="s">
        <v>3862</v>
      </c>
      <c r="E477" s="253" t="s">
        <v>3863</v>
      </c>
      <c r="O477" s="248" t="str">
        <f t="shared" si="7"/>
        <v>3등급 마크</v>
      </c>
    </row>
    <row r="478" spans="4:15" ht="17.25" x14ac:dyDescent="0.3">
      <c r="D478" s="253" t="s">
        <v>3864</v>
      </c>
      <c r="E478" s="253" t="s">
        <v>3865</v>
      </c>
      <c r="O478" s="248" t="str">
        <f t="shared" si="7"/>
        <v>집배원 가방</v>
      </c>
    </row>
    <row r="479" spans="4:15" ht="17.25" x14ac:dyDescent="0.3">
      <c r="D479" s="253" t="s">
        <v>3866</v>
      </c>
      <c r="E479" s="253" t="s">
        <v>3867</v>
      </c>
      <c r="O479" s="248" t="str">
        <f t="shared" si="7"/>
        <v>장식용 리본</v>
      </c>
    </row>
    <row r="480" spans="4:15" ht="17.25" x14ac:dyDescent="0.3">
      <c r="D480" s="253" t="s">
        <v>3868</v>
      </c>
      <c r="E480" s="253" t="s">
        <v>3869</v>
      </c>
      <c r="O480" s="248" t="str">
        <f t="shared" si="7"/>
        <v>하얀 날개</v>
      </c>
    </row>
    <row r="481" spans="4:15" ht="17.25" x14ac:dyDescent="0.3">
      <c r="D481" s="253" t="s">
        <v>3870</v>
      </c>
      <c r="E481" s="253" t="s">
        <v>3871</v>
      </c>
      <c r="O481" s="248" t="str">
        <f t="shared" si="7"/>
        <v>천사 날개</v>
      </c>
    </row>
    <row r="482" spans="4:15" ht="17.25" x14ac:dyDescent="0.3">
      <c r="D482" s="253" t="s">
        <v>3872</v>
      </c>
      <c r="E482" s="253" t="s">
        <v>3873</v>
      </c>
      <c r="O482" s="248" t="str">
        <f t="shared" si="7"/>
        <v>악마 날개</v>
      </c>
    </row>
    <row r="483" spans="4:15" ht="17.25" x14ac:dyDescent="0.3">
      <c r="D483" s="253" t="s">
        <v>3874</v>
      </c>
      <c r="E483" s="253" t="s">
        <v>3875</v>
      </c>
      <c r="O483" s="248" t="str">
        <f t="shared" si="7"/>
        <v>요정 날개</v>
      </c>
    </row>
    <row r="484" spans="4:15" ht="17.25" x14ac:dyDescent="0.3">
      <c r="D484" s="253" t="s">
        <v>3876</v>
      </c>
      <c r="E484" s="253" t="s">
        <v>3877</v>
      </c>
      <c r="O484" s="248" t="str">
        <f t="shared" si="7"/>
        <v>분홍 포크 장식</v>
      </c>
    </row>
    <row r="485" spans="4:15" ht="17.25" x14ac:dyDescent="0.3">
      <c r="D485" s="253" t="s">
        <v>3878</v>
      </c>
      <c r="E485" s="253" t="s">
        <v>3879</v>
      </c>
      <c r="O485" s="248" t="str">
        <f t="shared" si="7"/>
        <v>UFO 정찰선 장식</v>
      </c>
    </row>
    <row r="486" spans="4:15" ht="17.25" x14ac:dyDescent="0.3">
      <c r="D486" s="253" t="s">
        <v>3880</v>
      </c>
      <c r="E486" s="253" t="s">
        <v>3881</v>
      </c>
      <c r="O486" s="248" t="str">
        <f t="shared" si="7"/>
        <v>초등학교 가방</v>
      </c>
    </row>
    <row r="487" spans="4:15" ht="17.25" x14ac:dyDescent="0.3">
      <c r="D487" s="253" t="s">
        <v>3882</v>
      </c>
      <c r="E487" s="253" t="s">
        <v>3883</v>
      </c>
      <c r="O487" s="248" t="str">
        <f t="shared" si="7"/>
        <v>2등급 마크</v>
      </c>
    </row>
    <row r="488" spans="4:15" ht="17.25" x14ac:dyDescent="0.3">
      <c r="D488" s="253" t="s">
        <v>3884</v>
      </c>
      <c r="E488" s="253" t="s">
        <v>3885</v>
      </c>
      <c r="O488" s="248" t="str">
        <f t="shared" si="7"/>
        <v>커다란 옆가방</v>
      </c>
    </row>
    <row r="489" spans="4:15" ht="17.25" x14ac:dyDescent="0.3">
      <c r="D489" s="253" t="s">
        <v>3886</v>
      </c>
      <c r="E489" s="253" t="s">
        <v>3887</v>
      </c>
      <c r="O489" s="248" t="str">
        <f t="shared" si="7"/>
        <v>금색 리본</v>
      </c>
    </row>
    <row r="490" spans="4:15" ht="17.25" x14ac:dyDescent="0.3">
      <c r="D490" s="253" t="s">
        <v>3888</v>
      </c>
      <c r="E490" s="253" t="s">
        <v>3889</v>
      </c>
      <c r="O490" s="248" t="str">
        <f t="shared" si="7"/>
        <v>하늘색 날개</v>
      </c>
    </row>
    <row r="491" spans="4:15" ht="17.25" x14ac:dyDescent="0.3">
      <c r="D491" s="253" t="s">
        <v>3890</v>
      </c>
      <c r="E491" s="253" t="s">
        <v>3891</v>
      </c>
      <c r="O491" s="248" t="str">
        <f t="shared" si="7"/>
        <v>분홍색 천사 날개</v>
      </c>
    </row>
    <row r="492" spans="4:15" ht="17.25" x14ac:dyDescent="0.3">
      <c r="D492" s="253" t="s">
        <v>3892</v>
      </c>
      <c r="E492" s="253" t="s">
        <v>3893</v>
      </c>
      <c r="O492" s="248" t="str">
        <f t="shared" si="7"/>
        <v>검붉은 악마 날개</v>
      </c>
    </row>
    <row r="493" spans="4:15" ht="17.25" x14ac:dyDescent="0.3">
      <c r="D493" s="253" t="s">
        <v>3894</v>
      </c>
      <c r="E493" s="253" t="s">
        <v>3895</v>
      </c>
      <c r="O493" s="248" t="str">
        <f t="shared" si="7"/>
        <v>푸른 요정 날개</v>
      </c>
    </row>
    <row r="494" spans="4:15" ht="17.25" x14ac:dyDescent="0.3">
      <c r="D494" s="253" t="s">
        <v>3896</v>
      </c>
      <c r="E494" s="253" t="s">
        <v>3897</v>
      </c>
      <c r="O494" s="248" t="str">
        <f t="shared" si="7"/>
        <v>고급 포크 장식</v>
      </c>
    </row>
    <row r="495" spans="4:15" ht="17.25" x14ac:dyDescent="0.3">
      <c r="D495" s="253" t="s">
        <v>3898</v>
      </c>
      <c r="E495" s="253" t="s">
        <v>3899</v>
      </c>
      <c r="O495" s="248" t="str">
        <f t="shared" si="7"/>
        <v>UFO 함선 장식</v>
      </c>
    </row>
    <row r="496" spans="4:15" ht="17.25" x14ac:dyDescent="0.3">
      <c r="D496" s="253" t="s">
        <v>3900</v>
      </c>
      <c r="E496" s="253" t="s">
        <v>3901</v>
      </c>
      <c r="O496" s="248" t="str">
        <f t="shared" si="7"/>
        <v>병아리 가방</v>
      </c>
    </row>
    <row r="497" spans="1:15" ht="17.25" x14ac:dyDescent="0.3">
      <c r="D497" s="253" t="s">
        <v>3902</v>
      </c>
      <c r="E497" s="253" t="s">
        <v>3903</v>
      </c>
      <c r="O497" s="248" t="str">
        <f t="shared" si="7"/>
        <v>1등급 마크</v>
      </c>
    </row>
    <row r="498" spans="1:15" ht="17.25" x14ac:dyDescent="0.3">
      <c r="D498" s="253" t="s">
        <v>3904</v>
      </c>
      <c r="E498" s="253" t="s">
        <v>3905</v>
      </c>
      <c r="O498" s="248" t="str">
        <f t="shared" si="7"/>
        <v>고급 가죽 가방</v>
      </c>
    </row>
    <row r="499" spans="1:15" ht="17.25" x14ac:dyDescent="0.3">
      <c r="D499" s="253" t="s">
        <v>3906</v>
      </c>
      <c r="E499" s="253" t="s">
        <v>3907</v>
      </c>
      <c r="O499" s="248" t="str">
        <f t="shared" si="7"/>
        <v>명품 리본</v>
      </c>
    </row>
    <row r="500" spans="1:15" ht="17.25" x14ac:dyDescent="0.3">
      <c r="D500" s="253" t="s">
        <v>3908</v>
      </c>
      <c r="E500" s="253" t="s">
        <v>3909</v>
      </c>
      <c r="O500" s="248" t="str">
        <f t="shared" si="7"/>
        <v>금빛 날개</v>
      </c>
    </row>
    <row r="501" spans="1:15" ht="17.25" x14ac:dyDescent="0.3">
      <c r="D501" s="253" t="s">
        <v>3910</v>
      </c>
      <c r="E501" s="253" t="s">
        <v>3911</v>
      </c>
      <c r="O501" s="248" t="str">
        <f t="shared" si="7"/>
        <v>금빛 천사 날개</v>
      </c>
    </row>
    <row r="502" spans="1:15" ht="17.25" x14ac:dyDescent="0.3">
      <c r="D502" s="253" t="s">
        <v>3912</v>
      </c>
      <c r="E502" s="253" t="s">
        <v>3913</v>
      </c>
      <c r="O502" s="248" t="str">
        <f t="shared" si="7"/>
        <v>박쥐 악마 날개</v>
      </c>
    </row>
    <row r="503" spans="1:15" ht="17.25" x14ac:dyDescent="0.3">
      <c r="D503" s="253" t="s">
        <v>3914</v>
      </c>
      <c r="E503" s="253" t="s">
        <v>3915</v>
      </c>
      <c r="O503" s="248" t="str">
        <f t="shared" si="7"/>
        <v>핑크 요정 날개</v>
      </c>
    </row>
    <row r="504" spans="1:15" ht="17.25" x14ac:dyDescent="0.3">
      <c r="D504" s="253" t="s">
        <v>3916</v>
      </c>
      <c r="E504" s="253" t="s">
        <v>3917</v>
      </c>
      <c r="O504" s="248" t="str">
        <f t="shared" si="7"/>
        <v>최고급 포크 장식</v>
      </c>
    </row>
    <row r="505" spans="1:15" ht="17.25" x14ac:dyDescent="0.3">
      <c r="D505" s="253" t="s">
        <v>3918</v>
      </c>
      <c r="E505" s="253" t="s">
        <v>3919</v>
      </c>
      <c r="O505" s="248" t="str">
        <f t="shared" si="7"/>
        <v>UFO 모선 장식</v>
      </c>
    </row>
    <row r="506" spans="1:15" ht="17.25" x14ac:dyDescent="0.3">
      <c r="D506" s="253" t="s">
        <v>3920</v>
      </c>
      <c r="E506" s="253" t="s">
        <v>3921</v>
      </c>
      <c r="O506" s="248" t="str">
        <f t="shared" si="7"/>
        <v>고급 병아리 가방</v>
      </c>
    </row>
    <row r="507" spans="1:15" ht="17.25" x14ac:dyDescent="0.3">
      <c r="D507" s="253" t="s">
        <v>3922</v>
      </c>
      <c r="E507" s="253" t="s">
        <v>3923</v>
      </c>
      <c r="O507" s="248" t="str">
        <f t="shared" si="7"/>
        <v>특등급 딱지</v>
      </c>
    </row>
    <row r="508" spans="1:15" ht="17.25" x14ac:dyDescent="0.3">
      <c r="D508" s="253" t="s">
        <v>3924</v>
      </c>
      <c r="E508" s="253" t="s">
        <v>3925</v>
      </c>
      <c r="O508" s="248" t="str">
        <f t="shared" si="7"/>
        <v>수제 가죽 가방</v>
      </c>
    </row>
    <row r="509" spans="1:15" ht="17.25" x14ac:dyDescent="0.3">
      <c r="D509" s="253" t="s">
        <v>3926</v>
      </c>
      <c r="E509" s="253" t="s">
        <v>3927</v>
      </c>
      <c r="O509" s="248" t="str">
        <f t="shared" si="7"/>
        <v>실크 리본</v>
      </c>
    </row>
    <row r="510" spans="1:15" ht="17.25" x14ac:dyDescent="0.3">
      <c r="O510" s="248">
        <f t="shared" si="7"/>
        <v>0</v>
      </c>
    </row>
    <row r="511" spans="1:15" ht="17.25" x14ac:dyDescent="0.3">
      <c r="A511" s="253" t="s">
        <v>3928</v>
      </c>
      <c r="B511" s="253" t="s">
        <v>182</v>
      </c>
      <c r="D511" s="253" t="s">
        <v>3929</v>
      </c>
      <c r="E511" s="254" t="s">
        <v>3929</v>
      </c>
      <c r="O511" s="248" t="str">
        <f t="shared" si="7"/>
        <v>우정포인트5</v>
      </c>
    </row>
    <row r="512" spans="1:15" ht="17.25" x14ac:dyDescent="0.3">
      <c r="D512" s="253" t="s">
        <v>3930</v>
      </c>
      <c r="E512" s="254" t="s">
        <v>3930</v>
      </c>
      <c r="O512" s="248" t="str">
        <f t="shared" si="7"/>
        <v>우정포인트10</v>
      </c>
    </row>
    <row r="513" spans="4:15" ht="17.25" x14ac:dyDescent="0.3">
      <c r="D513" s="253" t="s">
        <v>3931</v>
      </c>
      <c r="E513" s="254" t="s">
        <v>3931</v>
      </c>
      <c r="O513" s="248" t="str">
        <f t="shared" si="7"/>
        <v>우정포인트15</v>
      </c>
    </row>
    <row r="514" spans="4:15" ht="17.25" x14ac:dyDescent="0.3">
      <c r="D514" s="253" t="s">
        <v>3932</v>
      </c>
      <c r="E514" s="254" t="s">
        <v>3932</v>
      </c>
      <c r="O514" s="248" t="str">
        <f t="shared" si="7"/>
        <v>우정포인트20</v>
      </c>
    </row>
    <row r="515" spans="4:15" ht="17.25" x14ac:dyDescent="0.3">
      <c r="D515" s="253" t="s">
        <v>3933</v>
      </c>
      <c r="E515" s="254" t="s">
        <v>3933</v>
      </c>
      <c r="O515" s="248" t="str">
        <f t="shared" si="7"/>
        <v>우정포인트25</v>
      </c>
    </row>
    <row r="516" spans="4:15" ht="17.25" x14ac:dyDescent="0.3">
      <c r="D516" s="253" t="s">
        <v>3934</v>
      </c>
      <c r="E516" s="254" t="s">
        <v>3934</v>
      </c>
      <c r="O516" s="248" t="str">
        <f t="shared" si="7"/>
        <v>우정포인트30</v>
      </c>
    </row>
    <row r="517" spans="4:15" ht="17.25" x14ac:dyDescent="0.3">
      <c r="D517" s="253" t="s">
        <v>3935</v>
      </c>
      <c r="E517" s="254" t="s">
        <v>3935</v>
      </c>
      <c r="O517" s="248" t="str">
        <f t="shared" ref="O517:O580" si="8">IF($B$1="한글",D517,IF($B$1="영어",E517,IF($B$1="일본어",F517)))</f>
        <v>우정포인트35</v>
      </c>
    </row>
    <row r="518" spans="4:15" ht="17.25" x14ac:dyDescent="0.3">
      <c r="D518" s="253" t="s">
        <v>3936</v>
      </c>
      <c r="E518" s="254" t="s">
        <v>3936</v>
      </c>
      <c r="O518" s="248" t="str">
        <f t="shared" si="8"/>
        <v>우정포인트40</v>
      </c>
    </row>
    <row r="519" spans="4:15" ht="17.25" x14ac:dyDescent="0.3">
      <c r="D519" s="253" t="s">
        <v>3937</v>
      </c>
      <c r="E519" s="254" t="s">
        <v>3937</v>
      </c>
      <c r="O519" s="248" t="str">
        <f t="shared" si="8"/>
        <v>우정포인트45</v>
      </c>
    </row>
    <row r="520" spans="4:15" ht="17.25" x14ac:dyDescent="0.3">
      <c r="D520" s="253" t="s">
        <v>3938</v>
      </c>
      <c r="E520" s="254" t="s">
        <v>3938</v>
      </c>
      <c r="O520" s="248" t="str">
        <f t="shared" si="8"/>
        <v>우정포인트50</v>
      </c>
    </row>
    <row r="521" spans="4:15" ht="17.25" x14ac:dyDescent="0.3">
      <c r="D521" s="253" t="s">
        <v>3939</v>
      </c>
      <c r="E521" s="254" t="s">
        <v>3939</v>
      </c>
      <c r="O521" s="248" t="str">
        <f t="shared" si="8"/>
        <v>우정포인트60</v>
      </c>
    </row>
    <row r="522" spans="4:15" ht="17.25" x14ac:dyDescent="0.3">
      <c r="D522" s="253" t="s">
        <v>3940</v>
      </c>
      <c r="E522" s="254" t="s">
        <v>3940</v>
      </c>
      <c r="O522" s="248" t="str">
        <f t="shared" si="8"/>
        <v>우정포인트70</v>
      </c>
    </row>
    <row r="523" spans="4:15" ht="17.25" x14ac:dyDescent="0.3">
      <c r="D523" s="253" t="s">
        <v>3941</v>
      </c>
      <c r="E523" s="254" t="s">
        <v>3941</v>
      </c>
      <c r="O523" s="248" t="str">
        <f t="shared" si="8"/>
        <v>우정포인트80</v>
      </c>
    </row>
    <row r="524" spans="4:15" ht="17.25" x14ac:dyDescent="0.3">
      <c r="D524" s="253" t="s">
        <v>3942</v>
      </c>
      <c r="E524" s="254" t="s">
        <v>3942</v>
      </c>
      <c r="O524" s="248" t="str">
        <f t="shared" si="8"/>
        <v>우정포인트90</v>
      </c>
    </row>
    <row r="525" spans="4:15" ht="17.25" x14ac:dyDescent="0.3">
      <c r="D525" s="253" t="s">
        <v>3943</v>
      </c>
      <c r="E525" s="254" t="s">
        <v>3943</v>
      </c>
      <c r="O525" s="248" t="str">
        <f t="shared" si="8"/>
        <v>우정포인트100</v>
      </c>
    </row>
    <row r="526" spans="4:15" ht="17.25" x14ac:dyDescent="0.3">
      <c r="D526" s="253" t="s">
        <v>3944</v>
      </c>
      <c r="E526" s="254" t="s">
        <v>3944</v>
      </c>
      <c r="O526" s="248" t="str">
        <f t="shared" si="8"/>
        <v>우정포인트150</v>
      </c>
    </row>
    <row r="527" spans="4:15" ht="17.25" x14ac:dyDescent="0.3">
      <c r="D527" s="253" t="s">
        <v>3945</v>
      </c>
      <c r="E527" s="254" t="s">
        <v>3945</v>
      </c>
      <c r="O527" s="248" t="str">
        <f t="shared" si="8"/>
        <v>우정포인트200</v>
      </c>
    </row>
    <row r="528" spans="4:15" ht="17.25" x14ac:dyDescent="0.3">
      <c r="D528" s="253" t="s">
        <v>3946</v>
      </c>
      <c r="E528" s="254" t="s">
        <v>3946</v>
      </c>
      <c r="O528" s="248" t="str">
        <f t="shared" si="8"/>
        <v>우정포인트250</v>
      </c>
    </row>
    <row r="529" spans="1:15" ht="17.25" x14ac:dyDescent="0.3">
      <c r="D529" s="253" t="s">
        <v>3947</v>
      </c>
      <c r="E529" s="254" t="s">
        <v>3947</v>
      </c>
      <c r="O529" s="248" t="str">
        <f t="shared" si="8"/>
        <v>우정포인트300</v>
      </c>
    </row>
    <row r="530" spans="1:15" ht="17.25" x14ac:dyDescent="0.3">
      <c r="D530" s="253" t="s">
        <v>3948</v>
      </c>
      <c r="E530" s="254" t="s">
        <v>3948</v>
      </c>
      <c r="O530" s="248" t="str">
        <f t="shared" si="8"/>
        <v>우정포인트350</v>
      </c>
    </row>
    <row r="531" spans="1:15" ht="17.25" x14ac:dyDescent="0.3">
      <c r="D531" s="253" t="s">
        <v>3949</v>
      </c>
      <c r="E531" s="254" t="s">
        <v>3949</v>
      </c>
      <c r="O531" s="248" t="str">
        <f t="shared" si="8"/>
        <v>우정포인트400</v>
      </c>
    </row>
    <row r="532" spans="1:15" ht="17.25" x14ac:dyDescent="0.3">
      <c r="D532" s="253" t="s">
        <v>3950</v>
      </c>
      <c r="E532" s="254" t="s">
        <v>3950</v>
      </c>
      <c r="O532" s="248" t="str">
        <f t="shared" si="8"/>
        <v>우정포인트500</v>
      </c>
    </row>
    <row r="533" spans="1:15" ht="17.25" x14ac:dyDescent="0.3">
      <c r="O533" s="248">
        <f t="shared" si="8"/>
        <v>0</v>
      </c>
    </row>
    <row r="534" spans="1:15" ht="17.25" x14ac:dyDescent="0.3">
      <c r="A534" s="253" t="s">
        <v>3951</v>
      </c>
      <c r="B534" s="253" t="s">
        <v>182</v>
      </c>
      <c r="D534" s="253" t="s">
        <v>3952</v>
      </c>
      <c r="E534" s="253" t="s">
        <v>3953</v>
      </c>
      <c r="O534" s="248" t="str">
        <f t="shared" si="8"/>
        <v>하트</v>
      </c>
    </row>
    <row r="535" spans="1:15" ht="17.25" x14ac:dyDescent="0.3">
      <c r="D535" s="253" t="s">
        <v>3954</v>
      </c>
      <c r="E535" s="253" t="s">
        <v>3955</v>
      </c>
      <c r="O535" s="248" t="str">
        <f t="shared" si="8"/>
        <v>하트 뭉치</v>
      </c>
    </row>
    <row r="536" spans="1:15" ht="17.25" x14ac:dyDescent="0.3">
      <c r="D536" s="253" t="s">
        <v>3956</v>
      </c>
      <c r="E536" s="253" t="s">
        <v>3957</v>
      </c>
      <c r="O536" s="248" t="str">
        <f t="shared" si="8"/>
        <v>하트 주머니</v>
      </c>
    </row>
    <row r="537" spans="1:15" ht="17.25" x14ac:dyDescent="0.3">
      <c r="D537" s="253" t="s">
        <v>3958</v>
      </c>
      <c r="E537" s="253" t="s">
        <v>3959</v>
      </c>
      <c r="O537" s="248" t="str">
        <f t="shared" si="8"/>
        <v>작은 하트 상자</v>
      </c>
    </row>
    <row r="538" spans="1:15" ht="17.25" x14ac:dyDescent="0.3">
      <c r="D538" s="253" t="s">
        <v>3960</v>
      </c>
      <c r="E538" s="253" t="s">
        <v>3961</v>
      </c>
      <c r="O538" s="248" t="str">
        <f t="shared" si="8"/>
        <v>큰 하트 상자</v>
      </c>
    </row>
    <row r="539" spans="1:15" ht="17.25" x14ac:dyDescent="0.3">
      <c r="D539" s="253" t="s">
        <v>3962</v>
      </c>
      <c r="E539" s="253" t="s">
        <v>3963</v>
      </c>
      <c r="O539" s="248" t="str">
        <f t="shared" si="8"/>
        <v>하트 (20개)</v>
      </c>
    </row>
    <row r="540" spans="1:15" ht="17.25" x14ac:dyDescent="0.3">
      <c r="D540" s="253" t="s">
        <v>488</v>
      </c>
      <c r="E540" s="253" t="s">
        <v>3964</v>
      </c>
      <c r="O540" s="248" t="str">
        <f t="shared" si="8"/>
        <v>도감용 하트 500</v>
      </c>
    </row>
    <row r="541" spans="1:15" ht="17.25" x14ac:dyDescent="0.3">
      <c r="D541" s="253" t="s">
        <v>489</v>
      </c>
      <c r="E541" s="253" t="s">
        <v>3965</v>
      </c>
      <c r="O541" s="248" t="str">
        <f t="shared" si="8"/>
        <v>도감용 하트 900</v>
      </c>
    </row>
    <row r="542" spans="1:15" ht="17.25" x14ac:dyDescent="0.3">
      <c r="D542" s="253" t="s">
        <v>3966</v>
      </c>
      <c r="E542" s="253" t="s">
        <v>3967</v>
      </c>
      <c r="O542" s="248" t="str">
        <f t="shared" si="8"/>
        <v>하트2</v>
      </c>
    </row>
    <row r="543" spans="1:15" ht="17.25" x14ac:dyDescent="0.3">
      <c r="D543" s="253" t="s">
        <v>3968</v>
      </c>
      <c r="E543" s="253" t="s">
        <v>3969</v>
      </c>
      <c r="O543" s="248" t="str">
        <f t="shared" si="8"/>
        <v>하트3</v>
      </c>
    </row>
    <row r="544" spans="1:15" ht="17.25" x14ac:dyDescent="0.3">
      <c r="D544" s="253" t="s">
        <v>3970</v>
      </c>
      <c r="E544" s="253" t="s">
        <v>3971</v>
      </c>
      <c r="O544" s="248" t="str">
        <f t="shared" si="8"/>
        <v>하트4</v>
      </c>
    </row>
    <row r="545" spans="1:15" ht="17.25" x14ac:dyDescent="0.3">
      <c r="D545" s="253" t="s">
        <v>3972</v>
      </c>
      <c r="E545" s="253" t="s">
        <v>3973</v>
      </c>
      <c r="O545" s="248" t="str">
        <f t="shared" si="8"/>
        <v>하트5</v>
      </c>
    </row>
    <row r="546" spans="1:15" ht="17.25" x14ac:dyDescent="0.3">
      <c r="D546" s="253" t="s">
        <v>3974</v>
      </c>
      <c r="E546" s="253" t="s">
        <v>3975</v>
      </c>
      <c r="O546" s="248" t="str">
        <f t="shared" si="8"/>
        <v>하트10</v>
      </c>
    </row>
    <row r="547" spans="1:15" ht="17.25" x14ac:dyDescent="0.3">
      <c r="D547" s="253" t="s">
        <v>3976</v>
      </c>
      <c r="E547" s="253" t="s">
        <v>3977</v>
      </c>
      <c r="O547" s="248" t="str">
        <f t="shared" si="8"/>
        <v>하트30</v>
      </c>
    </row>
    <row r="548" spans="1:15" ht="17.25" x14ac:dyDescent="0.3">
      <c r="D548" s="253" t="s">
        <v>3978</v>
      </c>
      <c r="E548" s="253" t="s">
        <v>3979</v>
      </c>
      <c r="O548" s="248" t="str">
        <f t="shared" si="8"/>
        <v>하트40</v>
      </c>
    </row>
    <row r="549" spans="1:15" ht="17.25" x14ac:dyDescent="0.3">
      <c r="D549" s="253" t="s">
        <v>3980</v>
      </c>
      <c r="E549" s="253" t="s">
        <v>3981</v>
      </c>
      <c r="O549" s="248" t="str">
        <f t="shared" si="8"/>
        <v>하트50</v>
      </c>
    </row>
    <row r="550" spans="1:15" ht="17.25" x14ac:dyDescent="0.3">
      <c r="O550" s="248">
        <f t="shared" si="8"/>
        <v>0</v>
      </c>
    </row>
    <row r="551" spans="1:15" ht="17.25" x14ac:dyDescent="0.3">
      <c r="A551" s="253" t="s">
        <v>3982</v>
      </c>
      <c r="B551" s="253" t="s">
        <v>182</v>
      </c>
      <c r="D551" s="253" t="s">
        <v>3983</v>
      </c>
      <c r="E551" s="253" t="s">
        <v>3984</v>
      </c>
      <c r="O551" s="248" t="str">
        <f t="shared" si="8"/>
        <v>수정</v>
      </c>
    </row>
    <row r="552" spans="1:15" ht="17.25" x14ac:dyDescent="0.3">
      <c r="D552" s="253" t="s">
        <v>3985</v>
      </c>
      <c r="E552" s="253" t="s">
        <v>3986</v>
      </c>
      <c r="O552" s="248" t="str">
        <f t="shared" si="8"/>
        <v>수정 뭉치</v>
      </c>
    </row>
    <row r="553" spans="1:15" ht="17.25" x14ac:dyDescent="0.3">
      <c r="D553" s="253" t="s">
        <v>3987</v>
      </c>
      <c r="E553" s="253" t="s">
        <v>3988</v>
      </c>
      <c r="O553" s="248" t="str">
        <f t="shared" si="8"/>
        <v>수정 주머니</v>
      </c>
    </row>
    <row r="554" spans="1:15" ht="17.25" x14ac:dyDescent="0.3">
      <c r="D554" s="253" t="s">
        <v>3989</v>
      </c>
      <c r="E554" s="253" t="s">
        <v>3990</v>
      </c>
      <c r="O554" s="248" t="str">
        <f t="shared" si="8"/>
        <v>작은 수정 상자</v>
      </c>
    </row>
    <row r="555" spans="1:15" ht="17.25" x14ac:dyDescent="0.3">
      <c r="D555" s="253" t="s">
        <v>3991</v>
      </c>
      <c r="E555" s="253" t="s">
        <v>3992</v>
      </c>
      <c r="O555" s="248" t="str">
        <f t="shared" si="8"/>
        <v>큰 수정 상자</v>
      </c>
    </row>
    <row r="556" spans="1:15" ht="17.25" x14ac:dyDescent="0.3">
      <c r="D556" s="253" t="s">
        <v>3993</v>
      </c>
      <c r="E556" s="253" t="s">
        <v>3994</v>
      </c>
      <c r="O556" s="248" t="str">
        <f t="shared" si="8"/>
        <v>대형 수정 상자</v>
      </c>
    </row>
    <row r="557" spans="1:15" ht="17.25" x14ac:dyDescent="0.3">
      <c r="D557" s="253" t="s">
        <v>3995</v>
      </c>
      <c r="E557" s="253" t="s">
        <v>3996</v>
      </c>
      <c r="O557" s="248" t="str">
        <f t="shared" si="8"/>
        <v>친구초대용 수정 15</v>
      </c>
    </row>
    <row r="558" spans="1:15" ht="17.25" x14ac:dyDescent="0.3">
      <c r="D558" s="253" t="s">
        <v>3997</v>
      </c>
      <c r="E558" s="253" t="s">
        <v>3998</v>
      </c>
      <c r="O558" s="248" t="str">
        <f t="shared" si="8"/>
        <v>출석보상용 수정 5</v>
      </c>
    </row>
    <row r="559" spans="1:15" ht="17.25" x14ac:dyDescent="0.3">
      <c r="D559" s="253" t="s">
        <v>3999</v>
      </c>
      <c r="E559" s="253" t="s">
        <v>4000</v>
      </c>
      <c r="O559" s="248" t="str">
        <f t="shared" si="8"/>
        <v>튜토리얼보상수정</v>
      </c>
    </row>
    <row r="560" spans="1:15" ht="17.25" x14ac:dyDescent="0.3">
      <c r="D560" s="253" t="s">
        <v>4001</v>
      </c>
      <c r="E560" s="253" t="s">
        <v>4002</v>
      </c>
      <c r="O560" s="248" t="str">
        <f t="shared" si="8"/>
        <v>수정10</v>
      </c>
    </row>
    <row r="561" spans="4:15" ht="17.25" x14ac:dyDescent="0.3">
      <c r="D561" s="253" t="s">
        <v>4003</v>
      </c>
      <c r="E561" s="253" t="s">
        <v>4004</v>
      </c>
      <c r="O561" s="248" t="str">
        <f t="shared" si="8"/>
        <v>수정20</v>
      </c>
    </row>
    <row r="562" spans="4:15" ht="17.25" x14ac:dyDescent="0.3">
      <c r="D562" s="253" t="s">
        <v>4005</v>
      </c>
      <c r="E562" s="253" t="s">
        <v>4006</v>
      </c>
      <c r="O562" s="248" t="str">
        <f t="shared" si="8"/>
        <v>수정30</v>
      </c>
    </row>
    <row r="563" spans="4:15" ht="17.25" x14ac:dyDescent="0.3">
      <c r="D563" s="253" t="s">
        <v>4007</v>
      </c>
      <c r="E563" s="253" t="s">
        <v>4008</v>
      </c>
      <c r="O563" s="248" t="str">
        <f t="shared" si="8"/>
        <v>수정40</v>
      </c>
    </row>
    <row r="564" spans="4:15" ht="17.25" x14ac:dyDescent="0.3">
      <c r="D564" s="253" t="s">
        <v>4009</v>
      </c>
      <c r="E564" s="253" t="s">
        <v>4010</v>
      </c>
      <c r="O564" s="248" t="str">
        <f t="shared" si="8"/>
        <v>수정50</v>
      </c>
    </row>
    <row r="565" spans="4:15" ht="17.25" x14ac:dyDescent="0.3">
      <c r="D565" s="253" t="s">
        <v>4011</v>
      </c>
      <c r="E565" s="253" t="s">
        <v>4012</v>
      </c>
      <c r="O565" s="248" t="str">
        <f t="shared" si="8"/>
        <v>수정60</v>
      </c>
    </row>
    <row r="566" spans="4:15" ht="17.25" x14ac:dyDescent="0.3">
      <c r="D566" s="253" t="s">
        <v>4013</v>
      </c>
      <c r="E566" s="253" t="s">
        <v>4014</v>
      </c>
      <c r="O566" s="248" t="str">
        <f t="shared" si="8"/>
        <v>수정70</v>
      </c>
    </row>
    <row r="567" spans="4:15" ht="17.25" x14ac:dyDescent="0.3">
      <c r="D567" s="253" t="s">
        <v>4015</v>
      </c>
      <c r="E567" s="253" t="s">
        <v>4016</v>
      </c>
      <c r="O567" s="248" t="str">
        <f t="shared" si="8"/>
        <v>수정80</v>
      </c>
    </row>
    <row r="568" spans="4:15" ht="17.25" x14ac:dyDescent="0.3">
      <c r="D568" s="253" t="s">
        <v>4017</v>
      </c>
      <c r="E568" s="253" t="s">
        <v>4018</v>
      </c>
      <c r="O568" s="248" t="str">
        <f t="shared" si="8"/>
        <v>수정90</v>
      </c>
    </row>
    <row r="569" spans="4:15" ht="17.25" x14ac:dyDescent="0.3">
      <c r="D569" s="253" t="s">
        <v>4019</v>
      </c>
      <c r="E569" s="253" t="s">
        <v>4020</v>
      </c>
      <c r="O569" s="248" t="str">
        <f t="shared" si="8"/>
        <v>수정100</v>
      </c>
    </row>
    <row r="570" spans="4:15" ht="17.25" x14ac:dyDescent="0.3">
      <c r="D570" s="253" t="s">
        <v>4021</v>
      </c>
      <c r="E570" s="253" t="s">
        <v>4022</v>
      </c>
      <c r="O570" s="248" t="str">
        <f t="shared" si="8"/>
        <v>수정150</v>
      </c>
    </row>
    <row r="571" spans="4:15" ht="17.25" x14ac:dyDescent="0.3">
      <c r="D571" s="253" t="s">
        <v>4023</v>
      </c>
      <c r="E571" s="253" t="s">
        <v>4024</v>
      </c>
      <c r="O571" s="248" t="str">
        <f t="shared" si="8"/>
        <v>수정200</v>
      </c>
    </row>
    <row r="572" spans="4:15" ht="17.25" x14ac:dyDescent="0.3">
      <c r="D572" s="253" t="s">
        <v>4025</v>
      </c>
      <c r="E572" s="253" t="s">
        <v>4026</v>
      </c>
      <c r="O572" s="248" t="str">
        <f t="shared" si="8"/>
        <v>수정250</v>
      </c>
    </row>
    <row r="573" spans="4:15" ht="17.25" x14ac:dyDescent="0.3">
      <c r="D573" s="253" t="s">
        <v>4027</v>
      </c>
      <c r="E573" s="253" t="s">
        <v>4028</v>
      </c>
      <c r="O573" s="248" t="str">
        <f t="shared" si="8"/>
        <v>수정300</v>
      </c>
    </row>
    <row r="574" spans="4:15" ht="17.25" x14ac:dyDescent="0.3">
      <c r="D574" s="253" t="s">
        <v>4029</v>
      </c>
      <c r="E574" s="253" t="s">
        <v>4030</v>
      </c>
      <c r="O574" s="248" t="str">
        <f t="shared" si="8"/>
        <v>수정1</v>
      </c>
    </row>
    <row r="575" spans="4:15" ht="17.25" x14ac:dyDescent="0.3">
      <c r="D575" s="253" t="s">
        <v>4031</v>
      </c>
      <c r="E575" s="253" t="s">
        <v>4032</v>
      </c>
      <c r="O575" s="248" t="str">
        <f t="shared" si="8"/>
        <v>수정2</v>
      </c>
    </row>
    <row r="576" spans="4:15" ht="17.25" x14ac:dyDescent="0.3">
      <c r="D576" s="253" t="s">
        <v>4033</v>
      </c>
      <c r="E576" s="253" t="s">
        <v>4034</v>
      </c>
      <c r="O576" s="248" t="str">
        <f t="shared" si="8"/>
        <v>수정3</v>
      </c>
    </row>
    <row r="577" spans="1:15" ht="17.25" x14ac:dyDescent="0.3">
      <c r="D577" s="253" t="s">
        <v>4035</v>
      </c>
      <c r="E577" s="253" t="s">
        <v>4036</v>
      </c>
      <c r="O577" s="248" t="str">
        <f t="shared" si="8"/>
        <v>수정4</v>
      </c>
    </row>
    <row r="578" spans="1:15" ht="17.25" x14ac:dyDescent="0.3">
      <c r="D578" s="253" t="s">
        <v>4037</v>
      </c>
      <c r="E578" s="253" t="s">
        <v>4038</v>
      </c>
      <c r="O578" s="248" t="str">
        <f t="shared" si="8"/>
        <v>수정5</v>
      </c>
    </row>
    <row r="579" spans="1:15" ht="17.25" x14ac:dyDescent="0.3">
      <c r="O579" s="248">
        <f t="shared" si="8"/>
        <v>0</v>
      </c>
    </row>
    <row r="580" spans="1:15" ht="17.25" x14ac:dyDescent="0.3">
      <c r="A580" s="253" t="s">
        <v>4039</v>
      </c>
      <c r="B580" s="253" t="s">
        <v>182</v>
      </c>
      <c r="D580" s="253" t="s">
        <v>4040</v>
      </c>
      <c r="E580" s="253" t="s">
        <v>4041</v>
      </c>
      <c r="O580" s="248" t="str">
        <f t="shared" si="8"/>
        <v>20만 코인</v>
      </c>
    </row>
    <row r="581" spans="1:15" ht="17.25" x14ac:dyDescent="0.3">
      <c r="D581" s="253" t="s">
        <v>4042</v>
      </c>
      <c r="E581" s="253" t="s">
        <v>4043</v>
      </c>
      <c r="O581" s="248" t="str">
        <f t="shared" ref="O581:O644" si="9">IF($B$1="한글",D581,IF($B$1="영어",E581,IF($B$1="일본어",F581)))</f>
        <v>75만 코인</v>
      </c>
    </row>
    <row r="582" spans="1:15" ht="17.25" x14ac:dyDescent="0.3">
      <c r="D582" s="253" t="s">
        <v>4044</v>
      </c>
      <c r="E582" s="253" t="s">
        <v>4045</v>
      </c>
      <c r="O582" s="248" t="str">
        <f t="shared" si="9"/>
        <v>150만 코인</v>
      </c>
    </row>
    <row r="583" spans="1:15" ht="17.25" x14ac:dyDescent="0.3">
      <c r="D583" s="253" t="s">
        <v>4046</v>
      </c>
      <c r="E583" s="253" t="s">
        <v>4047</v>
      </c>
      <c r="O583" s="248" t="str">
        <f t="shared" si="9"/>
        <v>300만 코인</v>
      </c>
    </row>
    <row r="584" spans="1:15" ht="17.25" x14ac:dyDescent="0.3">
      <c r="D584" s="253" t="s">
        <v>4048</v>
      </c>
      <c r="E584" s="253" t="s">
        <v>4049</v>
      </c>
      <c r="O584" s="248" t="str">
        <f t="shared" si="9"/>
        <v>650만 코인</v>
      </c>
    </row>
    <row r="585" spans="1:15" ht="17.25" x14ac:dyDescent="0.3">
      <c r="D585" s="253" t="s">
        <v>4050</v>
      </c>
      <c r="E585" s="253" t="s">
        <v>4051</v>
      </c>
      <c r="O585" s="248" t="str">
        <f t="shared" si="9"/>
        <v>작은 코인</v>
      </c>
    </row>
    <row r="586" spans="1:15" ht="17.25" x14ac:dyDescent="0.3">
      <c r="D586" s="253" t="s">
        <v>4052</v>
      </c>
      <c r="E586" s="253" t="s">
        <v>4053</v>
      </c>
      <c r="O586" s="248" t="str">
        <f t="shared" si="9"/>
        <v>코인 뭉치</v>
      </c>
    </row>
    <row r="587" spans="1:15" ht="17.25" x14ac:dyDescent="0.3">
      <c r="D587" s="253" t="s">
        <v>4054</v>
      </c>
      <c r="E587" s="253" t="s">
        <v>4055</v>
      </c>
      <c r="O587" s="248" t="str">
        <f t="shared" si="9"/>
        <v>코인 주머니</v>
      </c>
    </row>
    <row r="588" spans="1:15" ht="17.25" x14ac:dyDescent="0.3">
      <c r="D588" s="253" t="s">
        <v>4056</v>
      </c>
      <c r="E588" s="253" t="s">
        <v>4057</v>
      </c>
      <c r="O588" s="248" t="str">
        <f t="shared" si="9"/>
        <v>작은 코인 상자</v>
      </c>
    </row>
    <row r="589" spans="1:15" ht="17.25" x14ac:dyDescent="0.3">
      <c r="D589" s="253" t="s">
        <v>4058</v>
      </c>
      <c r="E589" s="253" t="s">
        <v>4059</v>
      </c>
      <c r="O589" s="248" t="str">
        <f t="shared" si="9"/>
        <v>큰 코인 상자</v>
      </c>
    </row>
    <row r="590" spans="1:15" ht="17.25" x14ac:dyDescent="0.3">
      <c r="D590" s="253" t="s">
        <v>4060</v>
      </c>
      <c r="E590" s="253" t="s">
        <v>4061</v>
      </c>
      <c r="O590" s="248" t="str">
        <f t="shared" si="9"/>
        <v>대형 코인 상자</v>
      </c>
    </row>
    <row r="591" spans="1:15" ht="17.25" x14ac:dyDescent="0.3">
      <c r="D591" s="253" t="s">
        <v>4062</v>
      </c>
      <c r="E591" s="253" t="s">
        <v>4063</v>
      </c>
      <c r="O591" s="248" t="str">
        <f t="shared" si="9"/>
        <v>100만 코인</v>
      </c>
    </row>
    <row r="592" spans="1:15" ht="17.25" x14ac:dyDescent="0.3">
      <c r="D592" s="253" t="s">
        <v>4046</v>
      </c>
      <c r="E592" s="253" t="s">
        <v>4047</v>
      </c>
      <c r="O592" s="248" t="str">
        <f t="shared" si="9"/>
        <v>300만 코인</v>
      </c>
    </row>
    <row r="593" spans="4:15" ht="17.25" x14ac:dyDescent="0.3">
      <c r="D593" s="253" t="s">
        <v>4064</v>
      </c>
      <c r="E593" s="253" t="s">
        <v>4065</v>
      </c>
      <c r="O593" s="248" t="str">
        <f t="shared" si="9"/>
        <v>500만 코인</v>
      </c>
    </row>
    <row r="594" spans="4:15" ht="17.25" x14ac:dyDescent="0.3">
      <c r="D594" s="253" t="s">
        <v>4066</v>
      </c>
      <c r="E594" s="253" t="s">
        <v>4067</v>
      </c>
      <c r="O594" s="248" t="str">
        <f t="shared" si="9"/>
        <v>1만 코인</v>
      </c>
    </row>
    <row r="595" spans="4:15" ht="17.25" x14ac:dyDescent="0.3">
      <c r="D595" s="253" t="s">
        <v>4068</v>
      </c>
      <c r="E595" s="253" t="s">
        <v>4069</v>
      </c>
      <c r="O595" s="248" t="str">
        <f t="shared" si="9"/>
        <v>2만 코인</v>
      </c>
    </row>
    <row r="596" spans="4:15" ht="17.25" x14ac:dyDescent="0.3">
      <c r="D596" s="253" t="s">
        <v>4070</v>
      </c>
      <c r="E596" s="253" t="s">
        <v>4071</v>
      </c>
      <c r="O596" s="248" t="str">
        <f t="shared" si="9"/>
        <v>4만 코인</v>
      </c>
    </row>
    <row r="597" spans="4:15" ht="17.25" x14ac:dyDescent="0.3">
      <c r="D597" s="253" t="s">
        <v>4072</v>
      </c>
      <c r="E597" s="253" t="s">
        <v>4073</v>
      </c>
      <c r="O597" s="248" t="str">
        <f t="shared" si="9"/>
        <v>6만 코인</v>
      </c>
    </row>
    <row r="598" spans="4:15" ht="17.25" x14ac:dyDescent="0.3">
      <c r="D598" s="253" t="s">
        <v>4074</v>
      </c>
      <c r="E598" s="253" t="s">
        <v>4075</v>
      </c>
      <c r="O598" s="248" t="str">
        <f t="shared" si="9"/>
        <v>8만 코인</v>
      </c>
    </row>
    <row r="599" spans="4:15" ht="17.25" x14ac:dyDescent="0.3">
      <c r="D599" s="253" t="s">
        <v>4076</v>
      </c>
      <c r="E599" s="253" t="s">
        <v>4077</v>
      </c>
      <c r="O599" s="248" t="str">
        <f t="shared" si="9"/>
        <v>50만 코인</v>
      </c>
    </row>
    <row r="600" spans="4:15" ht="17.25" x14ac:dyDescent="0.3">
      <c r="D600" s="253" t="s">
        <v>4062</v>
      </c>
      <c r="E600" s="253" t="s">
        <v>4063</v>
      </c>
      <c r="O600" s="248" t="str">
        <f t="shared" si="9"/>
        <v>100만 코인</v>
      </c>
    </row>
    <row r="601" spans="4:15" ht="17.25" x14ac:dyDescent="0.3">
      <c r="D601" s="253" t="s">
        <v>4078</v>
      </c>
      <c r="E601" s="253" t="s">
        <v>4079</v>
      </c>
      <c r="O601" s="248" t="str">
        <f t="shared" si="9"/>
        <v>200만 코인</v>
      </c>
    </row>
    <row r="602" spans="4:15" ht="17.25" x14ac:dyDescent="0.3">
      <c r="D602" s="253" t="s">
        <v>4064</v>
      </c>
      <c r="E602" s="253" t="s">
        <v>4065</v>
      </c>
      <c r="O602" s="248" t="str">
        <f t="shared" si="9"/>
        <v>500만 코인</v>
      </c>
    </row>
    <row r="603" spans="4:15" ht="17.25" x14ac:dyDescent="0.3">
      <c r="D603" s="253" t="s">
        <v>4080</v>
      </c>
      <c r="E603" s="253" t="s">
        <v>4081</v>
      </c>
      <c r="O603" s="248" t="str">
        <f t="shared" si="9"/>
        <v>800만 코인</v>
      </c>
    </row>
    <row r="604" spans="4:15" ht="17.25" x14ac:dyDescent="0.3">
      <c r="D604" s="253" t="s">
        <v>4082</v>
      </c>
      <c r="E604" s="253" t="s">
        <v>4083</v>
      </c>
      <c r="O604" s="248" t="str">
        <f t="shared" si="9"/>
        <v>1200만 코인</v>
      </c>
    </row>
    <row r="605" spans="4:15" ht="17.25" x14ac:dyDescent="0.3">
      <c r="D605" s="253" t="s">
        <v>4084</v>
      </c>
      <c r="E605" s="253" t="s">
        <v>4085</v>
      </c>
      <c r="O605" s="248" t="str">
        <f t="shared" si="9"/>
        <v>1500만 코인</v>
      </c>
    </row>
    <row r="606" spans="4:15" ht="17.25" x14ac:dyDescent="0.3">
      <c r="D606" s="253" t="s">
        <v>4086</v>
      </c>
      <c r="E606" s="253" t="s">
        <v>4087</v>
      </c>
      <c r="O606" s="248" t="str">
        <f t="shared" si="9"/>
        <v>2000만 코인</v>
      </c>
    </row>
    <row r="607" spans="4:15" ht="17.25" x14ac:dyDescent="0.3">
      <c r="D607" s="253" t="s">
        <v>4088</v>
      </c>
      <c r="E607" s="253" t="s">
        <v>4089</v>
      </c>
      <c r="O607" s="248" t="str">
        <f t="shared" si="9"/>
        <v>4000만 코인</v>
      </c>
    </row>
    <row r="608" spans="4:15" ht="17.25" x14ac:dyDescent="0.3">
      <c r="D608" s="253" t="s">
        <v>4090</v>
      </c>
      <c r="E608" s="253" t="s">
        <v>4091</v>
      </c>
      <c r="O608" s="248" t="str">
        <f t="shared" si="9"/>
        <v>6000만 코인</v>
      </c>
    </row>
    <row r="609" spans="1:15" ht="17.25" x14ac:dyDescent="0.3">
      <c r="O609" s="248">
        <f t="shared" si="9"/>
        <v>0</v>
      </c>
    </row>
    <row r="610" spans="1:15" ht="17.25" x14ac:dyDescent="0.3">
      <c r="A610" s="253" t="s">
        <v>4039</v>
      </c>
      <c r="B610" s="253" t="s">
        <v>285</v>
      </c>
      <c r="D610" s="253" t="s">
        <v>4092</v>
      </c>
      <c r="E610" s="254" t="s">
        <v>4092</v>
      </c>
      <c r="O610" s="248" t="str">
        <f t="shared" si="9"/>
        <v>코인 20 기타</v>
      </c>
    </row>
    <row r="611" spans="1:15" ht="17.25" x14ac:dyDescent="0.3">
      <c r="D611" s="253" t="s">
        <v>4093</v>
      </c>
      <c r="E611" s="254" t="s">
        <v>4093</v>
      </c>
      <c r="O611" s="248" t="str">
        <f t="shared" si="9"/>
        <v>코인 75 기타</v>
      </c>
    </row>
    <row r="612" spans="1:15" ht="17.25" x14ac:dyDescent="0.3">
      <c r="D612" s="253" t="s">
        <v>4094</v>
      </c>
      <c r="E612" s="254" t="s">
        <v>4094</v>
      </c>
      <c r="O612" s="248" t="str">
        <f t="shared" si="9"/>
        <v>코인 150 기타</v>
      </c>
    </row>
    <row r="613" spans="1:15" ht="17.25" x14ac:dyDescent="0.3">
      <c r="D613" s="253" t="s">
        <v>4095</v>
      </c>
      <c r="E613" s="254" t="s">
        <v>4095</v>
      </c>
      <c r="O613" s="248" t="str">
        <f t="shared" si="9"/>
        <v>코인 300 기타</v>
      </c>
    </row>
    <row r="614" spans="1:15" ht="17.25" x14ac:dyDescent="0.3">
      <c r="D614" s="253" t="s">
        <v>4096</v>
      </c>
      <c r="E614" s="254" t="s">
        <v>4096</v>
      </c>
      <c r="O614" s="248" t="str">
        <f t="shared" si="9"/>
        <v>코인 650 기타</v>
      </c>
    </row>
    <row r="615" spans="1:15" ht="17.25" x14ac:dyDescent="0.3">
      <c r="D615" s="253" t="s">
        <v>4097</v>
      </c>
      <c r="E615" s="254" t="s">
        <v>4097</v>
      </c>
      <c r="O615" s="248" t="str">
        <f t="shared" si="9"/>
        <v>코인 1000 환전용</v>
      </c>
    </row>
    <row r="616" spans="1:15" ht="17.25" x14ac:dyDescent="0.3">
      <c r="D616" s="253" t="s">
        <v>4098</v>
      </c>
      <c r="E616" s="254" t="s">
        <v>4098</v>
      </c>
      <c r="O616" s="248" t="str">
        <f t="shared" si="9"/>
        <v>코인 2500 기타</v>
      </c>
    </row>
    <row r="617" spans="1:15" ht="17.25" x14ac:dyDescent="0.3">
      <c r="D617" s="253" t="s">
        <v>4099</v>
      </c>
      <c r="E617" s="254" t="s">
        <v>4099</v>
      </c>
      <c r="O617" s="248" t="str">
        <f t="shared" si="9"/>
        <v>코인 4950 환전용</v>
      </c>
    </row>
    <row r="618" spans="1:15" ht="17.25" x14ac:dyDescent="0.3">
      <c r="D618" s="253" t="s">
        <v>4100</v>
      </c>
      <c r="E618" s="254" t="s">
        <v>4100</v>
      </c>
      <c r="O618" s="248" t="str">
        <f t="shared" si="9"/>
        <v>코인 11400 환전용</v>
      </c>
    </row>
    <row r="619" spans="1:15" ht="17.25" x14ac:dyDescent="0.3">
      <c r="D619" s="253" t="s">
        <v>4101</v>
      </c>
      <c r="E619" s="254" t="s">
        <v>4101</v>
      </c>
      <c r="O619" s="248" t="str">
        <f t="shared" si="9"/>
        <v>코인 43200 환전용</v>
      </c>
    </row>
    <row r="620" spans="1:15" ht="17.25" x14ac:dyDescent="0.3">
      <c r="D620" s="253" t="s">
        <v>4102</v>
      </c>
      <c r="E620" s="254" t="s">
        <v>4102</v>
      </c>
      <c r="O620" s="248" t="str">
        <f t="shared" si="9"/>
        <v>코인 96000 환전용</v>
      </c>
    </row>
    <row r="621" spans="1:15" ht="17.25" x14ac:dyDescent="0.3">
      <c r="D621" s="253" t="s">
        <v>4062</v>
      </c>
      <c r="E621" s="256" t="s">
        <v>4063</v>
      </c>
      <c r="O621" s="248" t="str">
        <f t="shared" si="9"/>
        <v>100만 코인</v>
      </c>
    </row>
    <row r="622" spans="1:15" ht="17.25" x14ac:dyDescent="0.3">
      <c r="D622" s="253" t="s">
        <v>4046</v>
      </c>
      <c r="E622" s="256" t="s">
        <v>4047</v>
      </c>
      <c r="O622" s="248" t="str">
        <f t="shared" si="9"/>
        <v>300만 코인</v>
      </c>
    </row>
    <row r="623" spans="1:15" ht="17.25" x14ac:dyDescent="0.3">
      <c r="D623" s="253" t="s">
        <v>4064</v>
      </c>
      <c r="E623" s="256" t="s">
        <v>4065</v>
      </c>
      <c r="O623" s="248" t="str">
        <f t="shared" si="9"/>
        <v>500만 코인</v>
      </c>
    </row>
    <row r="624" spans="1:15" ht="17.25" x14ac:dyDescent="0.3">
      <c r="D624" s="253" t="s">
        <v>4103</v>
      </c>
      <c r="E624" s="254" t="s">
        <v>4103</v>
      </c>
      <c r="O624" s="248" t="str">
        <f t="shared" si="9"/>
        <v>교배 보상 1코인</v>
      </c>
    </row>
    <row r="625" spans="1:15" ht="17.25" x14ac:dyDescent="0.3">
      <c r="D625" s="253" t="s">
        <v>4104</v>
      </c>
      <c r="E625" s="254" t="s">
        <v>4104</v>
      </c>
      <c r="O625" s="248" t="str">
        <f t="shared" si="9"/>
        <v>교배 보상 2코인</v>
      </c>
    </row>
    <row r="626" spans="1:15" ht="17.25" x14ac:dyDescent="0.3">
      <c r="D626" s="253" t="s">
        <v>4105</v>
      </c>
      <c r="E626" s="254" t="s">
        <v>4105</v>
      </c>
      <c r="O626" s="248" t="str">
        <f t="shared" si="9"/>
        <v>교배 보상 4코인</v>
      </c>
    </row>
    <row r="627" spans="1:15" ht="17.25" x14ac:dyDescent="0.3">
      <c r="D627" s="253" t="s">
        <v>4106</v>
      </c>
      <c r="E627" s="254" t="s">
        <v>4106</v>
      </c>
      <c r="O627" s="248" t="str">
        <f t="shared" si="9"/>
        <v>교배 보상 6코인</v>
      </c>
    </row>
    <row r="628" spans="1:15" ht="17.25" x14ac:dyDescent="0.3">
      <c r="D628" s="253" t="s">
        <v>4107</v>
      </c>
      <c r="E628" s="254" t="s">
        <v>4107</v>
      </c>
      <c r="O628" s="248" t="str">
        <f t="shared" si="9"/>
        <v>교배 보상 8코인</v>
      </c>
    </row>
    <row r="629" spans="1:15" ht="17.25" x14ac:dyDescent="0.3">
      <c r="D629" s="253" t="s">
        <v>4076</v>
      </c>
      <c r="E629" s="256" t="s">
        <v>4077</v>
      </c>
      <c r="O629" s="248" t="str">
        <f t="shared" si="9"/>
        <v>50만 코인</v>
      </c>
    </row>
    <row r="630" spans="1:15" ht="17.25" x14ac:dyDescent="0.3">
      <c r="D630" s="253" t="s">
        <v>4062</v>
      </c>
      <c r="E630" s="256" t="s">
        <v>4063</v>
      </c>
      <c r="O630" s="248" t="str">
        <f t="shared" si="9"/>
        <v>100만 코인</v>
      </c>
    </row>
    <row r="631" spans="1:15" ht="17.25" x14ac:dyDescent="0.3">
      <c r="D631" s="253" t="s">
        <v>4078</v>
      </c>
      <c r="E631" s="256" t="s">
        <v>4079</v>
      </c>
      <c r="O631" s="248" t="str">
        <f t="shared" si="9"/>
        <v>200만 코인</v>
      </c>
    </row>
    <row r="632" spans="1:15" ht="17.25" x14ac:dyDescent="0.3">
      <c r="D632" s="253" t="s">
        <v>4064</v>
      </c>
      <c r="E632" s="256" t="s">
        <v>4065</v>
      </c>
      <c r="O632" s="248" t="str">
        <f t="shared" si="9"/>
        <v>500만 코인</v>
      </c>
    </row>
    <row r="633" spans="1:15" ht="17.25" x14ac:dyDescent="0.3">
      <c r="D633" s="253" t="s">
        <v>4080</v>
      </c>
      <c r="E633" s="256" t="s">
        <v>4081</v>
      </c>
      <c r="O633" s="248" t="str">
        <f t="shared" si="9"/>
        <v>800만 코인</v>
      </c>
    </row>
    <row r="634" spans="1:15" ht="17.25" x14ac:dyDescent="0.3">
      <c r="D634" s="253" t="s">
        <v>4082</v>
      </c>
      <c r="E634" s="256" t="s">
        <v>4083</v>
      </c>
      <c r="O634" s="248" t="str">
        <f t="shared" si="9"/>
        <v>1200만 코인</v>
      </c>
    </row>
    <row r="635" spans="1:15" ht="17.25" x14ac:dyDescent="0.3">
      <c r="D635" s="253" t="s">
        <v>4084</v>
      </c>
      <c r="E635" s="256" t="s">
        <v>4085</v>
      </c>
      <c r="O635" s="248" t="str">
        <f t="shared" si="9"/>
        <v>1500만 코인</v>
      </c>
    </row>
    <row r="636" spans="1:15" ht="17.25" x14ac:dyDescent="0.3">
      <c r="D636" s="253" t="s">
        <v>4086</v>
      </c>
      <c r="E636" s="256" t="s">
        <v>4087</v>
      </c>
      <c r="O636" s="248" t="str">
        <f t="shared" si="9"/>
        <v>2000만 코인</v>
      </c>
    </row>
    <row r="637" spans="1:15" ht="17.25" x14ac:dyDescent="0.3">
      <c r="D637" s="253" t="s">
        <v>4088</v>
      </c>
      <c r="E637" s="256" t="s">
        <v>4089</v>
      </c>
      <c r="O637" s="248" t="str">
        <f t="shared" si="9"/>
        <v>4000만 코인</v>
      </c>
    </row>
    <row r="638" spans="1:15" ht="17.25" x14ac:dyDescent="0.3">
      <c r="D638" s="253" t="s">
        <v>4090</v>
      </c>
      <c r="E638" s="256" t="s">
        <v>4091</v>
      </c>
      <c r="O638" s="248" t="str">
        <f t="shared" si="9"/>
        <v>6000만 코인</v>
      </c>
    </row>
    <row r="639" spans="1:15" ht="17.25" x14ac:dyDescent="0.3">
      <c r="O639" s="248">
        <f t="shared" si="9"/>
        <v>0</v>
      </c>
    </row>
    <row r="640" spans="1:15" ht="17.25" x14ac:dyDescent="0.3">
      <c r="A640" s="253" t="s">
        <v>4108</v>
      </c>
      <c r="B640" s="253" t="s">
        <v>182</v>
      </c>
      <c r="D640" s="253" t="s">
        <v>4109</v>
      </c>
      <c r="E640" s="254" t="s">
        <v>4109</v>
      </c>
      <c r="O640" s="248" t="str">
        <f t="shared" si="9"/>
        <v>초기메뉴 설명</v>
      </c>
    </row>
    <row r="641" spans="1:15" ht="17.25" x14ac:dyDescent="0.3">
      <c r="D641" s="253" t="s">
        <v>4110</v>
      </c>
      <c r="E641" s="254" t="s">
        <v>4110</v>
      </c>
      <c r="O641" s="248" t="str">
        <f t="shared" si="9"/>
        <v>초기메뉴 우유채집</v>
      </c>
    </row>
    <row r="642" spans="1:15" ht="17.25" x14ac:dyDescent="0.3">
      <c r="D642" s="253" t="s">
        <v>2597</v>
      </c>
      <c r="E642" s="254" t="s">
        <v>2597</v>
      </c>
      <c r="O642" s="248" t="str">
        <f t="shared" si="9"/>
        <v>인벤토리 안내</v>
      </c>
    </row>
    <row r="643" spans="1:15" ht="17.25" x14ac:dyDescent="0.3">
      <c r="D643" s="253" t="s">
        <v>4111</v>
      </c>
      <c r="E643" s="254" t="s">
        <v>4111</v>
      </c>
      <c r="O643" s="248" t="str">
        <f t="shared" si="9"/>
        <v>거래 설명</v>
      </c>
    </row>
    <row r="644" spans="1:15" ht="17.25" x14ac:dyDescent="0.3">
      <c r="D644" s="253" t="s">
        <v>4112</v>
      </c>
      <c r="E644" s="254" t="s">
        <v>4112</v>
      </c>
      <c r="O644" s="248" t="str">
        <f t="shared" si="9"/>
        <v>아이템안내 소모템</v>
      </c>
    </row>
    <row r="645" spans="1:15" ht="17.25" x14ac:dyDescent="0.3">
      <c r="D645" s="253" t="s">
        <v>4113</v>
      </c>
      <c r="E645" s="254" t="s">
        <v>4113</v>
      </c>
      <c r="O645" s="248" t="str">
        <f t="shared" ref="O645:O708" si="10">IF($B$1="한글",D645,IF($B$1="영어",E645,IF($B$1="일본어",F645)))</f>
        <v>아이템안내 긴급지원</v>
      </c>
    </row>
    <row r="646" spans="1:15" ht="17.25" x14ac:dyDescent="0.3">
      <c r="D646" s="253" t="s">
        <v>4114</v>
      </c>
      <c r="E646" s="254" t="s">
        <v>4114</v>
      </c>
      <c r="O646" s="248" t="str">
        <f t="shared" si="10"/>
        <v>아이템안내 구매장착</v>
      </c>
    </row>
    <row r="647" spans="1:15" ht="17.25" x14ac:dyDescent="0.3">
      <c r="D647" s="253" t="s">
        <v>2600</v>
      </c>
      <c r="E647" s="254" t="s">
        <v>2600</v>
      </c>
      <c r="O647" s="248" t="str">
        <f t="shared" si="10"/>
        <v>경작지 안내</v>
      </c>
    </row>
    <row r="648" spans="1:15" ht="17.25" x14ac:dyDescent="0.3">
      <c r="D648" s="253" t="s">
        <v>520</v>
      </c>
      <c r="E648" s="254" t="s">
        <v>520</v>
      </c>
      <c r="O648" s="248" t="str">
        <f t="shared" si="10"/>
        <v>늑대 사냥</v>
      </c>
    </row>
    <row r="649" spans="1:15" ht="17.25" x14ac:dyDescent="0.3">
      <c r="D649" s="253" t="s">
        <v>4115</v>
      </c>
      <c r="E649" s="254" t="s">
        <v>4115</v>
      </c>
      <c r="O649" s="248" t="str">
        <f t="shared" si="10"/>
        <v>튜토리얼10</v>
      </c>
    </row>
    <row r="650" spans="1:15" ht="17.25" x14ac:dyDescent="0.3">
      <c r="D650" s="253" t="s">
        <v>4116</v>
      </c>
      <c r="E650" s="254" t="s">
        <v>4116</v>
      </c>
      <c r="O650" s="248" t="str">
        <f t="shared" si="10"/>
        <v>튜토리얼11</v>
      </c>
    </row>
    <row r="651" spans="1:15" ht="17.25" x14ac:dyDescent="0.3">
      <c r="D651" s="253" t="s">
        <v>4117</v>
      </c>
      <c r="E651" s="254" t="s">
        <v>4117</v>
      </c>
      <c r="O651" s="248" t="str">
        <f t="shared" si="10"/>
        <v>튜토리얼12</v>
      </c>
    </row>
    <row r="652" spans="1:15" ht="17.25" x14ac:dyDescent="0.3">
      <c r="O652" s="248">
        <f t="shared" si="10"/>
        <v>0</v>
      </c>
    </row>
    <row r="653" spans="1:15" ht="17.25" x14ac:dyDescent="0.3">
      <c r="A653" s="253" t="s">
        <v>4118</v>
      </c>
      <c r="B653" s="253" t="s">
        <v>182</v>
      </c>
      <c r="D653" s="253" t="s">
        <v>4119</v>
      </c>
      <c r="E653" s="253" t="s">
        <v>4120</v>
      </c>
      <c r="O653" s="248" t="str">
        <f t="shared" si="10"/>
        <v>초가집</v>
      </c>
    </row>
    <row r="654" spans="1:15" ht="17.25" x14ac:dyDescent="0.3">
      <c r="D654" s="253" t="s">
        <v>4121</v>
      </c>
      <c r="E654" s="253" t="s">
        <v>4122</v>
      </c>
      <c r="O654" s="248" t="str">
        <f t="shared" si="10"/>
        <v>고급 초가집</v>
      </c>
    </row>
    <row r="655" spans="1:15" ht="17.25" x14ac:dyDescent="0.3">
      <c r="D655" s="253" t="s">
        <v>4123</v>
      </c>
      <c r="E655" s="253" t="s">
        <v>4124</v>
      </c>
      <c r="O655" s="248" t="str">
        <f t="shared" si="10"/>
        <v>갈색 오두막</v>
      </c>
    </row>
    <row r="656" spans="1:15" ht="17.25" x14ac:dyDescent="0.3">
      <c r="D656" s="253" t="s">
        <v>4125</v>
      </c>
      <c r="E656" s="253" t="s">
        <v>4126</v>
      </c>
      <c r="O656" s="248" t="str">
        <f t="shared" si="10"/>
        <v>목재 주택</v>
      </c>
    </row>
    <row r="657" spans="1:15" ht="17.25" x14ac:dyDescent="0.3">
      <c r="D657" s="253" t="s">
        <v>4127</v>
      </c>
      <c r="E657" s="253" t="s">
        <v>4128</v>
      </c>
      <c r="O657" s="248" t="str">
        <f t="shared" si="10"/>
        <v>빨간 지붕 주택</v>
      </c>
    </row>
    <row r="658" spans="1:15" ht="17.25" x14ac:dyDescent="0.3">
      <c r="D658" s="253" t="s">
        <v>4129</v>
      </c>
      <c r="E658" s="253" t="s">
        <v>4130</v>
      </c>
      <c r="O658" s="248" t="str">
        <f t="shared" si="10"/>
        <v>빨간 고급 빌라</v>
      </c>
    </row>
    <row r="659" spans="1:15" ht="17.25" x14ac:dyDescent="0.3">
      <c r="D659" s="253" t="s">
        <v>4131</v>
      </c>
      <c r="E659" s="253" t="s">
        <v>4132</v>
      </c>
      <c r="O659" s="248" t="str">
        <f t="shared" si="10"/>
        <v>빨간색 초호화 저택</v>
      </c>
    </row>
    <row r="660" spans="1:15" ht="17.25" x14ac:dyDescent="0.3">
      <c r="D660" s="253" t="s">
        <v>1766</v>
      </c>
      <c r="E660" s="254" t="s">
        <v>1766</v>
      </c>
      <c r="O660" s="248" t="str">
        <f t="shared" si="10"/>
        <v>명품 천연석 저택</v>
      </c>
    </row>
    <row r="661" spans="1:15" ht="17.25" x14ac:dyDescent="0.3">
      <c r="D661" s="253" t="s">
        <v>1767</v>
      </c>
      <c r="E661" s="254" t="s">
        <v>1767</v>
      </c>
      <c r="O661" s="248" t="str">
        <f t="shared" si="10"/>
        <v>분홍 대리석 저택</v>
      </c>
    </row>
    <row r="662" spans="1:15" ht="17.25" x14ac:dyDescent="0.3">
      <c r="D662" s="253" t="s">
        <v>1706</v>
      </c>
      <c r="E662" s="254" t="s">
        <v>1706</v>
      </c>
      <c r="O662" s="248" t="str">
        <f t="shared" si="10"/>
        <v>예약집3</v>
      </c>
    </row>
    <row r="663" spans="1:15" ht="17.25" x14ac:dyDescent="0.3">
      <c r="D663" s="253" t="s">
        <v>1707</v>
      </c>
      <c r="E663" s="254" t="s">
        <v>1707</v>
      </c>
      <c r="O663" s="248" t="str">
        <f t="shared" si="10"/>
        <v>예약집4</v>
      </c>
    </row>
    <row r="664" spans="1:15" ht="17.25" x14ac:dyDescent="0.3">
      <c r="O664" s="248">
        <f t="shared" si="10"/>
        <v>0</v>
      </c>
    </row>
    <row r="665" spans="1:15" ht="17.25" x14ac:dyDescent="0.3">
      <c r="A665" s="253" t="s">
        <v>4133</v>
      </c>
      <c r="B665" s="253" t="s">
        <v>182</v>
      </c>
      <c r="D665" s="253" t="s">
        <v>4134</v>
      </c>
      <c r="E665" s="253" t="s">
        <v>4135</v>
      </c>
      <c r="O665" s="248" t="str">
        <f t="shared" si="10"/>
        <v>우유 탱크 Lv.{0}</v>
      </c>
    </row>
    <row r="666" spans="1:15" ht="17.25" x14ac:dyDescent="0.3">
      <c r="A666" s="253" t="s">
        <v>4136</v>
      </c>
      <c r="B666" s="253" t="s">
        <v>182</v>
      </c>
      <c r="D666" s="253" t="s">
        <v>4137</v>
      </c>
      <c r="E666" s="253" t="s">
        <v>4138</v>
      </c>
      <c r="O666" s="248" t="str">
        <f t="shared" si="10"/>
        <v>품질향상 Lv.{0}</v>
      </c>
    </row>
    <row r="667" spans="1:15" ht="17.25" x14ac:dyDescent="0.3">
      <c r="A667" s="253" t="s">
        <v>4139</v>
      </c>
      <c r="B667" s="253" t="s">
        <v>182</v>
      </c>
      <c r="D667" s="253" t="s">
        <v>4140</v>
      </c>
      <c r="E667" s="253" t="s">
        <v>4141</v>
      </c>
      <c r="O667" s="248" t="str">
        <f t="shared" si="10"/>
        <v>축사 환경 개선 Lv.{0}</v>
      </c>
    </row>
    <row r="668" spans="1:15" ht="17.25" x14ac:dyDescent="0.3">
      <c r="A668" s="253" t="s">
        <v>4142</v>
      </c>
      <c r="B668" s="253" t="s">
        <v>182</v>
      </c>
      <c r="D668" s="253" t="s">
        <v>4143</v>
      </c>
      <c r="E668" s="253" t="s">
        <v>4144</v>
      </c>
      <c r="O668" s="248" t="str">
        <f t="shared" si="10"/>
        <v>양동이 Lv.{0}</v>
      </c>
    </row>
    <row r="669" spans="1:15" ht="17.25" x14ac:dyDescent="0.3">
      <c r="A669" s="253" t="s">
        <v>4145</v>
      </c>
      <c r="B669" s="253" t="s">
        <v>182</v>
      </c>
      <c r="D669" s="253" t="s">
        <v>4146</v>
      </c>
      <c r="E669" s="253" t="s">
        <v>4147</v>
      </c>
      <c r="O669" s="248" t="str">
        <f t="shared" si="10"/>
        <v>착유기 Lv.{0}</v>
      </c>
    </row>
    <row r="670" spans="1:15" ht="17.25" x14ac:dyDescent="0.3">
      <c r="A670" s="253" t="s">
        <v>4148</v>
      </c>
      <c r="B670" s="253" t="s">
        <v>182</v>
      </c>
      <c r="D670" s="253" t="s">
        <v>4149</v>
      </c>
      <c r="E670" s="253" t="s">
        <v>4150</v>
      </c>
      <c r="O670" s="248" t="str">
        <f t="shared" si="10"/>
        <v>주입기 Lv.{0}</v>
      </c>
    </row>
    <row r="671" spans="1:15" ht="17.25" x14ac:dyDescent="0.3">
      <c r="O671" s="248">
        <f t="shared" si="10"/>
        <v>0</v>
      </c>
    </row>
    <row r="672" spans="1:15" ht="17.25" x14ac:dyDescent="0.3">
      <c r="A672" s="253" t="s">
        <v>4151</v>
      </c>
      <c r="B672" s="253" t="s">
        <v>182</v>
      </c>
      <c r="D672" s="253" t="s">
        <v>4152</v>
      </c>
      <c r="E672" s="253" t="s">
        <v>4153</v>
      </c>
      <c r="O672" s="248" t="str">
        <f t="shared" si="10"/>
        <v>건강 목장</v>
      </c>
    </row>
    <row r="673" spans="4:15" ht="17.25" x14ac:dyDescent="0.3">
      <c r="D673" s="253" t="s">
        <v>4154</v>
      </c>
      <c r="E673" s="253" t="s">
        <v>4155</v>
      </c>
      <c r="O673" s="248" t="str">
        <f t="shared" si="10"/>
        <v>좋은 목장</v>
      </c>
    </row>
    <row r="674" spans="4:15" ht="17.25" x14ac:dyDescent="0.3">
      <c r="D674" s="253" t="s">
        <v>4156</v>
      </c>
      <c r="E674" s="253" t="s">
        <v>4157</v>
      </c>
      <c r="O674" s="248" t="str">
        <f t="shared" si="10"/>
        <v>따끈따끈 목장</v>
      </c>
    </row>
    <row r="675" spans="4:15" ht="17.25" x14ac:dyDescent="0.3">
      <c r="D675" s="253" t="s">
        <v>4158</v>
      </c>
      <c r="E675" s="253" t="s">
        <v>4159</v>
      </c>
      <c r="O675" s="248" t="str">
        <f t="shared" si="10"/>
        <v>낙농 목장</v>
      </c>
    </row>
    <row r="676" spans="4:15" ht="17.25" x14ac:dyDescent="0.3">
      <c r="D676" s="253" t="s">
        <v>4160</v>
      </c>
      <c r="E676" s="253" t="s">
        <v>4161</v>
      </c>
      <c r="O676" s="248" t="str">
        <f t="shared" si="10"/>
        <v>코코아 목장</v>
      </c>
    </row>
    <row r="677" spans="4:15" ht="17.25" x14ac:dyDescent="0.3">
      <c r="D677" s="253" t="s">
        <v>4162</v>
      </c>
      <c r="E677" s="253" t="s">
        <v>4163</v>
      </c>
      <c r="O677" s="248" t="str">
        <f t="shared" si="10"/>
        <v>달콤달콤 목장</v>
      </c>
    </row>
    <row r="678" spans="4:15" ht="17.25" x14ac:dyDescent="0.3">
      <c r="D678" s="253" t="s">
        <v>4164</v>
      </c>
      <c r="E678" s="253" t="s">
        <v>4165</v>
      </c>
      <c r="O678" s="248" t="str">
        <f t="shared" si="10"/>
        <v>얼음 목장</v>
      </c>
    </row>
    <row r="679" spans="4:15" ht="17.25" x14ac:dyDescent="0.3">
      <c r="D679" s="253" t="s">
        <v>4166</v>
      </c>
      <c r="E679" s="253" t="s">
        <v>4167</v>
      </c>
      <c r="O679" s="248" t="str">
        <f t="shared" si="10"/>
        <v>연유 목장</v>
      </c>
    </row>
    <row r="680" spans="4:15" ht="17.25" x14ac:dyDescent="0.3">
      <c r="D680" s="253" t="s">
        <v>4168</v>
      </c>
      <c r="E680" s="253" t="s">
        <v>4169</v>
      </c>
      <c r="O680" s="248" t="str">
        <f t="shared" si="10"/>
        <v>생크림 목장</v>
      </c>
    </row>
    <row r="681" spans="4:15" ht="17.25" x14ac:dyDescent="0.3">
      <c r="D681" s="253" t="s">
        <v>4170</v>
      </c>
      <c r="E681" s="253" t="s">
        <v>4171</v>
      </c>
      <c r="O681" s="248" t="str">
        <f t="shared" si="10"/>
        <v>슈가 파우더 목장</v>
      </c>
    </row>
    <row r="682" spans="4:15" ht="17.25" x14ac:dyDescent="0.3">
      <c r="D682" s="253" t="s">
        <v>4172</v>
      </c>
      <c r="E682" s="253" t="s">
        <v>4173</v>
      </c>
      <c r="O682" s="248" t="str">
        <f t="shared" si="10"/>
        <v>하얀 목장</v>
      </c>
    </row>
    <row r="683" spans="4:15" ht="17.25" x14ac:dyDescent="0.3">
      <c r="D683" s="253" t="s">
        <v>4174</v>
      </c>
      <c r="E683" s="253" t="s">
        <v>4175</v>
      </c>
      <c r="O683" s="248" t="str">
        <f t="shared" si="10"/>
        <v>무가당 목장</v>
      </c>
    </row>
    <row r="684" spans="4:15" ht="17.25" x14ac:dyDescent="0.3">
      <c r="D684" s="253" t="s">
        <v>4176</v>
      </c>
      <c r="E684" s="253" t="s">
        <v>4177</v>
      </c>
      <c r="O684" s="248" t="str">
        <f t="shared" si="10"/>
        <v>새싹 목장</v>
      </c>
    </row>
    <row r="685" spans="4:15" ht="17.25" x14ac:dyDescent="0.3">
      <c r="D685" s="253" t="s">
        <v>4178</v>
      </c>
      <c r="E685" s="253" t="s">
        <v>4179</v>
      </c>
      <c r="O685" s="248" t="str">
        <f t="shared" si="10"/>
        <v>새콤 목장</v>
      </c>
    </row>
    <row r="686" spans="4:15" ht="17.25" x14ac:dyDescent="0.3">
      <c r="D686" s="253" t="s">
        <v>4180</v>
      </c>
      <c r="E686" s="253" t="s">
        <v>4181</v>
      </c>
      <c r="O686" s="248" t="str">
        <f t="shared" si="10"/>
        <v>고소한 목장</v>
      </c>
    </row>
    <row r="687" spans="4:15" ht="17.25" x14ac:dyDescent="0.3">
      <c r="D687" s="253" t="s">
        <v>4182</v>
      </c>
      <c r="E687" s="253" t="s">
        <v>4183</v>
      </c>
      <c r="O687" s="248" t="str">
        <f t="shared" si="10"/>
        <v>노릇노릇 목장</v>
      </c>
    </row>
    <row r="688" spans="4:15" ht="17.25" x14ac:dyDescent="0.3">
      <c r="D688" s="253" t="s">
        <v>4184</v>
      </c>
      <c r="E688" s="253" t="s">
        <v>4185</v>
      </c>
      <c r="O688" s="248" t="str">
        <f t="shared" si="10"/>
        <v>쫄깃쫄깃 목장</v>
      </c>
    </row>
    <row r="689" spans="4:15" ht="17.25" x14ac:dyDescent="0.3">
      <c r="D689" s="253" t="s">
        <v>4186</v>
      </c>
      <c r="E689" s="253" t="s">
        <v>4187</v>
      </c>
      <c r="O689" s="248" t="str">
        <f t="shared" si="10"/>
        <v>노란 목장</v>
      </c>
    </row>
    <row r="690" spans="4:15" ht="17.25" x14ac:dyDescent="0.3">
      <c r="D690" s="253" t="s">
        <v>4188</v>
      </c>
      <c r="E690" s="253" t="s">
        <v>4189</v>
      </c>
      <c r="O690" s="248" t="str">
        <f t="shared" si="10"/>
        <v>밀림 목장</v>
      </c>
    </row>
    <row r="691" spans="4:15" ht="17.25" x14ac:dyDescent="0.3">
      <c r="D691" s="253" t="s">
        <v>4190</v>
      </c>
      <c r="E691" s="253" t="s">
        <v>4191</v>
      </c>
      <c r="O691" s="248" t="str">
        <f t="shared" si="10"/>
        <v>힘쎈 목장</v>
      </c>
    </row>
    <row r="692" spans="4:15" ht="17.25" x14ac:dyDescent="0.3">
      <c r="D692" s="253" t="s">
        <v>4192</v>
      </c>
      <c r="E692" s="253" t="s">
        <v>4193</v>
      </c>
      <c r="O692" s="248" t="str">
        <f t="shared" si="10"/>
        <v>불끈 목장</v>
      </c>
    </row>
    <row r="693" spans="4:15" ht="17.25" x14ac:dyDescent="0.3">
      <c r="D693" s="253" t="s">
        <v>4194</v>
      </c>
      <c r="E693" s="253" t="s">
        <v>4195</v>
      </c>
      <c r="O693" s="248" t="str">
        <f t="shared" si="10"/>
        <v>환상 목장</v>
      </c>
    </row>
    <row r="694" spans="4:15" ht="17.25" x14ac:dyDescent="0.3">
      <c r="D694" s="253" t="s">
        <v>4196</v>
      </c>
      <c r="E694" s="253" t="s">
        <v>4197</v>
      </c>
      <c r="O694" s="248" t="str">
        <f t="shared" si="10"/>
        <v>삼영 목장</v>
      </c>
    </row>
    <row r="695" spans="4:15" ht="17.25" x14ac:dyDescent="0.3">
      <c r="D695" s="253" t="s">
        <v>4198</v>
      </c>
      <c r="E695" s="253" t="s">
        <v>4199</v>
      </c>
      <c r="O695" s="248" t="str">
        <f t="shared" si="10"/>
        <v>신기루 목장</v>
      </c>
    </row>
    <row r="696" spans="4:15" ht="17.25" x14ac:dyDescent="0.3">
      <c r="D696" s="253" t="s">
        <v>4200</v>
      </c>
      <c r="E696" s="253" t="s">
        <v>4201</v>
      </c>
      <c r="O696" s="248" t="str">
        <f t="shared" si="10"/>
        <v>블루베리 목장</v>
      </c>
    </row>
    <row r="697" spans="4:15" ht="17.25" x14ac:dyDescent="0.3">
      <c r="D697" s="253" t="s">
        <v>4202</v>
      </c>
      <c r="E697" s="253" t="s">
        <v>4203</v>
      </c>
      <c r="O697" s="248" t="str">
        <f t="shared" si="10"/>
        <v>온누리 목장</v>
      </c>
    </row>
    <row r="698" spans="4:15" ht="17.25" x14ac:dyDescent="0.3">
      <c r="D698" s="253" t="s">
        <v>4204</v>
      </c>
      <c r="E698" s="253" t="s">
        <v>4205</v>
      </c>
      <c r="O698" s="248" t="str">
        <f t="shared" si="10"/>
        <v>초원 목장</v>
      </c>
    </row>
    <row r="699" spans="4:15" ht="17.25" x14ac:dyDescent="0.3">
      <c r="D699" s="253" t="s">
        <v>4206</v>
      </c>
      <c r="E699" s="253" t="s">
        <v>4207</v>
      </c>
      <c r="O699" s="248" t="str">
        <f t="shared" si="10"/>
        <v>검은 목장</v>
      </c>
    </row>
    <row r="700" spans="4:15" ht="17.25" x14ac:dyDescent="0.3">
      <c r="D700" s="253" t="s">
        <v>4208</v>
      </c>
      <c r="E700" s="253" t="s">
        <v>4209</v>
      </c>
      <c r="O700" s="248" t="str">
        <f t="shared" si="10"/>
        <v>크림 목장</v>
      </c>
    </row>
    <row r="701" spans="4:15" ht="17.25" x14ac:dyDescent="0.3">
      <c r="D701" s="253" t="s">
        <v>4210</v>
      </c>
      <c r="E701" s="253" t="s">
        <v>4211</v>
      </c>
      <c r="O701" s="248" t="str">
        <f t="shared" si="10"/>
        <v>쿠키 목장</v>
      </c>
    </row>
    <row r="702" spans="4:15" ht="17.25" x14ac:dyDescent="0.3">
      <c r="D702" s="253" t="s">
        <v>4212</v>
      </c>
      <c r="E702" s="254" t="s">
        <v>4212</v>
      </c>
      <c r="O702" s="248" t="str">
        <f t="shared" si="10"/>
        <v>밀크티 목장</v>
      </c>
    </row>
    <row r="703" spans="4:15" ht="17.25" x14ac:dyDescent="0.3">
      <c r="D703" s="253" t="s">
        <v>4213</v>
      </c>
      <c r="E703" s="254" t="s">
        <v>4213</v>
      </c>
      <c r="O703" s="248" t="str">
        <f t="shared" si="10"/>
        <v>버블 목장</v>
      </c>
    </row>
    <row r="704" spans="4:15" ht="17.25" x14ac:dyDescent="0.3">
      <c r="D704" s="253" t="s">
        <v>4214</v>
      </c>
      <c r="E704" s="254" t="s">
        <v>4214</v>
      </c>
      <c r="O704" s="248" t="str">
        <f t="shared" si="10"/>
        <v>휘핑 목장</v>
      </c>
    </row>
    <row r="705" spans="4:15" ht="17.25" x14ac:dyDescent="0.3">
      <c r="D705" s="253" t="s">
        <v>4215</v>
      </c>
      <c r="E705" s="254" t="s">
        <v>4215</v>
      </c>
      <c r="O705" s="248" t="str">
        <f t="shared" si="10"/>
        <v>초코라떼 목장</v>
      </c>
    </row>
    <row r="706" spans="4:15" ht="17.25" x14ac:dyDescent="0.3">
      <c r="D706" s="253" t="s">
        <v>4216</v>
      </c>
      <c r="E706" s="254" t="s">
        <v>4216</v>
      </c>
      <c r="O706" s="248" t="str">
        <f t="shared" si="10"/>
        <v>호두 목장</v>
      </c>
    </row>
    <row r="707" spans="4:15" ht="17.25" x14ac:dyDescent="0.3">
      <c r="D707" s="253" t="s">
        <v>4217</v>
      </c>
      <c r="E707" s="254" t="s">
        <v>4217</v>
      </c>
      <c r="O707" s="248" t="str">
        <f t="shared" si="10"/>
        <v>땅콩 목장</v>
      </c>
    </row>
    <row r="708" spans="4:15" ht="17.25" x14ac:dyDescent="0.3">
      <c r="D708" s="253" t="s">
        <v>4218</v>
      </c>
      <c r="E708" s="254" t="s">
        <v>4218</v>
      </c>
      <c r="O708" s="248" t="str">
        <f t="shared" si="10"/>
        <v>피스타치오 목장</v>
      </c>
    </row>
    <row r="709" spans="4:15" ht="17.25" x14ac:dyDescent="0.3">
      <c r="D709" s="253" t="s">
        <v>4219</v>
      </c>
      <c r="E709" s="254" t="s">
        <v>4219</v>
      </c>
      <c r="O709" s="248" t="str">
        <f t="shared" ref="O709:O772" si="11">IF($B$1="한글",D709,IF($B$1="영어",E709,IF($B$1="일본어",F709)))</f>
        <v>허니컴 목장</v>
      </c>
    </row>
    <row r="710" spans="4:15" ht="17.25" x14ac:dyDescent="0.3">
      <c r="D710" s="253" t="s">
        <v>4220</v>
      </c>
      <c r="E710" s="254" t="s">
        <v>4220</v>
      </c>
      <c r="O710" s="248" t="str">
        <f t="shared" si="11"/>
        <v>꿀벌 목장</v>
      </c>
    </row>
    <row r="711" spans="4:15" ht="17.25" x14ac:dyDescent="0.3">
      <c r="D711" s="253" t="s">
        <v>4221</v>
      </c>
      <c r="E711" s="254" t="s">
        <v>4221</v>
      </c>
      <c r="O711" s="248" t="str">
        <f t="shared" si="11"/>
        <v>꽃가루 목장</v>
      </c>
    </row>
    <row r="712" spans="4:15" ht="17.25" x14ac:dyDescent="0.3">
      <c r="D712" s="253" t="s">
        <v>4222</v>
      </c>
      <c r="E712" s="254" t="s">
        <v>4222</v>
      </c>
      <c r="O712" s="248" t="str">
        <f t="shared" si="11"/>
        <v>눈사람 목장</v>
      </c>
    </row>
    <row r="713" spans="4:15" ht="17.25" x14ac:dyDescent="0.3">
      <c r="D713" s="253" t="s">
        <v>4223</v>
      </c>
      <c r="E713" s="254" t="s">
        <v>4223</v>
      </c>
      <c r="O713" s="248" t="str">
        <f t="shared" si="11"/>
        <v>팥빙수 목장</v>
      </c>
    </row>
    <row r="714" spans="4:15" ht="17.25" x14ac:dyDescent="0.3">
      <c r="D714" s="253" t="s">
        <v>4164</v>
      </c>
      <c r="E714" s="254" t="s">
        <v>4164</v>
      </c>
      <c r="O714" s="248" t="str">
        <f t="shared" si="11"/>
        <v>얼음 목장</v>
      </c>
    </row>
    <row r="715" spans="4:15" ht="17.25" x14ac:dyDescent="0.3">
      <c r="D715" s="253" t="s">
        <v>4224</v>
      </c>
      <c r="E715" s="254" t="s">
        <v>4224</v>
      </c>
      <c r="O715" s="248" t="str">
        <f t="shared" si="11"/>
        <v>눈송이 목장</v>
      </c>
    </row>
    <row r="716" spans="4:15" ht="17.25" x14ac:dyDescent="0.3">
      <c r="D716" s="253" t="s">
        <v>4225</v>
      </c>
      <c r="E716" s="254" t="s">
        <v>4225</v>
      </c>
      <c r="O716" s="248" t="str">
        <f t="shared" si="11"/>
        <v>청포도 목장</v>
      </c>
    </row>
    <row r="717" spans="4:15" ht="17.25" x14ac:dyDescent="0.3">
      <c r="D717" s="253" t="s">
        <v>4226</v>
      </c>
      <c r="E717" s="254" t="s">
        <v>4226</v>
      </c>
      <c r="O717" s="248" t="str">
        <f t="shared" si="11"/>
        <v>보라 목장</v>
      </c>
    </row>
    <row r="718" spans="4:15" ht="17.25" x14ac:dyDescent="0.3">
      <c r="D718" s="253" t="s">
        <v>4227</v>
      </c>
      <c r="E718" s="254" t="s">
        <v>4227</v>
      </c>
      <c r="O718" s="248" t="str">
        <f t="shared" si="11"/>
        <v>포도젤리 목장</v>
      </c>
    </row>
    <row r="719" spans="4:15" ht="17.25" x14ac:dyDescent="0.3">
      <c r="D719" s="253" t="s">
        <v>4228</v>
      </c>
      <c r="E719" s="254" t="s">
        <v>4228</v>
      </c>
      <c r="O719" s="248" t="str">
        <f t="shared" si="11"/>
        <v>커피콩 목장</v>
      </c>
    </row>
    <row r="720" spans="4:15" ht="17.25" x14ac:dyDescent="0.3">
      <c r="D720" s="253" t="s">
        <v>4229</v>
      </c>
      <c r="E720" s="254" t="s">
        <v>4229</v>
      </c>
      <c r="O720" s="248" t="str">
        <f t="shared" si="11"/>
        <v>에스프레소 목장</v>
      </c>
    </row>
    <row r="721" spans="1:15" ht="17.25" x14ac:dyDescent="0.3">
      <c r="D721" s="253" t="s">
        <v>4230</v>
      </c>
      <c r="E721" s="254" t="s">
        <v>4230</v>
      </c>
      <c r="O721" s="248" t="str">
        <f t="shared" si="11"/>
        <v>오렌지 목장</v>
      </c>
    </row>
    <row r="722" spans="1:15" ht="17.25" x14ac:dyDescent="0.3">
      <c r="D722" s="253" t="s">
        <v>4231</v>
      </c>
      <c r="E722" s="254" t="s">
        <v>4231</v>
      </c>
      <c r="O722" s="248" t="str">
        <f t="shared" si="11"/>
        <v>자몽 목장</v>
      </c>
    </row>
    <row r="723" spans="1:15" ht="17.25" x14ac:dyDescent="0.3">
      <c r="D723" s="253" t="s">
        <v>4232</v>
      </c>
      <c r="E723" s="254" t="s">
        <v>4232</v>
      </c>
      <c r="O723" s="248" t="str">
        <f t="shared" si="11"/>
        <v>아틀란티스 목장</v>
      </c>
    </row>
    <row r="724" spans="1:15" ht="17.25" x14ac:dyDescent="0.3">
      <c r="D724" s="253" t="s">
        <v>4233</v>
      </c>
      <c r="E724" s="254" t="s">
        <v>4233</v>
      </c>
      <c r="O724" s="248" t="str">
        <f t="shared" si="11"/>
        <v>크리스탈 목장</v>
      </c>
    </row>
    <row r="725" spans="1:15" ht="17.25" x14ac:dyDescent="0.3">
      <c r="O725" s="248">
        <f t="shared" si="11"/>
        <v>0</v>
      </c>
    </row>
    <row r="726" spans="1:15" ht="17.25" x14ac:dyDescent="0.3">
      <c r="A726" s="253" t="s">
        <v>4234</v>
      </c>
      <c r="B726" s="253" t="s">
        <v>182</v>
      </c>
      <c r="D726" s="253" t="s">
        <v>4235</v>
      </c>
      <c r="E726" s="254" t="s">
        <v>4235</v>
      </c>
      <c r="O726" s="248" t="str">
        <f t="shared" si="11"/>
        <v>출석 1일</v>
      </c>
    </row>
    <row r="727" spans="1:15" ht="17.25" x14ac:dyDescent="0.3">
      <c r="D727" s="253" t="s">
        <v>4236</v>
      </c>
      <c r="E727" s="254" t="s">
        <v>4236</v>
      </c>
      <c r="O727" s="248" t="str">
        <f t="shared" si="11"/>
        <v>출석 2일</v>
      </c>
    </row>
    <row r="728" spans="1:15" ht="17.25" x14ac:dyDescent="0.3">
      <c r="D728" s="253" t="s">
        <v>4237</v>
      </c>
      <c r="E728" s="254" t="s">
        <v>4237</v>
      </c>
      <c r="O728" s="248" t="str">
        <f t="shared" si="11"/>
        <v>출석 3일</v>
      </c>
    </row>
    <row r="729" spans="1:15" ht="17.25" x14ac:dyDescent="0.3">
      <c r="D729" s="253" t="s">
        <v>4238</v>
      </c>
      <c r="E729" s="254" t="s">
        <v>4238</v>
      </c>
      <c r="O729" s="248" t="str">
        <f t="shared" si="11"/>
        <v>출석 4일</v>
      </c>
    </row>
    <row r="730" spans="1:15" ht="17.25" x14ac:dyDescent="0.3">
      <c r="D730" s="253" t="s">
        <v>4239</v>
      </c>
      <c r="E730" s="254" t="s">
        <v>4239</v>
      </c>
      <c r="O730" s="248" t="str">
        <f t="shared" si="11"/>
        <v>출석 5일</v>
      </c>
    </row>
    <row r="731" spans="1:15" ht="17.25" x14ac:dyDescent="0.3">
      <c r="O731" s="248">
        <f t="shared" si="11"/>
        <v>0</v>
      </c>
    </row>
    <row r="732" spans="1:15" ht="17.25" x14ac:dyDescent="0.3">
      <c r="A732" s="253" t="s">
        <v>4240</v>
      </c>
      <c r="B732" s="253" t="s">
        <v>182</v>
      </c>
      <c r="D732" s="253" t="s">
        <v>4241</v>
      </c>
      <c r="E732" s="253" t="s">
        <v>4242</v>
      </c>
      <c r="O732" s="248" t="str">
        <f t="shared" si="11"/>
        <v>우유 방울</v>
      </c>
    </row>
    <row r="733" spans="1:15" ht="17.25" x14ac:dyDescent="0.3">
      <c r="D733" s="253" t="s">
        <v>4243</v>
      </c>
      <c r="E733" s="253" t="s">
        <v>4244</v>
      </c>
      <c r="O733" s="248" t="str">
        <f t="shared" si="11"/>
        <v>신선한 우유병</v>
      </c>
    </row>
    <row r="734" spans="1:15" ht="17.25" x14ac:dyDescent="0.3">
      <c r="D734" s="253" t="s">
        <v>4245</v>
      </c>
      <c r="E734" s="253" t="s">
        <v>4246</v>
      </c>
      <c r="O734" s="248" t="str">
        <f t="shared" si="11"/>
        <v>깔끔 멋쟁이 별</v>
      </c>
    </row>
    <row r="735" spans="1:15" ht="17.25" x14ac:dyDescent="0.3">
      <c r="D735" s="253" t="s">
        <v>4247</v>
      </c>
      <c r="E735" s="253" t="s">
        <v>4248</v>
      </c>
      <c r="O735" s="248" t="str">
        <f t="shared" si="11"/>
        <v>찰랑찰랑 양동이</v>
      </c>
    </row>
    <row r="736" spans="1:15" ht="17.25" x14ac:dyDescent="0.3">
      <c r="D736" s="253" t="s">
        <v>4249</v>
      </c>
      <c r="E736" s="253" t="s">
        <v>4250</v>
      </c>
      <c r="O736" s="248" t="str">
        <f t="shared" si="11"/>
        <v>밀짚 모자</v>
      </c>
    </row>
    <row r="737" spans="1:15" ht="17.25" x14ac:dyDescent="0.3">
      <c r="D737" s="253" t="s">
        <v>4251</v>
      </c>
      <c r="E737" s="253" t="s">
        <v>4252</v>
      </c>
      <c r="O737" s="248" t="str">
        <f t="shared" si="11"/>
        <v>일꾼 인형</v>
      </c>
    </row>
    <row r="738" spans="1:15" ht="17.25" x14ac:dyDescent="0.3">
      <c r="D738" s="253" t="s">
        <v>4253</v>
      </c>
      <c r="E738" s="253" t="s">
        <v>4254</v>
      </c>
      <c r="O738" s="248" t="str">
        <f t="shared" si="11"/>
        <v>작은 젖소 천사</v>
      </c>
    </row>
    <row r="739" spans="1:15" ht="17.25" x14ac:dyDescent="0.3">
      <c r="D739" s="253" t="s">
        <v>4255</v>
      </c>
      <c r="E739" s="253" t="s">
        <v>4256</v>
      </c>
      <c r="O739" s="248" t="str">
        <f t="shared" si="11"/>
        <v>작은 양 천사</v>
      </c>
    </row>
    <row r="740" spans="1:15" ht="17.25" x14ac:dyDescent="0.3">
      <c r="D740" s="253" t="s">
        <v>4257</v>
      </c>
      <c r="E740" s="253" t="s">
        <v>4258</v>
      </c>
      <c r="O740" s="248" t="str">
        <f t="shared" si="11"/>
        <v>작은 산양 천사</v>
      </c>
    </row>
    <row r="741" spans="1:15" ht="17.25" x14ac:dyDescent="0.3">
      <c r="D741" s="253" t="s">
        <v>4259</v>
      </c>
      <c r="E741" s="253" t="s">
        <v>4260</v>
      </c>
      <c r="O741" s="248" t="str">
        <f t="shared" si="11"/>
        <v>반짝이 코인</v>
      </c>
    </row>
    <row r="742" spans="1:15" ht="17.25" x14ac:dyDescent="0.3">
      <c r="D742" s="253" t="s">
        <v>4261</v>
      </c>
      <c r="E742" s="253" t="s">
        <v>4262</v>
      </c>
      <c r="O742" s="248" t="str">
        <f t="shared" si="11"/>
        <v>빛나는 우유팩</v>
      </c>
    </row>
    <row r="743" spans="1:15" ht="17.25" x14ac:dyDescent="0.3">
      <c r="D743" s="253" t="s">
        <v>4263</v>
      </c>
      <c r="E743" s="253" t="s">
        <v>4264</v>
      </c>
      <c r="O743" s="248" t="str">
        <f t="shared" si="11"/>
        <v>스톱 워치</v>
      </c>
    </row>
    <row r="744" spans="1:15" ht="17.25" x14ac:dyDescent="0.3">
      <c r="O744" s="248">
        <f t="shared" si="11"/>
        <v>0</v>
      </c>
    </row>
    <row r="745" spans="1:15" ht="17.25" x14ac:dyDescent="0.3">
      <c r="A745" s="253" t="s">
        <v>4240</v>
      </c>
      <c r="B745" s="253" t="s">
        <v>285</v>
      </c>
      <c r="D745" s="253" t="s">
        <v>4265</v>
      </c>
      <c r="E745" s="254" t="s">
        <v>4265</v>
      </c>
      <c r="O745" s="248" t="str">
        <f t="shared" si="11"/>
        <v>우유 1리터 추가  (월)</v>
      </c>
    </row>
    <row r="746" spans="1:15" ht="17.25" x14ac:dyDescent="0.3">
      <c r="D746" s="253" t="s">
        <v>4266</v>
      </c>
      <c r="E746" s="254" t="s">
        <v>4266</v>
      </c>
      <c r="O746" s="248" t="str">
        <f t="shared" si="11"/>
        <v>우유 1리터 추가 펫 (시간)</v>
      </c>
    </row>
    <row r="747" spans="1:15" ht="17.25" x14ac:dyDescent="0.3">
      <c r="D747" s="253" t="s">
        <v>4267</v>
      </c>
      <c r="E747" s="254" t="s">
        <v>4267</v>
      </c>
      <c r="O747" s="248" t="str">
        <f t="shared" si="11"/>
        <v>신선도 추가 획득 펫</v>
      </c>
    </row>
    <row r="748" spans="1:15" ht="17.25" x14ac:dyDescent="0.3">
      <c r="D748" s="253" t="s">
        <v>4268</v>
      </c>
      <c r="E748" s="254" t="s">
        <v>4268</v>
      </c>
      <c r="O748" s="248" t="str">
        <f t="shared" si="11"/>
        <v>양동이 추가 펫</v>
      </c>
    </row>
    <row r="749" spans="1:15" ht="17.25" x14ac:dyDescent="0.3">
      <c r="D749" s="253" t="s">
        <v>4269</v>
      </c>
      <c r="E749" s="254" t="s">
        <v>4269</v>
      </c>
      <c r="O749" s="248" t="str">
        <f t="shared" si="11"/>
        <v>일꾼 소환 펫1</v>
      </c>
    </row>
    <row r="750" spans="1:15" ht="17.25" x14ac:dyDescent="0.3">
      <c r="D750" s="253" t="s">
        <v>4270</v>
      </c>
      <c r="E750" s="254" t="s">
        <v>4270</v>
      </c>
      <c r="O750" s="248" t="str">
        <f t="shared" si="11"/>
        <v>일꾼 소환 펫2</v>
      </c>
    </row>
    <row r="751" spans="1:15" ht="17.25" x14ac:dyDescent="0.3">
      <c r="D751" s="253" t="s">
        <v>4271</v>
      </c>
      <c r="E751" s="254" t="s">
        <v>4271</v>
      </c>
      <c r="O751" s="248" t="str">
        <f t="shared" si="11"/>
        <v>소 성능 강화 펫</v>
      </c>
    </row>
    <row r="752" spans="1:15" ht="17.25" x14ac:dyDescent="0.3">
      <c r="D752" s="253" t="s">
        <v>4272</v>
      </c>
      <c r="E752" s="254" t="s">
        <v>4272</v>
      </c>
      <c r="O752" s="248" t="str">
        <f t="shared" si="11"/>
        <v>양 성능 강화 펫</v>
      </c>
    </row>
    <row r="753" spans="1:15" ht="17.25" x14ac:dyDescent="0.3">
      <c r="D753" s="253" t="s">
        <v>4273</v>
      </c>
      <c r="E753" s="254" t="s">
        <v>4273</v>
      </c>
      <c r="O753" s="248" t="str">
        <f t="shared" si="11"/>
        <v>산양 성능 강화 펫</v>
      </c>
    </row>
    <row r="754" spans="1:15" ht="17.25" x14ac:dyDescent="0.3">
      <c r="D754" s="253" t="s">
        <v>4274</v>
      </c>
      <c r="E754" s="254" t="s">
        <v>4274</v>
      </c>
      <c r="O754" s="248" t="str">
        <f t="shared" si="11"/>
        <v>일정시간 코인주는 펫</v>
      </c>
    </row>
    <row r="755" spans="1:15" ht="17.25" x14ac:dyDescent="0.3">
      <c r="D755" s="253" t="s">
        <v>4275</v>
      </c>
      <c r="E755" s="254" t="s">
        <v>4275</v>
      </c>
      <c r="O755" s="248" t="str">
        <f t="shared" si="11"/>
        <v>피버 시간 늘리는 펫</v>
      </c>
    </row>
    <row r="756" spans="1:15" ht="17.25" x14ac:dyDescent="0.3">
      <c r="D756" s="253" t="s">
        <v>4276</v>
      </c>
      <c r="E756" s="254" t="s">
        <v>4276</v>
      </c>
      <c r="O756" s="248" t="str">
        <f t="shared" si="11"/>
        <v>게임 시간 증가 펫</v>
      </c>
    </row>
    <row r="757" spans="1:15" ht="17.25" x14ac:dyDescent="0.3">
      <c r="O757" s="248"/>
    </row>
    <row r="758" spans="1:15" ht="17.25" x14ac:dyDescent="0.3">
      <c r="A758" s="253" t="s">
        <v>4359</v>
      </c>
      <c r="B758" s="253" t="s">
        <v>779</v>
      </c>
      <c r="D758" s="253" t="s">
        <v>473</v>
      </c>
      <c r="E758" s="339" t="s">
        <v>4404</v>
      </c>
      <c r="O758" s="248" t="str">
        <f t="shared" si="11"/>
        <v>기본 소 모음</v>
      </c>
    </row>
    <row r="759" spans="1:15" ht="17.25" x14ac:dyDescent="0.3">
      <c r="D759" s="253" t="s">
        <v>474</v>
      </c>
      <c r="E759" s="339" t="s">
        <v>4405</v>
      </c>
      <c r="O759" s="248" t="str">
        <f t="shared" si="11"/>
        <v>검은 소 모음</v>
      </c>
    </row>
    <row r="760" spans="1:15" ht="17.25" x14ac:dyDescent="0.3">
      <c r="D760" s="253" t="s">
        <v>475</v>
      </c>
      <c r="E760" s="339" t="s">
        <v>4406</v>
      </c>
      <c r="O760" s="248" t="str">
        <f t="shared" si="11"/>
        <v>꽃무늬 소 모음</v>
      </c>
    </row>
    <row r="761" spans="1:15" ht="17.25" x14ac:dyDescent="0.3">
      <c r="D761" s="253" t="s">
        <v>476</v>
      </c>
      <c r="E761" s="339" t="s">
        <v>4407</v>
      </c>
      <c r="O761" s="248" t="str">
        <f t="shared" si="11"/>
        <v>스페셜 젖소 모음</v>
      </c>
    </row>
    <row r="762" spans="1:15" ht="17.25" x14ac:dyDescent="0.3">
      <c r="D762" s="253" t="s">
        <v>477</v>
      </c>
      <c r="E762" s="339" t="s">
        <v>4408</v>
      </c>
      <c r="O762" s="248" t="str">
        <f t="shared" si="11"/>
        <v>유니크 젖소 모음</v>
      </c>
    </row>
    <row r="763" spans="1:15" ht="17.25" x14ac:dyDescent="0.3">
      <c r="D763" s="253" t="s">
        <v>4360</v>
      </c>
      <c r="E763" s="339" t="s">
        <v>4409</v>
      </c>
      <c r="O763" s="248" t="str">
        <f t="shared" si="11"/>
        <v>신비한 젖소 모음</v>
      </c>
    </row>
    <row r="764" spans="1:15" ht="17.25" x14ac:dyDescent="0.3">
      <c r="D764" s="253" t="s">
        <v>478</v>
      </c>
      <c r="E764" s="339" t="s">
        <v>4410</v>
      </c>
      <c r="O764" s="248" t="str">
        <f t="shared" si="11"/>
        <v>기본 양 모음</v>
      </c>
    </row>
    <row r="765" spans="1:15" ht="17.25" x14ac:dyDescent="0.3">
      <c r="D765" s="253" t="s">
        <v>479</v>
      </c>
      <c r="E765" s="339" t="s">
        <v>4411</v>
      </c>
      <c r="O765" s="248" t="str">
        <f t="shared" si="11"/>
        <v>검은 양 모음</v>
      </c>
    </row>
    <row r="766" spans="1:15" ht="17.25" x14ac:dyDescent="0.3">
      <c r="D766" s="253" t="s">
        <v>480</v>
      </c>
      <c r="E766" s="339" t="s">
        <v>4412</v>
      </c>
      <c r="O766" s="248" t="str">
        <f t="shared" si="11"/>
        <v>체크 무늬 양 모음</v>
      </c>
    </row>
    <row r="767" spans="1:15" ht="17.25" x14ac:dyDescent="0.3">
      <c r="D767" s="253" t="s">
        <v>481</v>
      </c>
      <c r="E767" s="339" t="s">
        <v>4413</v>
      </c>
      <c r="O767" s="248" t="str">
        <f t="shared" si="11"/>
        <v>스페셜 양 모음</v>
      </c>
    </row>
    <row r="768" spans="1:15" ht="17.25" x14ac:dyDescent="0.3">
      <c r="D768" s="253" t="s">
        <v>482</v>
      </c>
      <c r="E768" s="339" t="s">
        <v>4414</v>
      </c>
      <c r="O768" s="248" t="str">
        <f t="shared" si="11"/>
        <v>유니크 양 모음</v>
      </c>
    </row>
    <row r="769" spans="4:15" ht="17.25" x14ac:dyDescent="0.3">
      <c r="D769" s="253" t="s">
        <v>4361</v>
      </c>
      <c r="E769" s="339" t="s">
        <v>4415</v>
      </c>
      <c r="O769" s="248" t="str">
        <f t="shared" si="11"/>
        <v>신비한 양 모음</v>
      </c>
    </row>
    <row r="770" spans="4:15" ht="17.25" x14ac:dyDescent="0.3">
      <c r="D770" s="253" t="s">
        <v>483</v>
      </c>
      <c r="E770" s="339" t="s">
        <v>4416</v>
      </c>
      <c r="O770" s="248" t="str">
        <f t="shared" si="11"/>
        <v>기본 산양 모음</v>
      </c>
    </row>
    <row r="771" spans="4:15" ht="17.25" x14ac:dyDescent="0.3">
      <c r="D771" s="253" t="s">
        <v>484</v>
      </c>
      <c r="E771" s="339" t="s">
        <v>4417</v>
      </c>
      <c r="O771" s="248" t="str">
        <f t="shared" si="11"/>
        <v>검은 산양 모음</v>
      </c>
    </row>
    <row r="772" spans="4:15" ht="17.25" x14ac:dyDescent="0.3">
      <c r="D772" s="253" t="s">
        <v>485</v>
      </c>
      <c r="E772" s="339" t="s">
        <v>4418</v>
      </c>
      <c r="O772" s="248" t="str">
        <f t="shared" si="11"/>
        <v>러블리 산양 모음</v>
      </c>
    </row>
    <row r="773" spans="4:15" ht="17.25" x14ac:dyDescent="0.3">
      <c r="D773" s="253" t="s">
        <v>486</v>
      </c>
      <c r="E773" s="339" t="s">
        <v>4419</v>
      </c>
      <c r="O773" s="248" t="str">
        <f t="shared" ref="O773:O785" si="12">IF($B$1="한글",D773,IF($B$1="영어",E773,IF($B$1="일본어",F773)))</f>
        <v>스페셜 산양 모음</v>
      </c>
    </row>
    <row r="774" spans="4:15" ht="17.25" x14ac:dyDescent="0.3">
      <c r="D774" s="253" t="s">
        <v>487</v>
      </c>
      <c r="E774" s="339" t="s">
        <v>4420</v>
      </c>
      <c r="O774" s="248" t="str">
        <f t="shared" si="12"/>
        <v>유니크 산양 모음</v>
      </c>
    </row>
    <row r="775" spans="4:15" ht="17.25" x14ac:dyDescent="0.3">
      <c r="D775" s="253" t="s">
        <v>4362</v>
      </c>
      <c r="E775" s="339" t="s">
        <v>4421</v>
      </c>
      <c r="O775" s="248" t="str">
        <f t="shared" si="12"/>
        <v>신비한 산양 모음</v>
      </c>
    </row>
    <row r="776" spans="4:15" ht="17.25" x14ac:dyDescent="0.3">
      <c r="D776" s="253" t="s">
        <v>4363</v>
      </c>
      <c r="E776" s="339" t="s">
        <v>4422</v>
      </c>
      <c r="O776" s="248" t="str">
        <f t="shared" si="12"/>
        <v>월드컵 동물 모음</v>
      </c>
    </row>
    <row r="777" spans="4:15" ht="17.25" x14ac:dyDescent="0.3">
      <c r="D777" s="253" t="s">
        <v>4364</v>
      </c>
      <c r="E777" s="339" t="s">
        <v>4423</v>
      </c>
      <c r="O777" s="248" t="str">
        <f t="shared" si="12"/>
        <v>공주병 젖소 모음</v>
      </c>
    </row>
    <row r="778" spans="4:15" ht="17.25" x14ac:dyDescent="0.3">
      <c r="D778" s="253" t="s">
        <v>4365</v>
      </c>
      <c r="E778" s="339" t="s">
        <v>4424</v>
      </c>
      <c r="O778" s="248" t="str">
        <f t="shared" si="12"/>
        <v>솜사탕 양 모음</v>
      </c>
    </row>
    <row r="779" spans="4:15" ht="17.25" x14ac:dyDescent="0.3">
      <c r="D779" s="253" t="s">
        <v>4366</v>
      </c>
      <c r="E779" s="339" t="s">
        <v>4425</v>
      </c>
      <c r="O779" s="248" t="str">
        <f t="shared" si="12"/>
        <v>후드 산양 모음</v>
      </c>
    </row>
    <row r="780" spans="4:15" ht="17.25" x14ac:dyDescent="0.3">
      <c r="D780" s="253" t="s">
        <v>4367</v>
      </c>
      <c r="E780" s="339" t="s">
        <v>4426</v>
      </c>
      <c r="O780" s="248" t="str">
        <f t="shared" si="12"/>
        <v>패션 리더 젖소 모음</v>
      </c>
    </row>
    <row r="781" spans="4:15" ht="17.25" x14ac:dyDescent="0.3">
      <c r="D781" s="253" t="s">
        <v>4368</v>
      </c>
      <c r="E781" s="339" t="s">
        <v>4427</v>
      </c>
      <c r="O781" s="248" t="str">
        <f t="shared" si="12"/>
        <v>폭주족 젖소 모음</v>
      </c>
    </row>
    <row r="782" spans="4:15" ht="17.25" x14ac:dyDescent="0.3">
      <c r="D782" s="253" t="s">
        <v>4369</v>
      </c>
      <c r="E782" s="339" t="s">
        <v>4428</v>
      </c>
      <c r="O782" s="248" t="str">
        <f t="shared" si="12"/>
        <v>레이디 레이스 양 모음</v>
      </c>
    </row>
    <row r="783" spans="4:15" ht="17.25" x14ac:dyDescent="0.3">
      <c r="D783" s="253" t="s">
        <v>4370</v>
      </c>
      <c r="E783" s="339" t="s">
        <v>4429</v>
      </c>
      <c r="O783" s="248" t="str">
        <f t="shared" si="12"/>
        <v>럭셔리 코트 양 모음</v>
      </c>
    </row>
    <row r="784" spans="4:15" ht="17.25" x14ac:dyDescent="0.3">
      <c r="D784" s="253" t="s">
        <v>4371</v>
      </c>
      <c r="E784" s="339" t="s">
        <v>4430</v>
      </c>
      <c r="O784" s="248" t="str">
        <f t="shared" si="12"/>
        <v>거친털 산양 모음</v>
      </c>
    </row>
    <row r="785" spans="4:15" ht="17.25" x14ac:dyDescent="0.3">
      <c r="D785" s="253" t="s">
        <v>4372</v>
      </c>
      <c r="E785" s="339" t="s">
        <v>4431</v>
      </c>
      <c r="O785" s="248" t="str">
        <f t="shared" si="12"/>
        <v>불꽃털 산양 모음</v>
      </c>
    </row>
    <row r="786" spans="4:15" ht="17.25" x14ac:dyDescent="0.3">
      <c r="O786" s="248"/>
    </row>
    <row r="787" spans="4:15" ht="17.25" x14ac:dyDescent="0.3">
      <c r="O787" s="248"/>
    </row>
    <row r="788" spans="4:15" ht="17.25" x14ac:dyDescent="0.3">
      <c r="O788" s="248"/>
    </row>
    <row r="789" spans="4:15" ht="17.25" x14ac:dyDescent="0.3">
      <c r="O789" s="248"/>
    </row>
    <row r="790" spans="4:15" ht="17.25" x14ac:dyDescent="0.3">
      <c r="O790" s="248"/>
    </row>
    <row r="791" spans="4:15" ht="17.25" x14ac:dyDescent="0.3">
      <c r="O791" s="248"/>
    </row>
    <row r="792" spans="4:15" ht="17.25" x14ac:dyDescent="0.3">
      <c r="O792" s="248"/>
    </row>
    <row r="793" spans="4:15" ht="17.25" x14ac:dyDescent="0.3">
      <c r="O793" s="248"/>
    </row>
    <row r="794" spans="4:15" ht="17.25" x14ac:dyDescent="0.3">
      <c r="O794" s="248"/>
    </row>
    <row r="795" spans="4:15" ht="17.25" x14ac:dyDescent="0.3">
      <c r="O795" s="248"/>
    </row>
    <row r="796" spans="4:15" ht="17.25" x14ac:dyDescent="0.3">
      <c r="O796" s="248"/>
    </row>
    <row r="797" spans="4:15" ht="17.25" x14ac:dyDescent="0.3">
      <c r="O797" s="248"/>
    </row>
    <row r="798" spans="4:15" ht="17.25" x14ac:dyDescent="0.3">
      <c r="O798" s="248"/>
    </row>
    <row r="799" spans="4:15" ht="17.25" x14ac:dyDescent="0.3">
      <c r="O799" s="248"/>
    </row>
    <row r="800" spans="4:15" ht="17.25" x14ac:dyDescent="0.3">
      <c r="O800" s="248"/>
    </row>
    <row r="801" spans="15:15" ht="17.25" x14ac:dyDescent="0.3">
      <c r="O801" s="248"/>
    </row>
    <row r="802" spans="15:15" ht="17.25" x14ac:dyDescent="0.3">
      <c r="O802" s="248"/>
    </row>
    <row r="803" spans="15:15" ht="17.25" x14ac:dyDescent="0.3">
      <c r="O803" s="248"/>
    </row>
    <row r="804" spans="15:15" ht="17.25" x14ac:dyDescent="0.3">
      <c r="O804" s="248"/>
    </row>
    <row r="805" spans="15:15" ht="17.25" x14ac:dyDescent="0.3">
      <c r="O805" s="248"/>
    </row>
    <row r="806" spans="15:15" ht="17.25" x14ac:dyDescent="0.3">
      <c r="O806" s="248"/>
    </row>
    <row r="807" spans="15:15" ht="17.25" x14ac:dyDescent="0.3">
      <c r="O807" s="248"/>
    </row>
    <row r="808" spans="15:15" ht="17.25" x14ac:dyDescent="0.3">
      <c r="O808" s="248"/>
    </row>
    <row r="809" spans="15:15" ht="17.25" x14ac:dyDescent="0.3">
      <c r="O809" s="248"/>
    </row>
    <row r="810" spans="15:15" ht="17.25" x14ac:dyDescent="0.3">
      <c r="O810" s="248"/>
    </row>
    <row r="811" spans="15:15" ht="17.25" x14ac:dyDescent="0.3">
      <c r="O811" s="248"/>
    </row>
    <row r="812" spans="15:15" ht="17.25" x14ac:dyDescent="0.3">
      <c r="O812" s="248"/>
    </row>
    <row r="813" spans="15:15" ht="17.25" x14ac:dyDescent="0.3">
      <c r="O813" s="248"/>
    </row>
    <row r="814" spans="15:15" ht="17.25" x14ac:dyDescent="0.3">
      <c r="O814" s="248"/>
    </row>
    <row r="815" spans="15:15" ht="17.25" x14ac:dyDescent="0.3">
      <c r="O815" s="248"/>
    </row>
    <row r="816" spans="15:15" ht="17.25" x14ac:dyDescent="0.3">
      <c r="O816" s="248"/>
    </row>
    <row r="817" spans="15:15" ht="17.25" x14ac:dyDescent="0.3">
      <c r="O817" s="248"/>
    </row>
    <row r="818" spans="15:15" ht="17.25" x14ac:dyDescent="0.3">
      <c r="O818" s="248"/>
    </row>
    <row r="819" spans="15:15" ht="17.25" x14ac:dyDescent="0.3">
      <c r="O819" s="248"/>
    </row>
    <row r="820" spans="15:15" ht="17.25" x14ac:dyDescent="0.3">
      <c r="O820" s="248"/>
    </row>
    <row r="821" spans="15:15" ht="17.25" x14ac:dyDescent="0.3">
      <c r="O821" s="248"/>
    </row>
    <row r="822" spans="15:15" ht="17.25" x14ac:dyDescent="0.3">
      <c r="O822" s="248"/>
    </row>
    <row r="823" spans="15:15" ht="17.25" x14ac:dyDescent="0.3">
      <c r="O823" s="248"/>
    </row>
    <row r="824" spans="15:15" ht="17.25" x14ac:dyDescent="0.3">
      <c r="O824" s="248"/>
    </row>
    <row r="825" spans="15:15" ht="17.25" x14ac:dyDescent="0.3">
      <c r="O825" s="248"/>
    </row>
    <row r="826" spans="15:15" ht="17.25" x14ac:dyDescent="0.3">
      <c r="O826" s="248"/>
    </row>
    <row r="827" spans="15:15" ht="17.25" x14ac:dyDescent="0.3">
      <c r="O827" s="248"/>
    </row>
    <row r="828" spans="15:15" ht="17.25" x14ac:dyDescent="0.3">
      <c r="O828" s="248"/>
    </row>
    <row r="829" spans="15:15" ht="17.25" x14ac:dyDescent="0.3">
      <c r="O829" s="248"/>
    </row>
    <row r="830" spans="15:15" ht="17.25" x14ac:dyDescent="0.3">
      <c r="O830" s="248"/>
    </row>
    <row r="831" spans="15:15" ht="17.25" x14ac:dyDescent="0.3">
      <c r="O831" s="248"/>
    </row>
    <row r="832" spans="15:15" ht="17.25" x14ac:dyDescent="0.3">
      <c r="O832" s="248"/>
    </row>
    <row r="833" spans="15:15" ht="17.25" x14ac:dyDescent="0.3">
      <c r="O833" s="248"/>
    </row>
    <row r="834" spans="15:15" ht="17.25" x14ac:dyDescent="0.3">
      <c r="O834" s="248"/>
    </row>
    <row r="835" spans="15:15" ht="17.25" x14ac:dyDescent="0.3">
      <c r="O835" s="248"/>
    </row>
    <row r="836" spans="15:15" ht="17.25" x14ac:dyDescent="0.3">
      <c r="O836" s="248"/>
    </row>
    <row r="837" spans="15:15" ht="17.25" x14ac:dyDescent="0.3">
      <c r="O837" s="248"/>
    </row>
    <row r="838" spans="15:15" ht="17.25" x14ac:dyDescent="0.3">
      <c r="O838" s="248"/>
    </row>
    <row r="839" spans="15:15" ht="17.25" x14ac:dyDescent="0.3">
      <c r="O839" s="248"/>
    </row>
    <row r="840" spans="15:15" ht="17.25" x14ac:dyDescent="0.3">
      <c r="O840" s="248"/>
    </row>
    <row r="841" spans="15:15" ht="17.25" x14ac:dyDescent="0.3">
      <c r="O841" s="248"/>
    </row>
    <row r="842" spans="15:15" ht="17.25" x14ac:dyDescent="0.3">
      <c r="O842" s="248"/>
    </row>
    <row r="843" spans="15:15" ht="17.25" x14ac:dyDescent="0.3">
      <c r="O843" s="248"/>
    </row>
    <row r="844" spans="15:15" ht="17.25" x14ac:dyDescent="0.3">
      <c r="O844" s="248"/>
    </row>
    <row r="845" spans="15:15" ht="17.25" x14ac:dyDescent="0.3">
      <c r="O845" s="248"/>
    </row>
    <row r="846" spans="15:15" ht="17.25" x14ac:dyDescent="0.3">
      <c r="O846" s="248"/>
    </row>
    <row r="847" spans="15:15" ht="17.25" x14ac:dyDescent="0.3">
      <c r="O847" s="248"/>
    </row>
    <row r="848" spans="15:15" ht="17.25" x14ac:dyDescent="0.3">
      <c r="O848" s="248"/>
    </row>
    <row r="849" spans="15:15" ht="17.25" x14ac:dyDescent="0.3">
      <c r="O849" s="248"/>
    </row>
    <row r="850" spans="15:15" ht="17.25" x14ac:dyDescent="0.3">
      <c r="O850" s="248"/>
    </row>
    <row r="851" spans="15:15" ht="17.25" x14ac:dyDescent="0.3">
      <c r="O851" s="248"/>
    </row>
    <row r="852" spans="15:15" ht="17.25" x14ac:dyDescent="0.3">
      <c r="O852" s="248"/>
    </row>
    <row r="853" spans="15:15" ht="17.25" x14ac:dyDescent="0.3">
      <c r="O853" s="248"/>
    </row>
    <row r="854" spans="15:15" ht="17.25" x14ac:dyDescent="0.3">
      <c r="O854" s="248"/>
    </row>
    <row r="855" spans="15:15" ht="17.25" x14ac:dyDescent="0.3">
      <c r="O855" s="248"/>
    </row>
    <row r="856" spans="15:15" ht="17.25" x14ac:dyDescent="0.3">
      <c r="O856" s="248"/>
    </row>
    <row r="857" spans="15:15" ht="17.25" x14ac:dyDescent="0.3">
      <c r="O857" s="248"/>
    </row>
    <row r="858" spans="15:15" ht="17.25" x14ac:dyDescent="0.3">
      <c r="O858" s="248"/>
    </row>
    <row r="859" spans="15:15" ht="17.25" x14ac:dyDescent="0.3">
      <c r="O859" s="248"/>
    </row>
    <row r="860" spans="15:15" ht="17.25" x14ac:dyDescent="0.3">
      <c r="O860" s="248"/>
    </row>
    <row r="861" spans="15:15" ht="17.25" x14ac:dyDescent="0.3">
      <c r="O861" s="248"/>
    </row>
    <row r="862" spans="15:15" ht="17.25" x14ac:dyDescent="0.3">
      <c r="O862" s="248"/>
    </row>
    <row r="863" spans="15:15" ht="17.25" x14ac:dyDescent="0.3">
      <c r="O863" s="248"/>
    </row>
    <row r="864" spans="15:15" ht="17.25" x14ac:dyDescent="0.3">
      <c r="O864" s="248"/>
    </row>
    <row r="865" spans="15:15" ht="17.25" x14ac:dyDescent="0.3">
      <c r="O865" s="248"/>
    </row>
    <row r="866" spans="15:15" ht="17.25" x14ac:dyDescent="0.3">
      <c r="O866" s="248"/>
    </row>
    <row r="867" spans="15:15" ht="17.25" x14ac:dyDescent="0.3">
      <c r="O867" s="248"/>
    </row>
    <row r="868" spans="15:15" ht="17.25" x14ac:dyDescent="0.3">
      <c r="O868" s="248"/>
    </row>
    <row r="869" spans="15:15" ht="17.25" x14ac:dyDescent="0.3">
      <c r="O869" s="248"/>
    </row>
    <row r="870" spans="15:15" ht="17.25" x14ac:dyDescent="0.3">
      <c r="O870" s="248"/>
    </row>
    <row r="871" spans="15:15" ht="17.25" x14ac:dyDescent="0.3">
      <c r="O871" s="248"/>
    </row>
    <row r="872" spans="15:15" ht="17.25" x14ac:dyDescent="0.3">
      <c r="O872" s="248"/>
    </row>
    <row r="873" spans="15:15" ht="17.25" x14ac:dyDescent="0.3">
      <c r="O873" s="248"/>
    </row>
    <row r="874" spans="15:15" ht="17.25" x14ac:dyDescent="0.3">
      <c r="O874" s="248"/>
    </row>
    <row r="875" spans="15:15" ht="17.25" x14ac:dyDescent="0.3">
      <c r="O875" s="248"/>
    </row>
    <row r="876" spans="15:15" ht="17.25" x14ac:dyDescent="0.3">
      <c r="O876" s="248"/>
    </row>
    <row r="877" spans="15:15" ht="17.25" x14ac:dyDescent="0.3">
      <c r="O877" s="248"/>
    </row>
    <row r="878" spans="15:15" ht="17.25" x14ac:dyDescent="0.3">
      <c r="O878" s="248"/>
    </row>
    <row r="879" spans="15:15" ht="17.25" x14ac:dyDescent="0.3">
      <c r="O879" s="248"/>
    </row>
    <row r="880" spans="15:15" ht="17.25" x14ac:dyDescent="0.3">
      <c r="O880" s="248"/>
    </row>
    <row r="881" spans="15:15" ht="17.25" x14ac:dyDescent="0.3">
      <c r="O881" s="248"/>
    </row>
    <row r="882" spans="15:15" ht="17.25" x14ac:dyDescent="0.3">
      <c r="O882" s="248"/>
    </row>
    <row r="883" spans="15:15" ht="17.25" x14ac:dyDescent="0.3">
      <c r="O883" s="248"/>
    </row>
    <row r="884" spans="15:15" ht="17.25" x14ac:dyDescent="0.3">
      <c r="O884" s="248"/>
    </row>
    <row r="885" spans="15:15" ht="17.25" x14ac:dyDescent="0.3">
      <c r="O885" s="248"/>
    </row>
    <row r="886" spans="15:15" ht="17.25" x14ac:dyDescent="0.3">
      <c r="O886" s="248"/>
    </row>
    <row r="887" spans="15:15" ht="17.25" x14ac:dyDescent="0.3">
      <c r="O887" s="248"/>
    </row>
    <row r="888" spans="15:15" ht="17.25" x14ac:dyDescent="0.3">
      <c r="O888" s="248"/>
    </row>
    <row r="889" spans="15:15" ht="17.25" x14ac:dyDescent="0.3">
      <c r="O889" s="248"/>
    </row>
    <row r="890" spans="15:15" ht="17.25" x14ac:dyDescent="0.3">
      <c r="O890" s="248"/>
    </row>
    <row r="891" spans="15:15" ht="17.25" x14ac:dyDescent="0.3">
      <c r="O891" s="248"/>
    </row>
    <row r="892" spans="15:15" ht="17.25" x14ac:dyDescent="0.3">
      <c r="O892" s="248"/>
    </row>
    <row r="893" spans="15:15" ht="17.25" x14ac:dyDescent="0.3">
      <c r="O893" s="248"/>
    </row>
    <row r="894" spans="15:15" ht="17.25" x14ac:dyDescent="0.3">
      <c r="O894" s="248"/>
    </row>
    <row r="895" spans="15:15" ht="17.25" x14ac:dyDescent="0.3">
      <c r="O895" s="248"/>
    </row>
    <row r="896" spans="15:15" ht="17.25" x14ac:dyDescent="0.3">
      <c r="O896" s="248"/>
    </row>
    <row r="897" spans="15:15" ht="17.25" x14ac:dyDescent="0.3">
      <c r="O897" s="248"/>
    </row>
    <row r="898" spans="15:15" ht="17.25" x14ac:dyDescent="0.3">
      <c r="O898" s="248"/>
    </row>
    <row r="899" spans="15:15" ht="17.25" x14ac:dyDescent="0.3">
      <c r="O899" s="248"/>
    </row>
    <row r="900" spans="15:15" ht="17.25" x14ac:dyDescent="0.3">
      <c r="O900" s="248"/>
    </row>
    <row r="901" spans="15:15" ht="17.25" x14ac:dyDescent="0.3">
      <c r="O901" s="248"/>
    </row>
    <row r="902" spans="15:15" ht="17.25" x14ac:dyDescent="0.3">
      <c r="O902" s="248"/>
    </row>
    <row r="903" spans="15:15" ht="17.25" x14ac:dyDescent="0.3">
      <c r="O903" s="248"/>
    </row>
    <row r="904" spans="15:15" ht="17.25" x14ac:dyDescent="0.3">
      <c r="O904" s="248"/>
    </row>
    <row r="905" spans="15:15" ht="17.25" x14ac:dyDescent="0.3">
      <c r="O905" s="248"/>
    </row>
    <row r="906" spans="15:15" ht="17.25" x14ac:dyDescent="0.3">
      <c r="O906" s="248"/>
    </row>
    <row r="907" spans="15:15" ht="17.25" x14ac:dyDescent="0.3">
      <c r="O907" s="248"/>
    </row>
    <row r="908" spans="15:15" ht="17.25" x14ac:dyDescent="0.3">
      <c r="O908" s="248"/>
    </row>
    <row r="909" spans="15:15" ht="17.25" x14ac:dyDescent="0.3">
      <c r="O909" s="248"/>
    </row>
    <row r="910" spans="15:15" ht="17.25" x14ac:dyDescent="0.3">
      <c r="O910" s="248"/>
    </row>
    <row r="911" spans="15:15" ht="17.25" x14ac:dyDescent="0.3">
      <c r="O911" s="248"/>
    </row>
    <row r="912" spans="15:15" ht="17.25" x14ac:dyDescent="0.3">
      <c r="O912" s="248"/>
    </row>
    <row r="913" spans="15:15" ht="17.25" x14ac:dyDescent="0.3">
      <c r="O913" s="248"/>
    </row>
    <row r="914" spans="15:15" ht="17.25" x14ac:dyDescent="0.3">
      <c r="O914" s="248"/>
    </row>
    <row r="915" spans="15:15" ht="17.25" x14ac:dyDescent="0.3">
      <c r="O915" s="248"/>
    </row>
    <row r="916" spans="15:15" ht="17.25" x14ac:dyDescent="0.3">
      <c r="O916" s="248"/>
    </row>
    <row r="917" spans="15:15" ht="17.25" x14ac:dyDescent="0.3">
      <c r="O917" s="248"/>
    </row>
    <row r="918" spans="15:15" ht="17.25" x14ac:dyDescent="0.3">
      <c r="O918" s="248"/>
    </row>
    <row r="919" spans="15:15" ht="17.25" x14ac:dyDescent="0.3">
      <c r="O919" s="248"/>
    </row>
    <row r="920" spans="15:15" ht="17.25" x14ac:dyDescent="0.3">
      <c r="O920" s="248"/>
    </row>
    <row r="921" spans="15:15" ht="17.25" x14ac:dyDescent="0.3">
      <c r="O921" s="248"/>
    </row>
    <row r="922" spans="15:15" ht="17.25" x14ac:dyDescent="0.3">
      <c r="O922" s="248"/>
    </row>
    <row r="923" spans="15:15" ht="17.25" x14ac:dyDescent="0.3">
      <c r="O923" s="248"/>
    </row>
    <row r="924" spans="15:15" ht="17.25" x14ac:dyDescent="0.3">
      <c r="O924" s="248"/>
    </row>
    <row r="925" spans="15:15" ht="17.25" x14ac:dyDescent="0.3">
      <c r="O925" s="248"/>
    </row>
    <row r="926" spans="15:15" ht="17.25" x14ac:dyDescent="0.3">
      <c r="O926" s="248"/>
    </row>
    <row r="927" spans="15:15" ht="17.25" x14ac:dyDescent="0.3">
      <c r="O927" s="248"/>
    </row>
    <row r="928" spans="15:15" ht="17.25" x14ac:dyDescent="0.3">
      <c r="O928" s="248"/>
    </row>
    <row r="929" spans="15:15" ht="17.25" x14ac:dyDescent="0.3">
      <c r="O929" s="248"/>
    </row>
    <row r="930" spans="15:15" ht="17.25" x14ac:dyDescent="0.3">
      <c r="O930" s="248"/>
    </row>
    <row r="931" spans="15:15" ht="17.25" x14ac:dyDescent="0.3">
      <c r="O931" s="248"/>
    </row>
    <row r="932" spans="15:15" ht="17.25" x14ac:dyDescent="0.3">
      <c r="O932" s="248"/>
    </row>
    <row r="933" spans="15:15" ht="17.25" x14ac:dyDescent="0.3">
      <c r="O933" s="248"/>
    </row>
    <row r="934" spans="15:15" ht="17.25" x14ac:dyDescent="0.3">
      <c r="O934" s="248"/>
    </row>
    <row r="935" spans="15:15" ht="17.25" x14ac:dyDescent="0.3">
      <c r="O935" s="248"/>
    </row>
    <row r="936" spans="15:15" ht="17.25" x14ac:dyDescent="0.3">
      <c r="O936" s="248"/>
    </row>
    <row r="937" spans="15:15" ht="17.25" x14ac:dyDescent="0.3">
      <c r="O937" s="248"/>
    </row>
    <row r="938" spans="15:15" ht="17.25" x14ac:dyDescent="0.3">
      <c r="O938" s="248"/>
    </row>
    <row r="939" spans="15:15" ht="17.25" x14ac:dyDescent="0.3">
      <c r="O939" s="248"/>
    </row>
    <row r="940" spans="15:15" ht="17.25" x14ac:dyDescent="0.3">
      <c r="O940" s="248"/>
    </row>
    <row r="941" spans="15:15" ht="17.25" x14ac:dyDescent="0.3">
      <c r="O941" s="248"/>
    </row>
    <row r="942" spans="15:15" ht="17.25" x14ac:dyDescent="0.3">
      <c r="O942" s="248"/>
    </row>
    <row r="943" spans="15:15" ht="17.25" x14ac:dyDescent="0.3">
      <c r="O943" s="248"/>
    </row>
    <row r="944" spans="15:15" ht="17.25" x14ac:dyDescent="0.3">
      <c r="O944" s="248"/>
    </row>
    <row r="945" spans="15:15" ht="17.25" x14ac:dyDescent="0.3">
      <c r="O945" s="248"/>
    </row>
    <row r="946" spans="15:15" ht="17.25" x14ac:dyDescent="0.3">
      <c r="O946" s="248"/>
    </row>
    <row r="947" spans="15:15" ht="17.25" x14ac:dyDescent="0.3">
      <c r="O947" s="248"/>
    </row>
    <row r="948" spans="15:15" ht="17.25" x14ac:dyDescent="0.3">
      <c r="O948" s="248"/>
    </row>
    <row r="949" spans="15:15" ht="17.25" x14ac:dyDescent="0.3">
      <c r="O949" s="248"/>
    </row>
    <row r="950" spans="15:15" ht="17.25" x14ac:dyDescent="0.3">
      <c r="O950" s="248"/>
    </row>
    <row r="951" spans="15:15" ht="17.25" x14ac:dyDescent="0.3">
      <c r="O951" s="248"/>
    </row>
    <row r="952" spans="15:15" ht="17.25" x14ac:dyDescent="0.3">
      <c r="O952" s="248"/>
    </row>
    <row r="953" spans="15:15" ht="17.25" x14ac:dyDescent="0.3">
      <c r="O953" s="248"/>
    </row>
    <row r="954" spans="15:15" ht="17.25" x14ac:dyDescent="0.3">
      <c r="O954" s="248"/>
    </row>
    <row r="955" spans="15:15" ht="17.25" x14ac:dyDescent="0.3">
      <c r="O955" s="248"/>
    </row>
    <row r="956" spans="15:15" ht="17.25" x14ac:dyDescent="0.3">
      <c r="O956" s="248"/>
    </row>
    <row r="957" spans="15:15" ht="17.25" x14ac:dyDescent="0.3">
      <c r="O957" s="248"/>
    </row>
    <row r="958" spans="15:15" ht="17.25" x14ac:dyDescent="0.3">
      <c r="O958" s="248"/>
    </row>
    <row r="959" spans="15:15" ht="17.25" x14ac:dyDescent="0.3">
      <c r="O959" s="248"/>
    </row>
    <row r="960" spans="15:15" ht="17.25" x14ac:dyDescent="0.3">
      <c r="O960" s="248"/>
    </row>
    <row r="961" spans="15:15" ht="17.25" x14ac:dyDescent="0.3">
      <c r="O961" s="248"/>
    </row>
    <row r="962" spans="15:15" ht="17.25" x14ac:dyDescent="0.3">
      <c r="O962" s="248"/>
    </row>
    <row r="963" spans="15:15" ht="17.25" x14ac:dyDescent="0.3">
      <c r="O963" s="248"/>
    </row>
    <row r="964" spans="15:15" ht="17.25" x14ac:dyDescent="0.3">
      <c r="O964" s="248"/>
    </row>
    <row r="965" spans="15:15" ht="17.25" x14ac:dyDescent="0.3">
      <c r="O965" s="248"/>
    </row>
    <row r="966" spans="15:15" ht="17.25" x14ac:dyDescent="0.3">
      <c r="O966" s="248"/>
    </row>
    <row r="967" spans="15:15" ht="17.25" x14ac:dyDescent="0.3">
      <c r="O967" s="248"/>
    </row>
    <row r="968" spans="15:15" ht="17.25" x14ac:dyDescent="0.3">
      <c r="O968" s="248"/>
    </row>
    <row r="969" spans="15:15" ht="17.25" x14ac:dyDescent="0.3">
      <c r="O969" s="248"/>
    </row>
    <row r="970" spans="15:15" ht="17.25" x14ac:dyDescent="0.3">
      <c r="O970" s="248"/>
    </row>
    <row r="971" spans="15:15" ht="17.25" x14ac:dyDescent="0.3">
      <c r="O971" s="248"/>
    </row>
    <row r="972" spans="15:15" ht="17.25" x14ac:dyDescent="0.3">
      <c r="O972" s="248"/>
    </row>
    <row r="973" spans="15:15" ht="17.25" x14ac:dyDescent="0.3">
      <c r="O973" s="248"/>
    </row>
    <row r="974" spans="15:15" ht="17.25" x14ac:dyDescent="0.3">
      <c r="O974" s="248"/>
    </row>
    <row r="975" spans="15:15" ht="17.25" x14ac:dyDescent="0.3">
      <c r="O975" s="248"/>
    </row>
    <row r="976" spans="15:15" ht="17.25" x14ac:dyDescent="0.3">
      <c r="O976" s="248"/>
    </row>
    <row r="977" spans="15:15" ht="17.25" x14ac:dyDescent="0.3">
      <c r="O977" s="248"/>
    </row>
    <row r="978" spans="15:15" ht="17.25" x14ac:dyDescent="0.3">
      <c r="O978" s="248"/>
    </row>
    <row r="979" spans="15:15" ht="17.25" x14ac:dyDescent="0.3">
      <c r="O979" s="248"/>
    </row>
    <row r="980" spans="15:15" ht="17.25" x14ac:dyDescent="0.3">
      <c r="O980" s="248"/>
    </row>
    <row r="981" spans="15:15" ht="17.25" x14ac:dyDescent="0.3">
      <c r="O981" s="248"/>
    </row>
    <row r="982" spans="15:15" ht="17.25" x14ac:dyDescent="0.3">
      <c r="O982" s="248"/>
    </row>
    <row r="983" spans="15:15" ht="17.25" x14ac:dyDescent="0.3">
      <c r="O983" s="248"/>
    </row>
    <row r="984" spans="15:15" ht="17.25" x14ac:dyDescent="0.3">
      <c r="O984" s="248"/>
    </row>
    <row r="985" spans="15:15" ht="17.25" x14ac:dyDescent="0.3">
      <c r="O985" s="248"/>
    </row>
    <row r="986" spans="15:15" ht="17.25" x14ac:dyDescent="0.3">
      <c r="O986" s="248"/>
    </row>
    <row r="987" spans="15:15" ht="17.25" x14ac:dyDescent="0.3">
      <c r="O987" s="248"/>
    </row>
    <row r="988" spans="15:15" ht="17.25" x14ac:dyDescent="0.3">
      <c r="O988" s="248"/>
    </row>
    <row r="989" spans="15:15" ht="17.25" x14ac:dyDescent="0.3">
      <c r="O989" s="248"/>
    </row>
    <row r="990" spans="15:15" ht="17.25" x14ac:dyDescent="0.3">
      <c r="O990" s="248"/>
    </row>
    <row r="991" spans="15:15" ht="17.25" x14ac:dyDescent="0.3">
      <c r="O991" s="248"/>
    </row>
    <row r="992" spans="15:15" ht="17.25" x14ac:dyDescent="0.3">
      <c r="O992" s="248"/>
    </row>
    <row r="993" spans="15:15" ht="17.25" x14ac:dyDescent="0.3">
      <c r="O993" s="248"/>
    </row>
    <row r="994" spans="15:15" ht="17.25" x14ac:dyDescent="0.3">
      <c r="O994" s="248"/>
    </row>
    <row r="995" spans="15:15" ht="17.25" x14ac:dyDescent="0.3">
      <c r="O995" s="248"/>
    </row>
    <row r="996" spans="15:15" ht="17.25" x14ac:dyDescent="0.3">
      <c r="O996" s="248"/>
    </row>
  </sheetData>
  <phoneticPr fontId="1" type="noConversion"/>
  <dataValidations count="1">
    <dataValidation type="list" allowBlank="1" showInputMessage="1" showErrorMessage="1" sqref="B1">
      <formula1>$D$3:$F$3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경험치1</vt:lpstr>
      <vt:lpstr>tooltip</vt:lpstr>
      <vt:lpstr>gameinfo</vt:lpstr>
      <vt:lpstr>iteminfo</vt:lpstr>
      <vt:lpstr>lng_gameinfo</vt:lpstr>
      <vt:lpstr>lng_iteminfo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2018-08-31T07:07:35Z</dcterms:modified>
</cp:coreProperties>
</file>