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D:\study material\VIT_Data_Science\Winter_Sem\Financial Analytics Lab\8_feb\"/>
    </mc:Choice>
  </mc:AlternateContent>
  <xr:revisionPtr revIDLastSave="0" documentId="13_ncr:1_{CB5FAD98-3C46-4129-91DB-722C9F3156EF}" xr6:coauthVersionLast="47" xr6:coauthVersionMax="47" xr10:uidLastSave="{00000000-0000-0000-0000-000000000000}"/>
  <bookViews>
    <workbookView xWindow="-110" yWindow="-110" windowWidth="19420" windowHeight="10300" xr2:uid="{00000000-000D-0000-FFFF-FFFF00000000}"/>
  </bookViews>
  <sheets>
    <sheet name="Q1" sheetId="1" r:id="rId1"/>
    <sheet name="Q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2" l="1"/>
  <c r="A7" i="2"/>
  <c r="B9" i="2" s="1"/>
  <c r="H6" i="1"/>
  <c r="J6" i="1" s="1"/>
  <c r="H7" i="1" s="1"/>
  <c r="J7" i="1" s="1"/>
  <c r="H8" i="1" s="1"/>
  <c r="J8" i="1" s="1"/>
  <c r="H9" i="1" s="1"/>
  <c r="J9" i="1" s="1"/>
  <c r="H10" i="1" s="1"/>
  <c r="J10" i="1" s="1"/>
  <c r="H11" i="1" s="1"/>
  <c r="J11" i="1" s="1"/>
  <c r="H12" i="1" s="1"/>
  <c r="J12" i="1" s="1"/>
  <c r="H13" i="1" s="1"/>
  <c r="J13" i="1" s="1"/>
  <c r="H14" i="1" s="1"/>
  <c r="J14" i="1" s="1"/>
  <c r="H15" i="1" s="1"/>
  <c r="J15" i="1" s="1"/>
  <c r="H16" i="1" s="1"/>
  <c r="J16" i="1" s="1"/>
  <c r="H17" i="1" s="1"/>
  <c r="J17" i="1" s="1"/>
  <c r="H18" i="1" s="1"/>
  <c r="J18" i="1" s="1"/>
  <c r="H19" i="1" s="1"/>
  <c r="J19" i="1" s="1"/>
  <c r="H20" i="1" s="1"/>
  <c r="J20" i="1" s="1"/>
  <c r="H21" i="1" s="1"/>
  <c r="J21" i="1" s="1"/>
  <c r="H22" i="1" s="1"/>
  <c r="J22" i="1" s="1"/>
  <c r="H23" i="1" s="1"/>
  <c r="J23" i="1" s="1"/>
  <c r="H24" i="1" s="1"/>
  <c r="J24" i="1" s="1"/>
  <c r="E11" i="1"/>
  <c r="B11" i="1"/>
  <c r="B14" i="1" s="1"/>
  <c r="B17" i="1" s="1"/>
  <c r="B20" i="1" s="1"/>
  <c r="B24" i="1" s="1"/>
  <c r="B11" i="2" l="1"/>
  <c r="B13" i="2" s="1"/>
  <c r="B15" i="2" s="1"/>
  <c r="B18" i="2" s="1"/>
  <c r="B21" i="2" s="1"/>
  <c r="B24" i="2" s="1"/>
  <c r="E16" i="2" s="1"/>
  <c r="E19" i="2" s="1"/>
  <c r="F24" i="2" s="1"/>
  <c r="F27" i="2" s="1"/>
  <c r="C31" i="2" s="1"/>
  <c r="E14" i="1"/>
  <c r="E18" i="1" s="1"/>
  <c r="A27" i="1" s="1"/>
</calcChain>
</file>

<file path=xl/sharedStrings.xml><?xml version="1.0" encoding="utf-8"?>
<sst xmlns="http://schemas.openxmlformats.org/spreadsheetml/2006/main" count="74" uniqueCount="43">
  <si>
    <t>Age</t>
  </si>
  <si>
    <t xml:space="preserve">Initial corpous </t>
  </si>
  <si>
    <t xml:space="preserve">At age 42 he needs </t>
  </si>
  <si>
    <t>We invest 50% in debt and the remaining 50% in equity</t>
  </si>
  <si>
    <t>For debt</t>
  </si>
  <si>
    <t>For equity</t>
  </si>
  <si>
    <t>Principal</t>
  </si>
  <si>
    <t>rate</t>
  </si>
  <si>
    <t xml:space="preserve">time </t>
  </si>
  <si>
    <t xml:space="preserve">amount </t>
  </si>
  <si>
    <t>age 42</t>
  </si>
  <si>
    <t xml:space="preserve">At age 42 he needs 20 lakhs so remaining amount </t>
  </si>
  <si>
    <t>amount</t>
  </si>
  <si>
    <t>At age 48 he needs 50 lakhs, so remaining amount</t>
  </si>
  <si>
    <t>principal</t>
  </si>
  <si>
    <t>time</t>
  </si>
  <si>
    <t>This amount he puts in equity for the next 10 years</t>
  </si>
  <si>
    <t xml:space="preserve">principal </t>
  </si>
  <si>
    <t>Now he puts this amount in debt for the next 2 years for less volatility</t>
  </si>
  <si>
    <t xml:space="preserve">Amount </t>
  </si>
  <si>
    <t>At the age of 60 his retirement corpus is:</t>
  </si>
  <si>
    <t>SIP</t>
  </si>
  <si>
    <t>Monthly investment</t>
  </si>
  <si>
    <t>Total at the end of the year</t>
  </si>
  <si>
    <t>Interest</t>
  </si>
  <si>
    <t>Amount</t>
  </si>
  <si>
    <t>At age 58, total amount from debt and equity AND sip</t>
  </si>
  <si>
    <t>Initial Corpus</t>
  </si>
  <si>
    <t>For future</t>
  </si>
  <si>
    <t>Rate/month</t>
  </si>
  <si>
    <t>Winning bet</t>
  </si>
  <si>
    <t>Total interest/year</t>
  </si>
  <si>
    <t>Age 41</t>
  </si>
  <si>
    <t xml:space="preserve">This amount he puts in equity for the next 5 years till the age of 47 years </t>
  </si>
  <si>
    <t>At the age of 42 he needs 2000000</t>
  </si>
  <si>
    <t>At age 48 via equity</t>
  </si>
  <si>
    <t>This amount he will put in future for the next 1 year</t>
  </si>
  <si>
    <t>Total corpus at the age of 48</t>
  </si>
  <si>
    <t>He needs to withdraw 5000000 at age 48, so remaining amount</t>
  </si>
  <si>
    <t>This amount he puts in equity for the next 12 years</t>
  </si>
  <si>
    <t>At the age of 60, his retirement corpus is</t>
  </si>
  <si>
    <t>Q2-Design a portfolio for a person aged 40 with an initial corpus of 10000000. He has the following goals: at the age of 42 he needs 2000000 and he needs 50,00000 at the age of 48. The portfolio needs to be created by using investments in Future and index fund. Calculate the retirement corpus at the age of 60 by assuming the index fund interest rate of 14% per annum and the bet on strike price of the Future is 2% per month. Also , it is assumed that the wining bet is 9 times in a year for Future. Provide the solution using MS excel sheet.</t>
  </si>
  <si>
    <t>1. Design a portfolio for a person aged 40 with an initial corpus of 10000000. He has the following goals: at the age of 42 he needs 2000000 and he needs 50,00000 at the age of 48. Also, he has a monthly SIP of 20,000. calculate the retirement corpus at the age of 60 by assuming the debt interest rate of 6% per annum and equity interest rate of 14% per annum. Provide the solution using MS excel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</si>
</sst>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44" fontId="0" fillId="0" borderId="0" xfId="1" applyFont="1"/>
    <xf numFmtId="44" fontId="0" fillId="0" borderId="0" xfId="0" applyNumberFormat="1"/>
    <xf numFmtId="44" fontId="0" fillId="2" borderId="0" xfId="0" applyNumberFormat="1" applyFill="1"/>
    <xf numFmtId="0" fontId="0" fillId="0" borderId="0" xfId="0" applyNumberFormat="1"/>
    <xf numFmtId="44" fontId="0" fillId="2" borderId="0" xfId="0" applyNumberFormat="1" applyFont="1" applyFill="1"/>
    <xf numFmtId="0" fontId="0" fillId="0" borderId="0" xfId="0" applyAlignment="1">
      <alignment horizontal="center" wrapText="1"/>
    </xf>
    <xf numFmtId="0" fontId="0" fillId="0" borderId="0" xfId="0" applyAlignment="1">
      <alignment vertical="center" wrapText="1"/>
    </xf>
    <xf numFmtId="0" fontId="0" fillId="0" borderId="0" xfId="0" applyAlignment="1">
      <alignment horizontal="center" vertic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7"/>
  <sheetViews>
    <sheetView tabSelected="1" workbookViewId="0">
      <selection activeCell="F6" sqref="F6"/>
    </sheetView>
  </sheetViews>
  <sheetFormatPr defaultRowHeight="14.5" x14ac:dyDescent="0.35"/>
  <cols>
    <col min="1" max="1" width="18.54296875" bestFit="1" customWidth="1"/>
    <col min="2" max="2" width="14.26953125" bestFit="1" customWidth="1"/>
    <col min="3" max="3" width="18.26953125" bestFit="1" customWidth="1"/>
    <col min="4" max="4" width="64.26953125" bestFit="1" customWidth="1"/>
    <col min="5" max="5" width="15.81640625" bestFit="1" customWidth="1"/>
    <col min="6" max="6" width="19.26953125" bestFit="1" customWidth="1"/>
    <col min="7" max="8" width="25.26953125" bestFit="1" customWidth="1"/>
    <col min="10" max="10" width="15.81640625" bestFit="1" customWidth="1"/>
  </cols>
  <sheetData>
    <row r="1" spans="1:10" ht="66" customHeight="1" x14ac:dyDescent="0.35">
      <c r="A1" s="6" t="s">
        <v>42</v>
      </c>
      <c r="B1" s="6"/>
      <c r="C1" s="6"/>
      <c r="D1" s="6"/>
      <c r="E1" s="6"/>
      <c r="F1" s="6"/>
    </row>
    <row r="2" spans="1:10" x14ac:dyDescent="0.35">
      <c r="A2" t="s">
        <v>0</v>
      </c>
    </row>
    <row r="3" spans="1:10" x14ac:dyDescent="0.35">
      <c r="A3">
        <v>40</v>
      </c>
      <c r="C3" t="s">
        <v>2</v>
      </c>
    </row>
    <row r="4" spans="1:10" x14ac:dyDescent="0.35">
      <c r="A4" t="s">
        <v>1</v>
      </c>
      <c r="C4" s="1">
        <v>2000000</v>
      </c>
      <c r="H4" t="s">
        <v>21</v>
      </c>
    </row>
    <row r="5" spans="1:10" x14ac:dyDescent="0.35">
      <c r="A5" s="1">
        <v>10000000</v>
      </c>
      <c r="C5" t="s">
        <v>3</v>
      </c>
      <c r="F5" t="s">
        <v>0</v>
      </c>
      <c r="G5" t="s">
        <v>22</v>
      </c>
      <c r="H5" t="s">
        <v>23</v>
      </c>
      <c r="I5" t="s">
        <v>24</v>
      </c>
      <c r="J5" t="s">
        <v>25</v>
      </c>
    </row>
    <row r="6" spans="1:10" x14ac:dyDescent="0.35">
      <c r="F6">
        <v>40</v>
      </c>
      <c r="G6" s="1">
        <v>20000</v>
      </c>
      <c r="H6" s="2">
        <f>G6*12</f>
        <v>240000</v>
      </c>
      <c r="I6">
        <v>0.14000000000000001</v>
      </c>
      <c r="J6" s="1">
        <f>H6*(1+I6)</f>
        <v>273600.00000000006</v>
      </c>
    </row>
    <row r="7" spans="1:10" x14ac:dyDescent="0.35">
      <c r="A7" t="s">
        <v>4</v>
      </c>
      <c r="C7" s="1"/>
      <c r="D7" t="s">
        <v>5</v>
      </c>
      <c r="F7">
        <v>41</v>
      </c>
      <c r="G7" s="1">
        <v>20000</v>
      </c>
      <c r="H7" s="2">
        <f>G7*12+J6</f>
        <v>513600.00000000006</v>
      </c>
      <c r="I7">
        <v>0.14000000000000001</v>
      </c>
      <c r="J7" s="2">
        <f>H7*(1+I7)</f>
        <v>585504.00000000012</v>
      </c>
    </row>
    <row r="8" spans="1:10" x14ac:dyDescent="0.35">
      <c r="A8" t="s">
        <v>6</v>
      </c>
      <c r="B8" s="1">
        <v>5000000</v>
      </c>
      <c r="C8" s="2"/>
      <c r="D8" t="s">
        <v>14</v>
      </c>
      <c r="E8" s="1">
        <v>5000000</v>
      </c>
      <c r="F8">
        <v>42</v>
      </c>
      <c r="G8" s="1">
        <v>20000</v>
      </c>
      <c r="H8" s="2">
        <f>G8*12+J7</f>
        <v>825504.00000000012</v>
      </c>
      <c r="I8">
        <v>0.14000000000000001</v>
      </c>
      <c r="J8" s="1">
        <f>H8*(1+I8)</f>
        <v>941074.56000000029</v>
      </c>
    </row>
    <row r="9" spans="1:10" x14ac:dyDescent="0.35">
      <c r="A9" t="s">
        <v>7</v>
      </c>
      <c r="B9">
        <v>0.06</v>
      </c>
      <c r="D9" t="s">
        <v>7</v>
      </c>
      <c r="E9">
        <v>0.14000000000000001</v>
      </c>
      <c r="F9">
        <v>43</v>
      </c>
      <c r="G9" s="1">
        <v>20000</v>
      </c>
      <c r="H9" s="2">
        <f t="shared" ref="H9:H12" si="0">G9*12+J8</f>
        <v>1181074.5600000003</v>
      </c>
      <c r="I9">
        <v>0.14000000000000001</v>
      </c>
      <c r="J9" s="2">
        <f t="shared" ref="J9:J13" si="1">H9*(1+I9)</f>
        <v>1346424.9984000004</v>
      </c>
    </row>
    <row r="10" spans="1:10" x14ac:dyDescent="0.35">
      <c r="A10" t="s">
        <v>8</v>
      </c>
      <c r="B10">
        <v>2</v>
      </c>
      <c r="D10" t="s">
        <v>15</v>
      </c>
      <c r="E10">
        <v>18</v>
      </c>
      <c r="F10">
        <v>44</v>
      </c>
      <c r="G10" s="1">
        <v>20000</v>
      </c>
      <c r="H10" s="2">
        <f t="shared" si="0"/>
        <v>1586424.9984000004</v>
      </c>
      <c r="I10">
        <v>0.14000000000000001</v>
      </c>
      <c r="J10" s="1">
        <f t="shared" si="1"/>
        <v>1808524.4981760005</v>
      </c>
    </row>
    <row r="11" spans="1:10" x14ac:dyDescent="0.35">
      <c r="A11" t="s">
        <v>9</v>
      </c>
      <c r="B11" s="1">
        <f>B8*(1+B9)^B10</f>
        <v>5618000.0000000009</v>
      </c>
      <c r="D11" t="s">
        <v>9</v>
      </c>
      <c r="E11" s="1">
        <f>E8*(1+E9)^E10</f>
        <v>52875845.921264313</v>
      </c>
      <c r="F11">
        <v>45</v>
      </c>
      <c r="G11" s="1">
        <v>20000</v>
      </c>
      <c r="H11" s="2">
        <f t="shared" si="0"/>
        <v>2048524.4981760005</v>
      </c>
      <c r="I11">
        <v>0.14000000000000001</v>
      </c>
      <c r="J11" s="2">
        <f t="shared" si="1"/>
        <v>2335317.9279206409</v>
      </c>
    </row>
    <row r="12" spans="1:10" x14ac:dyDescent="0.35">
      <c r="F12">
        <v>46</v>
      </c>
      <c r="G12" s="1">
        <v>20000</v>
      </c>
      <c r="H12" s="2">
        <f t="shared" si="0"/>
        <v>2575317.9279206409</v>
      </c>
      <c r="I12">
        <v>0.14000000000000001</v>
      </c>
      <c r="J12" s="1">
        <f t="shared" si="1"/>
        <v>2935862.4378295308</v>
      </c>
    </row>
    <row r="13" spans="1:10" x14ac:dyDescent="0.35">
      <c r="A13" t="s">
        <v>11</v>
      </c>
      <c r="D13" t="s">
        <v>26</v>
      </c>
      <c r="F13">
        <v>47</v>
      </c>
      <c r="G13" s="1">
        <v>20000</v>
      </c>
      <c r="H13" s="2">
        <f>G13*12+J12</f>
        <v>3175862.4378295308</v>
      </c>
      <c r="I13">
        <v>0.14000000000000001</v>
      </c>
      <c r="J13" s="2">
        <f t="shared" si="1"/>
        <v>3620483.1791256657</v>
      </c>
    </row>
    <row r="14" spans="1:10" x14ac:dyDescent="0.35">
      <c r="A14" t="s">
        <v>6</v>
      </c>
      <c r="B14" s="2">
        <f>B11-2000000</f>
        <v>3618000.0000000009</v>
      </c>
      <c r="D14" t="s">
        <v>17</v>
      </c>
      <c r="E14" s="2">
        <f>E11+B24+J24</f>
        <v>74971931.180095106</v>
      </c>
      <c r="F14">
        <v>48</v>
      </c>
      <c r="G14" s="1">
        <v>20000</v>
      </c>
      <c r="H14" s="2">
        <f>G14*12+J13</f>
        <v>3860483.1791256657</v>
      </c>
      <c r="I14">
        <v>0.14000000000000001</v>
      </c>
      <c r="J14" s="2">
        <f>H14*(1+I14)</f>
        <v>4400950.8242032593</v>
      </c>
    </row>
    <row r="15" spans="1:10" x14ac:dyDescent="0.35">
      <c r="A15" t="s">
        <v>7</v>
      </c>
      <c r="B15">
        <v>0.06</v>
      </c>
      <c r="D15" t="s">
        <v>18</v>
      </c>
      <c r="F15">
        <v>49</v>
      </c>
      <c r="G15" s="1">
        <v>20000</v>
      </c>
      <c r="H15" s="2">
        <f t="shared" ref="H15:H17" si="2">G15*12+J14</f>
        <v>4640950.8242032593</v>
      </c>
      <c r="I15">
        <v>0.14000000000000001</v>
      </c>
      <c r="J15" s="1">
        <f>H15*(1+I15)</f>
        <v>5290683.939591716</v>
      </c>
    </row>
    <row r="16" spans="1:10" x14ac:dyDescent="0.35">
      <c r="A16" t="s">
        <v>8</v>
      </c>
      <c r="B16">
        <v>6</v>
      </c>
      <c r="D16" t="s">
        <v>7</v>
      </c>
      <c r="E16">
        <v>0.06</v>
      </c>
      <c r="F16">
        <v>50</v>
      </c>
      <c r="G16" s="1">
        <v>20000</v>
      </c>
      <c r="H16" s="2">
        <f t="shared" si="2"/>
        <v>5530683.939591716</v>
      </c>
      <c r="I16">
        <v>0.14000000000000001</v>
      </c>
      <c r="J16" s="2">
        <f t="shared" ref="J16:J17" si="3">H16*(1+I16)</f>
        <v>6304979.6911345571</v>
      </c>
    </row>
    <row r="17" spans="1:10" x14ac:dyDescent="0.35">
      <c r="A17" t="s">
        <v>12</v>
      </c>
      <c r="B17" s="1">
        <f>B14*(1+B15)^B16</f>
        <v>5132202.1481422111</v>
      </c>
      <c r="D17" t="s">
        <v>15</v>
      </c>
      <c r="E17">
        <v>2</v>
      </c>
      <c r="F17">
        <v>51</v>
      </c>
      <c r="G17" s="1">
        <v>20000</v>
      </c>
      <c r="H17" s="2">
        <f t="shared" si="2"/>
        <v>6544979.6911345571</v>
      </c>
      <c r="I17">
        <v>0.14000000000000001</v>
      </c>
      <c r="J17" s="1">
        <f t="shared" si="3"/>
        <v>7461276.8478933964</v>
      </c>
    </row>
    <row r="18" spans="1:10" x14ac:dyDescent="0.35">
      <c r="D18" t="s">
        <v>19</v>
      </c>
      <c r="E18" s="1">
        <f>E14*(1+E16)^E17</f>
        <v>84238461.873954877</v>
      </c>
      <c r="F18">
        <v>52</v>
      </c>
      <c r="G18" s="1">
        <v>20000</v>
      </c>
      <c r="H18" s="2">
        <f>G18*12+J17</f>
        <v>7701276.8478933964</v>
      </c>
      <c r="I18">
        <v>0.14000000000000001</v>
      </c>
      <c r="J18" s="2">
        <f>H18*(1+I18)</f>
        <v>8779455.6065984722</v>
      </c>
    </row>
    <row r="19" spans="1:10" x14ac:dyDescent="0.35">
      <c r="A19" t="s">
        <v>13</v>
      </c>
      <c r="F19">
        <v>53</v>
      </c>
      <c r="G19" s="1">
        <v>20000</v>
      </c>
      <c r="H19" s="2">
        <f>G19*12+J18</f>
        <v>9019455.6065984722</v>
      </c>
      <c r="I19">
        <v>0.14000000000000001</v>
      </c>
      <c r="J19" s="1">
        <f>H19*(1+I19)</f>
        <v>10282179.39152226</v>
      </c>
    </row>
    <row r="20" spans="1:10" x14ac:dyDescent="0.35">
      <c r="A20" t="s">
        <v>14</v>
      </c>
      <c r="B20" s="2">
        <f>B17-5000000</f>
        <v>132202.14814221114</v>
      </c>
      <c r="F20">
        <v>54</v>
      </c>
      <c r="G20" s="1">
        <v>20000</v>
      </c>
      <c r="H20" s="2">
        <f t="shared" ref="H20:H23" si="4">G20*12+J19</f>
        <v>10522179.39152226</v>
      </c>
      <c r="I20">
        <v>0.14000000000000001</v>
      </c>
      <c r="J20" s="2">
        <f t="shared" ref="J20:J24" si="5">H20*(1+I20)</f>
        <v>11995284.506335378</v>
      </c>
    </row>
    <row r="21" spans="1:10" x14ac:dyDescent="0.35">
      <c r="A21" t="s">
        <v>16</v>
      </c>
      <c r="F21">
        <v>55</v>
      </c>
      <c r="G21" s="1">
        <v>20000</v>
      </c>
      <c r="H21" s="2">
        <f t="shared" si="4"/>
        <v>12235284.506335378</v>
      </c>
      <c r="I21">
        <v>0.14000000000000001</v>
      </c>
      <c r="J21" s="1">
        <f t="shared" si="5"/>
        <v>13948224.337222332</v>
      </c>
    </row>
    <row r="22" spans="1:10" x14ac:dyDescent="0.35">
      <c r="A22" t="s">
        <v>15</v>
      </c>
      <c r="B22">
        <v>10</v>
      </c>
      <c r="F22">
        <v>56</v>
      </c>
      <c r="G22" s="1">
        <v>20000</v>
      </c>
      <c r="H22" s="2">
        <f t="shared" si="4"/>
        <v>14188224.337222332</v>
      </c>
      <c r="I22">
        <v>0.14000000000000001</v>
      </c>
      <c r="J22" s="2">
        <f t="shared" si="5"/>
        <v>16174575.744433461</v>
      </c>
    </row>
    <row r="23" spans="1:10" x14ac:dyDescent="0.35">
      <c r="A23" t="s">
        <v>7</v>
      </c>
      <c r="B23">
        <v>0.14000000000000001</v>
      </c>
      <c r="F23">
        <v>57</v>
      </c>
      <c r="G23" s="1">
        <v>20000</v>
      </c>
      <c r="H23" s="2">
        <f t="shared" si="4"/>
        <v>16414575.744433461</v>
      </c>
      <c r="I23">
        <v>0.14000000000000001</v>
      </c>
      <c r="J23" s="1">
        <f t="shared" si="5"/>
        <v>18712616.348654147</v>
      </c>
    </row>
    <row r="24" spans="1:10" x14ac:dyDescent="0.35">
      <c r="A24" t="s">
        <v>12</v>
      </c>
      <c r="B24" s="1">
        <f>B20*(1+B23)^B22</f>
        <v>490102.62136506598</v>
      </c>
      <c r="F24">
        <v>58</v>
      </c>
      <c r="G24" s="1">
        <v>20000</v>
      </c>
      <c r="H24" s="2">
        <f>G24*12+J23</f>
        <v>18952616.348654147</v>
      </c>
      <c r="I24">
        <v>0.14000000000000001</v>
      </c>
      <c r="J24" s="2">
        <f t="shared" si="5"/>
        <v>21605982.63746573</v>
      </c>
    </row>
    <row r="26" spans="1:10" x14ac:dyDescent="0.35">
      <c r="A26" t="s">
        <v>20</v>
      </c>
    </row>
    <row r="27" spans="1:10" x14ac:dyDescent="0.35">
      <c r="A27" s="3">
        <f>E18</f>
        <v>84238461.873954877</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1"/>
  <sheetViews>
    <sheetView workbookViewId="0">
      <selection activeCell="J6" sqref="J6"/>
    </sheetView>
  </sheetViews>
  <sheetFormatPr defaultRowHeight="14.5" x14ac:dyDescent="0.35"/>
  <cols>
    <col min="1" max="1" width="15.81640625" bestFit="1" customWidth="1"/>
    <col min="2" max="2" width="17.81640625" bestFit="1" customWidth="1"/>
    <col min="3" max="3" width="32.81640625" bestFit="1" customWidth="1"/>
    <col min="5" max="5" width="16.81640625" bestFit="1" customWidth="1"/>
    <col min="6" max="6" width="15.1796875" bestFit="1" customWidth="1"/>
  </cols>
  <sheetData>
    <row r="1" spans="1:12" s="7" customFormat="1" ht="89.5" customHeight="1" x14ac:dyDescent="0.35">
      <c r="A1" s="8" t="s">
        <v>41</v>
      </c>
      <c r="B1" s="8"/>
      <c r="C1" s="8"/>
      <c r="D1" s="8"/>
      <c r="E1" s="8"/>
      <c r="F1" s="8"/>
      <c r="G1" s="8"/>
      <c r="H1" s="8"/>
      <c r="I1" s="8"/>
      <c r="J1" s="8"/>
      <c r="K1" s="8"/>
      <c r="L1" s="8"/>
    </row>
    <row r="2" spans="1:12" x14ac:dyDescent="0.35">
      <c r="A2" t="s">
        <v>27</v>
      </c>
      <c r="B2" t="s">
        <v>0</v>
      </c>
    </row>
    <row r="3" spans="1:12" x14ac:dyDescent="0.35">
      <c r="A3" s="1">
        <v>10000000</v>
      </c>
      <c r="B3">
        <v>40</v>
      </c>
    </row>
    <row r="5" spans="1:12" x14ac:dyDescent="0.35">
      <c r="A5" t="s">
        <v>28</v>
      </c>
      <c r="E5" t="s">
        <v>5</v>
      </c>
    </row>
    <row r="6" spans="1:12" x14ac:dyDescent="0.35">
      <c r="A6" t="s">
        <v>29</v>
      </c>
      <c r="B6" t="s">
        <v>14</v>
      </c>
      <c r="E6" t="s">
        <v>14</v>
      </c>
      <c r="F6" t="s">
        <v>7</v>
      </c>
      <c r="G6" t="s">
        <v>15</v>
      </c>
    </row>
    <row r="7" spans="1:12" x14ac:dyDescent="0.35">
      <c r="A7">
        <f>2/100</f>
        <v>0.02</v>
      </c>
      <c r="B7" s="1">
        <v>2000000</v>
      </c>
      <c r="E7" s="1">
        <v>8000000</v>
      </c>
      <c r="F7">
        <v>0.14000000000000001</v>
      </c>
      <c r="G7">
        <v>8</v>
      </c>
    </row>
    <row r="8" spans="1:12" x14ac:dyDescent="0.35">
      <c r="A8" t="s">
        <v>30</v>
      </c>
      <c r="B8" t="s">
        <v>31</v>
      </c>
      <c r="E8" t="s">
        <v>35</v>
      </c>
    </row>
    <row r="9" spans="1:12" x14ac:dyDescent="0.35">
      <c r="A9">
        <v>9</v>
      </c>
      <c r="B9">
        <f>A9*A7</f>
        <v>0.18</v>
      </c>
      <c r="E9" t="s">
        <v>12</v>
      </c>
    </row>
    <row r="10" spans="1:12" x14ac:dyDescent="0.35">
      <c r="A10" t="s">
        <v>32</v>
      </c>
      <c r="E10" s="1">
        <f>E7*(1+F7)^G7</f>
        <v>22820691.376537826</v>
      </c>
    </row>
    <row r="11" spans="1:12" x14ac:dyDescent="0.35">
      <c r="A11" t="s">
        <v>12</v>
      </c>
      <c r="B11" s="1">
        <f>B7*(1+B9)</f>
        <v>2360000</v>
      </c>
    </row>
    <row r="12" spans="1:12" x14ac:dyDescent="0.35">
      <c r="A12" t="s">
        <v>10</v>
      </c>
      <c r="B12" s="1"/>
    </row>
    <row r="13" spans="1:12" x14ac:dyDescent="0.35">
      <c r="A13" t="s">
        <v>9</v>
      </c>
      <c r="B13" s="1">
        <f>B11*(1+B9)</f>
        <v>2784800</v>
      </c>
    </row>
    <row r="14" spans="1:12" x14ac:dyDescent="0.35">
      <c r="A14" t="s">
        <v>34</v>
      </c>
    </row>
    <row r="15" spans="1:12" x14ac:dyDescent="0.35">
      <c r="A15" t="s">
        <v>25</v>
      </c>
      <c r="B15" s="2">
        <f>B13-2000000</f>
        <v>784800</v>
      </c>
      <c r="E15" t="s">
        <v>37</v>
      </c>
    </row>
    <row r="16" spans="1:12" x14ac:dyDescent="0.35">
      <c r="E16" s="2">
        <f>E10+B24</f>
        <v>24603748.506373502</v>
      </c>
    </row>
    <row r="17" spans="1:6" x14ac:dyDescent="0.35">
      <c r="A17" t="s">
        <v>33</v>
      </c>
      <c r="B17" s="2"/>
      <c r="C17" s="2"/>
    </row>
    <row r="18" spans="1:6" x14ac:dyDescent="0.35">
      <c r="A18" t="s">
        <v>14</v>
      </c>
      <c r="B18" s="2">
        <f>B15</f>
        <v>784800</v>
      </c>
      <c r="C18" s="1"/>
      <c r="E18" t="s">
        <v>38</v>
      </c>
    </row>
    <row r="19" spans="1:6" x14ac:dyDescent="0.35">
      <c r="A19" t="s">
        <v>7</v>
      </c>
      <c r="B19" s="2">
        <v>0.14000000000000001</v>
      </c>
      <c r="C19" s="1"/>
      <c r="E19" s="2">
        <f>E16-5000000</f>
        <v>19603748.506373502</v>
      </c>
    </row>
    <row r="20" spans="1:6" x14ac:dyDescent="0.35">
      <c r="A20" t="s">
        <v>8</v>
      </c>
      <c r="B20" s="4">
        <v>5</v>
      </c>
      <c r="C20" s="1"/>
    </row>
    <row r="21" spans="1:6" x14ac:dyDescent="0.35">
      <c r="A21" t="s">
        <v>12</v>
      </c>
      <c r="B21" s="2">
        <f>B18*(1+B19)^B20</f>
        <v>1511065.3642675208</v>
      </c>
      <c r="C21" s="1"/>
    </row>
    <row r="22" spans="1:6" x14ac:dyDescent="0.35">
      <c r="B22" s="2"/>
      <c r="C22" s="1"/>
    </row>
    <row r="23" spans="1:6" x14ac:dyDescent="0.35">
      <c r="A23" t="s">
        <v>36</v>
      </c>
      <c r="B23" s="2"/>
      <c r="C23" s="1"/>
      <c r="E23" t="s">
        <v>39</v>
      </c>
    </row>
    <row r="24" spans="1:6" x14ac:dyDescent="0.35">
      <c r="A24" t="s">
        <v>9</v>
      </c>
      <c r="B24" s="2">
        <f>B21*(1+B9)</f>
        <v>1783057.1298356745</v>
      </c>
      <c r="E24" t="s">
        <v>14</v>
      </c>
      <c r="F24" s="2">
        <f>E19</f>
        <v>19603748.506373502</v>
      </c>
    </row>
    <row r="25" spans="1:6" x14ac:dyDescent="0.35">
      <c r="E25" t="s">
        <v>7</v>
      </c>
      <c r="F25">
        <v>0.14000000000000001</v>
      </c>
    </row>
    <row r="26" spans="1:6" x14ac:dyDescent="0.35">
      <c r="A26" s="2"/>
      <c r="E26" t="s">
        <v>15</v>
      </c>
      <c r="F26">
        <v>12</v>
      </c>
    </row>
    <row r="27" spans="1:6" x14ac:dyDescent="0.35">
      <c r="E27" t="s">
        <v>9</v>
      </c>
      <c r="F27" s="2">
        <f>F24*(1+F25)^F26</f>
        <v>94448994.415562585</v>
      </c>
    </row>
    <row r="30" spans="1:6" x14ac:dyDescent="0.35">
      <c r="A30" s="1"/>
      <c r="C30" t="s">
        <v>40</v>
      </c>
    </row>
    <row r="31" spans="1:6" x14ac:dyDescent="0.35">
      <c r="C31" s="5">
        <f>F27</f>
        <v>94448994.415562585</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Q1</vt:lpstr>
      <vt:lpstr>Q2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Batch1</dc:creator>
  <cp:lastModifiedBy>Tufan Kundu</cp:lastModifiedBy>
  <dcterms:created xsi:type="dcterms:W3CDTF">2025-02-08T12:42:43Z</dcterms:created>
  <dcterms:modified xsi:type="dcterms:W3CDTF">2025-02-13T15:55:58Z</dcterms:modified>
</cp:coreProperties>
</file>