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ieux\session 2\"/>
    </mc:Choice>
  </mc:AlternateContent>
  <xr:revisionPtr revIDLastSave="0" documentId="8_{09859C49-1C94-42AA-9485-0B8061448872}" xr6:coauthVersionLast="47" xr6:coauthVersionMax="47" xr10:uidLastSave="{00000000-0000-0000-0000-000000000000}"/>
  <bookViews>
    <workbookView xWindow="-120" yWindow="-120" windowWidth="25440" windowHeight="15390" xr2:uid="{77C3CDF1-CAE6-4E57-A2CB-25C4F136E95A}"/>
  </bookViews>
  <sheets>
    <sheet name="Interpolation par Tchebychev" sheetId="1" r:id="rId1"/>
    <sheet name="Recherche degré suffisant" sheetId="2" r:id="rId2"/>
  </sheets>
  <definedNames>
    <definedName name="a">'Interpolation par Tchebychev'!$B$10</definedName>
    <definedName name="b">'Interpolation par Tchebychev'!$B$11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4" i="2" l="1"/>
  <c r="D43" i="2"/>
  <c r="D44" i="2"/>
  <c r="D45" i="2"/>
  <c r="D46" i="2"/>
  <c r="D47" i="2"/>
  <c r="D48" i="2"/>
  <c r="D42" i="2"/>
  <c r="C43" i="2"/>
  <c r="C44" i="2"/>
  <c r="C45" i="2"/>
  <c r="C46" i="2"/>
  <c r="C47" i="2"/>
  <c r="C48" i="2"/>
  <c r="C42" i="2"/>
  <c r="A43" i="2"/>
  <c r="B43" i="2"/>
  <c r="A44" i="2"/>
  <c r="B44" i="2"/>
  <c r="A45" i="2"/>
  <c r="B45" i="2"/>
  <c r="A46" i="2"/>
  <c r="B46" i="2"/>
  <c r="A47" i="2"/>
  <c r="B47" i="2"/>
  <c r="A48" i="2"/>
  <c r="B48" i="2"/>
  <c r="B42" i="2"/>
  <c r="A42" i="2"/>
  <c r="J36" i="2"/>
  <c r="D35" i="2"/>
  <c r="D36" i="2"/>
  <c r="D37" i="2"/>
  <c r="D38" i="2"/>
  <c r="D39" i="2"/>
  <c r="D40" i="2"/>
  <c r="D34" i="2"/>
  <c r="C35" i="2"/>
  <c r="C36" i="2"/>
  <c r="C37" i="2"/>
  <c r="C38" i="2"/>
  <c r="C39" i="2"/>
  <c r="C40" i="2"/>
  <c r="C34" i="2"/>
  <c r="A35" i="2"/>
  <c r="B35" i="2"/>
  <c r="A36" i="2"/>
  <c r="B36" i="2"/>
  <c r="A37" i="2"/>
  <c r="B37" i="2"/>
  <c r="A38" i="2"/>
  <c r="B38" i="2"/>
  <c r="A39" i="2"/>
  <c r="B39" i="2"/>
  <c r="A40" i="2"/>
  <c r="B40" i="2"/>
  <c r="B34" i="2"/>
  <c r="A34" i="2"/>
  <c r="J28" i="2"/>
  <c r="D27" i="2"/>
  <c r="D28" i="2"/>
  <c r="D29" i="2"/>
  <c r="D30" i="2"/>
  <c r="D31" i="2"/>
  <c r="D32" i="2"/>
  <c r="D26" i="2"/>
  <c r="C27" i="2"/>
  <c r="C28" i="2"/>
  <c r="C29" i="2"/>
  <c r="C30" i="2"/>
  <c r="C31" i="2"/>
  <c r="C32" i="2"/>
  <c r="C26" i="2"/>
  <c r="A27" i="2"/>
  <c r="B27" i="2"/>
  <c r="A28" i="2"/>
  <c r="B28" i="2"/>
  <c r="A29" i="2"/>
  <c r="B29" i="2"/>
  <c r="A30" i="2"/>
  <c r="B30" i="2"/>
  <c r="A31" i="2"/>
  <c r="B31" i="2"/>
  <c r="A32" i="2"/>
  <c r="B32" i="2"/>
  <c r="B26" i="2"/>
  <c r="A26" i="2"/>
  <c r="J19" i="2"/>
  <c r="D19" i="2"/>
  <c r="D20" i="2"/>
  <c r="D21" i="2"/>
  <c r="D22" i="2"/>
  <c r="D23" i="2"/>
  <c r="D24" i="2"/>
  <c r="D18" i="2"/>
  <c r="C19" i="2"/>
  <c r="C20" i="2"/>
  <c r="C21" i="2"/>
  <c r="C22" i="2"/>
  <c r="C23" i="2"/>
  <c r="C24" i="2"/>
  <c r="C18" i="2"/>
  <c r="A19" i="2"/>
  <c r="B19" i="2"/>
  <c r="A20" i="2"/>
  <c r="B20" i="2"/>
  <c r="A21" i="2"/>
  <c r="B21" i="2"/>
  <c r="A22" i="2"/>
  <c r="B22" i="2"/>
  <c r="A23" i="2"/>
  <c r="B23" i="2"/>
  <c r="A24" i="2"/>
  <c r="B24" i="2"/>
  <c r="B18" i="2"/>
  <c r="A18" i="2"/>
  <c r="J13" i="2"/>
  <c r="D11" i="2"/>
  <c r="D12" i="2"/>
  <c r="D13" i="2"/>
  <c r="D14" i="2"/>
  <c r="D15" i="2"/>
  <c r="D16" i="2"/>
  <c r="D10" i="2"/>
  <c r="C11" i="2"/>
  <c r="C12" i="2"/>
  <c r="C13" i="2"/>
  <c r="C14" i="2"/>
  <c r="C15" i="2"/>
  <c r="C16" i="2"/>
  <c r="C10" i="2"/>
  <c r="B11" i="2"/>
  <c r="B12" i="2"/>
  <c r="B13" i="2"/>
  <c r="B14" i="2"/>
  <c r="B15" i="2"/>
  <c r="B16" i="2"/>
  <c r="B10" i="2"/>
  <c r="A11" i="2"/>
  <c r="A12" i="2"/>
  <c r="A13" i="2"/>
  <c r="A14" i="2"/>
  <c r="A15" i="2"/>
  <c r="A16" i="2"/>
  <c r="A10" i="2"/>
  <c r="H3" i="2"/>
  <c r="H4" i="2"/>
  <c r="H5" i="2"/>
  <c r="H6" i="2"/>
  <c r="H7" i="2"/>
  <c r="H8" i="2"/>
  <c r="H2" i="2"/>
  <c r="G3" i="2"/>
  <c r="G4" i="2"/>
  <c r="G5" i="2"/>
  <c r="G6" i="2"/>
  <c r="G7" i="2"/>
  <c r="G8" i="2"/>
  <c r="G2" i="2"/>
  <c r="F3" i="2"/>
  <c r="F4" i="2"/>
  <c r="F5" i="2"/>
  <c r="F6" i="2"/>
  <c r="F7" i="2"/>
  <c r="F8" i="2"/>
  <c r="F2" i="2"/>
  <c r="E3" i="2"/>
  <c r="E4" i="2"/>
  <c r="E5" i="2"/>
  <c r="E6" i="2"/>
  <c r="E7" i="2"/>
  <c r="E8" i="2"/>
  <c r="E2" i="2"/>
  <c r="D3" i="2"/>
  <c r="D4" i="2"/>
  <c r="D5" i="2"/>
  <c r="D6" i="2"/>
  <c r="D7" i="2"/>
  <c r="D8" i="2"/>
  <c r="D2" i="2"/>
  <c r="C3" i="2"/>
  <c r="C4" i="2"/>
  <c r="C5" i="2"/>
  <c r="C6" i="2"/>
  <c r="C7" i="2"/>
  <c r="C8" i="2"/>
  <c r="C2" i="2"/>
  <c r="I14" i="1"/>
  <c r="E14" i="1"/>
  <c r="B10" i="1"/>
  <c r="D6" i="1" s="1"/>
  <c r="B11" i="1"/>
  <c r="K23" i="1" l="1"/>
  <c r="G6" i="1"/>
  <c r="H6" i="1"/>
  <c r="F6" i="1"/>
  <c r="D2" i="1"/>
  <c r="D5" i="1"/>
  <c r="D4" i="1"/>
  <c r="D3" i="1"/>
  <c r="D7" i="1"/>
  <c r="D8" i="1"/>
  <c r="H4" i="1" l="1"/>
  <c r="G4" i="1"/>
  <c r="F4" i="1"/>
  <c r="I23" i="1"/>
  <c r="H5" i="1"/>
  <c r="J23" i="1"/>
  <c r="G5" i="1"/>
  <c r="F5" i="1"/>
  <c r="F8" i="1"/>
  <c r="G8" i="1"/>
  <c r="H8" i="1"/>
  <c r="M23" i="1"/>
  <c r="F7" i="1"/>
  <c r="G7" i="1"/>
  <c r="H7" i="1"/>
  <c r="L23" i="1"/>
  <c r="H3" i="1"/>
  <c r="G3" i="1"/>
  <c r="F3" i="1"/>
  <c r="H23" i="1"/>
  <c r="F2" i="1"/>
  <c r="H2" i="1"/>
  <c r="G2" i="1"/>
  <c r="F17" i="1" l="1"/>
  <c r="G14" i="1"/>
  <c r="I16" i="1"/>
  <c r="E16" i="1"/>
  <c r="G16" i="1"/>
  <c r="H16" i="1"/>
  <c r="I17" i="1"/>
  <c r="E17" i="1"/>
  <c r="H14" i="1"/>
  <c r="H17" i="1"/>
  <c r="G17" i="1"/>
  <c r="F15" i="1"/>
  <c r="I15" i="1"/>
  <c r="F16" i="1"/>
  <c r="G15" i="1"/>
  <c r="F14" i="1"/>
  <c r="H15" i="1"/>
  <c r="E15" i="1"/>
  <c r="E19" i="1" l="1" a="1"/>
  <c r="H20" i="1" l="1"/>
  <c r="E22" i="1"/>
  <c r="F21" i="1"/>
  <c r="E21" i="1"/>
  <c r="G21" i="1"/>
  <c r="E20" i="1"/>
  <c r="F22" i="1"/>
  <c r="H21" i="1"/>
  <c r="E19" i="1"/>
  <c r="G22" i="1"/>
  <c r="G19" i="1"/>
  <c r="G20" i="1"/>
  <c r="H22" i="1"/>
  <c r="H19" i="1"/>
  <c r="F20" i="1"/>
  <c r="F19" i="1"/>
  <c r="E24" i="1" l="1" a="1"/>
  <c r="E25" i="1" s="1"/>
  <c r="F26" i="1" s="1"/>
  <c r="E24" i="1" l="1"/>
  <c r="F27" i="1" s="1"/>
  <c r="E26" i="1"/>
  <c r="F25" i="1" s="1"/>
  <c r="E27" i="1"/>
  <c r="F24" i="1" s="1"/>
  <c r="J24" i="1" s="1"/>
  <c r="G24" i="1"/>
  <c r="K24" i="1"/>
  <c r="L24" i="1"/>
  <c r="M24" i="1"/>
  <c r="M25" i="1" s="1"/>
  <c r="M26" i="1" s="1"/>
  <c r="M27" i="1" s="1"/>
  <c r="M28" i="1" s="1"/>
  <c r="H24" i="1"/>
  <c r="I24" i="1"/>
  <c r="H25" i="1" l="1"/>
  <c r="H26" i="1" s="1"/>
  <c r="H27" i="1" s="1"/>
  <c r="H28" i="1" s="1"/>
  <c r="K25" i="1"/>
  <c r="K26" i="1" s="1"/>
  <c r="K27" i="1" s="1"/>
  <c r="K28" i="1" s="1"/>
  <c r="I25" i="1"/>
  <c r="I26" i="1" s="1"/>
  <c r="I27" i="1" s="1"/>
  <c r="I28" i="1" s="1"/>
  <c r="L25" i="1"/>
  <c r="L26" i="1" s="1"/>
  <c r="L27" i="1" s="1"/>
  <c r="L28" i="1" s="1"/>
  <c r="G25" i="1"/>
  <c r="G26" i="1" s="1"/>
  <c r="G27" i="1" s="1"/>
  <c r="G28" i="1" s="1"/>
  <c r="J25" i="1"/>
  <c r="J26" i="1" s="1"/>
  <c r="J27" i="1" s="1"/>
  <c r="J28" i="1" s="1"/>
</calcChain>
</file>

<file path=xl/sharedStrings.xml><?xml version="1.0" encoding="utf-8"?>
<sst xmlns="http://schemas.openxmlformats.org/spreadsheetml/2006/main" count="53" uniqueCount="46">
  <si>
    <t>No couple k</t>
  </si>
  <si>
    <r>
      <t>abscisse x</t>
    </r>
    <r>
      <rPr>
        <vertAlign val="subscript"/>
        <sz val="11"/>
        <color theme="1"/>
        <rFont val="Calibri"/>
        <family val="2"/>
        <scheme val="minor"/>
      </rPr>
      <t>k</t>
    </r>
  </si>
  <si>
    <r>
      <t>ordonnée y</t>
    </r>
    <r>
      <rPr>
        <vertAlign val="subscript"/>
        <sz val="11"/>
        <color theme="1"/>
        <rFont val="Calibri"/>
        <family val="2"/>
        <scheme val="minor"/>
      </rPr>
      <t>k</t>
    </r>
  </si>
  <si>
    <r>
      <t>T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(x)=1</t>
    </r>
  </si>
  <si>
    <r>
      <t>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(x)=x</t>
    </r>
  </si>
  <si>
    <r>
      <t>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(x)=2x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-1</t>
    </r>
  </si>
  <si>
    <r>
      <t>T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(x)=4x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-3x</t>
    </r>
  </si>
  <si>
    <r>
      <t>Polynômes de Tchebychev évalués sur les z</t>
    </r>
    <r>
      <rPr>
        <vertAlign val="subscript"/>
        <sz val="11"/>
        <color theme="1"/>
        <rFont val="Calibri"/>
        <family val="2"/>
        <scheme val="minor"/>
      </rPr>
      <t>k</t>
    </r>
  </si>
  <si>
    <r>
      <t>asb z</t>
    </r>
    <r>
      <rPr>
        <vertAlign val="subscript"/>
        <sz val="11"/>
        <color theme="1"/>
        <rFont val="Calibri"/>
        <family val="2"/>
        <scheme val="minor"/>
      </rPr>
      <t xml:space="preserve">k </t>
    </r>
  </si>
  <si>
    <t>Dans [-1,1]</t>
  </si>
  <si>
    <r>
      <t>a=Min{x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}:</t>
    </r>
  </si>
  <si>
    <r>
      <t>b=Max{x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}:</t>
    </r>
  </si>
  <si>
    <t>Le système d'équations linéaires à résoudre :</t>
  </si>
  <si>
    <t>n=0</t>
  </si>
  <si>
    <t>n=1</t>
  </si>
  <si>
    <t>n=2</t>
  </si>
  <si>
    <t xml:space="preserve">n=3 </t>
  </si>
  <si>
    <t>n=3</t>
  </si>
  <si>
    <r>
      <t>c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</t>
    </r>
  </si>
  <si>
    <r>
      <t>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</si>
  <si>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</t>
    </r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</si>
  <si>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</si>
  <si>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t>Matrice inverse :</t>
  </si>
  <si>
    <t>Pour calcul réc. De g(z), z=</t>
  </si>
  <si>
    <t>Erreur trouvée mardi 9 mai : un SOMMEPROD avait été  mal saisi comme SOMME…D'Oh!</t>
  </si>
  <si>
    <r>
      <t>(x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0</t>
    </r>
  </si>
  <si>
    <r>
      <t>(x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1</t>
    </r>
  </si>
  <si>
    <r>
      <t>(x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</si>
  <si>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(x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3</t>
    </r>
  </si>
  <si>
    <r>
      <t>(x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4</t>
    </r>
  </si>
  <si>
    <r>
      <t>(x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5</t>
    </r>
  </si>
  <si>
    <t>Interpolation degré 1</t>
  </si>
  <si>
    <t>Interpolation degré 2</t>
  </si>
  <si>
    <t>Interpolation degré 3</t>
  </si>
  <si>
    <t>Interpolation degré 4</t>
  </si>
  <si>
    <r>
      <t>y*=p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(x)</t>
    </r>
  </si>
  <si>
    <r>
      <t>err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=(y*-y)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</si>
  <si>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abscisse x</t>
    </r>
    <r>
      <rPr>
        <b/>
        <vertAlign val="subscript"/>
        <sz val="11"/>
        <color theme="1"/>
        <rFont val="Calibri"/>
        <family val="2"/>
        <scheme val="minor"/>
      </rPr>
      <t>k</t>
    </r>
  </si>
  <si>
    <r>
      <t>ordonnée y</t>
    </r>
    <r>
      <rPr>
        <b/>
        <vertAlign val="subscript"/>
        <sz val="11"/>
        <color theme="1"/>
        <rFont val="Calibri"/>
        <family val="2"/>
        <scheme val="minor"/>
      </rPr>
      <t>k</t>
    </r>
  </si>
  <si>
    <r>
      <t>y*=p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(x)</t>
    </r>
  </si>
  <si>
    <r>
      <t>y*=p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(x)</t>
    </r>
  </si>
  <si>
    <r>
      <t>y*=p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(x)</t>
    </r>
  </si>
  <si>
    <t>Interpolation degré 5</t>
  </si>
  <si>
    <r>
      <t>y*=p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b/>
        <sz val="11"/>
        <color theme="1"/>
        <rFont val="Calibri"/>
        <family val="2"/>
        <scheme val="minor"/>
      </rPr>
      <t>(x)</t>
    </r>
  </si>
  <si>
    <t>Notre gagnant : sert à rien d'augmenter le degré...</t>
  </si>
  <si>
    <t>Col. Constantes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</si>
</sst>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"/>
    <numFmt numFmtId="165" formatCode="0.000000"/>
    <numFmt numFmtId="166" formatCode="0.000"/>
    <numFmt numFmtId="167" formatCode="0.0000000000"/>
    <numFmt numFmtId="168" formatCode="0.00000000000"/>
    <numFmt numFmtId="169" formatCode="0.000000000000000"/>
  </numFmts>
  <fonts count="7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D9D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2" borderId="0" xfId="0" applyFill="1"/>
    <xf numFmtId="0" fontId="0" fillId="3" borderId="0" xfId="0" applyFill="1"/>
    <xf numFmtId="166" fontId="0" fillId="3" borderId="0" xfId="0" applyNumberFormat="1" applyFill="1"/>
    <xf numFmtId="0" fontId="0" fillId="4" borderId="0" xfId="0" applyFill="1"/>
    <xf numFmtId="0" fontId="0" fillId="5" borderId="0" xfId="0" applyFill="1"/>
    <xf numFmtId="166" fontId="0" fillId="5" borderId="0" xfId="0" applyNumberFormat="1" applyFill="1"/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166" fontId="0" fillId="5" borderId="1" xfId="0" applyNumberFormat="1" applyFill="1" applyBorder="1"/>
    <xf numFmtId="166" fontId="0" fillId="3" borderId="1" xfId="0" applyNumberFormat="1" applyFill="1" applyBorder="1"/>
    <xf numFmtId="0" fontId="0" fillId="6" borderId="0" xfId="0" applyFill="1"/>
    <xf numFmtId="0" fontId="0" fillId="8" borderId="0" xfId="0" applyFill="1"/>
    <xf numFmtId="168" fontId="0" fillId="6" borderId="0" xfId="0" applyNumberFormat="1" applyFill="1"/>
    <xf numFmtId="169" fontId="0" fillId="9" borderId="0" xfId="0" applyNumberFormat="1" applyFill="1"/>
    <xf numFmtId="167" fontId="0" fillId="7" borderId="0" xfId="0" applyNumberFormat="1" applyFill="1"/>
    <xf numFmtId="0" fontId="0" fillId="10" borderId="0" xfId="0" applyFill="1"/>
    <xf numFmtId="0" fontId="0" fillId="0" borderId="0" xfId="0" applyAlignment="1">
      <alignment horizontal="center"/>
    </xf>
    <xf numFmtId="0" fontId="0" fillId="11" borderId="0" xfId="0" applyFill="1"/>
    <xf numFmtId="0" fontId="3" fillId="11" borderId="0" xfId="0" applyFont="1" applyFill="1"/>
    <xf numFmtId="0" fontId="3" fillId="2" borderId="1" xfId="0" applyFont="1" applyFill="1" applyBorder="1"/>
    <xf numFmtId="0" fontId="3" fillId="0" borderId="0" xfId="0" applyFont="1"/>
    <xf numFmtId="0" fontId="3" fillId="6" borderId="0" xfId="0" applyFont="1" applyFill="1"/>
    <xf numFmtId="0" fontId="0" fillId="6" borderId="0" xfId="0" applyFill="1" applyBorder="1"/>
    <xf numFmtId="0" fontId="0" fillId="11" borderId="0" xfId="0" applyFill="1" applyBorder="1"/>
    <xf numFmtId="0" fontId="6" fillId="8" borderId="0" xfId="0" applyFont="1" applyFill="1"/>
    <xf numFmtId="0" fontId="0" fillId="12" borderId="0" xfId="0" applyFill="1"/>
    <xf numFmtId="0" fontId="0" fillId="0" borderId="1" xfId="0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9D9"/>
      <color rgb="FFEAEAEA"/>
      <color rgb="FFFFCC99"/>
      <color rgb="FF66FFFF"/>
      <color rgb="FFFF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'Interpolation par Tchebychev'!$C$1</c:f>
              <c:strCache>
                <c:ptCount val="1"/>
                <c:pt idx="0">
                  <c:v>ordonnée yk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'Interpolation par Tchebychev'!$B$2:$B$8</c:f>
              <c:numCache>
                <c:formatCode>General</c:formatCode>
                <c:ptCount val="7"/>
                <c:pt idx="0">
                  <c:v>6</c:v>
                </c:pt>
                <c:pt idx="1">
                  <c:v>-1</c:v>
                </c:pt>
                <c:pt idx="2">
                  <c:v>-2</c:v>
                </c:pt>
                <c:pt idx="3">
                  <c:v>-1</c:v>
                </c:pt>
                <c:pt idx="4">
                  <c:v>3</c:v>
                </c:pt>
                <c:pt idx="5">
                  <c:v>1</c:v>
                </c:pt>
                <c:pt idx="6">
                  <c:v>3</c:v>
                </c:pt>
              </c:numCache>
            </c:numRef>
          </c:xVal>
          <c:yVal>
            <c:numRef>
              <c:f>'Interpolation par Tchebychev'!$C$2:$C$8</c:f>
              <c:numCache>
                <c:formatCode>General</c:formatCode>
                <c:ptCount val="7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11</c:v>
                </c:pt>
                <c:pt idx="5">
                  <c:v>14</c:v>
                </c:pt>
                <c:pt idx="6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20-4921-BF6B-B6CAF4A36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509983"/>
        <c:axId val="2134510399"/>
      </c:scatterChart>
      <c:valAx>
        <c:axId val="2134509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4510399"/>
        <c:crosses val="autoZero"/>
        <c:crossBetween val="midCat"/>
      </c:valAx>
      <c:valAx>
        <c:axId val="213451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4509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Deg 1</a:t>
            </a:r>
          </a:p>
        </c:rich>
      </c:tx>
      <c:layout>
        <c:manualLayout>
          <c:xMode val="edge"/>
          <c:yMode val="edge"/>
          <c:x val="3.0608644348593519E-2"/>
          <c:y val="4.01626176825753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7934020406849438"/>
          <c:y val="0.35271977781431318"/>
          <c:w val="0.74014229870014514"/>
          <c:h val="0.5592802776187226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'Recherche degré suffisant'!$B$1</c:f>
              <c:strCache>
                <c:ptCount val="1"/>
                <c:pt idx="0">
                  <c:v>ordonnée yk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07595087199466"/>
                  <c:y val="-0.4288490881644975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0,2378x + 4,1027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0,0734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'Recherche degré suffisant'!$A$2:$A$8</c:f>
              <c:numCache>
                <c:formatCode>General</c:formatCode>
                <c:ptCount val="7"/>
                <c:pt idx="0">
                  <c:v>-3</c:v>
                </c:pt>
                <c:pt idx="1">
                  <c:v>-1</c:v>
                </c:pt>
                <c:pt idx="2">
                  <c:v>0</c:v>
                </c:pt>
                <c:pt idx="3">
                  <c:v>2</c:v>
                </c:pt>
                <c:pt idx="4">
                  <c:v>5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'Recherche degré suffisant'!$B$2:$B$8</c:f>
              <c:numCache>
                <c:formatCode>General</c:formatCode>
                <c:ptCount val="7"/>
                <c:pt idx="0">
                  <c:v>7</c:v>
                </c:pt>
                <c:pt idx="1">
                  <c:v>2</c:v>
                </c:pt>
                <c:pt idx="2">
                  <c:v>-1</c:v>
                </c:pt>
                <c:pt idx="3">
                  <c:v>5</c:v>
                </c:pt>
                <c:pt idx="4">
                  <c:v>10</c:v>
                </c:pt>
                <c:pt idx="5">
                  <c:v>7</c:v>
                </c:pt>
                <c:pt idx="6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8B-4374-8EB7-6C235B462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876880"/>
        <c:axId val="620876048"/>
      </c:scatterChart>
      <c:valAx>
        <c:axId val="62087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0876048"/>
        <c:crosses val="autoZero"/>
        <c:crossBetween val="midCat"/>
      </c:valAx>
      <c:valAx>
        <c:axId val="62087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0876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Deg 2</a:t>
            </a:r>
          </a:p>
        </c:rich>
      </c:tx>
      <c:layout>
        <c:manualLayout>
          <c:xMode val="edge"/>
          <c:yMode val="edge"/>
          <c:x val="4.9402668416447984E-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4.9659128072249752E-2"/>
          <c:y val="0.42488667397587959"/>
          <c:w val="0.85301825618079652"/>
          <c:h val="0.51234605800857169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'Recherche degré suffisant'!$B$1</c:f>
              <c:strCache>
                <c:ptCount val="1"/>
                <c:pt idx="0">
                  <c:v>ordonnée yk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20447284345047922"/>
                  <c:y val="-0.4248866739758795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0,0211x</a:t>
                    </a:r>
                    <a:r>
                      <a:rPr lang="en-US" sz="1400" baseline="30000"/>
                      <a:t>2</a:t>
                    </a:r>
                    <a:r>
                      <a:rPr lang="en-US" sz="1400" baseline="0"/>
                      <a:t> + 0,1241x + 3,9365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0,0781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'Recherche degré suffisant'!$A$2:$A$8</c:f>
              <c:numCache>
                <c:formatCode>General</c:formatCode>
                <c:ptCount val="7"/>
                <c:pt idx="0">
                  <c:v>-3</c:v>
                </c:pt>
                <c:pt idx="1">
                  <c:v>-1</c:v>
                </c:pt>
                <c:pt idx="2">
                  <c:v>0</c:v>
                </c:pt>
                <c:pt idx="3">
                  <c:v>2</c:v>
                </c:pt>
                <c:pt idx="4">
                  <c:v>5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'Recherche degré suffisant'!$B$2:$B$8</c:f>
              <c:numCache>
                <c:formatCode>General</c:formatCode>
                <c:ptCount val="7"/>
                <c:pt idx="0">
                  <c:v>7</c:v>
                </c:pt>
                <c:pt idx="1">
                  <c:v>2</c:v>
                </c:pt>
                <c:pt idx="2">
                  <c:v>-1</c:v>
                </c:pt>
                <c:pt idx="3">
                  <c:v>5</c:v>
                </c:pt>
                <c:pt idx="4">
                  <c:v>10</c:v>
                </c:pt>
                <c:pt idx="5">
                  <c:v>7</c:v>
                </c:pt>
                <c:pt idx="6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B9-4A2D-81D6-0CAFE1E208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949472"/>
        <c:axId val="619932480"/>
      </c:scatterChart>
      <c:valAx>
        <c:axId val="300949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9932480"/>
        <c:crosses val="autoZero"/>
        <c:crossBetween val="midCat"/>
      </c:valAx>
      <c:valAx>
        <c:axId val="61993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0949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Deg 3</a:t>
            </a:r>
          </a:p>
        </c:rich>
      </c:tx>
      <c:layout>
        <c:manualLayout>
          <c:xMode val="edge"/>
          <c:yMode val="edge"/>
          <c:x val="4.6624890638670202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2740739144952984"/>
          <c:y val="0.36615717153002925"/>
          <c:w val="0.73272922134733154"/>
          <c:h val="0.58291666666666664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'Recherche degré suffisant'!$B$1</c:f>
              <c:strCache>
                <c:ptCount val="1"/>
                <c:pt idx="0">
                  <c:v>ordonnée yk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17486614173228346"/>
                  <c:y val="-0.5825867599883347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-0,093x</a:t>
                    </a:r>
                    <a:r>
                      <a:rPr lang="en-US" sz="1400" baseline="30000"/>
                      <a:t>3</a:t>
                    </a:r>
                    <a:r>
                      <a:rPr lang="en-US" sz="1400" baseline="0"/>
                      <a:t> + 0,6805x</a:t>
                    </a:r>
                    <a:r>
                      <a:rPr lang="en-US" sz="1400" baseline="30000"/>
                      <a:t>2</a:t>
                    </a:r>
                    <a:r>
                      <a:rPr lang="en-US" sz="1400" baseline="0"/>
                      <a:t> + 0,7559x + 0,7534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0,9326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'Recherche degré suffisant'!$A$2:$A$8</c:f>
              <c:numCache>
                <c:formatCode>General</c:formatCode>
                <c:ptCount val="7"/>
                <c:pt idx="0">
                  <c:v>-3</c:v>
                </c:pt>
                <c:pt idx="1">
                  <c:v>-1</c:v>
                </c:pt>
                <c:pt idx="2">
                  <c:v>0</c:v>
                </c:pt>
                <c:pt idx="3">
                  <c:v>2</c:v>
                </c:pt>
                <c:pt idx="4">
                  <c:v>5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'Recherche degré suffisant'!$B$2:$B$8</c:f>
              <c:numCache>
                <c:formatCode>General</c:formatCode>
                <c:ptCount val="7"/>
                <c:pt idx="0">
                  <c:v>7</c:v>
                </c:pt>
                <c:pt idx="1">
                  <c:v>2</c:v>
                </c:pt>
                <c:pt idx="2">
                  <c:v>-1</c:v>
                </c:pt>
                <c:pt idx="3">
                  <c:v>5</c:v>
                </c:pt>
                <c:pt idx="4">
                  <c:v>10</c:v>
                </c:pt>
                <c:pt idx="5">
                  <c:v>7</c:v>
                </c:pt>
                <c:pt idx="6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D7-4A19-AEBC-46589AD4C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630496"/>
        <c:axId val="717635904"/>
      </c:scatterChart>
      <c:valAx>
        <c:axId val="71763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7635904"/>
        <c:crosses val="autoZero"/>
        <c:crossBetween val="midCat"/>
      </c:valAx>
      <c:valAx>
        <c:axId val="71763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7630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Deg 4</a:t>
            </a:r>
          </a:p>
        </c:rich>
      </c:tx>
      <c:layout>
        <c:manualLayout>
          <c:xMode val="edge"/>
          <c:yMode val="edge"/>
          <c:x val="3.5513779527559096E-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4071522309711287"/>
          <c:y val="0.4421925402458155"/>
          <c:w val="0.75075654828860683"/>
          <c:h val="0.50688131101600686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'Recherche degré suffisant'!$B$1</c:f>
              <c:strCache>
                <c:ptCount val="1"/>
                <c:pt idx="0">
                  <c:v>ordonnée yk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0.16222552914830601"/>
                  <c:y val="-0.4958795390659674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0,0014x</a:t>
                    </a:r>
                    <a:r>
                      <a:rPr lang="en-US" sz="1400" baseline="30000"/>
                      <a:t>4</a:t>
                    </a:r>
                    <a:r>
                      <a:rPr lang="en-US" sz="1400" baseline="0"/>
                      <a:t> - 0,1065x</a:t>
                    </a:r>
                    <a:r>
                      <a:rPr lang="en-US" sz="1400" baseline="30000"/>
                      <a:t>3</a:t>
                    </a:r>
                    <a:r>
                      <a:rPr lang="en-US" sz="1400" baseline="0"/>
                      <a:t> + 0,6854x</a:t>
                    </a:r>
                    <a:r>
                      <a:rPr lang="en-US" sz="1400" baseline="30000"/>
                      <a:t>2</a:t>
                    </a:r>
                    <a:r>
                      <a:rPr lang="en-US" sz="1400" baseline="0"/>
                      <a:t> + 0,8973x + 0,7244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0,9338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'Recherche degré suffisant'!$A$2:$A$8</c:f>
              <c:numCache>
                <c:formatCode>General</c:formatCode>
                <c:ptCount val="7"/>
                <c:pt idx="0">
                  <c:v>-3</c:v>
                </c:pt>
                <c:pt idx="1">
                  <c:v>-1</c:v>
                </c:pt>
                <c:pt idx="2">
                  <c:v>0</c:v>
                </c:pt>
                <c:pt idx="3">
                  <c:v>2</c:v>
                </c:pt>
                <c:pt idx="4">
                  <c:v>5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'Recherche degré suffisant'!$B$2:$B$8</c:f>
              <c:numCache>
                <c:formatCode>General</c:formatCode>
                <c:ptCount val="7"/>
                <c:pt idx="0">
                  <c:v>7</c:v>
                </c:pt>
                <c:pt idx="1">
                  <c:v>2</c:v>
                </c:pt>
                <c:pt idx="2">
                  <c:v>-1</c:v>
                </c:pt>
                <c:pt idx="3">
                  <c:v>5</c:v>
                </c:pt>
                <c:pt idx="4">
                  <c:v>10</c:v>
                </c:pt>
                <c:pt idx="5">
                  <c:v>7</c:v>
                </c:pt>
                <c:pt idx="6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E0-4FDD-B99F-ED6C85AD4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742672"/>
        <c:axId val="508746000"/>
      </c:scatterChart>
      <c:valAx>
        <c:axId val="50874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8746000"/>
        <c:crosses val="autoZero"/>
        <c:crossBetween val="midCat"/>
      </c:valAx>
      <c:valAx>
        <c:axId val="50874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874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Deg 5</a:t>
            </a:r>
          </a:p>
        </c:rich>
      </c:tx>
      <c:layout>
        <c:manualLayout>
          <c:xMode val="edge"/>
          <c:yMode val="edge"/>
          <c:x val="3.2736001749781314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284082945129241"/>
          <c:y val="0.39661855670103091"/>
          <c:w val="0.80641893061796599"/>
          <c:h val="0.51265979381443294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'Recherche degré suffisant'!$B$1</c:f>
              <c:strCache>
                <c:ptCount val="1"/>
                <c:pt idx="0">
                  <c:v>ordonnée yk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0.14574267221832871"/>
                  <c:y val="-0.4534432989690721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0,0023x</a:t>
                    </a:r>
                    <a:r>
                      <a:rPr lang="en-US" sz="1400" baseline="30000"/>
                      <a:t>5</a:t>
                    </a:r>
                    <a:r>
                      <a:rPr lang="en-US" sz="1400" baseline="0"/>
                      <a:t> - 0,0276x</a:t>
                    </a:r>
                    <a:r>
                      <a:rPr lang="en-US" sz="1400" baseline="30000"/>
                      <a:t>4</a:t>
                    </a:r>
                    <a:r>
                      <a:rPr lang="en-US" sz="1400" baseline="0"/>
                      <a:t> - 0,0484x</a:t>
                    </a:r>
                    <a:r>
                      <a:rPr lang="en-US" sz="1400" baseline="30000"/>
                      <a:t>3</a:t>
                    </a:r>
                    <a:r>
                      <a:rPr lang="en-US" sz="1400" baseline="0"/>
                      <a:t> + 1,0014x</a:t>
                    </a:r>
                    <a:r>
                      <a:rPr lang="en-US" sz="1400" baseline="30000"/>
                      <a:t>2</a:t>
                    </a:r>
                    <a:r>
                      <a:rPr lang="en-US" sz="1400" baseline="0"/>
                      <a:t> + 0,2687x + 0,3644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0,9528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'Recherche degré suffisant'!$A$2:$A$8</c:f>
              <c:numCache>
                <c:formatCode>General</c:formatCode>
                <c:ptCount val="7"/>
                <c:pt idx="0">
                  <c:v>-3</c:v>
                </c:pt>
                <c:pt idx="1">
                  <c:v>-1</c:v>
                </c:pt>
                <c:pt idx="2">
                  <c:v>0</c:v>
                </c:pt>
                <c:pt idx="3">
                  <c:v>2</c:v>
                </c:pt>
                <c:pt idx="4">
                  <c:v>5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'Recherche degré suffisant'!$B$2:$B$8</c:f>
              <c:numCache>
                <c:formatCode>General</c:formatCode>
                <c:ptCount val="7"/>
                <c:pt idx="0">
                  <c:v>7</c:v>
                </c:pt>
                <c:pt idx="1">
                  <c:v>2</c:v>
                </c:pt>
                <c:pt idx="2">
                  <c:v>-1</c:v>
                </c:pt>
                <c:pt idx="3">
                  <c:v>5</c:v>
                </c:pt>
                <c:pt idx="4">
                  <c:v>10</c:v>
                </c:pt>
                <c:pt idx="5">
                  <c:v>7</c:v>
                </c:pt>
                <c:pt idx="6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37-4444-B48A-ED82F8B6F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4371232"/>
        <c:axId val="228475152"/>
      </c:scatterChart>
      <c:valAx>
        <c:axId val="214437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8475152"/>
        <c:crosses val="autoZero"/>
        <c:crossBetween val="midCat"/>
      </c:valAx>
      <c:valAx>
        <c:axId val="22847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44371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676275</xdr:colOff>
      <xdr:row>1</xdr:row>
      <xdr:rowOff>155575</xdr:rowOff>
    </xdr:from>
    <xdr:to>
      <xdr:col>15</xdr:col>
      <xdr:colOff>701675</xdr:colOff>
      <xdr:row>16</xdr:row>
      <xdr:rowOff>111125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3E1B9D1-230F-4B69-B248-B6B0C7D1A6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8</xdr:row>
      <xdr:rowOff>6350</xdr:rowOff>
    </xdr:from>
    <xdr:to>
      <xdr:col>12</xdr:col>
      <xdr:colOff>714374</xdr:colOff>
      <xdr:row>15</xdr:row>
      <xdr:rowOff>158750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0C0E9D0-71D4-B726-BBFF-21CD0F3889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171450</xdr:colOff>
      <xdr:row>11</xdr:row>
      <xdr:rowOff>82550</xdr:rowOff>
    </xdr:from>
    <xdr:to>
      <xdr:col>8</xdr:col>
      <xdr:colOff>692150</xdr:colOff>
      <xdr:row>14</xdr:row>
      <xdr:rowOff>38100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F1472A2D-8DCB-F175-2A21-0F7FF83117FE}"/>
            </a:ext>
          </a:extLst>
        </xdr:cNvPr>
        <xdr:cNvSpPr txBox="1"/>
      </xdr:nvSpPr>
      <xdr:spPr>
        <a:xfrm>
          <a:off x="3219450" y="2197100"/>
          <a:ext cx="3568700" cy="50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CA" sz="1100"/>
        </a:p>
      </xdr:txBody>
    </xdr:sp>
    <xdr:clientData/>
  </xdr:twoCellAnchor>
  <xdr:oneCellAnchor>
    <xdr:from>
      <xdr:col>4</xdr:col>
      <xdr:colOff>361950</xdr:colOff>
      <xdr:row>11</xdr:row>
      <xdr:rowOff>139700</xdr:rowOff>
    </xdr:from>
    <xdr:ext cx="3306033" cy="3399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ZoneTexte 4">
              <a:extLst>
                <a:ext uri="{FF2B5EF4-FFF2-40B4-BE49-F238E27FC236}">
                  <a16:creationId xmlns:a16="http://schemas.microsoft.com/office/drawing/2014/main" id="{5BAEF608-47F4-4798-AE91-307356B71DF0}"/>
                </a:ext>
              </a:extLst>
            </xdr:cNvPr>
            <xdr:cNvSpPr txBox="1"/>
          </xdr:nvSpPr>
          <xdr:spPr>
            <a:xfrm>
              <a:off x="3409950" y="2254250"/>
              <a:ext cx="3306033" cy="3399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fr-CA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p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ctrlP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p>
                          <m:sSupPr>
                            <m:ctrlPr>
                              <a:rPr lang="fr-CA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fr-CA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fr-CA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fr-CA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𝑦</m:t>
                                    </m:r>
                                  </m:e>
                                  <m:sup>
                                    <m:r>
                                      <a:rPr lang="fr-CA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∗</m:t>
                                    </m:r>
                                  </m:sup>
                                </m:sSup>
                                <m:r>
                                  <a:rPr lang="fr-CA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fr-CA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d>
                          </m:e>
                          <m:sup>
                            <m:r>
                              <a:rPr lang="fr-CA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6−1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ctrlP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=0</m:t>
                        </m:r>
                      </m:sub>
                      <m:sup>
                        <m: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</m:sup>
                      <m:e>
                        <m:sSup>
                          <m:sSupPr>
                            <m:ctrlPr>
                              <a:rPr lang="fr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fr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fr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fr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p>
                                    <m:r>
                                      <a:rPr lang="fr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∗</m:t>
                                    </m:r>
                                  </m:sup>
                                </m:sSup>
                                <m:r>
                                  <a:rPr lang="fr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fr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</m:d>
                          </m:e>
                          <m:sup>
                            <m:r>
                              <a:rPr lang="fr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nary>
                    <m:r>
                      <a:rPr lang="fr-CA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fr-CA" sz="1100"/>
            </a:p>
          </xdr:txBody>
        </xdr:sp>
      </mc:Choice>
      <mc:Fallback xmlns="">
        <xdr:sp macro="" textlink="">
          <xdr:nvSpPr>
            <xdr:cNvPr id="5" name="ZoneTexte 4">
              <a:extLst>
                <a:ext uri="{FF2B5EF4-FFF2-40B4-BE49-F238E27FC236}">
                  <a16:creationId xmlns:a16="http://schemas.microsoft.com/office/drawing/2014/main" id="{5BAEF608-47F4-4798-AE91-307356B71DF0}"/>
                </a:ext>
              </a:extLst>
            </xdr:cNvPr>
            <xdr:cNvSpPr txBox="1"/>
          </xdr:nvSpPr>
          <xdr:spPr>
            <a:xfrm>
              <a:off x="3409950" y="2254250"/>
              <a:ext cx="3306033" cy="3399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fr-CA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^2=1/(𝑚−𝑛) ∑26_(𝑖=0)^𝑚▒(𝑦^∗−𝑦)^2 =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1/(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∑2_(𝑖=0)^𝑚▒(𝑦^∗−𝑦)^2 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fr-CA" sz="1100"/>
            </a:p>
          </xdr:txBody>
        </xdr:sp>
      </mc:Fallback>
    </mc:AlternateContent>
    <xdr:clientData/>
  </xdr:oneCellAnchor>
  <xdr:twoCellAnchor>
    <xdr:from>
      <xdr:col>4</xdr:col>
      <xdr:colOff>247650</xdr:colOff>
      <xdr:row>17</xdr:row>
      <xdr:rowOff>114300</xdr:rowOff>
    </xdr:from>
    <xdr:to>
      <xdr:col>9</xdr:col>
      <xdr:colOff>6350</xdr:colOff>
      <xdr:row>20</xdr:row>
      <xdr:rowOff>69850</xdr:rowOff>
    </xdr:to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077D9C96-7FAA-4341-832A-CA528DA6A720}"/>
            </a:ext>
          </a:extLst>
        </xdr:cNvPr>
        <xdr:cNvSpPr txBox="1"/>
      </xdr:nvSpPr>
      <xdr:spPr>
        <a:xfrm>
          <a:off x="3295650" y="3378200"/>
          <a:ext cx="3568700" cy="50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CA" sz="1100"/>
        </a:p>
      </xdr:txBody>
    </xdr:sp>
    <xdr:clientData/>
  </xdr:twoCellAnchor>
  <xdr:oneCellAnchor>
    <xdr:from>
      <xdr:col>4</xdr:col>
      <xdr:colOff>247650</xdr:colOff>
      <xdr:row>17</xdr:row>
      <xdr:rowOff>114300</xdr:rowOff>
    </xdr:from>
    <xdr:ext cx="3306033" cy="3399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ZoneTexte 6">
              <a:extLst>
                <a:ext uri="{FF2B5EF4-FFF2-40B4-BE49-F238E27FC236}">
                  <a16:creationId xmlns:a16="http://schemas.microsoft.com/office/drawing/2014/main" id="{7E361D29-1226-4180-BDCF-F491E1ACDB47}"/>
                </a:ext>
              </a:extLst>
            </xdr:cNvPr>
            <xdr:cNvSpPr txBox="1"/>
          </xdr:nvSpPr>
          <xdr:spPr>
            <a:xfrm>
              <a:off x="3295650" y="3378200"/>
              <a:ext cx="3306033" cy="3399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fr-CA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p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ctrlP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p>
                          <m:sSupPr>
                            <m:ctrlPr>
                              <a:rPr lang="fr-CA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fr-CA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fr-CA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fr-CA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𝑦</m:t>
                                    </m:r>
                                  </m:e>
                                  <m:sup>
                                    <m:r>
                                      <a:rPr lang="fr-CA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∗</m:t>
                                    </m:r>
                                  </m:sup>
                                </m:sSup>
                                <m:r>
                                  <a:rPr lang="fr-CA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fr-CA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d>
                          </m:e>
                          <m:sup>
                            <m:r>
                              <a:rPr lang="fr-CA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6−2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ctrlP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=0</m:t>
                        </m:r>
                      </m:sub>
                      <m:sup>
                        <m: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</m:sup>
                      <m:e>
                        <m:sSup>
                          <m:sSupPr>
                            <m:ctrlPr>
                              <a:rPr lang="fr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fr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fr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fr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p>
                                    <m:r>
                                      <a:rPr lang="fr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∗</m:t>
                                    </m:r>
                                  </m:sup>
                                </m:sSup>
                                <m:r>
                                  <a:rPr lang="fr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fr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</m:d>
                          </m:e>
                          <m:sup>
                            <m:r>
                              <a:rPr lang="fr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nary>
                    <m:r>
                      <a:rPr lang="fr-CA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fr-CA" sz="1100"/>
            </a:p>
          </xdr:txBody>
        </xdr:sp>
      </mc:Choice>
      <mc:Fallback xmlns="">
        <xdr:sp macro="" textlink="">
          <xdr:nvSpPr>
            <xdr:cNvPr id="7" name="ZoneTexte 6">
              <a:extLst>
                <a:ext uri="{FF2B5EF4-FFF2-40B4-BE49-F238E27FC236}">
                  <a16:creationId xmlns:a16="http://schemas.microsoft.com/office/drawing/2014/main" id="{7E361D29-1226-4180-BDCF-F491E1ACDB47}"/>
                </a:ext>
              </a:extLst>
            </xdr:cNvPr>
            <xdr:cNvSpPr txBox="1"/>
          </xdr:nvSpPr>
          <xdr:spPr>
            <a:xfrm>
              <a:off x="3295650" y="3378200"/>
              <a:ext cx="3306033" cy="3399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fr-CA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^2=1/(𝑚−𝑛) ∑26_(𝑖=0)^𝑚▒(𝑦^∗−𝑦)^2 =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1/(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∑2_(𝑖=0)^𝑚▒(𝑦^∗−𝑦)^2 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fr-CA" sz="1100"/>
            </a:p>
          </xdr:txBody>
        </xdr:sp>
      </mc:Fallback>
    </mc:AlternateContent>
    <xdr:clientData/>
  </xdr:oneCellAnchor>
  <xdr:twoCellAnchor>
    <xdr:from>
      <xdr:col>10</xdr:col>
      <xdr:colOff>34925</xdr:colOff>
      <xdr:row>16</xdr:row>
      <xdr:rowOff>34925</xdr:rowOff>
    </xdr:from>
    <xdr:to>
      <xdr:col>13</xdr:col>
      <xdr:colOff>730250</xdr:colOff>
      <xdr:row>23</xdr:row>
      <xdr:rowOff>171450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E2BDF43E-F3E2-1480-DC8B-D0F269B801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184150</xdr:colOff>
      <xdr:row>26</xdr:row>
      <xdr:rowOff>95250</xdr:rowOff>
    </xdr:from>
    <xdr:to>
      <xdr:col>8</xdr:col>
      <xdr:colOff>704850</xdr:colOff>
      <xdr:row>29</xdr:row>
      <xdr:rowOff>50800</xdr:rowOff>
    </xdr:to>
    <xdr:sp macro="" textlink="">
      <xdr:nvSpPr>
        <xdr:cNvPr id="9" name="ZoneTexte 8">
          <a:extLst>
            <a:ext uri="{FF2B5EF4-FFF2-40B4-BE49-F238E27FC236}">
              <a16:creationId xmlns:a16="http://schemas.microsoft.com/office/drawing/2014/main" id="{A1128946-BF37-467E-9309-DE1CE03EC301}"/>
            </a:ext>
          </a:extLst>
        </xdr:cNvPr>
        <xdr:cNvSpPr txBox="1"/>
      </xdr:nvSpPr>
      <xdr:spPr>
        <a:xfrm>
          <a:off x="3232150" y="5060950"/>
          <a:ext cx="3568700" cy="50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CA" sz="1100"/>
        </a:p>
      </xdr:txBody>
    </xdr:sp>
    <xdr:clientData/>
  </xdr:twoCellAnchor>
  <xdr:oneCellAnchor>
    <xdr:from>
      <xdr:col>4</xdr:col>
      <xdr:colOff>228600</xdr:colOff>
      <xdr:row>26</xdr:row>
      <xdr:rowOff>139700</xdr:rowOff>
    </xdr:from>
    <xdr:ext cx="3306033" cy="3399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ZoneTexte 9">
              <a:extLst>
                <a:ext uri="{FF2B5EF4-FFF2-40B4-BE49-F238E27FC236}">
                  <a16:creationId xmlns:a16="http://schemas.microsoft.com/office/drawing/2014/main" id="{95652DE4-AC76-4799-8B57-AAA5A23B7E3B}"/>
                </a:ext>
              </a:extLst>
            </xdr:cNvPr>
            <xdr:cNvSpPr txBox="1"/>
          </xdr:nvSpPr>
          <xdr:spPr>
            <a:xfrm>
              <a:off x="3276600" y="5105400"/>
              <a:ext cx="3306033" cy="3399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fr-CA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p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ctrlP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fr-CA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p>
                          <m:sSupPr>
                            <m:ctrlPr>
                              <a:rPr lang="fr-CA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fr-CA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fr-CA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fr-CA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𝑦</m:t>
                                    </m:r>
                                  </m:e>
                                  <m:sup>
                                    <m:r>
                                      <a:rPr lang="fr-CA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∗</m:t>
                                    </m:r>
                                  </m:sup>
                                </m:sSup>
                                <m:r>
                                  <a:rPr lang="fr-CA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fr-CA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d>
                          </m:e>
                          <m:sup>
                            <m:r>
                              <a:rPr lang="fr-CA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  <m:r>
                      <a:rPr lang="fr-CA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6−3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ctrlP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=0</m:t>
                        </m:r>
                      </m:sub>
                      <m:sup>
                        <m:r>
                          <a:rPr lang="fr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</m:sup>
                      <m:e>
                        <m:sSup>
                          <m:sSupPr>
                            <m:ctrlPr>
                              <a:rPr lang="fr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fr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fr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fr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p>
                                    <m:r>
                                      <a:rPr lang="fr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∗</m:t>
                                    </m:r>
                                  </m:sup>
                                </m:sSup>
                                <m:r>
                                  <a:rPr lang="fr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fr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</m:d>
                          </m:e>
                          <m:sup>
                            <m:r>
                              <a:rPr lang="fr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nary>
                    <m:r>
                      <a:rPr lang="fr-CA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fr-CA" sz="1100"/>
            </a:p>
          </xdr:txBody>
        </xdr:sp>
      </mc:Choice>
      <mc:Fallback xmlns="">
        <xdr:sp macro="" textlink="">
          <xdr:nvSpPr>
            <xdr:cNvPr id="10" name="ZoneTexte 9">
              <a:extLst>
                <a:ext uri="{FF2B5EF4-FFF2-40B4-BE49-F238E27FC236}">
                  <a16:creationId xmlns:a16="http://schemas.microsoft.com/office/drawing/2014/main" id="{95652DE4-AC76-4799-8B57-AAA5A23B7E3B}"/>
                </a:ext>
              </a:extLst>
            </xdr:cNvPr>
            <xdr:cNvSpPr txBox="1"/>
          </xdr:nvSpPr>
          <xdr:spPr>
            <a:xfrm>
              <a:off x="3276600" y="5105400"/>
              <a:ext cx="3306033" cy="3399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fr-CA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fr-CA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^2=1/(𝑚−𝑛) ∑26_(𝑖=0)^𝑚▒(𝑦^∗−𝑦)^2 =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1/(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∑2_(𝑖=0)^𝑚▒(𝑦^∗−𝑦)^2 </a:t>
              </a:r>
              <a:r>
                <a:rPr lang="fr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fr-CA" sz="1100"/>
            </a:p>
          </xdr:txBody>
        </xdr:sp>
      </mc:Fallback>
    </mc:AlternateContent>
    <xdr:clientData/>
  </xdr:oneCellAnchor>
  <xdr:twoCellAnchor>
    <xdr:from>
      <xdr:col>10</xdr:col>
      <xdr:colOff>73025</xdr:colOff>
      <xdr:row>24</xdr:row>
      <xdr:rowOff>41275</xdr:rowOff>
    </xdr:from>
    <xdr:to>
      <xdr:col>13</xdr:col>
      <xdr:colOff>609600</xdr:colOff>
      <xdr:row>31</xdr:row>
      <xdr:rowOff>171450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5F54F6E4-8C77-C63D-15BD-E852F312B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215900</xdr:colOff>
      <xdr:row>34</xdr:row>
      <xdr:rowOff>31750</xdr:rowOff>
    </xdr:from>
    <xdr:to>
      <xdr:col>8</xdr:col>
      <xdr:colOff>736600</xdr:colOff>
      <xdr:row>36</xdr:row>
      <xdr:rowOff>171450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ZoneTexte 11">
              <a:extLst>
                <a:ext uri="{FF2B5EF4-FFF2-40B4-BE49-F238E27FC236}">
                  <a16:creationId xmlns:a16="http://schemas.microsoft.com/office/drawing/2014/main" id="{B9E7A5B7-F7C7-911C-CEF0-D7CDFCA8054D}"/>
                </a:ext>
              </a:extLst>
            </xdr:cNvPr>
            <xdr:cNvSpPr txBox="1"/>
          </xdr:nvSpPr>
          <xdr:spPr>
            <a:xfrm>
              <a:off x="3263900" y="6515100"/>
              <a:ext cx="3568700" cy="508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fr-CA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fr-CA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p>
                        <m:r>
                          <a:rPr lang="fr-CA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fr-CA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fr-CA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fr-CA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fr-CA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  <m:r>
                          <a:rPr lang="fr-CA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fr-CA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ctrlPr>
                          <a:rPr lang="fr-CA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fr-CA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fr-CA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=0</m:t>
                        </m:r>
                      </m:sub>
                      <m:sup>
                        <m:r>
                          <a:rPr lang="fr-CA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</m:sup>
                      <m:e>
                        <m:sSup>
                          <m:sSupPr>
                            <m:ctrlPr>
                              <a:rPr lang="fr-CA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fr-CA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fr-CA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fr-CA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p>
                                    <m:r>
                                      <a:rPr lang="fr-CA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∗</m:t>
                                    </m:r>
                                  </m:sup>
                                </m:sSup>
                                <m:r>
                                  <a:rPr lang="fr-CA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fr-CA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</m:d>
                          </m:e>
                          <m:sup>
                            <m:r>
                              <a:rPr lang="fr-CA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nary>
                    <m:r>
                      <a:rPr lang="fr-CA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fr-CA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fr-CA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fr-CA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6−4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ctrlPr>
                          <a:rPr lang="fr-CA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fr-CA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fr-CA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=0</m:t>
                        </m:r>
                      </m:sub>
                      <m:sup>
                        <m:r>
                          <a:rPr lang="fr-CA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</m:sup>
                      <m:e>
                        <m:sSup>
                          <m:sSupPr>
                            <m:ctrlPr>
                              <a:rPr lang="fr-CA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fr-CA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fr-CA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fr-CA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p>
                                    <m:r>
                                      <a:rPr lang="fr-CA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∗</m:t>
                                    </m:r>
                                  </m:sup>
                                </m:sSup>
                                <m:r>
                                  <a:rPr lang="fr-CA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fr-CA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</m:d>
                          </m:e>
                          <m:sup>
                            <m:r>
                              <a:rPr lang="fr-CA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nary>
                    <m:r>
                      <a:rPr lang="fr-CA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fr-CA">
                <a:effectLst/>
              </a:endParaRPr>
            </a:p>
            <a:p>
              <a:endParaRPr lang="fr-CA" sz="1100"/>
            </a:p>
          </xdr:txBody>
        </xdr:sp>
      </mc:Choice>
      <mc:Fallback xmlns="">
        <xdr:sp macro="" textlink="">
          <xdr:nvSpPr>
            <xdr:cNvPr id="12" name="ZoneTexte 11">
              <a:extLst>
                <a:ext uri="{FF2B5EF4-FFF2-40B4-BE49-F238E27FC236}">
                  <a16:creationId xmlns:a16="http://schemas.microsoft.com/office/drawing/2014/main" id="{B9E7A5B7-F7C7-911C-CEF0-D7CDFCA8054D}"/>
                </a:ext>
              </a:extLst>
            </xdr:cNvPr>
            <xdr:cNvSpPr txBox="1"/>
          </xdr:nvSpPr>
          <xdr:spPr>
            <a:xfrm>
              <a:off x="3263900" y="6515100"/>
              <a:ext cx="3568700" cy="508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fr-CA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𝜎</a:t>
              </a:r>
              <a:r>
                <a:rPr lang="fr-CA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^2=1/(𝑚−𝑛) ∑2_(𝑖=0)^𝑚▒(𝑦^∗−𝑦)^2 =1/(6−</a:t>
              </a:r>
              <a:r>
                <a:rPr lang="fr-CA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fr-CA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 ∑2_(𝑖=0)^𝑚▒(𝑦^∗−𝑦)^2 =</a:t>
              </a:r>
              <a:endParaRPr lang="fr-CA">
                <a:effectLst/>
              </a:endParaRPr>
            </a:p>
            <a:p>
              <a:endParaRPr lang="fr-CA" sz="1100"/>
            </a:p>
          </xdr:txBody>
        </xdr:sp>
      </mc:Fallback>
    </mc:AlternateContent>
    <xdr:clientData/>
  </xdr:twoCellAnchor>
  <xdr:twoCellAnchor>
    <xdr:from>
      <xdr:col>10</xdr:col>
      <xdr:colOff>76200</xdr:colOff>
      <xdr:row>32</xdr:row>
      <xdr:rowOff>53975</xdr:rowOff>
    </xdr:from>
    <xdr:to>
      <xdr:col>14</xdr:col>
      <xdr:colOff>457200</xdr:colOff>
      <xdr:row>40</xdr:row>
      <xdr:rowOff>0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8F03136E-3861-2700-EEB7-79CF56748F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98425</xdr:colOff>
      <xdr:row>40</xdr:row>
      <xdr:rowOff>41275</xdr:rowOff>
    </xdr:from>
    <xdr:to>
      <xdr:col>14</xdr:col>
      <xdr:colOff>647700</xdr:colOff>
      <xdr:row>48</xdr:row>
      <xdr:rowOff>69850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2E407322-9121-EE5A-BAA4-2611A5235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152400</xdr:colOff>
      <xdr:row>42</xdr:row>
      <xdr:rowOff>63500</xdr:rowOff>
    </xdr:from>
    <xdr:to>
      <xdr:col>8</xdr:col>
      <xdr:colOff>673100</xdr:colOff>
      <xdr:row>45</xdr:row>
      <xdr:rowOff>19050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ZoneTexte 14">
              <a:extLst>
                <a:ext uri="{FF2B5EF4-FFF2-40B4-BE49-F238E27FC236}">
                  <a16:creationId xmlns:a16="http://schemas.microsoft.com/office/drawing/2014/main" id="{34F09A2B-D08D-4D72-B573-0B3B2DAC3CC0}"/>
                </a:ext>
              </a:extLst>
            </xdr:cNvPr>
            <xdr:cNvSpPr txBox="1"/>
          </xdr:nvSpPr>
          <xdr:spPr>
            <a:xfrm>
              <a:off x="3200400" y="8064500"/>
              <a:ext cx="3568700" cy="508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fr-CA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fr-CA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p>
                        <m:r>
                          <a:rPr lang="fr-CA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fr-CA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fr-CA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fr-CA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fr-CA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  <m:r>
                          <a:rPr lang="fr-CA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fr-CA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ctrlPr>
                          <a:rPr lang="fr-CA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fr-CA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fr-CA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=0</m:t>
                        </m:r>
                      </m:sub>
                      <m:sup>
                        <m:r>
                          <a:rPr lang="fr-CA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</m:sup>
                      <m:e>
                        <m:sSup>
                          <m:sSupPr>
                            <m:ctrlPr>
                              <a:rPr lang="fr-CA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fr-CA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fr-CA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fr-CA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p>
                                    <m:r>
                                      <a:rPr lang="fr-CA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∗</m:t>
                                    </m:r>
                                  </m:sup>
                                </m:sSup>
                                <m:r>
                                  <a:rPr lang="fr-CA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fr-CA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</m:d>
                          </m:e>
                          <m:sup>
                            <m:r>
                              <a:rPr lang="fr-CA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nary>
                    <m:r>
                      <a:rPr lang="fr-CA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fr-CA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fr-CA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fr-CA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6−5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ctrlPr>
                          <a:rPr lang="fr-CA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fr-CA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fr-CA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=0</m:t>
                        </m:r>
                      </m:sub>
                      <m:sup>
                        <m:r>
                          <a:rPr lang="fr-CA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</m:sup>
                      <m:e>
                        <m:sSup>
                          <m:sSupPr>
                            <m:ctrlPr>
                              <a:rPr lang="fr-CA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fr-CA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fr-CA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fr-CA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p>
                                    <m:r>
                                      <a:rPr lang="fr-CA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∗</m:t>
                                    </m:r>
                                  </m:sup>
                                </m:sSup>
                                <m:r>
                                  <a:rPr lang="fr-CA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fr-CA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</m:d>
                          </m:e>
                          <m:sup>
                            <m:r>
                              <a:rPr lang="fr-CA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nary>
                    <m:r>
                      <a:rPr lang="fr-CA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fr-CA">
                <a:effectLst/>
              </a:endParaRPr>
            </a:p>
            <a:p>
              <a:endParaRPr lang="fr-CA" sz="1100"/>
            </a:p>
          </xdr:txBody>
        </xdr:sp>
      </mc:Choice>
      <mc:Fallback xmlns="">
        <xdr:sp macro="" textlink="">
          <xdr:nvSpPr>
            <xdr:cNvPr id="15" name="ZoneTexte 14">
              <a:extLst>
                <a:ext uri="{FF2B5EF4-FFF2-40B4-BE49-F238E27FC236}">
                  <a16:creationId xmlns:a16="http://schemas.microsoft.com/office/drawing/2014/main" id="{34F09A2B-D08D-4D72-B573-0B3B2DAC3CC0}"/>
                </a:ext>
              </a:extLst>
            </xdr:cNvPr>
            <xdr:cNvSpPr txBox="1"/>
          </xdr:nvSpPr>
          <xdr:spPr>
            <a:xfrm>
              <a:off x="3200400" y="8064500"/>
              <a:ext cx="3568700" cy="508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fr-CA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𝜎</a:t>
              </a:r>
              <a:r>
                <a:rPr lang="fr-CA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^2=1/(𝑚−𝑛) ∑2_(𝑖=0)^𝑚▒(𝑦^∗−𝑦)^2 =1/(6−</a:t>
              </a:r>
              <a:r>
                <a:rPr lang="fr-CA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fr-CA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 ∑2_(𝑖=0)^𝑚▒(𝑦^∗−𝑦)^2 =</a:t>
              </a:r>
              <a:endParaRPr lang="fr-CA">
                <a:effectLst/>
              </a:endParaRPr>
            </a:p>
            <a:p>
              <a:endParaRPr lang="fr-CA" sz="11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0698A-ED55-45BD-91A7-6890B8C0038D}">
  <dimension ref="A1:M29"/>
  <sheetViews>
    <sheetView tabSelected="1" zoomScaleNormal="100" workbookViewId="0">
      <selection activeCell="A9" sqref="A9"/>
    </sheetView>
  </sheetViews>
  <sheetFormatPr baseColWidth="10" defaultRowHeight="15" x14ac:dyDescent="0.25"/>
  <cols>
    <col min="5" max="5" width="21.85546875" customWidth="1"/>
    <col min="6" max="6" width="25.42578125" customWidth="1"/>
    <col min="7" max="7" width="21" customWidth="1"/>
    <col min="8" max="8" width="20.5703125" customWidth="1"/>
    <col min="9" max="9" width="19.42578125" customWidth="1"/>
  </cols>
  <sheetData>
    <row r="1" spans="1:9" ht="19.5" thickBot="1" x14ac:dyDescent="0.4">
      <c r="A1" s="10" t="s">
        <v>0</v>
      </c>
      <c r="B1" s="11" t="s">
        <v>1</v>
      </c>
      <c r="C1" s="11" t="s">
        <v>2</v>
      </c>
      <c r="D1" s="12" t="s">
        <v>8</v>
      </c>
      <c r="E1" s="13" t="s">
        <v>3</v>
      </c>
      <c r="F1" s="13" t="s">
        <v>4</v>
      </c>
      <c r="G1" s="13" t="s">
        <v>5</v>
      </c>
      <c r="H1" s="13" t="s">
        <v>6</v>
      </c>
    </row>
    <row r="2" spans="1:9" x14ac:dyDescent="0.25">
      <c r="A2" s="22">
        <v>4</v>
      </c>
      <c r="B2" s="4">
        <v>6</v>
      </c>
      <c r="C2" s="4">
        <v>4</v>
      </c>
      <c r="D2" s="9">
        <f t="shared" ref="D2:D8" si="0">(2*B2-a-b)/(b-a)</f>
        <v>1</v>
      </c>
      <c r="E2" s="5">
        <v>1</v>
      </c>
      <c r="F2" s="6">
        <f>D2</f>
        <v>1</v>
      </c>
      <c r="G2" s="6">
        <f>2*D2^2-1</f>
        <v>1</v>
      </c>
      <c r="H2" s="6">
        <f>4*D2^3-3*D2</f>
        <v>1</v>
      </c>
    </row>
    <row r="3" spans="1:9" x14ac:dyDescent="0.25">
      <c r="A3" s="22">
        <v>6</v>
      </c>
      <c r="B3" s="4">
        <v>-1</v>
      </c>
      <c r="C3" s="4">
        <v>6</v>
      </c>
      <c r="D3" s="9">
        <f t="shared" si="0"/>
        <v>-0.75</v>
      </c>
      <c r="E3" s="5">
        <v>1</v>
      </c>
      <c r="F3" s="6">
        <f t="shared" ref="F3:F8" si="1">D3</f>
        <v>-0.75</v>
      </c>
      <c r="G3" s="6">
        <f t="shared" ref="G3:G8" si="2">2*D3^2-1</f>
        <v>0.125</v>
      </c>
      <c r="H3" s="6">
        <f t="shared" ref="H3:H8" si="3">4*D3^3-3*D3</f>
        <v>0.5625</v>
      </c>
    </row>
    <row r="4" spans="1:9" x14ac:dyDescent="0.25">
      <c r="A4" s="22">
        <v>8</v>
      </c>
      <c r="B4" s="4">
        <v>-2</v>
      </c>
      <c r="C4" s="4">
        <v>8</v>
      </c>
      <c r="D4" s="9">
        <f t="shared" si="0"/>
        <v>-1</v>
      </c>
      <c r="E4" s="5">
        <v>1</v>
      </c>
      <c r="F4" s="6">
        <f t="shared" si="1"/>
        <v>-1</v>
      </c>
      <c r="G4" s="6">
        <f t="shared" si="2"/>
        <v>1</v>
      </c>
      <c r="H4" s="6">
        <f t="shared" si="3"/>
        <v>-1</v>
      </c>
    </row>
    <row r="5" spans="1:9" x14ac:dyDescent="0.25">
      <c r="A5" s="22">
        <v>9</v>
      </c>
      <c r="B5" s="4">
        <v>-1</v>
      </c>
      <c r="C5" s="4">
        <v>9</v>
      </c>
      <c r="D5" s="9">
        <f t="shared" si="0"/>
        <v>-0.75</v>
      </c>
      <c r="E5" s="5">
        <v>1</v>
      </c>
      <c r="F5" s="6">
        <f t="shared" si="1"/>
        <v>-0.75</v>
      </c>
      <c r="G5" s="6">
        <f t="shared" si="2"/>
        <v>0.125</v>
      </c>
      <c r="H5" s="6">
        <f t="shared" si="3"/>
        <v>0.5625</v>
      </c>
    </row>
    <row r="6" spans="1:9" x14ac:dyDescent="0.25">
      <c r="A6" s="22">
        <v>11</v>
      </c>
      <c r="B6" s="4">
        <v>3</v>
      </c>
      <c r="C6" s="4">
        <v>11</v>
      </c>
      <c r="D6" s="9">
        <f t="shared" si="0"/>
        <v>0.25</v>
      </c>
      <c r="E6" s="5">
        <v>1</v>
      </c>
      <c r="F6" s="6">
        <f t="shared" si="1"/>
        <v>0.25</v>
      </c>
      <c r="G6" s="6">
        <f t="shared" si="2"/>
        <v>-0.875</v>
      </c>
      <c r="H6" s="6">
        <f t="shared" si="3"/>
        <v>-0.6875</v>
      </c>
    </row>
    <row r="7" spans="1:9" x14ac:dyDescent="0.25">
      <c r="A7" s="22">
        <v>14</v>
      </c>
      <c r="B7" s="4">
        <v>1</v>
      </c>
      <c r="C7" s="4">
        <v>14</v>
      </c>
      <c r="D7" s="9">
        <f t="shared" si="0"/>
        <v>-0.25</v>
      </c>
      <c r="E7" s="5">
        <v>1</v>
      </c>
      <c r="F7" s="6">
        <f t="shared" si="1"/>
        <v>-0.25</v>
      </c>
      <c r="G7" s="6">
        <f t="shared" si="2"/>
        <v>-0.875</v>
      </c>
      <c r="H7" s="6">
        <f t="shared" si="3"/>
        <v>0.6875</v>
      </c>
    </row>
    <row r="8" spans="1:9" ht="15.75" thickBot="1" x14ac:dyDescent="0.3">
      <c r="A8" s="32">
        <v>18</v>
      </c>
      <c r="B8" s="11">
        <v>3</v>
      </c>
      <c r="C8" s="11">
        <v>18</v>
      </c>
      <c r="D8" s="14">
        <f t="shared" si="0"/>
        <v>0.25</v>
      </c>
      <c r="E8" s="13">
        <v>1</v>
      </c>
      <c r="F8" s="15">
        <f t="shared" si="1"/>
        <v>0.25</v>
      </c>
      <c r="G8" s="15">
        <f t="shared" si="2"/>
        <v>-0.875</v>
      </c>
      <c r="H8" s="15">
        <f t="shared" si="3"/>
        <v>-0.6875</v>
      </c>
    </row>
    <row r="9" spans="1:9" ht="18" x14ac:dyDescent="0.35">
      <c r="D9" s="8" t="s">
        <v>9</v>
      </c>
      <c r="E9" s="5" t="s">
        <v>7</v>
      </c>
      <c r="F9" s="5"/>
      <c r="G9" s="5"/>
      <c r="H9" s="5"/>
    </row>
    <row r="10" spans="1:9" ht="18" x14ac:dyDescent="0.35">
      <c r="A10" s="7" t="s">
        <v>10</v>
      </c>
      <c r="B10" s="7">
        <f>MIN(B2:B8)</f>
        <v>-2</v>
      </c>
    </row>
    <row r="11" spans="1:9" ht="18" x14ac:dyDescent="0.35">
      <c r="A11" s="7" t="s">
        <v>11</v>
      </c>
      <c r="B11" s="7">
        <f>MAX(B2:B8)</f>
        <v>6</v>
      </c>
    </row>
    <row r="12" spans="1:9" x14ac:dyDescent="0.25">
      <c r="C12" t="s">
        <v>12</v>
      </c>
    </row>
    <row r="13" spans="1:9" x14ac:dyDescent="0.25">
      <c r="E13" t="s">
        <v>13</v>
      </c>
      <c r="F13" t="s">
        <v>14</v>
      </c>
      <c r="G13" t="s">
        <v>15</v>
      </c>
      <c r="H13" t="s">
        <v>16</v>
      </c>
      <c r="I13" t="s">
        <v>45</v>
      </c>
    </row>
    <row r="14" spans="1:9" x14ac:dyDescent="0.25">
      <c r="D14" t="s">
        <v>13</v>
      </c>
      <c r="E14" s="16">
        <f>SUMPRODUCT($E$2:$E$8,E2:E8)</f>
        <v>7</v>
      </c>
      <c r="F14" s="16">
        <f>SUMPRODUCT($E$2:$E$8,F2:F8)</f>
        <v>-1.25</v>
      </c>
      <c r="G14" s="16">
        <f>SUMPRODUCT($E$2:$E$8,G2:G8)</f>
        <v>-0.375</v>
      </c>
      <c r="H14" s="18">
        <f>SUMPRODUCT($E$2:$E$8,H2:H8)</f>
        <v>0.4375</v>
      </c>
      <c r="I14" s="20">
        <f>SUMPRODUCT(C2:C8,E2:E8)</f>
        <v>70</v>
      </c>
    </row>
    <row r="15" spans="1:9" x14ac:dyDescent="0.25">
      <c r="D15" t="s">
        <v>14</v>
      </c>
      <c r="E15" s="16">
        <f>SUMPRODUCT($F$2:$F$8,E2:E8)</f>
        <v>-1.25</v>
      </c>
      <c r="F15" s="16">
        <f>SUMPRODUCT($F$2:$F$8,F2:F8)</f>
        <v>3.3125</v>
      </c>
      <c r="G15" s="16">
        <f>SUMPRODUCT($F$2:$F$8,G2:G8)</f>
        <v>-0.40625</v>
      </c>
      <c r="H15" s="16">
        <f>SUMPRODUCT($F$2:$F$8,H2:H8)</f>
        <v>0.640625</v>
      </c>
      <c r="I15" s="20">
        <f>SUMPRODUCT(C2:C8,F2:F8)</f>
        <v>-11.5</v>
      </c>
    </row>
    <row r="16" spans="1:9" x14ac:dyDescent="0.25">
      <c r="D16" t="s">
        <v>15</v>
      </c>
      <c r="E16" s="16">
        <f>SUMPRODUCT($G$2:$G$8,E2:E8)</f>
        <v>-0.375</v>
      </c>
      <c r="F16" s="16">
        <f>SUMPRODUCT($G$2:$G$8,F2:F8)</f>
        <v>-0.40625</v>
      </c>
      <c r="G16" s="16">
        <f>SUMPRODUCT($G$2:$G$8,G2:G8)</f>
        <v>4.328125</v>
      </c>
      <c r="H16" s="16">
        <f>SUMPRODUCT($G$2:$G$8,H2:H8)</f>
        <v>0.7421875</v>
      </c>
      <c r="I16" s="20">
        <f>SUMPRODUCT(C2:C8,G2:G8)</f>
        <v>-23.75</v>
      </c>
    </row>
    <row r="17" spans="3:13" x14ac:dyDescent="0.25">
      <c r="D17" t="s">
        <v>17</v>
      </c>
      <c r="E17" s="16">
        <f>SUMPRODUCT($H$2:$H$8,E2:E8)</f>
        <v>0.4375</v>
      </c>
      <c r="F17" s="16">
        <f>SUMPRODUCT($H$2:$H$8,F2:F8)</f>
        <v>0.640625</v>
      </c>
      <c r="G17" s="16">
        <f>SUMPRODUCT($H$2:$H$8,G2:G8)</f>
        <v>0.7421875</v>
      </c>
      <c r="H17" s="16">
        <f>SUMPRODUCT($H$2:$H$8,H2:H8)</f>
        <v>4.05078125</v>
      </c>
      <c r="I17" s="20">
        <f>SUMPRODUCT(C2:C8,H2:H8)</f>
        <v>-5.875</v>
      </c>
    </row>
    <row r="19" spans="3:13" x14ac:dyDescent="0.25">
      <c r="C19" t="s">
        <v>22</v>
      </c>
      <c r="E19" s="19">
        <f t="array" ref="E19:H22">MINVERSE(E14:H17)</f>
        <v>0.15869451697127937</v>
      </c>
      <c r="F19" s="19">
        <v>6.9416884247171448E-2</v>
      </c>
      <c r="G19" s="19">
        <v>2.5900783289817229E-2</v>
      </c>
      <c r="H19" s="19">
        <v>-3.2863359442993907E-2</v>
      </c>
    </row>
    <row r="20" spans="3:13" x14ac:dyDescent="0.25">
      <c r="E20" s="19">
        <v>6.9416884247171462E-2</v>
      </c>
      <c r="F20" s="19">
        <v>0.34825065274151434</v>
      </c>
      <c r="G20" s="19">
        <v>5.1035683202785023E-2</v>
      </c>
      <c r="H20" s="19">
        <v>-7.1923411662315057E-2</v>
      </c>
    </row>
    <row r="21" spans="3:13" x14ac:dyDescent="0.25">
      <c r="E21" s="19">
        <v>2.5900783289817226E-2</v>
      </c>
      <c r="F21" s="19">
        <v>5.103568320278503E-2</v>
      </c>
      <c r="G21" s="19">
        <v>0.24772845953002609</v>
      </c>
      <c r="H21" s="19">
        <v>-5.6257615317667542E-2</v>
      </c>
    </row>
    <row r="22" spans="3:13" x14ac:dyDescent="0.25">
      <c r="E22" s="19">
        <v>-3.2863359442993907E-2</v>
      </c>
      <c r="F22" s="19">
        <v>-7.1923411662315057E-2</v>
      </c>
      <c r="G22" s="19">
        <v>-5.6257615317667535E-2</v>
      </c>
      <c r="H22" s="19">
        <v>0.27209747606614448</v>
      </c>
    </row>
    <row r="23" spans="3:13" x14ac:dyDescent="0.25">
      <c r="F23" t="s">
        <v>23</v>
      </c>
      <c r="G23">
        <v>-1</v>
      </c>
      <c r="H23" s="1">
        <f>D3</f>
        <v>-0.75</v>
      </c>
      <c r="I23" s="3">
        <f>D4</f>
        <v>-1</v>
      </c>
      <c r="J23" s="3">
        <f>D5</f>
        <v>-0.75</v>
      </c>
      <c r="K23" s="3">
        <f>D6</f>
        <v>0.25</v>
      </c>
      <c r="L23" s="3">
        <f>D7</f>
        <v>-0.25</v>
      </c>
      <c r="M23" s="3">
        <f>D8</f>
        <v>0.25</v>
      </c>
    </row>
    <row r="24" spans="3:13" ht="18" x14ac:dyDescent="0.35">
      <c r="D24" s="17" t="s">
        <v>18</v>
      </c>
      <c r="E24" s="17">
        <f t="array" ref="E24:E27">MMULT(E19:H22,I14:I17)</f>
        <v>9.8882506527415153</v>
      </c>
      <c r="F24">
        <f>E27</f>
        <v>-1.7357702349869453</v>
      </c>
      <c r="G24" s="2">
        <f>$F24</f>
        <v>-1.7357702349869453</v>
      </c>
      <c r="H24" s="2">
        <f t="shared" ref="H24:M24" si="4">$F24</f>
        <v>-1.7357702349869453</v>
      </c>
      <c r="I24" s="2">
        <f t="shared" si="4"/>
        <v>-1.7357702349869453</v>
      </c>
      <c r="J24" s="2">
        <f t="shared" si="4"/>
        <v>-1.7357702349869453</v>
      </c>
      <c r="K24" s="2">
        <f t="shared" si="4"/>
        <v>-1.7357702349869453</v>
      </c>
      <c r="L24" s="2">
        <f t="shared" si="4"/>
        <v>-1.7357702349869453</v>
      </c>
      <c r="M24" s="2">
        <f t="shared" si="4"/>
        <v>-1.7357702349869453</v>
      </c>
    </row>
    <row r="25" spans="3:13" ht="18" x14ac:dyDescent="0.35">
      <c r="D25" s="17" t="s">
        <v>19</v>
      </c>
      <c r="E25" s="17">
        <v>6.4751958224543771E-2</v>
      </c>
      <c r="F25">
        <f>E26</f>
        <v>-4.3268929503916445</v>
      </c>
      <c r="G25" s="2">
        <f>$F25+2*G$23*G24</f>
        <v>-0.85535248041775391</v>
      </c>
      <c r="H25" s="2">
        <f t="shared" ref="H25:M25" si="5">$F25+2*H$23*H24</f>
        <v>-1.7232375979112264</v>
      </c>
      <c r="I25" s="2">
        <f t="shared" si="5"/>
        <v>-0.85535248041775391</v>
      </c>
      <c r="J25" s="2">
        <f t="shared" si="5"/>
        <v>-1.7232375979112264</v>
      </c>
      <c r="K25" s="2">
        <f t="shared" si="5"/>
        <v>-5.1947780678851174</v>
      </c>
      <c r="L25" s="2">
        <f t="shared" si="5"/>
        <v>-3.4590078328981719</v>
      </c>
      <c r="M25" s="2">
        <f t="shared" si="5"/>
        <v>-5.1947780678851174</v>
      </c>
    </row>
    <row r="26" spans="3:13" ht="18" x14ac:dyDescent="0.35">
      <c r="D26" s="17" t="s">
        <v>21</v>
      </c>
      <c r="E26" s="17">
        <v>-4.3268929503916445</v>
      </c>
      <c r="F26">
        <f>E25</f>
        <v>6.4751958224543771E-2</v>
      </c>
      <c r="G26" s="2">
        <f>$F26+2*G$23*G25-G24</f>
        <v>3.5112271540469968</v>
      </c>
      <c r="H26" s="2">
        <f t="shared" ref="H26:M26" si="6">$F26+2*H$23*H25-H24</f>
        <v>4.3853785900783286</v>
      </c>
      <c r="I26" s="2">
        <f t="shared" si="6"/>
        <v>3.5112271540469968</v>
      </c>
      <c r="J26" s="2">
        <f t="shared" si="6"/>
        <v>4.3853785900783286</v>
      </c>
      <c r="K26" s="2">
        <f t="shared" si="6"/>
        <v>-0.7968668407310695</v>
      </c>
      <c r="L26" s="2">
        <f t="shared" si="6"/>
        <v>3.5300261096605752</v>
      </c>
      <c r="M26" s="2">
        <f t="shared" si="6"/>
        <v>-0.7968668407310695</v>
      </c>
    </row>
    <row r="27" spans="3:13" ht="18" x14ac:dyDescent="0.35">
      <c r="D27" s="17" t="s">
        <v>20</v>
      </c>
      <c r="E27" s="17">
        <v>-1.7357702349869453</v>
      </c>
      <c r="F27">
        <f>E24</f>
        <v>9.8882506527415153</v>
      </c>
      <c r="G27" s="2">
        <f>$F27+2*G$23*G26-G25</f>
        <v>3.7211488250652756</v>
      </c>
      <c r="H27" s="2">
        <f t="shared" ref="H27:M27" si="7">$F27+2*H$23*H26-H25</f>
        <v>5.0334203655352487</v>
      </c>
      <c r="I27" s="2">
        <f t="shared" si="7"/>
        <v>3.7211488250652756</v>
      </c>
      <c r="J27" s="2">
        <f t="shared" si="7"/>
        <v>5.0334203655352487</v>
      </c>
      <c r="K27" s="2">
        <f t="shared" si="7"/>
        <v>14.684595300261098</v>
      </c>
      <c r="L27" s="2">
        <f t="shared" si="7"/>
        <v>11.582245430809399</v>
      </c>
      <c r="M27" s="2">
        <f t="shared" si="7"/>
        <v>14.684595300261098</v>
      </c>
    </row>
    <row r="28" spans="3:13" x14ac:dyDescent="0.25">
      <c r="G28" s="21">
        <f>G27-G$23*G26</f>
        <v>7.2323759791122724</v>
      </c>
      <c r="H28" s="21">
        <f t="shared" ref="H28:M28" si="8">H27-H$23*H26</f>
        <v>8.3224543080939952</v>
      </c>
      <c r="I28" s="21">
        <f t="shared" si="8"/>
        <v>7.2323759791122724</v>
      </c>
      <c r="J28" s="21">
        <f t="shared" si="8"/>
        <v>8.3224543080939952</v>
      </c>
      <c r="K28" s="21">
        <f t="shared" si="8"/>
        <v>14.883812010443865</v>
      </c>
      <c r="L28" s="21">
        <f t="shared" si="8"/>
        <v>12.464751958224543</v>
      </c>
      <c r="M28" s="21">
        <f t="shared" si="8"/>
        <v>14.883812010443865</v>
      </c>
    </row>
    <row r="29" spans="3:13" x14ac:dyDescent="0.25">
      <c r="G29" t="s">
        <v>24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0EA9A-DFC5-4533-9A4B-6317053BDD10}">
  <dimension ref="A1:J48"/>
  <sheetViews>
    <sheetView zoomScaleNormal="100" workbookViewId="0">
      <selection activeCell="K4" sqref="K4"/>
    </sheetView>
  </sheetViews>
  <sheetFormatPr baseColWidth="10" defaultRowHeight="15" x14ac:dyDescent="0.25"/>
  <sheetData>
    <row r="1" spans="1:10" ht="19.5" thickBot="1" x14ac:dyDescent="0.4">
      <c r="A1" s="25" t="s">
        <v>37</v>
      </c>
      <c r="B1" s="25" t="s">
        <v>38</v>
      </c>
      <c r="C1" s="31" t="s">
        <v>25</v>
      </c>
      <c r="D1" s="31" t="s">
        <v>26</v>
      </c>
      <c r="E1" s="31" t="s">
        <v>27</v>
      </c>
      <c r="F1" s="31" t="s">
        <v>28</v>
      </c>
      <c r="G1" s="31" t="s">
        <v>29</v>
      </c>
      <c r="H1" s="31" t="s">
        <v>30</v>
      </c>
    </row>
    <row r="2" spans="1:10" x14ac:dyDescent="0.25">
      <c r="A2" s="4">
        <v>-3</v>
      </c>
      <c r="B2" s="4">
        <v>7</v>
      </c>
      <c r="C2" s="31">
        <f>1</f>
        <v>1</v>
      </c>
      <c r="D2" s="31">
        <f>A2</f>
        <v>-3</v>
      </c>
      <c r="E2" s="31">
        <f>A2^2</f>
        <v>9</v>
      </c>
      <c r="F2" s="31">
        <f>A2^3</f>
        <v>-27</v>
      </c>
      <c r="G2" s="31">
        <f>A2^4</f>
        <v>81</v>
      </c>
      <c r="H2" s="31">
        <f>A2^5</f>
        <v>-243</v>
      </c>
    </row>
    <row r="3" spans="1:10" x14ac:dyDescent="0.25">
      <c r="A3" s="4">
        <v>-1</v>
      </c>
      <c r="B3" s="4">
        <v>2</v>
      </c>
      <c r="C3" s="31">
        <f>1</f>
        <v>1</v>
      </c>
      <c r="D3" s="31">
        <f t="shared" ref="D3:D8" si="0">A3</f>
        <v>-1</v>
      </c>
      <c r="E3" s="31">
        <f t="shared" ref="E3:E8" si="1">A3^2</f>
        <v>1</v>
      </c>
      <c r="F3" s="31">
        <f t="shared" ref="F3:F8" si="2">A3^3</f>
        <v>-1</v>
      </c>
      <c r="G3" s="31">
        <f t="shared" ref="G3:G8" si="3">A3^4</f>
        <v>1</v>
      </c>
      <c r="H3" s="31">
        <f t="shared" ref="H3:H8" si="4">A3^5</f>
        <v>-1</v>
      </c>
    </row>
    <row r="4" spans="1:10" x14ac:dyDescent="0.25">
      <c r="A4" s="4">
        <v>0</v>
      </c>
      <c r="B4" s="4">
        <v>-1</v>
      </c>
      <c r="C4" s="31">
        <f>1</f>
        <v>1</v>
      </c>
      <c r="D4" s="31">
        <f t="shared" si="0"/>
        <v>0</v>
      </c>
      <c r="E4" s="31">
        <f t="shared" si="1"/>
        <v>0</v>
      </c>
      <c r="F4" s="31">
        <f t="shared" si="2"/>
        <v>0</v>
      </c>
      <c r="G4" s="31">
        <f t="shared" si="3"/>
        <v>0</v>
      </c>
      <c r="H4" s="31">
        <f t="shared" si="4"/>
        <v>0</v>
      </c>
    </row>
    <row r="5" spans="1:10" x14ac:dyDescent="0.25">
      <c r="A5" s="4">
        <v>2</v>
      </c>
      <c r="B5" s="4">
        <v>5</v>
      </c>
      <c r="C5" s="31">
        <f>1</f>
        <v>1</v>
      </c>
      <c r="D5" s="31">
        <f t="shared" si="0"/>
        <v>2</v>
      </c>
      <c r="E5" s="31">
        <f t="shared" si="1"/>
        <v>4</v>
      </c>
      <c r="F5" s="31">
        <f t="shared" si="2"/>
        <v>8</v>
      </c>
      <c r="G5" s="31">
        <f t="shared" si="3"/>
        <v>16</v>
      </c>
      <c r="H5" s="31">
        <f t="shared" si="4"/>
        <v>32</v>
      </c>
    </row>
    <row r="6" spans="1:10" x14ac:dyDescent="0.25">
      <c r="A6" s="4">
        <v>5</v>
      </c>
      <c r="B6" s="4">
        <v>10</v>
      </c>
      <c r="C6" s="31">
        <f>1</f>
        <v>1</v>
      </c>
      <c r="D6" s="31">
        <f t="shared" si="0"/>
        <v>5</v>
      </c>
      <c r="E6" s="31">
        <f t="shared" si="1"/>
        <v>25</v>
      </c>
      <c r="F6" s="31">
        <f t="shared" si="2"/>
        <v>125</v>
      </c>
      <c r="G6" s="31">
        <f t="shared" si="3"/>
        <v>625</v>
      </c>
      <c r="H6" s="31">
        <f t="shared" si="4"/>
        <v>3125</v>
      </c>
    </row>
    <row r="7" spans="1:10" x14ac:dyDescent="0.25">
      <c r="A7" s="4">
        <v>7</v>
      </c>
      <c r="B7" s="4">
        <v>7</v>
      </c>
      <c r="C7" s="31">
        <f>1</f>
        <v>1</v>
      </c>
      <c r="D7" s="31">
        <f t="shared" si="0"/>
        <v>7</v>
      </c>
      <c r="E7" s="31">
        <f t="shared" si="1"/>
        <v>49</v>
      </c>
      <c r="F7" s="31">
        <f t="shared" si="2"/>
        <v>343</v>
      </c>
      <c r="G7" s="31">
        <f t="shared" si="3"/>
        <v>2401</v>
      </c>
      <c r="H7" s="31">
        <f t="shared" si="4"/>
        <v>16807</v>
      </c>
    </row>
    <row r="8" spans="1:10" ht="15.75" thickBot="1" x14ac:dyDescent="0.3">
      <c r="A8" s="11">
        <v>8</v>
      </c>
      <c r="B8" s="11">
        <v>3</v>
      </c>
      <c r="C8" s="31">
        <f>1</f>
        <v>1</v>
      </c>
      <c r="D8" s="31">
        <f t="shared" si="0"/>
        <v>8</v>
      </c>
      <c r="E8" s="31">
        <f t="shared" si="1"/>
        <v>64</v>
      </c>
      <c r="F8" s="31">
        <f t="shared" si="2"/>
        <v>512</v>
      </c>
      <c r="G8" s="31">
        <f t="shared" si="3"/>
        <v>4096</v>
      </c>
      <c r="H8" s="31">
        <f t="shared" si="4"/>
        <v>32768</v>
      </c>
    </row>
    <row r="9" spans="1:10" ht="18.75" x14ac:dyDescent="0.35">
      <c r="A9" s="33" t="s">
        <v>31</v>
      </c>
      <c r="B9" s="33"/>
      <c r="C9" s="24" t="s">
        <v>35</v>
      </c>
      <c r="D9" s="24" t="s">
        <v>36</v>
      </c>
    </row>
    <row r="10" spans="1:10" x14ac:dyDescent="0.25">
      <c r="A10" s="23">
        <f>A2</f>
        <v>-3</v>
      </c>
      <c r="B10" s="23">
        <f>B2</f>
        <v>7</v>
      </c>
      <c r="C10" s="23">
        <f>4.1027*C2+0.2378*D2</f>
        <v>3.3892999999999995</v>
      </c>
      <c r="D10" s="23">
        <f>(C10-B10)^2</f>
        <v>13.037154490000002</v>
      </c>
    </row>
    <row r="11" spans="1:10" x14ac:dyDescent="0.25">
      <c r="A11" s="23">
        <f t="shared" ref="A11:B16" si="5">A3</f>
        <v>-1</v>
      </c>
      <c r="B11" s="23">
        <f t="shared" si="5"/>
        <v>2</v>
      </c>
      <c r="C11" s="23">
        <f t="shared" ref="C11:C16" si="6">4.1027*C3+0.2378*D3</f>
        <v>3.8648999999999996</v>
      </c>
      <c r="D11" s="23">
        <f t="shared" ref="D11:D16" si="7">(C11-B11)^2</f>
        <v>3.4778520099999986</v>
      </c>
    </row>
    <row r="12" spans="1:10" x14ac:dyDescent="0.25">
      <c r="A12" s="23">
        <f t="shared" si="5"/>
        <v>0</v>
      </c>
      <c r="B12" s="23">
        <f t="shared" si="5"/>
        <v>-1</v>
      </c>
      <c r="C12" s="23">
        <f t="shared" si="6"/>
        <v>4.1026999999999996</v>
      </c>
      <c r="D12" s="23">
        <f t="shared" si="7"/>
        <v>26.037547289999996</v>
      </c>
    </row>
    <row r="13" spans="1:10" x14ac:dyDescent="0.25">
      <c r="A13" s="23">
        <f t="shared" si="5"/>
        <v>2</v>
      </c>
      <c r="B13" s="23">
        <f t="shared" si="5"/>
        <v>5</v>
      </c>
      <c r="C13" s="23">
        <f t="shared" si="6"/>
        <v>4.5782999999999996</v>
      </c>
      <c r="D13" s="23">
        <f t="shared" si="7"/>
        <v>0.17783089000000035</v>
      </c>
      <c r="J13">
        <f>1/5*SUM(D10:D16)</f>
        <v>15.089729774</v>
      </c>
    </row>
    <row r="14" spans="1:10" x14ac:dyDescent="0.25">
      <c r="A14" s="23">
        <f t="shared" si="5"/>
        <v>5</v>
      </c>
      <c r="B14" s="23">
        <f t="shared" si="5"/>
        <v>10</v>
      </c>
      <c r="C14" s="23">
        <f t="shared" si="6"/>
        <v>5.2916999999999996</v>
      </c>
      <c r="D14" s="23">
        <f t="shared" si="7"/>
        <v>22.168088890000003</v>
      </c>
    </row>
    <row r="15" spans="1:10" x14ac:dyDescent="0.25">
      <c r="A15" s="23">
        <f t="shared" si="5"/>
        <v>7</v>
      </c>
      <c r="B15" s="23">
        <f t="shared" si="5"/>
        <v>7</v>
      </c>
      <c r="C15" s="23">
        <f t="shared" si="6"/>
        <v>5.7672999999999996</v>
      </c>
      <c r="D15" s="23">
        <f t="shared" si="7"/>
        <v>1.5195492900000009</v>
      </c>
    </row>
    <row r="16" spans="1:10" ht="15.75" thickBot="1" x14ac:dyDescent="0.3">
      <c r="A16" s="23">
        <f t="shared" si="5"/>
        <v>8</v>
      </c>
      <c r="B16" s="23">
        <f t="shared" si="5"/>
        <v>3</v>
      </c>
      <c r="C16" s="23">
        <f t="shared" si="6"/>
        <v>6.0050999999999997</v>
      </c>
      <c r="D16" s="23">
        <f t="shared" si="7"/>
        <v>9.0306260099999971</v>
      </c>
    </row>
    <row r="17" spans="1:10" ht="18.75" x14ac:dyDescent="0.35">
      <c r="A17" s="34" t="s">
        <v>32</v>
      </c>
      <c r="B17" s="34"/>
      <c r="C17" s="27" t="s">
        <v>39</v>
      </c>
      <c r="D17" s="27" t="s">
        <v>36</v>
      </c>
    </row>
    <row r="18" spans="1:10" x14ac:dyDescent="0.25">
      <c r="A18" s="28">
        <f>A2</f>
        <v>-3</v>
      </c>
      <c r="B18" s="28">
        <f>B2</f>
        <v>7</v>
      </c>
      <c r="C18" s="16">
        <f>3.9365*C2+0.1241*D2+0.0211*E2</f>
        <v>3.7541000000000002</v>
      </c>
      <c r="D18" s="16">
        <f>(C18-B18)^2</f>
        <v>10.535866809999998</v>
      </c>
    </row>
    <row r="19" spans="1:10" x14ac:dyDescent="0.25">
      <c r="A19" s="28">
        <f t="shared" ref="A19:B19" si="8">A3</f>
        <v>-1</v>
      </c>
      <c r="B19" s="28">
        <f t="shared" si="8"/>
        <v>2</v>
      </c>
      <c r="C19" s="16">
        <f t="shared" ref="C19:C24" si="9">3.9365*C3+0.1241*D3+0.0211*E3</f>
        <v>3.8335000000000004</v>
      </c>
      <c r="D19" s="16">
        <f t="shared" ref="D19:D24" si="10">(C19-B19)^2</f>
        <v>3.3617222500000015</v>
      </c>
      <c r="J19">
        <f>1/4*SUM(D18:D24)</f>
        <v>18.766774317500001</v>
      </c>
    </row>
    <row r="20" spans="1:10" x14ac:dyDescent="0.25">
      <c r="A20" s="28">
        <f t="shared" ref="A20:B20" si="11">A4</f>
        <v>0</v>
      </c>
      <c r="B20" s="28">
        <f t="shared" si="11"/>
        <v>-1</v>
      </c>
      <c r="C20" s="16">
        <f t="shared" si="9"/>
        <v>3.9365000000000001</v>
      </c>
      <c r="D20" s="16">
        <f t="shared" si="10"/>
        <v>24.369032250000007</v>
      </c>
    </row>
    <row r="21" spans="1:10" x14ac:dyDescent="0.25">
      <c r="A21" s="28">
        <f t="shared" ref="A21:B21" si="12">A5</f>
        <v>2</v>
      </c>
      <c r="B21" s="28">
        <f t="shared" si="12"/>
        <v>5</v>
      </c>
      <c r="C21" s="16">
        <f t="shared" si="9"/>
        <v>4.2690999999999999</v>
      </c>
      <c r="D21" s="16">
        <f t="shared" si="10"/>
        <v>0.53421481000000015</v>
      </c>
    </row>
    <row r="22" spans="1:10" x14ac:dyDescent="0.25">
      <c r="A22" s="28">
        <f t="shared" ref="A22:B22" si="13">A6</f>
        <v>5</v>
      </c>
      <c r="B22" s="28">
        <f t="shared" si="13"/>
        <v>10</v>
      </c>
      <c r="C22" s="16">
        <f t="shared" si="9"/>
        <v>5.0845000000000002</v>
      </c>
      <c r="D22" s="16">
        <f t="shared" si="10"/>
        <v>24.162140249999997</v>
      </c>
    </row>
    <row r="23" spans="1:10" x14ac:dyDescent="0.25">
      <c r="A23" s="28">
        <f t="shared" ref="A23:B23" si="14">A7</f>
        <v>7</v>
      </c>
      <c r="B23" s="28">
        <f t="shared" si="14"/>
        <v>7</v>
      </c>
      <c r="C23" s="16">
        <f t="shared" si="9"/>
        <v>5.8391000000000002</v>
      </c>
      <c r="D23" s="16">
        <f t="shared" si="10"/>
        <v>1.3476888099999995</v>
      </c>
    </row>
    <row r="24" spans="1:10" ht="15.75" thickBot="1" x14ac:dyDescent="0.3">
      <c r="A24" s="28">
        <f t="shared" ref="A24:B24" si="15">A8</f>
        <v>8</v>
      </c>
      <c r="B24" s="28">
        <f t="shared" si="15"/>
        <v>3</v>
      </c>
      <c r="C24" s="16">
        <f t="shared" si="9"/>
        <v>6.2797000000000001</v>
      </c>
      <c r="D24" s="16">
        <f t="shared" si="10"/>
        <v>10.756432090000001</v>
      </c>
    </row>
    <row r="25" spans="1:10" ht="18.75" x14ac:dyDescent="0.35">
      <c r="A25" s="33" t="s">
        <v>33</v>
      </c>
      <c r="B25" s="33"/>
      <c r="C25" s="24" t="s">
        <v>40</v>
      </c>
      <c r="D25" s="24" t="s">
        <v>36</v>
      </c>
    </row>
    <row r="26" spans="1:10" x14ac:dyDescent="0.25">
      <c r="A26" s="29">
        <f>A2</f>
        <v>-3</v>
      </c>
      <c r="B26" s="29">
        <f>B2</f>
        <v>7</v>
      </c>
      <c r="C26" s="23">
        <f>0.7534*C2+0.7559*D2+0.6805*E2-0.093*F2</f>
        <v>7.1212000000000009</v>
      </c>
      <c r="D26" s="23">
        <f>(C26-B26)^2</f>
        <v>1.468944000000021E-2</v>
      </c>
    </row>
    <row r="27" spans="1:10" x14ac:dyDescent="0.25">
      <c r="A27" s="29">
        <f t="shared" ref="A27:B27" si="16">A3</f>
        <v>-1</v>
      </c>
      <c r="B27" s="29">
        <f t="shared" si="16"/>
        <v>2</v>
      </c>
      <c r="C27" s="23">
        <f t="shared" ref="C27:C32" si="17">0.7534*C3+0.7559*D3+0.6805*E3-0.093*F3</f>
        <v>0.77099999999999991</v>
      </c>
      <c r="D27" s="23">
        <f t="shared" ref="D27:D32" si="18">(C27-B27)^2</f>
        <v>1.5104410000000001</v>
      </c>
    </row>
    <row r="28" spans="1:10" x14ac:dyDescent="0.25">
      <c r="A28" s="29">
        <f t="shared" ref="A28:B28" si="19">A4</f>
        <v>0</v>
      </c>
      <c r="B28" s="29">
        <f t="shared" si="19"/>
        <v>-1</v>
      </c>
      <c r="C28" s="23">
        <f t="shared" si="17"/>
        <v>0.75339999999999996</v>
      </c>
      <c r="D28" s="23">
        <f t="shared" si="18"/>
        <v>3.0744115600000002</v>
      </c>
      <c r="J28" s="30">
        <f>1/3*SUM(D26:D32)</f>
        <v>1.829433333333331</v>
      </c>
    </row>
    <row r="29" spans="1:10" x14ac:dyDescent="0.25">
      <c r="A29" s="29">
        <f t="shared" ref="A29:B29" si="20">A5</f>
        <v>2</v>
      </c>
      <c r="B29" s="29">
        <f t="shared" si="20"/>
        <v>5</v>
      </c>
      <c r="C29" s="23">
        <f t="shared" si="17"/>
        <v>4.2431999999999999</v>
      </c>
      <c r="D29" s="23">
        <f t="shared" si="18"/>
        <v>0.57274624000000018</v>
      </c>
    </row>
    <row r="30" spans="1:10" x14ac:dyDescent="0.25">
      <c r="A30" s="29">
        <f t="shared" ref="A30:B30" si="21">A6</f>
        <v>5</v>
      </c>
      <c r="B30" s="29">
        <f t="shared" si="21"/>
        <v>10</v>
      </c>
      <c r="C30" s="23">
        <f t="shared" si="17"/>
        <v>9.9204000000000008</v>
      </c>
      <c r="D30" s="23">
        <f t="shared" si="18"/>
        <v>6.3361599999998772E-3</v>
      </c>
    </row>
    <row r="31" spans="1:10" x14ac:dyDescent="0.25">
      <c r="A31" s="29">
        <f t="shared" ref="A31:B31" si="22">A7</f>
        <v>7</v>
      </c>
      <c r="B31" s="29">
        <f t="shared" si="22"/>
        <v>7</v>
      </c>
      <c r="C31" s="23">
        <f t="shared" si="17"/>
        <v>7.4901999999999944</v>
      </c>
      <c r="D31" s="23">
        <f t="shared" si="18"/>
        <v>0.24029603999999452</v>
      </c>
      <c r="F31" s="30" t="s">
        <v>44</v>
      </c>
      <c r="G31" s="17"/>
      <c r="H31" s="17"/>
      <c r="I31" s="17"/>
    </row>
    <row r="32" spans="1:10" ht="15.75" thickBot="1" x14ac:dyDescent="0.3">
      <c r="A32" s="29">
        <f t="shared" ref="A32:B32" si="23">A8</f>
        <v>8</v>
      </c>
      <c r="B32" s="29">
        <f t="shared" si="23"/>
        <v>3</v>
      </c>
      <c r="C32" s="23">
        <f t="shared" si="17"/>
        <v>2.7366000000000028</v>
      </c>
      <c r="D32" s="23">
        <f t="shared" si="18"/>
        <v>6.9379559999998522E-2</v>
      </c>
    </row>
    <row r="33" spans="1:10" ht="18.75" x14ac:dyDescent="0.35">
      <c r="A33" s="35" t="s">
        <v>34</v>
      </c>
      <c r="B33" s="35"/>
      <c r="C33" s="26" t="s">
        <v>41</v>
      </c>
      <c r="D33" s="26" t="s">
        <v>36</v>
      </c>
    </row>
    <row r="34" spans="1:10" x14ac:dyDescent="0.25">
      <c r="A34" s="28">
        <f>A2</f>
        <v>-3</v>
      </c>
      <c r="B34" s="28">
        <f>B2</f>
        <v>7</v>
      </c>
      <c r="C34" s="16">
        <f>0.7244*C2+0.8973*D2+0.6854*E2-0.1065*F2+0.0014*G2</f>
        <v>7.19</v>
      </c>
      <c r="D34" s="16">
        <f>(C34-B34)^2</f>
        <v>3.6100000000000146E-2</v>
      </c>
    </row>
    <row r="35" spans="1:10" x14ac:dyDescent="0.25">
      <c r="A35" s="28">
        <f t="shared" ref="A35:B35" si="24">A3</f>
        <v>-1</v>
      </c>
      <c r="B35" s="28">
        <f t="shared" si="24"/>
        <v>2</v>
      </c>
      <c r="C35" s="16">
        <f t="shared" ref="C35:C40" si="25">0.7244*C3+0.8973*D3+0.6854*E3-0.1065*F3+0.0014*G3</f>
        <v>0.62040000000000006</v>
      </c>
      <c r="D35" s="16">
        <f t="shared" ref="D35:D40" si="26">(C35-B35)^2</f>
        <v>1.9032961599999998</v>
      </c>
    </row>
    <row r="36" spans="1:10" x14ac:dyDescent="0.25">
      <c r="A36" s="28">
        <f t="shared" ref="A36:B36" si="27">A4</f>
        <v>0</v>
      </c>
      <c r="B36" s="28">
        <f t="shared" si="27"/>
        <v>-1</v>
      </c>
      <c r="C36" s="16">
        <f t="shared" si="25"/>
        <v>0.72440000000000004</v>
      </c>
      <c r="D36" s="16">
        <f t="shared" si="26"/>
        <v>2.9735553600000006</v>
      </c>
      <c r="J36">
        <f>1/2*SUM(D34:D40)</f>
        <v>2.7119110600000003</v>
      </c>
    </row>
    <row r="37" spans="1:10" x14ac:dyDescent="0.25">
      <c r="A37" s="28">
        <f t="shared" ref="A37:B37" si="28">A5</f>
        <v>2</v>
      </c>
      <c r="B37" s="28">
        <f t="shared" si="28"/>
        <v>5</v>
      </c>
      <c r="C37" s="16">
        <f t="shared" si="25"/>
        <v>4.431</v>
      </c>
      <c r="D37" s="16">
        <f t="shared" si="26"/>
        <v>0.32376099999999997</v>
      </c>
    </row>
    <row r="38" spans="1:10" x14ac:dyDescent="0.25">
      <c r="A38" s="28">
        <f t="shared" ref="A38:B38" si="29">A6</f>
        <v>5</v>
      </c>
      <c r="B38" s="28">
        <f t="shared" si="29"/>
        <v>10</v>
      </c>
      <c r="C38" s="16">
        <f t="shared" si="25"/>
        <v>9.9084000000000003</v>
      </c>
      <c r="D38" s="16">
        <f t="shared" si="26"/>
        <v>8.3905599999999411E-3</v>
      </c>
    </row>
    <row r="39" spans="1:10" x14ac:dyDescent="0.25">
      <c r="A39" s="28">
        <f t="shared" ref="A39:B39" si="30">A7</f>
        <v>7</v>
      </c>
      <c r="B39" s="28">
        <f t="shared" si="30"/>
        <v>7</v>
      </c>
      <c r="C39" s="16">
        <f t="shared" si="25"/>
        <v>7.4220000000000006</v>
      </c>
      <c r="D39" s="16">
        <f t="shared" si="26"/>
        <v>0.17808400000000049</v>
      </c>
    </row>
    <row r="40" spans="1:10" ht="15.75" thickBot="1" x14ac:dyDescent="0.3">
      <c r="A40" s="28">
        <f t="shared" ref="A40:B40" si="31">A8</f>
        <v>8</v>
      </c>
      <c r="B40" s="28">
        <f t="shared" si="31"/>
        <v>3</v>
      </c>
      <c r="C40" s="16">
        <f t="shared" si="25"/>
        <v>2.974800000000001</v>
      </c>
      <c r="D40" s="16">
        <f t="shared" si="26"/>
        <v>6.350399999999496E-4</v>
      </c>
    </row>
    <row r="41" spans="1:10" ht="18.75" x14ac:dyDescent="0.35">
      <c r="A41" s="35" t="s">
        <v>42</v>
      </c>
      <c r="B41" s="35"/>
      <c r="C41" s="26" t="s">
        <v>43</v>
      </c>
      <c r="D41" s="26" t="s">
        <v>36</v>
      </c>
    </row>
    <row r="42" spans="1:10" x14ac:dyDescent="0.25">
      <c r="A42" s="29">
        <f>A2</f>
        <v>-3</v>
      </c>
      <c r="B42" s="29">
        <f>B2</f>
        <v>7</v>
      </c>
      <c r="C42" s="23">
        <f>0.3644*C2+0.2687*D2+1.0014*E2-0.0484*F2-0.0276*G2+0.0023*H2</f>
        <v>7.0832000000000015</v>
      </c>
      <c r="D42" s="23">
        <f>(C42-B42)^2</f>
        <v>6.9222400000002486E-3</v>
      </c>
    </row>
    <row r="43" spans="1:10" x14ac:dyDescent="0.25">
      <c r="A43" s="29">
        <f t="shared" ref="A43:B43" si="32">A3</f>
        <v>-1</v>
      </c>
      <c r="B43" s="29">
        <f t="shared" si="32"/>
        <v>2</v>
      </c>
      <c r="C43" s="23">
        <f t="shared" ref="C43:C48" si="33">0.3644*C3+0.2687*D3+1.0014*E3-0.0484*F3-0.0276*G3+0.0023*H3</f>
        <v>1.1156000000000001</v>
      </c>
      <c r="D43" s="23">
        <f t="shared" ref="D43:D48" si="34">(C43-B43)^2</f>
        <v>0.78216335999999975</v>
      </c>
    </row>
    <row r="44" spans="1:10" x14ac:dyDescent="0.25">
      <c r="A44" s="29">
        <f t="shared" ref="A44:B44" si="35">A4</f>
        <v>0</v>
      </c>
      <c r="B44" s="29">
        <f t="shared" si="35"/>
        <v>-1</v>
      </c>
      <c r="C44" s="23">
        <f t="shared" si="33"/>
        <v>0.3644</v>
      </c>
      <c r="D44" s="23">
        <f t="shared" si="34"/>
        <v>1.8615873600000001</v>
      </c>
      <c r="J44">
        <f>SUM(D42:D48)</f>
        <v>5.0757715600000024</v>
      </c>
    </row>
    <row r="45" spans="1:10" x14ac:dyDescent="0.25">
      <c r="A45" s="29">
        <f t="shared" ref="A45:B45" si="36">A5</f>
        <v>2</v>
      </c>
      <c r="B45" s="29">
        <f t="shared" si="36"/>
        <v>5</v>
      </c>
      <c r="C45" s="23">
        <f t="shared" si="33"/>
        <v>4.1521999999999997</v>
      </c>
      <c r="D45" s="23">
        <f t="shared" si="34"/>
        <v>0.71876484000000052</v>
      </c>
    </row>
    <row r="46" spans="1:10" x14ac:dyDescent="0.25">
      <c r="A46" s="29">
        <f t="shared" ref="A46:B46" si="37">A6</f>
        <v>5</v>
      </c>
      <c r="B46" s="29">
        <f t="shared" si="37"/>
        <v>10</v>
      </c>
      <c r="C46" s="23">
        <f t="shared" si="33"/>
        <v>10.630399999999998</v>
      </c>
      <c r="D46" s="23">
        <f t="shared" si="34"/>
        <v>0.39740415999999756</v>
      </c>
    </row>
    <row r="47" spans="1:10" x14ac:dyDescent="0.25">
      <c r="A47" s="29">
        <f t="shared" ref="A47:B47" si="38">A7</f>
        <v>7</v>
      </c>
      <c r="B47" s="29">
        <f t="shared" si="38"/>
        <v>7</v>
      </c>
      <c r="C47" s="23">
        <f t="shared" si="33"/>
        <v>7.1012000000000057</v>
      </c>
      <c r="D47" s="23">
        <f t="shared" si="34"/>
        <v>1.024144000000116E-2</v>
      </c>
    </row>
    <row r="48" spans="1:10" x14ac:dyDescent="0.25">
      <c r="A48" s="29">
        <f t="shared" ref="A48:B48" si="39">A8</f>
        <v>8</v>
      </c>
      <c r="B48" s="29">
        <f t="shared" si="39"/>
        <v>3</v>
      </c>
      <c r="C48" s="23">
        <f t="shared" si="33"/>
        <v>4.1396000000000015</v>
      </c>
      <c r="D48" s="23">
        <f t="shared" si="34"/>
        <v>1.2986881600000033</v>
      </c>
    </row>
  </sheetData>
  <mergeCells count="5">
    <mergeCell ref="A9:B9"/>
    <mergeCell ref="A17:B17"/>
    <mergeCell ref="A25:B25"/>
    <mergeCell ref="A33:B33"/>
    <mergeCell ref="A41: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Interpolation par Tchebychev</vt:lpstr>
      <vt:lpstr>Recherche degré suffisant</vt:lpstr>
      <vt:lpstr>a</vt:lpstr>
      <vt:lpstr>b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Lamontagne François</dc:creator>
  <cp:lastModifiedBy>Joinvil Benjamin</cp:lastModifiedBy>
  <dcterms:created xsi:type="dcterms:W3CDTF">2023-05-03T01:30:31Z</dcterms:created>
  <dcterms:modified xsi:type="dcterms:W3CDTF">2023-05-10T14:38:52Z</dcterms:modified>
</cp:coreProperties>
</file>