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<sst xmlns="http://schemas.openxmlformats.org/spreadsheetml/2006/main" count="24" uniqueCount="16">
  <si>
    <t>caseNo</t>
  </si>
  <si>
    <t>wifePersonalIncome</t>
  </si>
  <si>
    <t>husbandPersonalIncome</t>
  </si>
  <si>
    <t>wifeMPF</t>
  </si>
  <si>
    <t>husbandMPF</t>
  </si>
  <si>
    <t>wifeNetChargeableIncome</t>
  </si>
  <si>
    <t>husbandNetChargeableIncome</t>
  </si>
  <si>
    <t>wifeTaxPayable</t>
  </si>
  <si>
    <t>husbandTaxPayable</t>
  </si>
  <si>
    <t>jointTaxPayable</t>
  </si>
  <si>
    <t>jointAssessmentRecommendation</t>
  </si>
  <si>
    <t>wifeNetTotalIncome</t>
  </si>
  <si>
    <t>husbandNetTotalIncome</t>
  </si>
  <si>
    <t>totalNetChargeableIncome</t>
  </si>
  <si>
    <t>N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</si>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</sst>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2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 wrapText="1"/>
    </xf>
    <xf xfId="0" numFmtId="3" applyNumberFormat="1" borderId="1" applyBorder="1" fontId="1" applyFont="1" fillId="0" applyAlignment="1">
      <alignment horizontal="center" wrapText="1"/>
    </xf>
    <xf xfId="0" numFmtId="0" borderId="1" applyBorder="1" fontId="2" applyFont="1" fillId="0" applyAlignment="1">
      <alignment horizontal="center" wrapText="1"/>
    </xf>
    <xf xfId="0" numFmtId="3" applyNumberFormat="1" borderId="2" applyBorder="1" fontId="2" applyFont="1" fillId="0" applyAlignment="1">
      <alignment horizontal="center" wrapText="1"/>
    </xf>
    <xf xfId="0" numFmtId="3" applyNumberFormat="1" borderId="3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0" borderId="5" applyBorder="1" fontId="1" applyFont="1" fillId="0" applyAlignment="1">
      <alignment horizontal="left"/>
    </xf>
    <xf xfId="0" numFmtId="3" applyNumberFormat="1" borderId="6" applyBorder="1" fontId="1" applyFont="1" fillId="2" applyFill="1" applyAlignment="1">
      <alignment horizontal="right"/>
    </xf>
    <xf xfId="0" numFmtId="3" applyNumberFormat="1" borderId="7" applyBorder="1" fontId="1" applyFont="1" fillId="2" applyFill="1" applyAlignment="1">
      <alignment horizontal="right"/>
    </xf>
    <xf xfId="0" numFmtId="0" borderId="6" applyBorder="1" fontId="1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5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3" applyNumberFormat="1" borderId="5" applyBorder="1" fontId="2" applyFont="1" fillId="0" applyAlignment="1">
      <alignment horizontal="right"/>
    </xf>
    <xf xfId="0" numFmtId="3" applyNumberFormat="1" borderId="4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5"/>
  <sheetViews>
    <sheetView workbookViewId="0" tabSelected="1"/>
  </sheetViews>
  <sheetFormatPr defaultRowHeight="15" x14ac:dyDescent="0.25"/>
  <cols>
    <col min="1" max="1" style="20" width="35.14785714285715" customWidth="1" bestFit="1"/>
    <col min="2" max="2" style="20" width="17.290714285714284" customWidth="1" bestFit="1"/>
    <col min="3" max="3" style="20" width="20.290714285714284" customWidth="1" bestFit="1"/>
    <col min="4" max="4" style="20" width="34.14785714285715" customWidth="1" bestFit="1"/>
    <col min="5" max="5" style="20" width="37.29071428571429" customWidth="1" bestFit="1"/>
    <col min="6" max="6" style="20" width="42.86214285714286" customWidth="1" bestFit="1"/>
    <col min="7" max="7" style="20" width="45.86214285714286" customWidth="1" bestFit="1"/>
    <col min="8" max="8" style="20" width="13.719285714285713" customWidth="1" bestFit="1"/>
    <col min="9" max="9" style="20" width="16.719285714285714" customWidth="1" bestFit="1"/>
    <col min="10" max="10" style="20" width="13.719285714285713" customWidth="1" bestFit="1"/>
    <col min="11" max="11" style="21" width="29.14785714285714" customWidth="1" bestFit="1"/>
    <col min="12" max="12" style="20" width="17.862142857142857" customWidth="1" bestFit="1"/>
    <col min="13" max="13" style="20" width="20.862142857142857" customWidth="1" bestFit="1"/>
    <col min="14" max="14" style="20" width="22.862142857142857" customWidth="1" bestFit="1"/>
  </cols>
  <sheetData>
    <row x14ac:dyDescent="0.25" r="1" customHeight="1" ht="32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5" t="s">
        <v>13</v>
      </c>
    </row>
    <row x14ac:dyDescent="0.25" r="2" customHeight="1" ht="18.75">
      <c r="A2" s="6">
        <v>1</v>
      </c>
      <c r="B2" s="7">
        <v>300000</v>
      </c>
      <c r="C2" s="7">
        <v>400000</v>
      </c>
      <c r="D2" s="7">
        <f>B2*0.05</f>
      </c>
      <c r="E2" s="7">
        <v>18000</v>
      </c>
      <c r="F2" s="7">
        <f>B2-D2-132000</f>
      </c>
      <c r="G2" s="7">
        <f>C2-E2-132000</f>
      </c>
      <c r="H2" s="7">
        <f>1000+3000+5000+3000*0.14</f>
      </c>
      <c r="I2" s="7">
        <f>1000+3000+5000+7000+50000*0.17</f>
      </c>
      <c r="J2" s="7">
        <v>50510</v>
      </c>
      <c r="K2" s="8" t="s">
        <v>14</v>
      </c>
      <c r="L2" s="7">
        <f>B2-D2</f>
      </c>
      <c r="M2" s="7">
        <f>C2-E2</f>
      </c>
      <c r="N2" s="7">
        <f>B2+C2-D2-E2-264000</f>
      </c>
    </row>
    <row x14ac:dyDescent="0.25" r="3" customHeight="1" ht="18">
      <c r="A3" s="9">
        <v>2</v>
      </c>
      <c r="B3" s="7">
        <v>0</v>
      </c>
      <c r="C3" s="7">
        <v>345600</v>
      </c>
      <c r="D3" s="7">
        <f>B3*0.05</f>
      </c>
      <c r="E3" s="7">
        <f>C3*0.05</f>
      </c>
      <c r="F3" s="7">
        <v>0</v>
      </c>
      <c r="G3" s="7">
        <f>C3-E3-132000</f>
      </c>
      <c r="H3" s="7">
        <v>0</v>
      </c>
      <c r="I3" s="7">
        <f>1000+3000+5000+(G3-150000)*0.14</f>
      </c>
      <c r="J3" s="7">
        <f>1000+(N3-50000)*0.06</f>
      </c>
      <c r="K3" s="10" t="s">
        <v>15</v>
      </c>
      <c r="L3" s="7">
        <f>B3-D3</f>
      </c>
      <c r="M3" s="7">
        <f>C3-E3</f>
      </c>
      <c r="N3" s="7">
        <f>C3-D3-E3-264000</f>
      </c>
    </row>
    <row x14ac:dyDescent="0.25" r="4" customHeight="1" ht="18">
      <c r="A4" s="9">
        <v>3</v>
      </c>
      <c r="B4" s="7">
        <v>320000</v>
      </c>
      <c r="C4" s="7">
        <v>0</v>
      </c>
      <c r="D4" s="7">
        <f>B4*0.05</f>
      </c>
      <c r="E4" s="7">
        <f>C4*0.05</f>
      </c>
      <c r="F4" s="7">
        <f>B4-D4-132000</f>
      </c>
      <c r="G4" s="7">
        <v>0</v>
      </c>
      <c r="H4" s="7">
        <v>12080</v>
      </c>
      <c r="I4" s="7">
        <v>0</v>
      </c>
      <c r="J4" s="7">
        <f>40000*0.02</f>
      </c>
      <c r="K4" s="10" t="s">
        <v>15</v>
      </c>
      <c r="L4" s="7">
        <f>B4-D4</f>
      </c>
      <c r="M4" s="7">
        <f>C4-E4</f>
      </c>
      <c r="N4" s="7">
        <f>B4-D4-264000</f>
      </c>
    </row>
    <row x14ac:dyDescent="0.25" r="5" customHeight="1" ht="18">
      <c r="A5" s="11">
        <v>4</v>
      </c>
      <c r="B5" s="12">
        <v>220800</v>
      </c>
      <c r="C5" s="12">
        <v>250000</v>
      </c>
      <c r="D5" s="12">
        <f>B5*0.05</f>
      </c>
      <c r="E5" s="12">
        <f>C5*0.05</f>
      </c>
      <c r="F5" s="12">
        <f>B5-D5-132000</f>
      </c>
      <c r="G5" s="12">
        <f>C5-E5-132000</f>
      </c>
      <c r="H5" s="12">
        <f>1000+27760*0.06</f>
      </c>
      <c r="I5" s="12">
        <f>1000+3000+5500*0.1</f>
      </c>
      <c r="J5" s="12">
        <f>1000+3000+5000+33260*0.14</f>
      </c>
      <c r="K5" s="13" t="s">
        <v>14</v>
      </c>
      <c r="L5" s="7">
        <f>B5-D5</f>
      </c>
      <c r="M5" s="7">
        <f>C5-E5</f>
      </c>
      <c r="N5" s="7">
        <f>B5+C5-D5-E5-264000</f>
      </c>
    </row>
    <row x14ac:dyDescent="0.25" r="6" customHeight="1" ht="18">
      <c r="A6" s="9">
        <v>5</v>
      </c>
      <c r="B6" s="7">
        <v>0</v>
      </c>
      <c r="C6" s="7">
        <v>230000</v>
      </c>
      <c r="D6" s="7">
        <f>B6*0.05</f>
      </c>
      <c r="E6" s="7">
        <f>C6*0.05</f>
      </c>
      <c r="F6" s="7">
        <v>0</v>
      </c>
      <c r="G6" s="7">
        <f>C6-E6-132000</f>
      </c>
      <c r="H6" s="7">
        <v>0</v>
      </c>
      <c r="I6" s="7">
        <f>1000+36500*0.06</f>
      </c>
      <c r="J6" s="7">
        <v>0</v>
      </c>
      <c r="K6" s="10" t="s">
        <v>15</v>
      </c>
      <c r="L6" s="7">
        <f>B6-D6</f>
      </c>
      <c r="M6" s="7">
        <f>C6-E6</f>
      </c>
      <c r="N6" s="7">
        <f>C6-E6-264000</f>
      </c>
    </row>
    <row x14ac:dyDescent="0.25" r="7" customHeight="1" ht="18">
      <c r="A7" s="9">
        <v>6</v>
      </c>
      <c r="B7" s="7">
        <v>260000</v>
      </c>
      <c r="C7" s="7">
        <v>0</v>
      </c>
      <c r="D7" s="7">
        <f>B7*0.05</f>
      </c>
      <c r="E7" s="7">
        <f>C7*0.05</f>
      </c>
      <c r="F7" s="7">
        <f>B7-D7-132000</f>
      </c>
      <c r="G7" s="7">
        <v>0</v>
      </c>
      <c r="H7" s="7">
        <f>1000+3000+15000*0.1</f>
      </c>
      <c r="I7" s="7">
        <v>0</v>
      </c>
      <c r="J7" s="7">
        <v>0</v>
      </c>
      <c r="K7" s="10" t="s">
        <v>15</v>
      </c>
      <c r="L7" s="7">
        <f>B7-D7</f>
      </c>
      <c r="M7" s="7">
        <f>C7-E7</f>
      </c>
      <c r="N7" s="7">
        <f>B7-D7-264000</f>
      </c>
    </row>
    <row x14ac:dyDescent="0.25" r="8" customHeight="1" ht="18">
      <c r="A8" s="9">
        <v>7</v>
      </c>
      <c r="B8" s="7">
        <v>158400</v>
      </c>
      <c r="C8" s="7">
        <v>170000</v>
      </c>
      <c r="D8" s="7">
        <f>B8*0.05</f>
      </c>
      <c r="E8" s="7">
        <f>C8*0.05</f>
      </c>
      <c r="F8" s="7">
        <f>B8-D8-132000</f>
      </c>
      <c r="G8" s="7">
        <f>C8-E8-132000</f>
      </c>
      <c r="H8" s="7">
        <f>18480*0.02</f>
      </c>
      <c r="I8" s="7">
        <f>29500*0.02</f>
      </c>
      <c r="J8" s="7">
        <f>47980*0.02</f>
      </c>
      <c r="K8" s="10" t="s">
        <v>14</v>
      </c>
      <c r="L8" s="7">
        <f>B8-D8</f>
      </c>
      <c r="M8" s="7">
        <f>C8-E8</f>
      </c>
      <c r="N8" s="7">
        <f>B8+C8-D8-E8-264000</f>
      </c>
    </row>
    <row x14ac:dyDescent="0.25" r="9" customHeight="1" ht="18">
      <c r="A9" s="9">
        <v>8</v>
      </c>
      <c r="B9" s="7">
        <v>0</v>
      </c>
      <c r="C9" s="7">
        <v>160000</v>
      </c>
      <c r="D9" s="7">
        <f>B9*0.05</f>
      </c>
      <c r="E9" s="7">
        <f>C9*0.05</f>
      </c>
      <c r="F9" s="7">
        <v>0</v>
      </c>
      <c r="G9" s="7">
        <f>C9-E9-132000</f>
      </c>
      <c r="H9" s="7">
        <v>0</v>
      </c>
      <c r="I9" s="7">
        <f>G9*0.02</f>
      </c>
      <c r="J9" s="7">
        <v>0</v>
      </c>
      <c r="K9" s="10" t="s">
        <v>15</v>
      </c>
      <c r="L9" s="7">
        <f>B9-D9</f>
      </c>
      <c r="M9" s="7">
        <f>C9-E9</f>
      </c>
      <c r="N9" s="7">
        <f>C9-E9-264000</f>
      </c>
    </row>
    <row x14ac:dyDescent="0.25" r="10" customHeight="1" ht="18">
      <c r="A10" s="9">
        <v>9</v>
      </c>
      <c r="B10" s="7">
        <v>190000</v>
      </c>
      <c r="C10" s="7">
        <v>0</v>
      </c>
      <c r="D10" s="7">
        <f>B10*0.05</f>
      </c>
      <c r="E10" s="7">
        <f>C10*0.05</f>
      </c>
      <c r="F10" s="7">
        <f>B10-D10-132000</f>
      </c>
      <c r="G10" s="7">
        <v>0</v>
      </c>
      <c r="H10" s="7">
        <f>F10*0.02</f>
      </c>
      <c r="I10" s="7">
        <v>0</v>
      </c>
      <c r="J10" s="7">
        <v>0</v>
      </c>
      <c r="K10" s="10" t="s">
        <v>15</v>
      </c>
      <c r="L10" s="7">
        <f>B10-D10</f>
      </c>
      <c r="M10" s="7">
        <f>C10-E10</f>
      </c>
      <c r="N10" s="7">
        <f>B10-D10-264000</f>
      </c>
    </row>
    <row x14ac:dyDescent="0.25" r="11" customHeight="1" ht="18">
      <c r="A11" s="9">
        <v>10</v>
      </c>
      <c r="B11" s="7">
        <v>210000</v>
      </c>
      <c r="C11" s="7">
        <v>210000</v>
      </c>
      <c r="D11" s="7">
        <f>B11*0.05</f>
      </c>
      <c r="E11" s="7">
        <f>C11*0.05</f>
      </c>
      <c r="F11" s="7">
        <f>B11-D11-132000</f>
      </c>
      <c r="G11" s="7">
        <f>C11-E11-132000</f>
      </c>
      <c r="H11" s="7">
        <f>1000+17500*0.06</f>
      </c>
      <c r="I11" s="7">
        <f>1000+17500*0.06</f>
      </c>
      <c r="J11" s="7">
        <f>1000+3000+35000*0.1</f>
      </c>
      <c r="K11" s="10" t="s">
        <v>14</v>
      </c>
      <c r="L11" s="7">
        <f>B11-D11</f>
      </c>
      <c r="M11" s="7">
        <f>C11-E11</f>
      </c>
      <c r="N11" s="7">
        <f>B11+C11-D11-E11-264000</f>
      </c>
    </row>
    <row x14ac:dyDescent="0.25" r="12" customHeight="1" ht="18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5"/>
      <c r="L12" s="14"/>
      <c r="M12" s="14"/>
      <c r="N12" s="14"/>
    </row>
    <row x14ac:dyDescent="0.25" r="13" customHeight="1" ht="18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5"/>
      <c r="L13" s="14"/>
      <c r="M13" s="14"/>
      <c r="N13" s="14"/>
    </row>
    <row x14ac:dyDescent="0.25" r="14" customHeight="1" ht="18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5"/>
      <c r="L14" s="14"/>
      <c r="M14" s="14"/>
      <c r="N14" s="14"/>
    </row>
    <row x14ac:dyDescent="0.25" r="15" customHeight="1" ht="18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4"/>
      <c r="M15" s="14"/>
      <c r="N15" s="14"/>
    </row>
    <row x14ac:dyDescent="0.25" r="16" customHeight="1" ht="18">
      <c r="A16" s="14"/>
      <c r="B16" s="7"/>
      <c r="C16" s="7"/>
      <c r="D16" s="7"/>
      <c r="E16" s="7"/>
      <c r="F16" s="7"/>
      <c r="G16" s="7"/>
      <c r="H16" s="7"/>
      <c r="I16" s="7"/>
      <c r="J16" s="7"/>
      <c r="K16" s="9"/>
      <c r="L16" s="14"/>
      <c r="M16" s="14"/>
      <c r="N16" s="14"/>
    </row>
    <row x14ac:dyDescent="0.25" r="17" customHeight="1" ht="18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5"/>
      <c r="L17" s="14"/>
      <c r="M17" s="14"/>
      <c r="N17" s="14"/>
    </row>
    <row x14ac:dyDescent="0.25" r="18" customHeight="1" ht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7"/>
      <c r="L18" s="14"/>
      <c r="M18" s="14"/>
      <c r="N18" s="14"/>
    </row>
    <row x14ac:dyDescent="0.25" r="19" customHeight="1" ht="18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7"/>
      <c r="L19" s="14"/>
      <c r="M19" s="14"/>
      <c r="N19" s="14"/>
    </row>
    <row x14ac:dyDescent="0.25" r="20" customHeight="1" ht="18.7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8"/>
      <c r="L20" s="17"/>
      <c r="M20" s="14"/>
      <c r="N20" s="14"/>
    </row>
    <row x14ac:dyDescent="0.25" r="21" customHeight="1" ht="18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5"/>
      <c r="L21" s="14"/>
      <c r="M21" s="14"/>
      <c r="N21" s="14"/>
    </row>
    <row x14ac:dyDescent="0.25" r="22" customHeight="1" ht="18.75">
      <c r="A22" s="14"/>
      <c r="B22" s="14"/>
      <c r="C22" s="14"/>
      <c r="D22" s="14"/>
      <c r="E22" s="14"/>
      <c r="F22" s="14"/>
      <c r="G22" s="14"/>
      <c r="H22" s="19"/>
      <c r="I22" s="19"/>
      <c r="J22" s="14"/>
      <c r="K22" s="15"/>
      <c r="L22" s="14"/>
      <c r="M22" s="14"/>
      <c r="N22" s="14"/>
    </row>
    <row x14ac:dyDescent="0.25" r="23" customHeight="1" ht="18.75">
      <c r="A23" s="14"/>
      <c r="B23" s="14"/>
      <c r="C23" s="14"/>
      <c r="D23" s="14"/>
      <c r="E23" s="14"/>
      <c r="F23" s="14"/>
      <c r="G23" s="14"/>
      <c r="H23" s="19"/>
      <c r="I23" s="19"/>
      <c r="J23" s="14"/>
      <c r="K23" s="15"/>
      <c r="L23" s="14"/>
      <c r="M23" s="14"/>
      <c r="N23" s="14"/>
    </row>
    <row x14ac:dyDescent="0.25" r="24" customHeight="1" ht="18.75">
      <c r="A24" s="14"/>
      <c r="B24" s="14"/>
      <c r="C24" s="14"/>
      <c r="D24" s="14"/>
      <c r="E24" s="14"/>
      <c r="F24" s="14"/>
      <c r="G24" s="14"/>
      <c r="H24" s="19"/>
      <c r="I24" s="19"/>
      <c r="J24" s="14"/>
      <c r="K24" s="15"/>
      <c r="L24" s="14"/>
      <c r="M24" s="14"/>
      <c r="N24" s="14"/>
    </row>
    <row x14ac:dyDescent="0.25" r="25" customHeight="1" ht="18.75">
      <c r="A25" s="14"/>
      <c r="B25" s="14"/>
      <c r="C25" s="14"/>
      <c r="D25" s="14"/>
      <c r="E25" s="14"/>
      <c r="F25" s="14"/>
      <c r="G25" s="14"/>
      <c r="H25" s="19"/>
      <c r="I25" s="19"/>
      <c r="J25" s="14"/>
      <c r="K25" s="15"/>
      <c r="L25" s="14"/>
      <c r="M25" s="14"/>
      <c r="N25" s="1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2022-03-24T06:31:18.502Z</dcterms:created>
  <dcterms:modified xsi:type="dcterms:W3CDTF">2022-03-24T06:31:18.502Z</dcterms:modified>
</cp:coreProperties>
</file>