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mak\code_test\py_test\stockvaluation\"/>
    </mc:Choice>
  </mc:AlternateContent>
  <xr:revisionPtr revIDLastSave="0" documentId="13_ncr:1_{83486A60-B7CD-413D-92BF-53F139149C6E}" xr6:coauthVersionLast="47" xr6:coauthVersionMax="47" xr10:uidLastSave="{00000000-0000-0000-0000-000000000000}"/>
  <bookViews>
    <workbookView xWindow="2330" yWindow="0" windowWidth="18050" windowHeight="21600" tabRatio="656" xr2:uid="{5B023613-2802-42F8-A559-A2F64CF435FF}"/>
  </bookViews>
  <sheets>
    <sheet name="250407" sheetId="65" r:id="rId1"/>
  </sheets>
  <definedNames>
    <definedName name="_xlnm._FilterDatabase" localSheetId="0" hidden="1">'250407'!$B$9:$P$31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65" l="1"/>
  <c r="P31" i="65"/>
  <c r="O31" i="65"/>
  <c r="K31" i="65"/>
  <c r="L31" i="65" s="1"/>
  <c r="J31" i="65"/>
  <c r="G31" i="65"/>
  <c r="P30" i="65"/>
  <c r="K30" i="65"/>
  <c r="L30" i="65" s="1"/>
  <c r="J30" i="65"/>
  <c r="G30" i="65"/>
  <c r="P29" i="65"/>
  <c r="K29" i="65"/>
  <c r="L29" i="65" s="1"/>
  <c r="J29" i="65"/>
  <c r="G29" i="65"/>
  <c r="P28" i="65"/>
  <c r="K28" i="65"/>
  <c r="L28" i="65" s="1"/>
  <c r="J28" i="65"/>
  <c r="G28" i="65"/>
  <c r="P27" i="65"/>
  <c r="K27" i="65"/>
  <c r="L27" i="65" s="1"/>
  <c r="J27" i="65"/>
  <c r="G27" i="65"/>
  <c r="P26" i="65"/>
  <c r="K26" i="65"/>
  <c r="L26" i="65" s="1"/>
  <c r="J26" i="65"/>
  <c r="G26" i="65"/>
  <c r="P25" i="65"/>
  <c r="K25" i="65"/>
  <c r="L25" i="65" s="1"/>
  <c r="J25" i="65"/>
  <c r="G25" i="65"/>
  <c r="P24" i="65"/>
  <c r="K24" i="65"/>
  <c r="L24" i="65" s="1"/>
  <c r="J24" i="65"/>
  <c r="G24" i="65"/>
  <c r="P23" i="65"/>
  <c r="K23" i="65"/>
  <c r="L23" i="65" s="1"/>
  <c r="J23" i="65"/>
  <c r="G23" i="65"/>
  <c r="P22" i="65"/>
  <c r="K22" i="65"/>
  <c r="L22" i="65" s="1"/>
  <c r="J22" i="65"/>
  <c r="G22" i="65"/>
  <c r="P21" i="65"/>
  <c r="K21" i="65"/>
  <c r="L21" i="65" s="1"/>
  <c r="J21" i="65"/>
  <c r="G21" i="65"/>
  <c r="P20" i="65"/>
  <c r="K20" i="65"/>
  <c r="L20" i="65" s="1"/>
  <c r="J20" i="65"/>
  <c r="G20" i="65"/>
  <c r="P19" i="65"/>
  <c r="K19" i="65"/>
  <c r="L19" i="65" s="1"/>
  <c r="J19" i="65"/>
  <c r="G19" i="65"/>
  <c r="P18" i="65"/>
  <c r="K18" i="65"/>
  <c r="L18" i="65" s="1"/>
  <c r="J18" i="65"/>
  <c r="G18" i="65"/>
  <c r="P17" i="65"/>
  <c r="K17" i="65"/>
  <c r="L17" i="65" s="1"/>
  <c r="J17" i="65"/>
  <c r="G17" i="65"/>
  <c r="P16" i="65"/>
  <c r="K16" i="65"/>
  <c r="L16" i="65" s="1"/>
  <c r="J16" i="65"/>
  <c r="G16" i="65"/>
  <c r="P15" i="65"/>
  <c r="K15" i="65"/>
  <c r="L15" i="65" s="1"/>
  <c r="J15" i="65"/>
  <c r="G15" i="65"/>
  <c r="P14" i="65"/>
  <c r="K14" i="65"/>
  <c r="L14" i="65" s="1"/>
  <c r="J14" i="65"/>
  <c r="G14" i="65"/>
  <c r="P13" i="65"/>
  <c r="K13" i="65"/>
  <c r="L13" i="65" s="1"/>
  <c r="J13" i="65"/>
  <c r="G13" i="65"/>
  <c r="P12" i="65"/>
  <c r="K12" i="65"/>
  <c r="L12" i="65" s="1"/>
  <c r="J12" i="65"/>
  <c r="G12" i="65"/>
  <c r="P11" i="65"/>
  <c r="K11" i="65"/>
  <c r="L11" i="65" s="1"/>
  <c r="J11" i="65"/>
  <c r="G11" i="65"/>
  <c r="P10" i="65"/>
  <c r="L10" i="65"/>
  <c r="J10" i="65"/>
  <c r="G10" i="65"/>
</calcChain>
</file>

<file path=xl/sharedStrings.xml><?xml version="1.0" encoding="utf-8"?>
<sst xmlns="http://schemas.openxmlformats.org/spreadsheetml/2006/main" count="81" uniqueCount="59">
  <si>
    <t>현재가</t>
    <phoneticPr fontId="1" type="noConversion"/>
  </si>
  <si>
    <t>보유주수</t>
    <phoneticPr fontId="1" type="noConversion"/>
  </si>
  <si>
    <t>국가</t>
    <phoneticPr fontId="1" type="noConversion"/>
  </si>
  <si>
    <t>미국</t>
    <phoneticPr fontId="1" type="noConversion"/>
  </si>
  <si>
    <t>기업</t>
    <phoneticPr fontId="1" type="noConversion"/>
  </si>
  <si>
    <t>배당금</t>
    <phoneticPr fontId="1" type="noConversion"/>
  </si>
  <si>
    <t>배당률</t>
    <phoneticPr fontId="1" type="noConversion"/>
  </si>
  <si>
    <t>한국</t>
    <phoneticPr fontId="1" type="noConversion"/>
  </si>
  <si>
    <t>삼성전자</t>
    <phoneticPr fontId="1" type="noConversion"/>
  </si>
  <si>
    <t>평단가</t>
    <phoneticPr fontId="1" type="noConversion"/>
  </si>
  <si>
    <t>저점</t>
    <phoneticPr fontId="1" type="noConversion"/>
  </si>
  <si>
    <t>고점</t>
    <phoneticPr fontId="1" type="noConversion"/>
  </si>
  <si>
    <t>변위저점대비</t>
    <phoneticPr fontId="1" type="noConversion"/>
  </si>
  <si>
    <t>상승여력</t>
    <phoneticPr fontId="1" type="noConversion"/>
  </si>
  <si>
    <t>수익률</t>
    <phoneticPr fontId="1" type="noConversion"/>
  </si>
  <si>
    <t>PER</t>
    <phoneticPr fontId="1" type="noConversion"/>
  </si>
  <si>
    <t>PBR</t>
    <phoneticPr fontId="1" type="noConversion"/>
  </si>
  <si>
    <t>직접 주식투자 포트폴리오 관리</t>
    <phoneticPr fontId="1" type="noConversion"/>
  </si>
  <si>
    <t>WELL</t>
  </si>
  <si>
    <t>LMT</t>
  </si>
  <si>
    <t>PG</t>
  </si>
  <si>
    <t>SBUX</t>
  </si>
  <si>
    <t>UNH</t>
  </si>
  <si>
    <t>MSFT</t>
  </si>
  <si>
    <t>AAPL</t>
  </si>
  <si>
    <t>V</t>
  </si>
  <si>
    <t>NVDA</t>
  </si>
  <si>
    <t>GOOGL</t>
  </si>
  <si>
    <t>CRM</t>
  </si>
  <si>
    <t>■ 정량 분석 (상승여력,가치지표)</t>
    <phoneticPr fontId="1" type="noConversion"/>
  </si>
  <si>
    <t>AMZN</t>
  </si>
  <si>
    <t>현대차</t>
  </si>
  <si>
    <t>IONQ</t>
    <phoneticPr fontId="1" type="noConversion"/>
  </si>
  <si>
    <t>META</t>
    <phoneticPr fontId="1" type="noConversion"/>
  </si>
  <si>
    <t>고점대비</t>
    <phoneticPr fontId="1" type="noConversion"/>
  </si>
  <si>
    <t>MAIN</t>
    <phoneticPr fontId="1" type="noConversion"/>
  </si>
  <si>
    <t>TIGER미국배당다우</t>
    <phoneticPr fontId="1" type="noConversion"/>
  </si>
  <si>
    <t>기아</t>
    <phoneticPr fontId="1" type="noConversion"/>
  </si>
  <si>
    <t>TSLA</t>
    <phoneticPr fontId="1" type="noConversion"/>
  </si>
  <si>
    <t>1.매수</t>
    <phoneticPr fontId="1" type="noConversion"/>
  </si>
  <si>
    <t>2) 상승여력 +50%이상</t>
    <phoneticPr fontId="1" type="noConversion"/>
  </si>
  <si>
    <t>1) 고점대비 -20%이하</t>
    <phoneticPr fontId="1" type="noConversion"/>
  </si>
  <si>
    <t>2.적극매수</t>
    <phoneticPr fontId="1" type="noConversion"/>
  </si>
  <si>
    <t>1) 고점대비 -30%이하</t>
    <phoneticPr fontId="1" type="noConversion"/>
  </si>
  <si>
    <t>2) 상승여력 +70%이상</t>
    <phoneticPr fontId="1" type="noConversion"/>
  </si>
  <si>
    <t>3.초적극매수</t>
    <phoneticPr fontId="1" type="noConversion"/>
  </si>
  <si>
    <t>1) 고점대비 -40%이하</t>
    <phoneticPr fontId="1" type="noConversion"/>
  </si>
  <si>
    <t>2) 상승여력 +80%이상</t>
    <phoneticPr fontId="1" type="noConversion"/>
  </si>
  <si>
    <t>3) PER 30대</t>
    <phoneticPr fontId="1" type="noConversion"/>
  </si>
  <si>
    <t>3) PER 20대</t>
    <phoneticPr fontId="1" type="noConversion"/>
  </si>
  <si>
    <t>3) PER 10대</t>
    <phoneticPr fontId="1" type="noConversion"/>
  </si>
  <si>
    <t>■ 매수기준</t>
    <phoneticPr fontId="1" type="noConversion"/>
  </si>
  <si>
    <t>└ 아래 3개 기준 중 2개 이상 만족시 해당등급, 1개 만족시 -1등급, 3개 만족시 +1등급</t>
    <phoneticPr fontId="1" type="noConversion"/>
  </si>
  <si>
    <t>A.관심</t>
    <phoneticPr fontId="1" type="noConversion"/>
  </si>
  <si>
    <t>B.비관심</t>
    <phoneticPr fontId="1" type="noConversion"/>
  </si>
  <si>
    <t>1) 정성적 평가</t>
    <phoneticPr fontId="1" type="noConversion"/>
  </si>
  <si>
    <t>2) 미래 성장성</t>
    <phoneticPr fontId="1" type="noConversion"/>
  </si>
  <si>
    <t>NKE</t>
    <phoneticPr fontId="1" type="noConversion"/>
  </si>
  <si>
    <t>BRK-B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</si>
</sst>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50"/>
      <color theme="1"/>
      <name val="210 맨발의청춘 R"/>
      <family val="1"/>
      <charset val="129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theme="7" tint="-0.249977111117893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medium">
        <color rgb="FF0000FF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medium">
        <color rgb="FF0000FF"/>
      </bottom>
      <diagonal/>
    </border>
    <border>
      <left style="thin">
        <color indexed="64"/>
      </left>
      <right/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FF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5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15" xfId="0" applyBorder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0" fontId="0" fillId="2" borderId="1" xfId="0" applyFill="1" applyBorder="1" applyAlignment="1">
      <alignment horizontal="center" vertical="center" shrinkToFit="1"/>
    </xf>
    <xf numFmtId="0" fontId="10" fillId="0" borderId="0" xfId="0" applyFont="1" applyAlignment="1">
      <alignment horizontal="center" vertical="center" shrinkToFit="1"/>
    </xf>
    <xf numFmtId="0" fontId="2" fillId="2" borderId="8" xfId="0" applyFont="1" applyFill="1" applyBorder="1" applyAlignment="1">
      <alignment horizontal="center" vertical="center" shrinkToFit="1"/>
    </xf>
    <xf numFmtId="0" fontId="2" fillId="2" borderId="9" xfId="0" applyFont="1" applyFill="1" applyBorder="1" applyAlignment="1">
      <alignment horizontal="center" vertical="center" shrinkToFit="1"/>
    </xf>
    <xf numFmtId="0" fontId="0" fillId="5" borderId="2" xfId="0" applyFill="1" applyBorder="1" applyAlignment="1">
      <alignment horizontal="center" vertical="center" shrinkToFit="1"/>
    </xf>
    <xf numFmtId="0" fontId="0" fillId="7" borderId="2" xfId="0" applyFill="1" applyBorder="1" applyAlignment="1">
      <alignment horizontal="center" vertical="center" shrinkToFit="1"/>
    </xf>
    <xf numFmtId="0" fontId="0" fillId="6" borderId="2" xfId="0" applyFill="1" applyBorder="1" applyAlignment="1">
      <alignment horizontal="center" vertical="center" shrinkToFit="1"/>
    </xf>
    <xf numFmtId="0" fontId="0" fillId="8" borderId="2" xfId="0" applyFill="1" applyBorder="1" applyAlignment="1">
      <alignment horizontal="center" vertical="center" shrinkToFit="1"/>
    </xf>
    <xf numFmtId="0" fontId="0" fillId="2" borderId="5" xfId="0" applyFill="1" applyBorder="1" applyAlignment="1">
      <alignment vertical="center" shrinkToFit="1"/>
    </xf>
    <xf numFmtId="0" fontId="0" fillId="2" borderId="17" xfId="0" applyFill="1" applyBorder="1" applyAlignment="1">
      <alignment vertical="center" shrinkToFit="1"/>
    </xf>
    <xf numFmtId="0" fontId="11" fillId="2" borderId="18" xfId="0" applyFont="1" applyFill="1" applyBorder="1" applyAlignment="1">
      <alignment horizontal="center" vertical="center" shrinkToFit="1"/>
    </xf>
    <xf numFmtId="10" fontId="0" fillId="0" borderId="18" xfId="0" applyNumberForma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shrinkToFit="1"/>
    </xf>
    <xf numFmtId="0" fontId="12" fillId="2" borderId="2" xfId="0" applyFont="1" applyFill="1" applyBorder="1" applyAlignment="1">
      <alignment horizontal="center" vertical="center" shrinkToFit="1"/>
    </xf>
    <xf numFmtId="0" fontId="12" fillId="7" borderId="2" xfId="0" applyFont="1" applyFill="1" applyBorder="1" applyAlignment="1">
      <alignment horizontal="center" vertical="center" shrinkToFit="1"/>
    </xf>
    <xf numFmtId="0" fontId="6" fillId="2" borderId="19" xfId="0" applyFont="1" applyFill="1" applyBorder="1" applyAlignment="1">
      <alignment horizontal="center" vertical="center" shrinkToFit="1"/>
    </xf>
    <xf numFmtId="0" fontId="0" fillId="0" borderId="19" xfId="0" applyBorder="1" applyAlignment="1">
      <alignment horizontal="center"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8" fillId="5" borderId="0" xfId="0" applyFont="1" applyFill="1">
      <alignment vertical="center"/>
    </xf>
    <xf numFmtId="0" fontId="8" fillId="6" borderId="0" xfId="0" applyFont="1" applyFill="1">
      <alignment vertical="center"/>
    </xf>
    <xf numFmtId="0" fontId="8" fillId="7" borderId="0" xfId="0" applyFont="1" applyFill="1">
      <alignment vertical="center"/>
    </xf>
    <xf numFmtId="0" fontId="12" fillId="0" borderId="0" xfId="0" applyFont="1">
      <alignment vertical="center"/>
    </xf>
    <xf numFmtId="0" fontId="0" fillId="6" borderId="4" xfId="0" applyFill="1" applyBorder="1" applyAlignment="1">
      <alignment horizontal="center" vertical="center" shrinkToFit="1"/>
    </xf>
    <xf numFmtId="0" fontId="12" fillId="9" borderId="2" xfId="0" applyFont="1" applyFill="1" applyBorder="1" applyAlignment="1">
      <alignment horizontal="center" vertical="center" shrinkToFit="1"/>
    </xf>
    <xf numFmtId="0" fontId="0" fillId="4" borderId="1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2" xfId="0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 shrinkToFit="1"/>
    </xf>
    <xf numFmtId="0" fontId="0" fillId="2" borderId="6" xfId="0" applyFill="1" applyBorder="1" applyAlignment="1">
      <alignment horizontal="center" vertical="center" shrinkToFit="1"/>
    </xf>
    <xf numFmtId="0" fontId="0" fillId="2" borderId="7" xfId="0" applyFill="1" applyBorder="1" applyAlignment="1">
      <alignment horizontal="center" vertical="center" shrinkToFit="1"/>
    </xf>
    <xf numFmtId="0" fontId="0" fillId="2" borderId="16" xfId="0" applyFill="1" applyBorder="1" applyAlignment="1">
      <alignment horizontal="center" vertical="center" shrinkToFit="1"/>
    </xf>
    <xf numFmtId="0" fontId="0" fillId="2" borderId="2" xfId="0" applyFill="1" applyBorder="1" applyAlignment="1">
      <alignment horizontal="center" vertical="center" shrinkToFit="1"/>
    </xf>
    <xf numFmtId="0" fontId="2" fillId="2" borderId="8" xfId="0" applyFont="1" applyFill="1" applyBorder="1" applyAlignment="1">
      <alignment horizontal="center" vertical="center" shrinkToFit="1"/>
    </xf>
    <xf numFmtId="0" fontId="2" fillId="2" borderId="10" xfId="0" applyFont="1" applyFill="1" applyBorder="1" applyAlignment="1">
      <alignment horizontal="center" vertical="center" shrinkToFit="1"/>
    </xf>
    <xf numFmtId="0" fontId="13" fillId="0" borderId="10" xfId="0" applyFont="1" applyBorder="1" applyAlignment="1">
      <alignment horizontal="center" vertical="center"/>
    </xf>
  </cellXfs>
  <cellStyles count="2">
    <cellStyle name="표준" xfId="0" builtinId="0"/>
    <cellStyle name="표준 2" xfId="1" xr:uid="{0600AC2F-3A49-44B3-A8E1-0FD13F0ACFFE}"/>
  </cellStyles>
  <dxfs count="0"/>
  <tableStyles count="0" defaultTableStyle="TableStyleMedium2" defaultPivotStyle="PivotStyleLight16"/>
  <colors>
    <mruColors>
      <color rgb="FF0000FF"/>
      <color rgb="FFFFCCFF"/>
      <color rgb="FFCC6600"/>
      <color rgb="FFCCFFFF"/>
      <color rgb="FFFFFF99"/>
      <color rgb="FFCCFF99"/>
      <color rgb="FFFFCCCC"/>
      <color rgb="FFCCCCFF"/>
      <color rgb="FFFFFF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1B820-2161-4240-AFDE-8E01855AEABA}">
  <dimension ref="B2:P53"/>
  <sheetViews>
    <sheetView showGridLines="0" tabSelected="1" zoomScale="115" zoomScaleNormal="115" workbookViewId="0">
      <selection activeCell="G25" sqref="G25"/>
    </sheetView>
  </sheetViews>
  <sheetFormatPr defaultRowHeight="17" x14ac:dyDescent="0.45"/>
  <cols>
    <col min="1" max="1" width="4.25" customWidth="1"/>
    <col min="2" max="16" width="10.58203125" customWidth="1"/>
  </cols>
  <sheetData>
    <row r="2" spans="2:16" ht="72" x14ac:dyDescent="0.45">
      <c r="B2" s="5" t="s">
        <v>17</v>
      </c>
    </row>
    <row r="3" spans="2:16" ht="15.75" customHeight="1" x14ac:dyDescent="0.45">
      <c r="B3" s="5"/>
    </row>
    <row r="4" spans="2:16" ht="15.75" customHeight="1" x14ac:dyDescent="0.45">
      <c r="B4" s="2"/>
      <c r="C4" s="18"/>
      <c r="D4" s="17"/>
      <c r="E4" s="20"/>
      <c r="F4" s="15"/>
      <c r="G4" s="15"/>
      <c r="H4" s="2"/>
      <c r="I4" s="2"/>
      <c r="J4" s="2"/>
      <c r="K4" s="2"/>
      <c r="L4" s="5"/>
      <c r="M4" s="5"/>
      <c r="N4" s="5"/>
      <c r="O4" s="2"/>
      <c r="P4" s="2"/>
    </row>
    <row r="5" spans="2:16" ht="15.75" customHeight="1" x14ac:dyDescent="0.45">
      <c r="L5" s="5"/>
      <c r="M5" s="5"/>
      <c r="N5" s="5"/>
    </row>
    <row r="6" spans="2:16" ht="15.75" customHeight="1" x14ac:dyDescent="0.45">
      <c r="B6" s="4" t="s">
        <v>29</v>
      </c>
    </row>
    <row r="7" spans="2:16" ht="15.75" customHeight="1" thickBot="1" x14ac:dyDescent="0.5"/>
    <row r="8" spans="2:16" ht="15.75" customHeight="1" thickBot="1" x14ac:dyDescent="0.5">
      <c r="B8" s="52" t="s">
        <v>2</v>
      </c>
      <c r="C8" s="53" t="s">
        <v>4</v>
      </c>
      <c r="D8" s="54" t="s">
        <v>0</v>
      </c>
      <c r="E8" s="46" t="s">
        <v>9</v>
      </c>
      <c r="F8" s="48" t="s">
        <v>1</v>
      </c>
      <c r="G8" s="50" t="s">
        <v>14</v>
      </c>
      <c r="H8" s="27"/>
      <c r="I8" s="27"/>
      <c r="J8" s="27"/>
      <c r="K8" s="27"/>
      <c r="L8" s="28"/>
      <c r="M8" s="27"/>
      <c r="N8" s="27"/>
      <c r="O8" s="27"/>
      <c r="P8" s="27"/>
    </row>
    <row r="9" spans="2:16" ht="15.75" customHeight="1" x14ac:dyDescent="0.45">
      <c r="B9" s="52"/>
      <c r="C9" s="53"/>
      <c r="D9" s="55"/>
      <c r="E9" s="47"/>
      <c r="F9" s="49"/>
      <c r="G9" s="51"/>
      <c r="H9" s="21" t="s">
        <v>10</v>
      </c>
      <c r="I9" s="22" t="s">
        <v>11</v>
      </c>
      <c r="J9" s="31" t="s">
        <v>34</v>
      </c>
      <c r="K9" s="19" t="s">
        <v>12</v>
      </c>
      <c r="L9" s="32" t="s">
        <v>13</v>
      </c>
      <c r="M9" s="31" t="s">
        <v>15</v>
      </c>
      <c r="N9" s="31" t="s">
        <v>16</v>
      </c>
      <c r="O9" s="34" t="s">
        <v>5</v>
      </c>
      <c r="P9" s="29" t="s">
        <v>6</v>
      </c>
    </row>
    <row r="10" spans="2:16" ht="15.75" customHeight="1" x14ac:dyDescent="0.45">
      <c r="B10" s="45" t="s">
        <v>3</v>
      </c>
      <c r="C10" s="43" t="s">
        <v>26</v>
      </c>
      <c r="D10" s="56">
        <v>94.42</v>
      </c>
      <c r="E10" s="6">
        <v>0</v>
      </c>
      <c r="F10" s="11">
        <v>0</v>
      </c>
      <c r="G10" s="8">
        <f t="shared" ref="G10:G31" si="0">IFERROR(($D10-E10)/E10,0)</f>
        <v>0</v>
      </c>
      <c r="H10" s="10">
        <v>75.59</v>
      </c>
      <c r="I10" s="11">
        <v>153.13</v>
      </c>
      <c r="J10" s="7">
        <f>D10/I10-1</f>
        <v>-0.38339972572324166</v>
      </c>
      <c r="K10" s="3">
        <f>($D10-H10)/(I10-H10)</f>
        <v>0.24284240392055714</v>
      </c>
      <c r="L10" s="9">
        <f>1-K10</f>
        <v>0.75715759607944289</v>
      </c>
      <c r="M10" s="1">
        <v>20.91</v>
      </c>
      <c r="N10" s="1">
        <v>29.1</v>
      </c>
      <c r="O10" s="35">
        <v>0.04</v>
      </c>
      <c r="P10" s="30">
        <f t="shared" ref="P10:P31" si="1">O10/D10</f>
        <v>4.2363905952128787E-4</v>
      </c>
    </row>
    <row r="11" spans="2:16" ht="15.75" customHeight="1" x14ac:dyDescent="0.45">
      <c r="B11" s="45" t="s">
        <v>3</v>
      </c>
      <c r="C11" s="25" t="s">
        <v>27</v>
      </c>
      <c r="D11" s="56">
        <v>145.72</v>
      </c>
      <c r="E11" s="6">
        <v>0</v>
      </c>
      <c r="F11" s="11">
        <v>0</v>
      </c>
      <c r="G11" s="8">
        <f>IFERROR(($D11-E11)/E11,0)</f>
        <v>0</v>
      </c>
      <c r="H11" s="10">
        <v>140.53</v>
      </c>
      <c r="I11" s="11">
        <v>207.05</v>
      </c>
      <c r="J11" s="7">
        <f>D11/I11-1</f>
        <v>-0.29620864525476942</v>
      </c>
      <c r="K11" s="3">
        <f>($D11-H11)/(I11-H11)</f>
        <v>7.8021647624774454E-2</v>
      </c>
      <c r="L11" s="9">
        <f>1-K11</f>
        <v>0.92197835237522552</v>
      </c>
      <c r="M11" s="1">
        <v>16.38</v>
      </c>
      <c r="N11" s="1">
        <v>5.47</v>
      </c>
      <c r="O11" s="35">
        <v>0.8</v>
      </c>
      <c r="P11" s="30">
        <f>O11/D11</f>
        <v>5.4899807850672527E-3</v>
      </c>
    </row>
    <row r="12" spans="2:16" ht="15.65" customHeight="1" x14ac:dyDescent="0.45">
      <c r="B12" s="45" t="s">
        <v>3</v>
      </c>
      <c r="C12" s="42" t="s">
        <v>30</v>
      </c>
      <c r="D12" s="56">
        <v>174.61</v>
      </c>
      <c r="E12" s="6">
        <v>0</v>
      </c>
      <c r="F12" s="11">
        <v>0</v>
      </c>
      <c r="G12" s="8">
        <f>IFERROR(($D12-E12)/E12,0)</f>
        <v>0</v>
      </c>
      <c r="H12" s="10">
        <v>151.61000000000001</v>
      </c>
      <c r="I12" s="11">
        <v>242.52</v>
      </c>
      <c r="J12" s="7">
        <f>D12/I12-1</f>
        <v>-0.28001814283358073</v>
      </c>
      <c r="K12" s="3">
        <f>($D12-H12)/(I12-H12)</f>
        <v>0.25299747002529976</v>
      </c>
      <c r="L12" s="9">
        <f>1-K12</f>
        <v>0.74700252997470029</v>
      </c>
      <c r="M12" s="1">
        <v>27.07</v>
      </c>
      <c r="N12" s="1">
        <v>6.33</v>
      </c>
      <c r="O12" s="35">
        <v>0</v>
      </c>
      <c r="P12" s="30">
        <f>O12/D12</f>
        <v>0</v>
      </c>
    </row>
    <row r="13" spans="2:16" ht="15.75" customHeight="1" x14ac:dyDescent="0.45">
      <c r="B13" s="45" t="s">
        <v>3</v>
      </c>
      <c r="C13" s="23" t="s">
        <v>23</v>
      </c>
      <c r="D13" s="56">
        <v>356.71</v>
      </c>
      <c r="E13" s="6">
        <v>0</v>
      </c>
      <c r="F13" s="11">
        <v>0</v>
      </c>
      <c r="G13" s="8">
        <f t="shared" si="0"/>
        <v>0</v>
      </c>
      <c r="H13" s="10">
        <v>344.79</v>
      </c>
      <c r="I13" s="11">
        <v>468.35</v>
      </c>
      <c r="J13" s="7">
        <f>D13/I13-1</f>
        <v>-0.23836874132593155</v>
      </c>
      <c r="K13" s="3">
        <f>($D13-H13)/(I13-H13)</f>
        <v>9.6471349951440258E-2</v>
      </c>
      <c r="L13" s="9">
        <f>1-K13</f>
        <v>0.90352865004855976</v>
      </c>
      <c r="M13" s="1">
        <v>27.47</v>
      </c>
      <c r="N13" s="1">
        <v>8.84</v>
      </c>
      <c r="O13" s="35">
        <v>3</v>
      </c>
      <c r="P13" s="30">
        <f>O13/D13</f>
        <v>8.4101931541027738E-3</v>
      </c>
    </row>
    <row r="14" spans="2:16" ht="15.75" customHeight="1" x14ac:dyDescent="0.45">
      <c r="B14" s="45" t="s">
        <v>3</v>
      </c>
      <c r="C14" s="23" t="s">
        <v>24</v>
      </c>
      <c r="D14" s="10">
        <v>234</v>
      </c>
      <c r="E14" s="6">
        <v>0</v>
      </c>
      <c r="F14" s="11">
        <v>0</v>
      </c>
      <c r="G14" s="8">
        <f t="shared" si="0"/>
        <v>0</v>
      </c>
      <c r="H14" s="10">
        <v>163.30000000000001</v>
      </c>
      <c r="I14" s="11">
        <v>259.81</v>
      </c>
      <c r="J14" s="7">
        <f>D14/I14-1</f>
        <v>-9.934182671952585E-2</v>
      </c>
      <c r="K14" s="3">
        <f>($D14-H14)/(I14-H14)</f>
        <v>0.73256657341208165</v>
      </c>
      <c r="L14" s="9">
        <f>1-K14</f>
        <v>0.26743342658791835</v>
      </c>
      <c r="M14" s="3"/>
      <c r="N14" s="3"/>
      <c r="O14" s="35">
        <v>1</v>
      </c>
      <c r="P14" s="30">
        <f t="shared" si="1"/>
        <v>4.2735042735042739E-3</v>
      </c>
    </row>
    <row r="15" spans="2:16" ht="15.75" customHeight="1" x14ac:dyDescent="0.45">
      <c r="B15" s="45" t="s">
        <v>3</v>
      </c>
      <c r="C15" s="33" t="s">
        <v>32</v>
      </c>
      <c r="D15" s="56">
        <v>21.74</v>
      </c>
      <c r="E15" s="6">
        <v>0</v>
      </c>
      <c r="F15" s="11">
        <v>0</v>
      </c>
      <c r="G15" s="8">
        <f t="shared" si="0"/>
        <v>0</v>
      </c>
      <c r="H15" s="10">
        <v>6.22</v>
      </c>
      <c r="I15" s="11">
        <v>54.74</v>
      </c>
      <c r="J15" s="7">
        <f t="shared" ref="J15:J31" si="2">D15/I15-1</f>
        <v>-0.60284983558640848</v>
      </c>
      <c r="K15" s="3">
        <f t="shared" ref="K15:K31" si="3">($D15-H15)/(I15-H15)</f>
        <v>0.31986809563066776</v>
      </c>
      <c r="L15" s="9">
        <f t="shared" ref="L15:L31" si="4">1-K15</f>
        <v>0.68013190436933224</v>
      </c>
      <c r="M15" s="1">
        <v>-17.8</v>
      </c>
      <c r="N15" s="1">
        <v>11.84</v>
      </c>
      <c r="O15" s="35">
        <v>0</v>
      </c>
      <c r="P15" s="30">
        <f t="shared" si="1"/>
        <v>0</v>
      </c>
    </row>
    <row r="16" spans="2:16" ht="15.75" customHeight="1" x14ac:dyDescent="0.45">
      <c r="B16" s="45" t="s">
        <v>3</v>
      </c>
      <c r="C16" s="24" t="s">
        <v>38</v>
      </c>
      <c r="D16" s="56">
        <v>230.62</v>
      </c>
      <c r="E16" s="6">
        <v>0</v>
      </c>
      <c r="F16" s="11">
        <v>0</v>
      </c>
      <c r="G16" s="8">
        <f t="shared" si="0"/>
        <v>0</v>
      </c>
      <c r="H16" s="10">
        <v>138.80000000000001</v>
      </c>
      <c r="I16" s="11">
        <v>488.54</v>
      </c>
      <c r="J16" s="7">
        <f t="shared" si="2"/>
        <v>-0.52794039382650348</v>
      </c>
      <c r="K16" s="3">
        <f t="shared" si="3"/>
        <v>0.26253788528621258</v>
      </c>
      <c r="L16" s="9">
        <f t="shared" si="4"/>
        <v>0.73746211471378742</v>
      </c>
      <c r="M16" s="1">
        <v>91.51</v>
      </c>
      <c r="N16" s="1">
        <v>10.56</v>
      </c>
      <c r="O16" s="35">
        <v>0</v>
      </c>
      <c r="P16" s="30">
        <f t="shared" si="1"/>
        <v>0</v>
      </c>
    </row>
    <row r="17" spans="2:16" ht="15.75" customHeight="1" x14ac:dyDescent="0.45">
      <c r="B17" s="45" t="s">
        <v>3</v>
      </c>
      <c r="C17" s="25" t="s">
        <v>28</v>
      </c>
      <c r="D17" s="10">
        <v>232.6</v>
      </c>
      <c r="E17" s="6">
        <v>0</v>
      </c>
      <c r="F17" s="11">
        <v>0</v>
      </c>
      <c r="G17" s="8">
        <f t="shared" si="0"/>
        <v>0</v>
      </c>
      <c r="H17" s="10">
        <v>211.1</v>
      </c>
      <c r="I17" s="11">
        <v>365.58</v>
      </c>
      <c r="J17" s="7">
        <f>D17/I17-1</f>
        <v>-0.36375075222933417</v>
      </c>
      <c r="K17" s="3">
        <f>($D17-H17)/(I17-H17)</f>
        <v>0.1391765924391507</v>
      </c>
      <c r="L17" s="9">
        <f>1-K17</f>
        <v>0.8608234075608493</v>
      </c>
      <c r="M17" s="1">
        <v>21.58</v>
      </c>
      <c r="N17" s="1">
        <v>3.78</v>
      </c>
      <c r="O17" s="35">
        <v>1.6</v>
      </c>
      <c r="P17" s="30">
        <f>O17/D17</f>
        <v>6.8787618228718832E-3</v>
      </c>
    </row>
    <row r="18" spans="2:16" ht="15.75" customHeight="1" x14ac:dyDescent="0.45">
      <c r="B18" s="45" t="s">
        <v>3</v>
      </c>
      <c r="C18" s="25" t="s">
        <v>25</v>
      </c>
      <c r="D18" s="10">
        <v>344</v>
      </c>
      <c r="E18" s="6">
        <v>0</v>
      </c>
      <c r="F18" s="11">
        <v>0</v>
      </c>
      <c r="G18" s="8">
        <f t="shared" si="0"/>
        <v>0</v>
      </c>
      <c r="H18" s="10">
        <v>251.29</v>
      </c>
      <c r="I18" s="11">
        <v>360.31</v>
      </c>
      <c r="J18" s="7">
        <f t="shared" si="2"/>
        <v>-4.5266576003996528E-2</v>
      </c>
      <c r="K18" s="3">
        <f t="shared" si="3"/>
        <v>0.8503944230416437</v>
      </c>
      <c r="L18" s="9">
        <f t="shared" si="4"/>
        <v>0.1496055769583563</v>
      </c>
      <c r="M18" s="3"/>
      <c r="N18" s="3"/>
      <c r="O18" s="35">
        <v>2.08</v>
      </c>
      <c r="P18" s="30">
        <f t="shared" si="1"/>
        <v>6.0465116279069774E-3</v>
      </c>
    </row>
    <row r="19" spans="2:16" ht="15.75" customHeight="1" x14ac:dyDescent="0.45">
      <c r="B19" s="45" t="s">
        <v>3</v>
      </c>
      <c r="C19" s="25" t="s">
        <v>58</v>
      </c>
      <c r="D19" s="10">
        <v>497</v>
      </c>
      <c r="E19" s="6">
        <v>0</v>
      </c>
      <c r="F19" s="11">
        <v>0</v>
      </c>
      <c r="G19" s="8">
        <f t="shared" si="0"/>
        <v>0</v>
      </c>
      <c r="H19" s="10">
        <v>395.66</v>
      </c>
      <c r="I19" s="11">
        <v>509.29</v>
      </c>
      <c r="J19" s="7">
        <f t="shared" si="2"/>
        <v>-2.4131634235897037E-2</v>
      </c>
      <c r="K19" s="3">
        <f t="shared" si="3"/>
        <v>0.89184194314881615</v>
      </c>
      <c r="L19" s="9">
        <f t="shared" si="4"/>
        <v>0.10815805685118385</v>
      </c>
      <c r="M19" s="3"/>
      <c r="N19" s="3"/>
      <c r="O19" s="35">
        <v>0</v>
      </c>
      <c r="P19" s="30">
        <f t="shared" si="1"/>
        <v>0</v>
      </c>
    </row>
    <row r="20" spans="2:16" ht="15.75" customHeight="1" x14ac:dyDescent="0.45">
      <c r="B20" s="45" t="s">
        <v>3</v>
      </c>
      <c r="C20" s="26" t="s">
        <v>57</v>
      </c>
      <c r="D20" s="10">
        <v>77</v>
      </c>
      <c r="E20" s="6">
        <v>0</v>
      </c>
      <c r="F20" s="11">
        <v>0</v>
      </c>
      <c r="G20" s="8">
        <f t="shared" si="0"/>
        <v>0</v>
      </c>
      <c r="H20" s="10">
        <v>68.62</v>
      </c>
      <c r="I20" s="11">
        <v>104.31</v>
      </c>
      <c r="J20" s="7">
        <f t="shared" si="2"/>
        <v>-0.26181574153964149</v>
      </c>
      <c r="K20" s="3">
        <f t="shared" si="3"/>
        <v>0.23479966377136441</v>
      </c>
      <c r="L20" s="9">
        <f t="shared" si="4"/>
        <v>0.76520033622863559</v>
      </c>
      <c r="M20" s="3"/>
      <c r="N20" s="3"/>
      <c r="O20" s="35">
        <v>1.48</v>
      </c>
      <c r="P20" s="30">
        <f t="shared" si="1"/>
        <v>1.9220779220779222E-2</v>
      </c>
    </row>
    <row r="21" spans="2:16" ht="15.75" customHeight="1" x14ac:dyDescent="0.45">
      <c r="B21" s="45" t="s">
        <v>3</v>
      </c>
      <c r="C21" s="26" t="s">
        <v>21</v>
      </c>
      <c r="D21" s="10">
        <v>105</v>
      </c>
      <c r="E21" s="6">
        <v>0</v>
      </c>
      <c r="F21" s="11">
        <v>0</v>
      </c>
      <c r="G21" s="8">
        <f t="shared" si="0"/>
        <v>0</v>
      </c>
      <c r="H21" s="10">
        <v>70.02</v>
      </c>
      <c r="I21" s="11">
        <v>115.7</v>
      </c>
      <c r="J21" s="7">
        <f t="shared" si="2"/>
        <v>-9.2480553154710488E-2</v>
      </c>
      <c r="K21" s="3">
        <f t="shared" si="3"/>
        <v>0.76576182136602444</v>
      </c>
      <c r="L21" s="9">
        <f t="shared" si="4"/>
        <v>0.23423817863397556</v>
      </c>
      <c r="M21" s="3"/>
      <c r="N21" s="3"/>
      <c r="O21" s="35">
        <v>2.2799999999999998</v>
      </c>
      <c r="P21" s="30">
        <f t="shared" si="1"/>
        <v>2.1714285714285714E-2</v>
      </c>
    </row>
    <row r="22" spans="2:16" ht="15.75" customHeight="1" x14ac:dyDescent="0.45">
      <c r="B22" s="45" t="s">
        <v>3</v>
      </c>
      <c r="C22" s="14" t="s">
        <v>18</v>
      </c>
      <c r="D22" s="10">
        <v>149</v>
      </c>
      <c r="E22" s="6">
        <v>0</v>
      </c>
      <c r="F22" s="11">
        <v>0</v>
      </c>
      <c r="G22" s="8">
        <f t="shared" si="0"/>
        <v>0</v>
      </c>
      <c r="H22" s="10">
        <v>86.02</v>
      </c>
      <c r="I22" s="11">
        <v>153.13999999999999</v>
      </c>
      <c r="J22" s="7">
        <f t="shared" si="2"/>
        <v>-2.7034086456836803E-2</v>
      </c>
      <c r="K22" s="3">
        <f t="shared" si="3"/>
        <v>0.93831942789034584</v>
      </c>
      <c r="L22" s="9">
        <f t="shared" si="4"/>
        <v>6.1680572109654164E-2</v>
      </c>
      <c r="M22" s="3"/>
      <c r="N22" s="3"/>
      <c r="O22" s="35">
        <v>2.68</v>
      </c>
      <c r="P22" s="30">
        <f t="shared" si="1"/>
        <v>1.7986577181208056E-2</v>
      </c>
    </row>
    <row r="23" spans="2:16" ht="15.75" customHeight="1" x14ac:dyDescent="0.45">
      <c r="B23" s="45" t="s">
        <v>3</v>
      </c>
      <c r="C23" s="14" t="s">
        <v>35</v>
      </c>
      <c r="D23" s="10">
        <v>56</v>
      </c>
      <c r="E23" s="6">
        <v>0</v>
      </c>
      <c r="F23" s="11">
        <v>0</v>
      </c>
      <c r="G23" s="8">
        <f t="shared" si="0"/>
        <v>0</v>
      </c>
      <c r="H23" s="10">
        <v>41.64</v>
      </c>
      <c r="I23" s="11">
        <v>63.32</v>
      </c>
      <c r="J23" s="7">
        <f t="shared" si="2"/>
        <v>-0.1156032849020846</v>
      </c>
      <c r="K23" s="3">
        <f t="shared" si="3"/>
        <v>0.66236162361623618</v>
      </c>
      <c r="L23" s="9">
        <f t="shared" si="4"/>
        <v>0.33763837638376382</v>
      </c>
      <c r="M23" s="3"/>
      <c r="N23" s="3"/>
      <c r="O23" s="35">
        <v>2.94</v>
      </c>
      <c r="P23" s="30">
        <f>O23/D23</f>
        <v>5.2499999999999998E-2</v>
      </c>
    </row>
    <row r="24" spans="2:16" ht="15.75" customHeight="1" x14ac:dyDescent="0.45">
      <c r="B24" s="45" t="s">
        <v>3</v>
      </c>
      <c r="C24" s="14" t="s">
        <v>19</v>
      </c>
      <c r="D24" s="10">
        <v>461</v>
      </c>
      <c r="E24" s="6">
        <v>0</v>
      </c>
      <c r="F24" s="11">
        <v>0</v>
      </c>
      <c r="G24" s="8">
        <f t="shared" si="0"/>
        <v>0</v>
      </c>
      <c r="H24" s="10">
        <v>415.62</v>
      </c>
      <c r="I24" s="11">
        <v>615.09</v>
      </c>
      <c r="J24" s="7">
        <f t="shared" si="2"/>
        <v>-0.25051618462338854</v>
      </c>
      <c r="K24" s="3">
        <f t="shared" si="3"/>
        <v>0.22750288263899326</v>
      </c>
      <c r="L24" s="9">
        <f t="shared" si="4"/>
        <v>0.77249711736100668</v>
      </c>
      <c r="M24" s="3"/>
      <c r="N24" s="3"/>
      <c r="O24" s="35">
        <v>12.6</v>
      </c>
      <c r="P24" s="30">
        <f t="shared" si="1"/>
        <v>2.7331887201735357E-2</v>
      </c>
    </row>
    <row r="25" spans="2:16" ht="15.75" customHeight="1" x14ac:dyDescent="0.45">
      <c r="B25" s="45" t="s">
        <v>3</v>
      </c>
      <c r="C25" s="14" t="s">
        <v>20</v>
      </c>
      <c r="D25" s="10">
        <v>174</v>
      </c>
      <c r="E25" s="6">
        <v>0</v>
      </c>
      <c r="F25" s="11">
        <v>0</v>
      </c>
      <c r="G25" s="8">
        <f t="shared" si="0"/>
        <v>0</v>
      </c>
      <c r="H25" s="10">
        <v>150.79</v>
      </c>
      <c r="I25" s="11">
        <v>180.43</v>
      </c>
      <c r="J25" s="7">
        <f t="shared" si="2"/>
        <v>-3.5637089175857728E-2</v>
      </c>
      <c r="K25" s="3">
        <f t="shared" si="3"/>
        <v>0.78306342780026983</v>
      </c>
      <c r="L25" s="9">
        <f t="shared" si="4"/>
        <v>0.21693657219973017</v>
      </c>
      <c r="M25" s="3"/>
      <c r="N25" s="3"/>
      <c r="O25" s="35">
        <v>4.0259999999999998</v>
      </c>
      <c r="P25" s="30">
        <f t="shared" si="1"/>
        <v>2.3137931034482757E-2</v>
      </c>
    </row>
    <row r="26" spans="2:16" ht="15.75" customHeight="1" x14ac:dyDescent="0.45">
      <c r="B26" s="45" t="s">
        <v>3</v>
      </c>
      <c r="C26" s="14" t="s">
        <v>22</v>
      </c>
      <c r="D26" s="10">
        <v>487</v>
      </c>
      <c r="E26" s="6">
        <v>0</v>
      </c>
      <c r="F26" s="11">
        <v>0</v>
      </c>
      <c r="G26" s="8">
        <f t="shared" si="0"/>
        <v>0</v>
      </c>
      <c r="H26" s="10">
        <v>431.35</v>
      </c>
      <c r="I26" s="11">
        <v>630.73</v>
      </c>
      <c r="J26" s="7">
        <f t="shared" si="2"/>
        <v>-0.22787880709653896</v>
      </c>
      <c r="K26" s="3">
        <f t="shared" si="3"/>
        <v>0.27911525729762254</v>
      </c>
      <c r="L26" s="9">
        <f t="shared" si="4"/>
        <v>0.72088474270237746</v>
      </c>
      <c r="M26" s="3"/>
      <c r="N26" s="3"/>
      <c r="O26" s="35">
        <v>8.4</v>
      </c>
      <c r="P26" s="30">
        <f t="shared" si="1"/>
        <v>1.724845995893224E-2</v>
      </c>
    </row>
    <row r="27" spans="2:16" ht="15.75" customHeight="1" x14ac:dyDescent="0.45">
      <c r="B27" s="45" t="s">
        <v>3</v>
      </c>
      <c r="C27" s="14" t="s">
        <v>33</v>
      </c>
      <c r="D27" s="10">
        <v>627</v>
      </c>
      <c r="E27" s="6">
        <v>0</v>
      </c>
      <c r="F27" s="11">
        <v>0</v>
      </c>
      <c r="G27" s="8">
        <f t="shared" si="0"/>
        <v>0</v>
      </c>
      <c r="H27" s="10">
        <v>413.36</v>
      </c>
      <c r="I27" s="11">
        <v>740.91</v>
      </c>
      <c r="J27" s="7">
        <f t="shared" si="2"/>
        <v>-0.15374336964003721</v>
      </c>
      <c r="K27" s="3">
        <f t="shared" si="3"/>
        <v>0.65223629980155706</v>
      </c>
      <c r="L27" s="9">
        <f t="shared" si="4"/>
        <v>0.34776370019844294</v>
      </c>
      <c r="M27" s="3"/>
      <c r="N27" s="3"/>
      <c r="O27" s="35">
        <v>2</v>
      </c>
      <c r="P27" s="30">
        <f t="shared" si="1"/>
        <v>3.189792663476874E-3</v>
      </c>
    </row>
    <row r="28" spans="2:16" ht="15.75" customHeight="1" x14ac:dyDescent="0.45">
      <c r="B28" s="44" t="s">
        <v>7</v>
      </c>
      <c r="C28" s="43" t="s">
        <v>31</v>
      </c>
      <c r="D28" s="10">
        <v>180800</v>
      </c>
      <c r="E28" s="6">
        <v>0</v>
      </c>
      <c r="F28" s="11">
        <v>0</v>
      </c>
      <c r="G28" s="8">
        <f t="shared" si="0"/>
        <v>0</v>
      </c>
      <c r="H28" s="10">
        <v>178900</v>
      </c>
      <c r="I28" s="11">
        <v>299500</v>
      </c>
      <c r="J28" s="7">
        <f t="shared" si="2"/>
        <v>-0.3963272120200334</v>
      </c>
      <c r="K28" s="3">
        <f t="shared" si="3"/>
        <v>1.5754560530679935E-2</v>
      </c>
      <c r="L28" s="9">
        <f t="shared" si="4"/>
        <v>0.98424543946932008</v>
      </c>
      <c r="M28" s="1">
        <v>4.13</v>
      </c>
      <c r="N28" s="1">
        <v>0.51</v>
      </c>
      <c r="O28" s="35">
        <v>12000</v>
      </c>
      <c r="P28" s="30">
        <f t="shared" si="1"/>
        <v>6.637168141592921E-2</v>
      </c>
    </row>
    <row r="29" spans="2:16" ht="15.75" customHeight="1" x14ac:dyDescent="0.45">
      <c r="B29" s="44" t="s">
        <v>7</v>
      </c>
      <c r="C29" s="43" t="s">
        <v>37</v>
      </c>
      <c r="D29" s="10">
        <v>85100</v>
      </c>
      <c r="E29" s="6">
        <v>0</v>
      </c>
      <c r="F29" s="11">
        <v>0</v>
      </c>
      <c r="G29" s="8">
        <f t="shared" si="0"/>
        <v>0</v>
      </c>
      <c r="H29" s="10">
        <v>84100</v>
      </c>
      <c r="I29" s="11">
        <v>135000</v>
      </c>
      <c r="J29" s="7">
        <f t="shared" si="2"/>
        <v>-0.36962962962962964</v>
      </c>
      <c r="K29" s="3">
        <f t="shared" si="3"/>
        <v>1.9646365422396856E-2</v>
      </c>
      <c r="L29" s="9">
        <f t="shared" si="4"/>
        <v>0.98035363457760316</v>
      </c>
      <c r="M29" s="1">
        <v>3.77</v>
      </c>
      <c r="N29" s="1">
        <v>0.72</v>
      </c>
      <c r="O29" s="35">
        <v>6500</v>
      </c>
      <c r="P29" s="30">
        <f t="shared" si="1"/>
        <v>7.6380728554641591E-2</v>
      </c>
    </row>
    <row r="30" spans="2:16" ht="15.75" customHeight="1" x14ac:dyDescent="0.45">
      <c r="B30" s="44" t="s">
        <v>7</v>
      </c>
      <c r="C30" s="43" t="s">
        <v>8</v>
      </c>
      <c r="D30" s="10">
        <v>53900</v>
      </c>
      <c r="E30" s="6">
        <v>0</v>
      </c>
      <c r="F30" s="11">
        <v>0</v>
      </c>
      <c r="G30" s="8">
        <f t="shared" si="0"/>
        <v>0</v>
      </c>
      <c r="H30" s="10">
        <v>49900</v>
      </c>
      <c r="I30" s="11">
        <v>88800</v>
      </c>
      <c r="J30" s="7">
        <f t="shared" si="2"/>
        <v>-0.39301801801801806</v>
      </c>
      <c r="K30" s="3">
        <f t="shared" si="3"/>
        <v>0.10282776349614396</v>
      </c>
      <c r="L30" s="9">
        <f t="shared" si="4"/>
        <v>0.89717223650385602</v>
      </c>
      <c r="M30" s="1">
        <v>12.36</v>
      </c>
      <c r="N30" s="1">
        <v>0.93</v>
      </c>
      <c r="O30" s="35">
        <v>1444</v>
      </c>
      <c r="P30" s="30">
        <f t="shared" si="1"/>
        <v>2.679035250463822E-2</v>
      </c>
    </row>
    <row r="31" spans="2:16" ht="15.75" customHeight="1" thickBot="1" x14ac:dyDescent="0.5">
      <c r="B31" s="44" t="s">
        <v>7</v>
      </c>
      <c r="C31" s="23" t="s">
        <v>36</v>
      </c>
      <c r="D31" s="12">
        <v>12895</v>
      </c>
      <c r="E31" s="16">
        <v>0</v>
      </c>
      <c r="F31" s="13">
        <v>0</v>
      </c>
      <c r="G31" s="8">
        <f t="shared" si="0"/>
        <v>0</v>
      </c>
      <c r="H31" s="12">
        <v>10975</v>
      </c>
      <c r="I31" s="13">
        <v>13210</v>
      </c>
      <c r="J31" s="7">
        <f t="shared" si="2"/>
        <v>-2.3845571536714627E-2</v>
      </c>
      <c r="K31" s="3">
        <f t="shared" si="3"/>
        <v>0.85906040268456374</v>
      </c>
      <c r="L31" s="9">
        <f t="shared" si="4"/>
        <v>0.14093959731543626</v>
      </c>
      <c r="M31" s="3"/>
      <c r="N31" s="3"/>
      <c r="O31" s="35">
        <f>41*12</f>
        <v>492</v>
      </c>
      <c r="P31" s="30">
        <f t="shared" si="1"/>
        <v>3.8154323381155486E-2</v>
      </c>
    </row>
    <row r="32" spans="2:16" ht="15.75" customHeight="1" x14ac:dyDescent="0.45"/>
    <row r="33" spans="2:5" ht="15.75" customHeight="1" x14ac:dyDescent="0.45"/>
    <row r="34" spans="2:5" x14ac:dyDescent="0.45">
      <c r="B34" s="36" t="s">
        <v>51</v>
      </c>
    </row>
    <row r="35" spans="2:5" x14ac:dyDescent="0.45">
      <c r="B35" s="37" t="s">
        <v>52</v>
      </c>
    </row>
    <row r="36" spans="2:5" x14ac:dyDescent="0.45">
      <c r="B36" s="37"/>
    </row>
    <row r="37" spans="2:5" x14ac:dyDescent="0.45">
      <c r="B37" s="38" t="s">
        <v>39</v>
      </c>
      <c r="E37" s="41" t="s">
        <v>53</v>
      </c>
    </row>
    <row r="38" spans="2:5" x14ac:dyDescent="0.45">
      <c r="B38" s="37" t="s">
        <v>41</v>
      </c>
      <c r="E38" t="s">
        <v>55</v>
      </c>
    </row>
    <row r="39" spans="2:5" x14ac:dyDescent="0.45">
      <c r="B39" s="37" t="s">
        <v>40</v>
      </c>
      <c r="E39" t="s">
        <v>56</v>
      </c>
    </row>
    <row r="40" spans="2:5" x14ac:dyDescent="0.45">
      <c r="B40" s="37" t="s">
        <v>48</v>
      </c>
    </row>
    <row r="41" spans="2:5" x14ac:dyDescent="0.45">
      <c r="B41" s="40" t="s">
        <v>42</v>
      </c>
      <c r="E41" t="s">
        <v>54</v>
      </c>
    </row>
    <row r="42" spans="2:5" x14ac:dyDescent="0.45">
      <c r="B42" s="37" t="s">
        <v>43</v>
      </c>
      <c r="E42" t="s">
        <v>55</v>
      </c>
    </row>
    <row r="43" spans="2:5" x14ac:dyDescent="0.45">
      <c r="B43" s="37" t="s">
        <v>44</v>
      </c>
      <c r="E43" t="s">
        <v>56</v>
      </c>
    </row>
    <row r="44" spans="2:5" x14ac:dyDescent="0.45">
      <c r="B44" s="37" t="s">
        <v>49</v>
      </c>
    </row>
    <row r="45" spans="2:5" x14ac:dyDescent="0.45">
      <c r="B45" s="39" t="s">
        <v>45</v>
      </c>
    </row>
    <row r="46" spans="2:5" x14ac:dyDescent="0.45">
      <c r="B46" s="37" t="s">
        <v>46</v>
      </c>
    </row>
    <row r="47" spans="2:5" x14ac:dyDescent="0.45">
      <c r="B47" s="37" t="s">
        <v>47</v>
      </c>
    </row>
    <row r="48" spans="2:5" x14ac:dyDescent="0.45">
      <c r="B48" s="37" t="s">
        <v>50</v>
      </c>
    </row>
    <row r="49" spans="2:2" x14ac:dyDescent="0.45">
      <c r="B49" s="37"/>
    </row>
    <row r="50" spans="2:2" x14ac:dyDescent="0.45">
      <c r="B50" s="37"/>
    </row>
    <row r="51" spans="2:2" x14ac:dyDescent="0.45">
      <c r="B51" s="37"/>
    </row>
    <row r="52" spans="2:2" x14ac:dyDescent="0.45">
      <c r="B52" s="37"/>
    </row>
    <row r="53" spans="2:2" x14ac:dyDescent="0.45">
      <c r="B53" s="37"/>
    </row>
  </sheetData>
  <autoFilter ref="B9:P31" xr:uid="{1C2A0480-852D-4F22-B366-72078F84A267}"/>
  <mergeCells count="6">
    <mergeCell ref="E8:E9"/>
    <mergeCell ref="F8:F9"/>
    <mergeCell ref="G8:G9"/>
    <mergeCell ref="B8:B9"/>
    <mergeCell ref="C8:C9"/>
    <mergeCell ref="D8:D9"/>
  </mergeCells>
  <phoneticPr fontId="1" type="noConversion"/>
  <conditionalFormatting sqref="C10:C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:G31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{9398014B-AC6D-4688-BF2A-A368E852E0D5}</x14:id>
        </ext>
      </extLst>
    </cfRule>
  </conditionalFormatting>
  <conditionalFormatting sqref="J10:J3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{22B71123-50A2-4A82-94B2-BC19FE0F6710}</x14:id>
        </ext>
      </extLst>
    </cfRule>
  </conditionalFormatting>
  <conditionalFormatting sqref="L10:L31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{BC6498BB-7AD6-4C25-8DFC-752885691A61}</x14:id>
        </ext>
      </extLst>
    </cfRule>
  </conditionalFormatting>
  <conditionalFormatting sqref="M10:M3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{C214C4EB-4F6C-42D9-A910-C85D84B3EC65}</x14:id>
        </ext>
      </extLst>
    </cfRule>
  </conditionalFormatting>
  <conditionalFormatting sqref="N10:N30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{7F7113C5-8F63-4BB7-8F59-B54E21DB55E0}</x14:id>
        </ext>
      </extLst>
    </cfRule>
  </conditionalFormatting>
  <conditionalFormatting sqref="P10:P3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{CDB6C11F-D42E-43B6-9C3A-3444C3F61D2E}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98014B-AC6D-4688-BF2A-A368E852E0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G10:G31</xm:sqref>
        </x14:conditionalFormatting>
        <x14:conditionalFormatting xmlns:xm="http://schemas.microsoft.com/office/excel/2006/main">
          <x14:cfRule type="dataBar" id="{22B71123-50A2-4A82-94B2-BC19FE0F67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J10:J31</xm:sqref>
        </x14:conditionalFormatting>
        <x14:conditionalFormatting xmlns:xm="http://schemas.microsoft.com/office/excel/2006/main">
          <x14:cfRule type="dataBar" id="{BC6498BB-7AD6-4C25-8DFC-752885691A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L10:L31</xm:sqref>
        </x14:conditionalFormatting>
        <x14:conditionalFormatting xmlns:xm="http://schemas.microsoft.com/office/excel/2006/main">
          <x14:cfRule type="dataBar" id="{C214C4EB-4F6C-42D9-A910-C85D84B3EC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M10:M30</xm:sqref>
        </x14:conditionalFormatting>
        <x14:conditionalFormatting xmlns:xm="http://schemas.microsoft.com/office/excel/2006/main">
          <x14:cfRule type="dataBar" id="{7F7113C5-8F63-4BB7-8F59-B54E21DB55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N10:N30</xm:sqref>
        </x14:conditionalFormatting>
        <x14:conditionalFormatting xmlns:xm="http://schemas.microsoft.com/office/excel/2006/main">
          <x14:cfRule type="dataBar" id="{CDB6C11F-D42E-43B6-9C3A-3444C3F61D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P10:P31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250407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SH</dc:creator>
  <cp:lastModifiedBy>sehoon Park</cp:lastModifiedBy>
  <dcterms:created xsi:type="dcterms:W3CDTF">2019-04-17T14:36:43Z</dcterms:created>
  <dcterms:modified xsi:type="dcterms:W3CDTF">2025-04-07T16:40:46Z</dcterms:modified>
</cp:coreProperties>
</file>