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2FCB4C40-E13E-4AE8-9696-4819C0767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G14" i="1"/>
  <c r="G13" i="1"/>
  <c r="G12" i="1"/>
  <c r="G11" i="1"/>
  <c r="G10" i="1"/>
  <c r="G9" i="1"/>
  <c r="G8" i="1"/>
  <c r="G7" i="1"/>
  <c r="G6" i="1"/>
  <c r="AA5" i="1"/>
  <c r="U5" i="1" s="1"/>
  <c r="H5" i="1"/>
  <c r="M2" i="1"/>
  <c r="G2" i="1"/>
  <c r="E14" i="1" s="1"/>
  <c r="I2" i="1" l="1"/>
  <c r="J5" i="1"/>
  <c r="P5" i="1"/>
  <c r="V5" i="1"/>
  <c r="E6" i="1"/>
  <c r="E9" i="1"/>
  <c r="E12" i="1"/>
  <c r="K5" i="1"/>
  <c r="Q5" i="1"/>
  <c r="W5" i="1"/>
  <c r="R2" i="1"/>
  <c r="L5" i="1"/>
  <c r="R5" i="1"/>
  <c r="X5" i="1"/>
  <c r="E7" i="1"/>
  <c r="E10" i="1"/>
  <c r="E13" i="1"/>
  <c r="W2" i="1"/>
  <c r="M5" i="1"/>
  <c r="S5" i="1"/>
  <c r="Y5" i="1"/>
  <c r="N5" i="1"/>
  <c r="T5" i="1"/>
  <c r="Z5" i="1"/>
  <c r="E8" i="1"/>
  <c r="E11" i="1"/>
  <c r="I5" i="1"/>
  <c r="O5" i="1"/>
</calcChain>
</file>

<file path=xl/sharedStrings.xml><?xml version="1.0" encoding="utf-8"?>
<sst xmlns="http://schemas.openxmlformats.org/spreadsheetml/2006/main" count="30" uniqueCount="23">
  <si>
    <t>今天是</t>
  </si>
  <si>
    <t>已完成项目:</t>
  </si>
  <si>
    <t>正在进行项目:</t>
  </si>
  <si>
    <t>未开始项目:</t>
  </si>
  <si>
    <t>项目名称</t>
  </si>
  <si>
    <t>开始时间</t>
  </si>
  <si>
    <t>结束时间</t>
  </si>
  <si>
    <t>已经历时</t>
  </si>
  <si>
    <t>是否已完成</t>
  </si>
  <si>
    <t>序号</t>
  </si>
  <si>
    <t>总历时</t>
  </si>
  <si>
    <t>包图网项目1</t>
  </si>
  <si>
    <t>是</t>
  </si>
  <si>
    <t>包图网项目2</t>
  </si>
  <si>
    <t>包图网项目3</t>
  </si>
  <si>
    <t>包图网项目4</t>
  </si>
  <si>
    <t>包图网项目5</t>
  </si>
  <si>
    <t>包图网项目6</t>
  </si>
  <si>
    <t>否</t>
  </si>
  <si>
    <t>包图网项目7</t>
  </si>
  <si>
    <t>包图网项目8</t>
  </si>
  <si>
    <t>包图网项目9</t>
  </si>
  <si>
    <t>甘特图-项目计划进度表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</si>
</sst>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804]aaaa;@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2" tint="-0.749992370372631"/>
      <name val="微软雅黑"/>
      <family val="2"/>
      <charset val="134"/>
    </font>
    <font>
      <sz val="11"/>
      <color theme="2" tint="-0.74999237037263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58" fontId="5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58" fontId="5" fillId="2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 patternType="solid">
          <bgColor rgb="FF7CB683"/>
        </patternFill>
      </fill>
    </dxf>
    <dxf>
      <font>
        <color rgb="FFFF000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7CB683"/>
      <color rgb="FFCC866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"/>
  <sheetViews>
    <sheetView showGridLines="0" tabSelected="1" topLeftCell="B1" workbookViewId="0">
      <selection activeCell="B1" sqref="B1:AA1"/>
    </sheetView>
  </sheetViews>
  <sheetFormatPr defaultColWidth="9" defaultRowHeight="13.5" x14ac:dyDescent="0.15"/>
  <cols>
    <col min="1" max="1" width="1.25" customWidth="1"/>
    <col min="2" max="2" width="12.5" customWidth="1"/>
    <col min="3" max="4" width="8.75" customWidth="1"/>
    <col min="5" max="5" width="7" customWidth="1"/>
    <col min="6" max="6" width="7.375" customWidth="1"/>
    <col min="7" max="7" width="10.5" customWidth="1"/>
    <col min="8" max="8" width="6.5" customWidth="1"/>
    <col min="9" max="27" width="8.625" customWidth="1"/>
  </cols>
  <sheetData>
    <row r="1" spans="2:27" s="1" customFormat="1" ht="35.1" customHeight="1" x14ac:dyDescent="0.15">
      <c r="B1" s="18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2:27" s="1" customFormat="1" ht="23.1" customHeight="1" x14ac:dyDescent="0.15">
      <c r="F2" s="2" t="s">
        <v>0</v>
      </c>
      <c r="G2" s="3">
        <f ca="1">TODAY()</f>
        <v>43903</v>
      </c>
      <c r="H2" s="2"/>
      <c r="I2" s="19">
        <f ca="1">G2</f>
        <v>43903</v>
      </c>
      <c r="J2" s="19"/>
      <c r="K2" s="20" t="s">
        <v>1</v>
      </c>
      <c r="L2" s="20"/>
      <c r="M2" s="21">
        <f>COUNTIF(F6:F20,"是")</f>
        <v>5</v>
      </c>
      <c r="N2" s="21"/>
      <c r="O2" s="2"/>
      <c r="P2" s="20" t="s">
        <v>2</v>
      </c>
      <c r="Q2" s="20"/>
      <c r="R2" s="21">
        <f ca="1">COUNTIFS(C6:C20,"&lt;="&amp;G2,D6:D20,"&gt;="&amp;G2)</f>
        <v>0</v>
      </c>
      <c r="S2" s="21"/>
      <c r="T2" s="2"/>
      <c r="U2" s="20" t="s">
        <v>3</v>
      </c>
      <c r="V2" s="20"/>
      <c r="W2" s="21">
        <f ca="1">COUNTIF(C6:C20,"&gt;="&amp;G2)</f>
        <v>0</v>
      </c>
      <c r="X2" s="21"/>
    </row>
    <row r="3" spans="2:27" s="1" customFormat="1" ht="9.9499999999999993" customHeight="1" x14ac:dyDescent="0.15"/>
    <row r="4" spans="2:27" ht="16.5" x14ac:dyDescent="0.15">
      <c r="B4" s="22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4" t="s">
        <v>9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4">
        <v>10</v>
      </c>
      <c r="R4" s="4">
        <v>11</v>
      </c>
      <c r="S4" s="4">
        <v>12</v>
      </c>
      <c r="T4" s="4">
        <v>13</v>
      </c>
      <c r="U4" s="4">
        <v>14</v>
      </c>
      <c r="V4" s="4">
        <v>15</v>
      </c>
      <c r="W4" s="4">
        <v>16</v>
      </c>
      <c r="X4" s="4">
        <v>17</v>
      </c>
      <c r="Y4" s="4">
        <v>18</v>
      </c>
      <c r="Z4" s="4">
        <v>19</v>
      </c>
      <c r="AA4" s="16">
        <v>20</v>
      </c>
    </row>
    <row r="5" spans="2:27" ht="16.5" x14ac:dyDescent="0.15">
      <c r="B5" s="23"/>
      <c r="C5" s="25"/>
      <c r="D5" s="25"/>
      <c r="E5" s="25"/>
      <c r="F5" s="25"/>
      <c r="G5" s="5" t="s">
        <v>10</v>
      </c>
      <c r="H5" s="6">
        <f>MIN(C6:C21)</f>
        <v>43165</v>
      </c>
      <c r="I5" s="6">
        <f>($AA$5-$H$5)/19*(I4-1)+$H$5</f>
        <v>43177.526315789473</v>
      </c>
      <c r="J5" s="6">
        <f t="shared" ref="J5:Z5" si="0">($AA$5-$H$5)/19*(J4-1)+$H$5</f>
        <v>43190.052631578947</v>
      </c>
      <c r="K5" s="6">
        <f t="shared" si="0"/>
        <v>43202.57894736842</v>
      </c>
      <c r="L5" s="6">
        <f t="shared" si="0"/>
        <v>43215.105263157893</v>
      </c>
      <c r="M5" s="6">
        <f t="shared" si="0"/>
        <v>43227.631578947367</v>
      </c>
      <c r="N5" s="6">
        <f t="shared" si="0"/>
        <v>43240.15789473684</v>
      </c>
      <c r="O5" s="6">
        <f t="shared" si="0"/>
        <v>43252.684210526313</v>
      </c>
      <c r="P5" s="6">
        <f t="shared" si="0"/>
        <v>43265.210526315786</v>
      </c>
      <c r="Q5" s="6">
        <f t="shared" si="0"/>
        <v>43277.73684210526</v>
      </c>
      <c r="R5" s="6">
        <f t="shared" si="0"/>
        <v>43290.26315789474</v>
      </c>
      <c r="S5" s="6">
        <f t="shared" si="0"/>
        <v>43302.789473684214</v>
      </c>
      <c r="T5" s="6">
        <f t="shared" si="0"/>
        <v>43315.315789473687</v>
      </c>
      <c r="U5" s="6">
        <f t="shared" si="0"/>
        <v>43327.84210526316</v>
      </c>
      <c r="V5" s="6">
        <f t="shared" si="0"/>
        <v>43340.368421052633</v>
      </c>
      <c r="W5" s="6">
        <f t="shared" si="0"/>
        <v>43352.894736842107</v>
      </c>
      <c r="X5" s="6">
        <f t="shared" si="0"/>
        <v>43365.42105263158</v>
      </c>
      <c r="Y5" s="6">
        <f t="shared" si="0"/>
        <v>43377.947368421053</v>
      </c>
      <c r="Z5" s="6">
        <f t="shared" si="0"/>
        <v>43390.473684210527</v>
      </c>
      <c r="AA5" s="17">
        <f>MAX(D6:D21)</f>
        <v>43403</v>
      </c>
    </row>
    <row r="6" spans="2:27" ht="16.5" x14ac:dyDescent="0.15">
      <c r="B6" s="7" t="s">
        <v>11</v>
      </c>
      <c r="C6" s="8">
        <v>43191</v>
      </c>
      <c r="D6" s="8">
        <v>43222</v>
      </c>
      <c r="E6" s="9">
        <f ca="1">IF(B6="","",IF(C6&gt;=$G$2,"",IF(F6="是",G6,TODAY()-C6)))</f>
        <v>31</v>
      </c>
      <c r="F6" s="8" t="s">
        <v>12</v>
      </c>
      <c r="G6" s="10">
        <f>D6-C6</f>
        <v>31</v>
      </c>
      <c r="H6" s="11"/>
      <c r="I6" s="12"/>
      <c r="J6" s="12"/>
      <c r="K6" s="15"/>
      <c r="L6" s="15"/>
      <c r="M6" s="15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2:27" ht="16.5" x14ac:dyDescent="0.15">
      <c r="B7" s="7" t="s">
        <v>13</v>
      </c>
      <c r="C7" s="8">
        <v>43200</v>
      </c>
      <c r="D7" s="8">
        <v>43230</v>
      </c>
      <c r="E7" s="9">
        <f t="shared" ref="E7:E20" ca="1" si="1">IF(B7="","",IF(C7&gt;=$G$2,"",IF(F7="是",G7,TODAY()-C7)))</f>
        <v>30</v>
      </c>
      <c r="F7" s="8" t="s">
        <v>12</v>
      </c>
      <c r="G7" s="10">
        <f t="shared" ref="G7:G14" si="2">D7-C7</f>
        <v>30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2:27" ht="16.5" x14ac:dyDescent="0.15">
      <c r="B8" s="7" t="s">
        <v>14</v>
      </c>
      <c r="C8" s="8">
        <v>43193</v>
      </c>
      <c r="D8" s="8">
        <v>43240</v>
      </c>
      <c r="E8" s="9">
        <f t="shared" ca="1" si="1"/>
        <v>47</v>
      </c>
      <c r="F8" s="8" t="s">
        <v>12</v>
      </c>
      <c r="G8" s="10">
        <f t="shared" si="2"/>
        <v>47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2:27" ht="16.5" x14ac:dyDescent="0.15">
      <c r="B9" s="7" t="s">
        <v>15</v>
      </c>
      <c r="C9" s="8">
        <v>43173</v>
      </c>
      <c r="D9" s="8">
        <v>43232</v>
      </c>
      <c r="E9" s="9">
        <f t="shared" ca="1" si="1"/>
        <v>59</v>
      </c>
      <c r="F9" s="8" t="s">
        <v>12</v>
      </c>
      <c r="G9" s="10">
        <f t="shared" si="2"/>
        <v>59</v>
      </c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2:27" ht="16.5" x14ac:dyDescent="0.15">
      <c r="B10" s="7" t="s">
        <v>16</v>
      </c>
      <c r="C10" s="8">
        <v>43225</v>
      </c>
      <c r="D10" s="8">
        <v>43266</v>
      </c>
      <c r="E10" s="9">
        <f t="shared" ca="1" si="1"/>
        <v>41</v>
      </c>
      <c r="F10" s="8" t="s">
        <v>12</v>
      </c>
      <c r="G10" s="10">
        <f t="shared" si="2"/>
        <v>41</v>
      </c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2:27" ht="16.5" x14ac:dyDescent="0.15">
      <c r="B11" s="7" t="s">
        <v>17</v>
      </c>
      <c r="C11" s="8">
        <v>43165</v>
      </c>
      <c r="D11" s="8">
        <v>43333</v>
      </c>
      <c r="E11" s="9">
        <f t="shared" ca="1" si="1"/>
        <v>738</v>
      </c>
      <c r="F11" s="8" t="s">
        <v>18</v>
      </c>
      <c r="G11" s="10">
        <f t="shared" si="2"/>
        <v>168</v>
      </c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2:27" ht="16.5" x14ac:dyDescent="0.15">
      <c r="B12" s="7" t="s">
        <v>19</v>
      </c>
      <c r="C12" s="8">
        <v>43241</v>
      </c>
      <c r="D12" s="8">
        <v>43296</v>
      </c>
      <c r="E12" s="9">
        <f t="shared" ca="1" si="1"/>
        <v>662</v>
      </c>
      <c r="F12" s="8" t="s">
        <v>18</v>
      </c>
      <c r="G12" s="10">
        <f t="shared" si="2"/>
        <v>55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2:27" ht="16.5" x14ac:dyDescent="0.15">
      <c r="B13" s="7" t="s">
        <v>20</v>
      </c>
      <c r="C13" s="8">
        <v>43291</v>
      </c>
      <c r="D13" s="8">
        <v>43362</v>
      </c>
      <c r="E13" s="9">
        <f t="shared" ca="1" si="1"/>
        <v>612</v>
      </c>
      <c r="F13" s="8" t="s">
        <v>18</v>
      </c>
      <c r="G13" s="10">
        <f t="shared" si="2"/>
        <v>71</v>
      </c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2:27" ht="16.5" x14ac:dyDescent="0.15">
      <c r="B14" s="7" t="s">
        <v>21</v>
      </c>
      <c r="C14" s="8">
        <v>43266</v>
      </c>
      <c r="D14" s="8">
        <v>43403</v>
      </c>
      <c r="E14" s="9">
        <f t="shared" ca="1" si="1"/>
        <v>637</v>
      </c>
      <c r="F14" s="8" t="s">
        <v>18</v>
      </c>
      <c r="G14" s="10">
        <f t="shared" si="2"/>
        <v>137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2:27" ht="16.5" x14ac:dyDescent="0.15">
      <c r="B15" s="7"/>
      <c r="C15" s="8"/>
      <c r="D15" s="8"/>
      <c r="E15" s="9" t="str">
        <f t="shared" ca="1" si="1"/>
        <v/>
      </c>
      <c r="F15" s="8"/>
      <c r="G15" s="10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2:27" ht="16.5" x14ac:dyDescent="0.15">
      <c r="B16" s="12"/>
      <c r="C16" s="12"/>
      <c r="D16" s="12"/>
      <c r="E16" s="13" t="str">
        <f t="shared" ca="1" si="1"/>
        <v/>
      </c>
      <c r="F16" s="12"/>
      <c r="G16" s="14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27" ht="16.5" x14ac:dyDescent="0.15">
      <c r="B17" s="12"/>
      <c r="C17" s="12"/>
      <c r="D17" s="12"/>
      <c r="E17" s="13" t="str">
        <f t="shared" ca="1" si="1"/>
        <v/>
      </c>
      <c r="F17" s="12"/>
      <c r="G17" s="14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2:27" ht="16.5" x14ac:dyDescent="0.15">
      <c r="B18" s="12"/>
      <c r="C18" s="12"/>
      <c r="D18" s="12"/>
      <c r="E18" s="13" t="str">
        <f t="shared" ca="1" si="1"/>
        <v/>
      </c>
      <c r="F18" s="12"/>
      <c r="G18" s="14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2:27" ht="16.5" x14ac:dyDescent="0.15">
      <c r="B19" s="12"/>
      <c r="C19" s="12"/>
      <c r="D19" s="12"/>
      <c r="E19" s="13" t="str">
        <f t="shared" ca="1" si="1"/>
        <v/>
      </c>
      <c r="F19" s="12"/>
      <c r="G19" s="14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27" ht="16.5" x14ac:dyDescent="0.15">
      <c r="B20" s="12"/>
      <c r="C20" s="12"/>
      <c r="D20" s="12"/>
      <c r="E20" s="13" t="str">
        <f t="shared" ca="1" si="1"/>
        <v/>
      </c>
      <c r="F20" s="12"/>
      <c r="G20" s="14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</sheetData>
  <mergeCells count="13">
    <mergeCell ref="B4:B5"/>
    <mergeCell ref="C4:C5"/>
    <mergeCell ref="D4:D5"/>
    <mergeCell ref="E4:E5"/>
    <mergeCell ref="F4:F5"/>
    <mergeCell ref="B1:AA1"/>
    <mergeCell ref="I2:J2"/>
    <mergeCell ref="K2:L2"/>
    <mergeCell ref="M2:N2"/>
    <mergeCell ref="P2:Q2"/>
    <mergeCell ref="R2:S2"/>
    <mergeCell ref="U2:V2"/>
    <mergeCell ref="W2:X2"/>
  </mergeCells>
  <phoneticPr fontId="6" type="noConversion"/>
  <conditionalFormatting sqref="H6:AA31">
    <cfRule type="expression" dxfId="1" priority="2">
      <formula>AND(H$5&gt;=$C6,H$5&lt;$G$2,H$5&lt;$D6)</formula>
    </cfRule>
  </conditionalFormatting>
  <conditionalFormatting sqref="H6:AA27">
    <cfRule type="expression" dxfId="0" priority="1">
      <formula>AND(H$5&gt;=$G$2,H$5&lt;=$D6,$C6&lt;H$5)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2020-03-13T10:38:02Z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