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 codeName="ThisWorkbook"/>
  <mc:AlternateContent xmlns:mc="http://schemas.openxmlformats.org/markup-compatibility/2006">
    <mc:Choice Requires="x15">
      <x15ac:absPath xmlns:x15ac="http://schemas.microsoft.com/office/spreadsheetml/2010/11/ac" url="F:\BaiduNetdiskDownload\进度表甘特图\excel源文件\"/>
    </mc:Choice>
  </mc:AlternateContent>
  <xr:revisionPtr revIDLastSave="0" documentId="13_ncr:1_{77D2352B-7C32-446A-B2E5-338B9A13A5F5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CPM" sheetId="3" r:id="rId1"/>
    <sheet name="Holidays" sheetId="4" r:id="rId2"/>
  </sheets>
  <definedNames>
    <definedName name="holidays">OFFSET(Holidays!$A$10,1,0,COUNTA(Holidays!$A$11:$A$4996),1)</definedName>
    <definedName name="_xlnm.Print_Area" localSheetId="0">CPM!$A$1:$Q$43</definedName>
    <definedName name="valuevx">42.314159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CI10" i="3" l="1"/>
  <c r="CI11" i="3" s="1"/>
  <c r="CI12" i="3" s="1"/>
  <c r="CI13" i="3" s="1"/>
  <c r="CI14" i="3" s="1"/>
  <c r="CI15" i="3" s="1"/>
  <c r="CI16" i="3" s="1"/>
  <c r="CI17" i="3" s="1"/>
  <c r="L9" i="3"/>
  <c r="N9" i="3" s="1"/>
  <c r="T10" i="3"/>
  <c r="U10" i="3"/>
  <c r="V10" i="3"/>
  <c r="W10" i="3"/>
  <c r="X10" i="3"/>
  <c r="L10" i="3"/>
  <c r="T13" i="3"/>
  <c r="U13" i="3"/>
  <c r="V13" i="3"/>
  <c r="W13" i="3"/>
  <c r="X13" i="3"/>
  <c r="L13" i="3"/>
  <c r="T15" i="3"/>
  <c r="U15" i="3"/>
  <c r="V15" i="3"/>
  <c r="W15" i="3"/>
  <c r="X15" i="3"/>
  <c r="L15" i="3"/>
  <c r="T11" i="3"/>
  <c r="U11" i="3"/>
  <c r="V11" i="3"/>
  <c r="W11" i="3"/>
  <c r="X11" i="3"/>
  <c r="L11" i="3"/>
  <c r="T12" i="3"/>
  <c r="U12" i="3"/>
  <c r="V12" i="3"/>
  <c r="W12" i="3"/>
  <c r="X12" i="3"/>
  <c r="L12" i="3"/>
  <c r="U14" i="3"/>
  <c r="V14" i="3"/>
  <c r="W14" i="3"/>
  <c r="X14" i="3"/>
  <c r="L14" i="3"/>
  <c r="T16" i="3"/>
  <c r="U16" i="3"/>
  <c r="V16" i="3"/>
  <c r="W16" i="3"/>
  <c r="X16" i="3"/>
  <c r="L16" i="3"/>
  <c r="U17" i="3"/>
  <c r="V17" i="3"/>
  <c r="W17" i="3"/>
  <c r="X17" i="3"/>
  <c r="L17" i="3"/>
  <c r="A18" i="3"/>
  <c r="Z15" i="3"/>
  <c r="AY15" i="3" s="1"/>
  <c r="AA15" i="3"/>
  <c r="AZ15" i="3" s="1"/>
  <c r="AB15" i="3"/>
  <c r="BA15" i="3" s="1"/>
  <c r="AC15" i="3"/>
  <c r="BB15" i="3" s="1"/>
  <c r="AD15" i="3"/>
  <c r="BC15" i="3" s="1"/>
  <c r="AE15" i="3"/>
  <c r="BD15" i="3" s="1"/>
  <c r="AF15" i="3"/>
  <c r="BE15" i="3" s="1"/>
  <c r="AG15" i="3"/>
  <c r="BF15" i="3" s="1"/>
  <c r="AH15" i="3"/>
  <c r="AI15" i="3"/>
  <c r="BH15" i="3" s="1"/>
  <c r="AJ15" i="3"/>
  <c r="BI15" i="3" s="1"/>
  <c r="AK15" i="3"/>
  <c r="BJ15" i="3" s="1"/>
  <c r="AL15" i="3"/>
  <c r="BK15" i="3" s="1"/>
  <c r="AM15" i="3"/>
  <c r="BL15" i="3" s="1"/>
  <c r="AN15" i="3"/>
  <c r="BM15" i="3" s="1"/>
  <c r="AO15" i="3"/>
  <c r="BN15" i="3" s="1"/>
  <c r="AP15" i="3"/>
  <c r="BO15" i="3" s="1"/>
  <c r="AQ15" i="3"/>
  <c r="BP15" i="3" s="1"/>
  <c r="AR15" i="3"/>
  <c r="BQ15" i="3" s="1"/>
  <c r="AS15" i="3"/>
  <c r="BR15" i="3" s="1"/>
  <c r="AT15" i="3"/>
  <c r="BS15" i="3" s="1"/>
  <c r="AU15" i="3"/>
  <c r="BT15" i="3" s="1"/>
  <c r="AV15" i="3"/>
  <c r="BU15" i="3" s="1"/>
  <c r="AW15" i="3"/>
  <c r="BV15" i="3" s="1"/>
  <c r="AX15" i="3"/>
  <c r="BW15" i="3" s="1"/>
  <c r="CG10" i="3"/>
  <c r="CG11" i="3"/>
  <c r="CG12" i="3"/>
  <c r="Z13" i="3"/>
  <c r="AY13" i="3" s="1"/>
  <c r="AA13" i="3"/>
  <c r="AZ13" i="3" s="1"/>
  <c r="AB13" i="3"/>
  <c r="BA13" i="3" s="1"/>
  <c r="AC13" i="3"/>
  <c r="BB13" i="3" s="1"/>
  <c r="AD13" i="3"/>
  <c r="BC13" i="3" s="1"/>
  <c r="AE13" i="3"/>
  <c r="BD13" i="3" s="1"/>
  <c r="AF13" i="3"/>
  <c r="AG13" i="3"/>
  <c r="BF13" i="3" s="1"/>
  <c r="AH13" i="3"/>
  <c r="BG13" i="3" s="1"/>
  <c r="AI13" i="3"/>
  <c r="BH13" i="3" s="1"/>
  <c r="AJ13" i="3"/>
  <c r="BI13" i="3" s="1"/>
  <c r="AK13" i="3"/>
  <c r="BJ13" i="3" s="1"/>
  <c r="AL13" i="3"/>
  <c r="BK13" i="3" s="1"/>
  <c r="AM13" i="3"/>
  <c r="BL13" i="3" s="1"/>
  <c r="AN13" i="3"/>
  <c r="BM13" i="3" s="1"/>
  <c r="AO13" i="3"/>
  <c r="BN13" i="3" s="1"/>
  <c r="AP13" i="3"/>
  <c r="BO13" i="3" s="1"/>
  <c r="AQ13" i="3"/>
  <c r="BP13" i="3" s="1"/>
  <c r="AR13" i="3"/>
  <c r="BQ13" i="3" s="1"/>
  <c r="AS13" i="3"/>
  <c r="BR13" i="3" s="1"/>
  <c r="AT13" i="3"/>
  <c r="BS13" i="3" s="1"/>
  <c r="AU13" i="3"/>
  <c r="BT13" i="3" s="1"/>
  <c r="AV13" i="3"/>
  <c r="BU13" i="3" s="1"/>
  <c r="AW13" i="3"/>
  <c r="BV13" i="3" s="1"/>
  <c r="AX13" i="3"/>
  <c r="BW13" i="3" s="1"/>
  <c r="CG13" i="3"/>
  <c r="CG14" i="3"/>
  <c r="CG15" i="3"/>
  <c r="CG16" i="3"/>
  <c r="Z9" i="3"/>
  <c r="AY9" i="3" s="1"/>
  <c r="AA9" i="3"/>
  <c r="Z10" i="3"/>
  <c r="AY10" i="3" s="1"/>
  <c r="AA10" i="3"/>
  <c r="AZ10" i="3" s="1"/>
  <c r="AB10" i="3"/>
  <c r="BA10" i="3" s="1"/>
  <c r="AC10" i="3"/>
  <c r="Z12" i="3"/>
  <c r="AY12" i="3" s="1"/>
  <c r="AA12" i="3"/>
  <c r="AZ12" i="3" s="1"/>
  <c r="AB12" i="3"/>
  <c r="BA12" i="3" s="1"/>
  <c r="AC12" i="3"/>
  <c r="BB12" i="3" s="1"/>
  <c r="AD12" i="3"/>
  <c r="BC12" i="3" s="1"/>
  <c r="AE12" i="3"/>
  <c r="Z14" i="3"/>
  <c r="AY14" i="3" s="1"/>
  <c r="AA14" i="3"/>
  <c r="AZ14" i="3" s="1"/>
  <c r="AB14" i="3"/>
  <c r="BA14" i="3" s="1"/>
  <c r="AC14" i="3"/>
  <c r="BB14" i="3" s="1"/>
  <c r="AD14" i="3"/>
  <c r="BC14" i="3" s="1"/>
  <c r="AE14" i="3"/>
  <c r="BD14" i="3" s="1"/>
  <c r="AF14" i="3"/>
  <c r="BE14" i="3" s="1"/>
  <c r="AG14" i="3"/>
  <c r="Z16" i="3"/>
  <c r="AY16" i="3" s="1"/>
  <c r="AA16" i="3"/>
  <c r="AZ16" i="3" s="1"/>
  <c r="AB16" i="3"/>
  <c r="BA16" i="3" s="1"/>
  <c r="AC16" i="3"/>
  <c r="BB16" i="3" s="1"/>
  <c r="AD16" i="3"/>
  <c r="BC16" i="3" s="1"/>
  <c r="AE16" i="3"/>
  <c r="BD16" i="3" s="1"/>
  <c r="AF16" i="3"/>
  <c r="BE16" i="3" s="1"/>
  <c r="AG16" i="3"/>
  <c r="BF16" i="3" s="1"/>
  <c r="AH16" i="3"/>
  <c r="AI16" i="3"/>
  <c r="BH16" i="3" s="1"/>
  <c r="AJ16" i="3"/>
  <c r="BI16" i="3" s="1"/>
  <c r="AK16" i="3"/>
  <c r="BJ16" i="3" s="1"/>
  <c r="AL16" i="3"/>
  <c r="BK16" i="3" s="1"/>
  <c r="AM16" i="3"/>
  <c r="BL16" i="3" s="1"/>
  <c r="AN16" i="3"/>
  <c r="BM16" i="3" s="1"/>
  <c r="AO16" i="3"/>
  <c r="BN16" i="3" s="1"/>
  <c r="AP16" i="3"/>
  <c r="BO16" i="3" s="1"/>
  <c r="AQ16" i="3"/>
  <c r="BP16" i="3" s="1"/>
  <c r="AR16" i="3"/>
  <c r="BQ16" i="3" s="1"/>
  <c r="AS16" i="3"/>
  <c r="BR16" i="3" s="1"/>
  <c r="AT16" i="3"/>
  <c r="BS16" i="3" s="1"/>
  <c r="AU16" i="3"/>
  <c r="BT16" i="3" s="1"/>
  <c r="AV16" i="3"/>
  <c r="BU16" i="3" s="1"/>
  <c r="AW16" i="3"/>
  <c r="BV16" i="3" s="1"/>
  <c r="AX16" i="3"/>
  <c r="BW16" i="3" s="1"/>
  <c r="AH14" i="3"/>
  <c r="BG14" i="3" s="1"/>
  <c r="AI14" i="3"/>
  <c r="BH14" i="3" s="1"/>
  <c r="AJ14" i="3"/>
  <c r="BI14" i="3" s="1"/>
  <c r="AK14" i="3"/>
  <c r="BJ14" i="3" s="1"/>
  <c r="AL14" i="3"/>
  <c r="BK14" i="3" s="1"/>
  <c r="AM14" i="3"/>
  <c r="BL14" i="3" s="1"/>
  <c r="AN14" i="3"/>
  <c r="BM14" i="3" s="1"/>
  <c r="AO14" i="3"/>
  <c r="BN14" i="3" s="1"/>
  <c r="AP14" i="3"/>
  <c r="BO14" i="3" s="1"/>
  <c r="AQ14" i="3"/>
  <c r="BP14" i="3" s="1"/>
  <c r="AR14" i="3"/>
  <c r="BQ14" i="3" s="1"/>
  <c r="AS14" i="3"/>
  <c r="BR14" i="3" s="1"/>
  <c r="AT14" i="3"/>
  <c r="BS14" i="3" s="1"/>
  <c r="AU14" i="3"/>
  <c r="BT14" i="3" s="1"/>
  <c r="AV14" i="3"/>
  <c r="BU14" i="3" s="1"/>
  <c r="AW14" i="3"/>
  <c r="BV14" i="3" s="1"/>
  <c r="AX14" i="3"/>
  <c r="BW14" i="3" s="1"/>
  <c r="AF12" i="3"/>
  <c r="BE12" i="3" s="1"/>
  <c r="AG12" i="3"/>
  <c r="BF12" i="3" s="1"/>
  <c r="AH12" i="3"/>
  <c r="BG12" i="3" s="1"/>
  <c r="AI12" i="3"/>
  <c r="BH12" i="3" s="1"/>
  <c r="AJ12" i="3"/>
  <c r="BI12" i="3" s="1"/>
  <c r="AK12" i="3"/>
  <c r="BJ12" i="3" s="1"/>
  <c r="AL12" i="3"/>
  <c r="BK12" i="3" s="1"/>
  <c r="AM12" i="3"/>
  <c r="BL12" i="3" s="1"/>
  <c r="AN12" i="3"/>
  <c r="BM12" i="3" s="1"/>
  <c r="AO12" i="3"/>
  <c r="BN12" i="3" s="1"/>
  <c r="AP12" i="3"/>
  <c r="BO12" i="3" s="1"/>
  <c r="AQ12" i="3"/>
  <c r="BP12" i="3" s="1"/>
  <c r="AR12" i="3"/>
  <c r="BQ12" i="3" s="1"/>
  <c r="AS12" i="3"/>
  <c r="BR12" i="3" s="1"/>
  <c r="AT12" i="3"/>
  <c r="BS12" i="3" s="1"/>
  <c r="AU12" i="3"/>
  <c r="BT12" i="3" s="1"/>
  <c r="AV12" i="3"/>
  <c r="BU12" i="3" s="1"/>
  <c r="AW12" i="3"/>
  <c r="BV12" i="3" s="1"/>
  <c r="AX12" i="3"/>
  <c r="BW12" i="3" s="1"/>
  <c r="AD10" i="3"/>
  <c r="AE10" i="3"/>
  <c r="BD10" i="3" s="1"/>
  <c r="AF10" i="3"/>
  <c r="BE10" i="3" s="1"/>
  <c r="AG10" i="3"/>
  <c r="BF10" i="3" s="1"/>
  <c r="AH10" i="3"/>
  <c r="BG10" i="3" s="1"/>
  <c r="AI10" i="3"/>
  <c r="BH10" i="3" s="1"/>
  <c r="AJ10" i="3"/>
  <c r="BI10" i="3" s="1"/>
  <c r="AK10" i="3"/>
  <c r="BJ10" i="3" s="1"/>
  <c r="AL10" i="3"/>
  <c r="BK10" i="3" s="1"/>
  <c r="AM10" i="3"/>
  <c r="BL10" i="3" s="1"/>
  <c r="AN10" i="3"/>
  <c r="BM10" i="3" s="1"/>
  <c r="AO10" i="3"/>
  <c r="BN10" i="3" s="1"/>
  <c r="AP10" i="3"/>
  <c r="BO10" i="3" s="1"/>
  <c r="AQ10" i="3"/>
  <c r="BP10" i="3" s="1"/>
  <c r="AR10" i="3"/>
  <c r="BQ10" i="3" s="1"/>
  <c r="AS10" i="3"/>
  <c r="BR10" i="3" s="1"/>
  <c r="AT10" i="3"/>
  <c r="BS10" i="3" s="1"/>
  <c r="AU10" i="3"/>
  <c r="BT10" i="3" s="1"/>
  <c r="AV10" i="3"/>
  <c r="BU10" i="3" s="1"/>
  <c r="AW10" i="3"/>
  <c r="BV10" i="3" s="1"/>
  <c r="AX10" i="3"/>
  <c r="BW10" i="3" s="1"/>
  <c r="AB9" i="3"/>
  <c r="Z11" i="3"/>
  <c r="AY11" i="3" s="1"/>
  <c r="AA11" i="3"/>
  <c r="AZ11" i="3" s="1"/>
  <c r="AB11" i="3"/>
  <c r="BA11" i="3" s="1"/>
  <c r="AC11" i="3"/>
  <c r="BB11" i="3" s="1"/>
  <c r="AD11" i="3"/>
  <c r="BC11" i="3" s="1"/>
  <c r="AE11" i="3"/>
  <c r="AF11" i="3"/>
  <c r="BE11" i="3" s="1"/>
  <c r="AG11" i="3"/>
  <c r="BF11" i="3" s="1"/>
  <c r="AH11" i="3"/>
  <c r="BG11" i="3" s="1"/>
  <c r="AI11" i="3"/>
  <c r="BH11" i="3" s="1"/>
  <c r="AJ11" i="3"/>
  <c r="BI11" i="3" s="1"/>
  <c r="AK11" i="3"/>
  <c r="BJ11" i="3" s="1"/>
  <c r="AL11" i="3"/>
  <c r="BK11" i="3" s="1"/>
  <c r="AM11" i="3"/>
  <c r="BL11" i="3" s="1"/>
  <c r="AN11" i="3"/>
  <c r="BM11" i="3" s="1"/>
  <c r="AO11" i="3"/>
  <c r="BN11" i="3" s="1"/>
  <c r="AP11" i="3"/>
  <c r="BO11" i="3" s="1"/>
  <c r="AQ11" i="3"/>
  <c r="BP11" i="3" s="1"/>
  <c r="AR11" i="3"/>
  <c r="BQ11" i="3" s="1"/>
  <c r="AS11" i="3"/>
  <c r="BR11" i="3" s="1"/>
  <c r="AT11" i="3"/>
  <c r="BS11" i="3" s="1"/>
  <c r="AU11" i="3"/>
  <c r="BT11" i="3" s="1"/>
  <c r="AV11" i="3"/>
  <c r="BU11" i="3" s="1"/>
  <c r="AW11" i="3"/>
  <c r="BV11" i="3" s="1"/>
  <c r="AX11" i="3"/>
  <c r="BW11" i="3" s="1"/>
  <c r="AC9" i="3"/>
  <c r="BB9" i="3" s="1"/>
  <c r="AD9" i="3"/>
  <c r="BC9" i="3" s="1"/>
  <c r="AE9" i="3"/>
  <c r="BD9" i="3" s="1"/>
  <c r="AF9" i="3"/>
  <c r="BE9" i="3" s="1"/>
  <c r="AG9" i="3"/>
  <c r="BF9" i="3" s="1"/>
  <c r="AH9" i="3"/>
  <c r="BG9" i="3" s="1"/>
  <c r="AI9" i="3"/>
  <c r="BH9" i="3" s="1"/>
  <c r="AJ9" i="3"/>
  <c r="BI9" i="3" s="1"/>
  <c r="AK9" i="3"/>
  <c r="BJ9" i="3" s="1"/>
  <c r="AL9" i="3"/>
  <c r="BK9" i="3" s="1"/>
  <c r="AM9" i="3"/>
  <c r="BL9" i="3" s="1"/>
  <c r="AN9" i="3"/>
  <c r="BM9" i="3" s="1"/>
  <c r="AO9" i="3"/>
  <c r="BN9" i="3" s="1"/>
  <c r="AP9" i="3"/>
  <c r="BO9" i="3" s="1"/>
  <c r="AQ9" i="3"/>
  <c r="BP9" i="3" s="1"/>
  <c r="AR9" i="3"/>
  <c r="BQ9" i="3" s="1"/>
  <c r="AS9" i="3"/>
  <c r="BR9" i="3" s="1"/>
  <c r="AT9" i="3"/>
  <c r="BS9" i="3" s="1"/>
  <c r="AU9" i="3"/>
  <c r="BT9" i="3" s="1"/>
  <c r="AV9" i="3"/>
  <c r="BU9" i="3" s="1"/>
  <c r="AW9" i="3"/>
  <c r="BV9" i="3" s="1"/>
  <c r="AX9" i="3"/>
  <c r="BW9" i="3" s="1"/>
  <c r="AA17" i="3"/>
  <c r="AZ17" i="3" s="1"/>
  <c r="AB17" i="3"/>
  <c r="BA17" i="3" s="1"/>
  <c r="AC17" i="3"/>
  <c r="BB17" i="3" s="1"/>
  <c r="AD17" i="3"/>
  <c r="BC17" i="3" s="1"/>
  <c r="AE17" i="3"/>
  <c r="BD17" i="3" s="1"/>
  <c r="AF17" i="3"/>
  <c r="BE17" i="3" s="1"/>
  <c r="AG17" i="3"/>
  <c r="BF17" i="3" s="1"/>
  <c r="AH17" i="3"/>
  <c r="BG17" i="3" s="1"/>
  <c r="AI17" i="3"/>
  <c r="BH17" i="3" s="1"/>
  <c r="AJ17" i="3"/>
  <c r="BI17" i="3" s="1"/>
  <c r="AK17" i="3"/>
  <c r="BJ17" i="3" s="1"/>
  <c r="AL17" i="3"/>
  <c r="BK17" i="3" s="1"/>
  <c r="AM17" i="3"/>
  <c r="BL17" i="3" s="1"/>
  <c r="AN17" i="3"/>
  <c r="BM17" i="3" s="1"/>
  <c r="AO17" i="3"/>
  <c r="BN17" i="3" s="1"/>
  <c r="AP17" i="3"/>
  <c r="BO17" i="3" s="1"/>
  <c r="AQ17" i="3"/>
  <c r="BP17" i="3" s="1"/>
  <c r="AR17" i="3"/>
  <c r="BQ17" i="3" s="1"/>
  <c r="AS17" i="3"/>
  <c r="BR17" i="3" s="1"/>
  <c r="AT17" i="3"/>
  <c r="BS17" i="3" s="1"/>
  <c r="AU17" i="3"/>
  <c r="BT17" i="3" s="1"/>
  <c r="AV17" i="3"/>
  <c r="BU17" i="3" s="1"/>
  <c r="AW17" i="3"/>
  <c r="BV17" i="3" s="1"/>
  <c r="AX17" i="3"/>
  <c r="BW17" i="3" s="1"/>
  <c r="Z17" i="3"/>
  <c r="AY17" i="3" s="1"/>
  <c r="S9" i="3"/>
  <c r="T9" i="3"/>
  <c r="U9" i="3"/>
  <c r="V9" i="3"/>
  <c r="W9" i="3"/>
  <c r="X9" i="3"/>
  <c r="CH10" i="3"/>
  <c r="CH11" i="3"/>
  <c r="CH12" i="3"/>
  <c r="CH13" i="3"/>
  <c r="CH14" i="3"/>
  <c r="CH15" i="3"/>
  <c r="CH16" i="3"/>
  <c r="CF17" i="3"/>
  <c r="CF9" i="3"/>
  <c r="CC17" i="3"/>
  <c r="CE17" i="3" s="1"/>
  <c r="CC9" i="3"/>
  <c r="CD9" i="3" s="1"/>
  <c r="CD17" i="3"/>
  <c r="BZ17" i="3"/>
  <c r="CB17" i="3" s="1"/>
  <c r="BZ9" i="3"/>
  <c r="CB9" i="3" s="1"/>
  <c r="CA17" i="3"/>
  <c r="BY17" i="3"/>
  <c r="BY9" i="3"/>
  <c r="CA9" i="3" l="1"/>
  <c r="CE9" i="3"/>
  <c r="S11" i="3"/>
  <c r="M11" i="3" s="1"/>
  <c r="S10" i="3"/>
  <c r="M10" i="3" s="1"/>
  <c r="BY10" i="3" l="1"/>
  <c r="N10" i="3"/>
  <c r="BY11" i="3"/>
  <c r="N11" i="3"/>
  <c r="S14" i="3" s="1"/>
  <c r="S13" i="3" l="1"/>
  <c r="M13" i="3" s="1"/>
  <c r="S12" i="3"/>
  <c r="M12" i="3" s="1"/>
  <c r="N12" i="3" l="1"/>
  <c r="T14" i="3" s="1"/>
  <c r="M14" i="3" s="1"/>
  <c r="BY12" i="3"/>
  <c r="N13" i="3"/>
  <c r="S15" i="3" s="1"/>
  <c r="M15" i="3" s="1"/>
  <c r="BY13" i="3"/>
  <c r="BY15" i="3" l="1"/>
  <c r="N15" i="3"/>
  <c r="S17" i="3" s="1"/>
  <c r="N14" i="3"/>
  <c r="S16" i="3" s="1"/>
  <c r="M16" i="3" s="1"/>
  <c r="BY14" i="3"/>
  <c r="N16" i="3" l="1"/>
  <c r="T17" i="3" s="1"/>
  <c r="M17" i="3" s="1"/>
  <c r="N17" i="3" s="1"/>
  <c r="P17" i="3" s="1"/>
  <c r="BY16" i="3"/>
  <c r="Q17" i="3" l="1"/>
  <c r="O17" i="3"/>
  <c r="CH17" i="3"/>
  <c r="CG17" i="3"/>
  <c r="J3" i="3"/>
  <c r="B5" i="3" s="1"/>
  <c r="BG16" i="3" l="1"/>
  <c r="P16" i="3" s="1"/>
  <c r="BG15" i="3"/>
  <c r="P15" i="3" s="1"/>
  <c r="O15" i="3" l="1"/>
  <c r="BE13" i="3" s="1"/>
  <c r="P13" i="3" s="1"/>
  <c r="Q15" i="3"/>
  <c r="O16" i="3"/>
  <c r="BF14" i="3" s="1"/>
  <c r="P14" i="3" s="1"/>
  <c r="Q16" i="3"/>
  <c r="BZ16" i="3" l="1"/>
  <c r="CC16" i="3"/>
  <c r="CF16" i="3"/>
  <c r="O14" i="3"/>
  <c r="Q14" i="3"/>
  <c r="CF15" i="3"/>
  <c r="CC15" i="3"/>
  <c r="BZ15" i="3"/>
  <c r="Q13" i="3"/>
  <c r="O13" i="3"/>
  <c r="BC10" i="3" s="1"/>
  <c r="BD11" i="3" l="1"/>
  <c r="P11" i="3" s="1"/>
  <c r="BD12" i="3"/>
  <c r="P12" i="3" s="1"/>
  <c r="BZ13" i="3"/>
  <c r="CC13" i="3"/>
  <c r="CF13" i="3"/>
  <c r="CC14" i="3"/>
  <c r="BZ14" i="3"/>
  <c r="CF14" i="3"/>
  <c r="CD16" i="3"/>
  <c r="CE16" i="3"/>
  <c r="CA15" i="3"/>
  <c r="CB15" i="3"/>
  <c r="CE15" i="3"/>
  <c r="CD15" i="3"/>
  <c r="CA16" i="3"/>
  <c r="CB16" i="3"/>
  <c r="CD14" i="3" l="1"/>
  <c r="CE14" i="3"/>
  <c r="CE13" i="3"/>
  <c r="CD13" i="3"/>
  <c r="CB13" i="3"/>
  <c r="CA13" i="3"/>
  <c r="O12" i="3"/>
  <c r="BB10" i="3" s="1"/>
  <c r="P10" i="3" s="1"/>
  <c r="Q12" i="3"/>
  <c r="CB14" i="3"/>
  <c r="CA14" i="3"/>
  <c r="O11" i="3"/>
  <c r="BA9" i="3" s="1"/>
  <c r="Q11" i="3"/>
  <c r="CF11" i="3" l="1"/>
  <c r="CC11" i="3"/>
  <c r="BZ11" i="3"/>
  <c r="CC12" i="3"/>
  <c r="BZ12" i="3"/>
  <c r="CF12" i="3"/>
  <c r="Q10" i="3"/>
  <c r="O10" i="3"/>
  <c r="AZ9" i="3" s="1"/>
  <c r="P9" i="3" s="1"/>
  <c r="CA12" i="3" l="1"/>
  <c r="CB12" i="3"/>
  <c r="CA11" i="3"/>
  <c r="CB11" i="3"/>
  <c r="O9" i="3"/>
  <c r="CG9" i="3"/>
  <c r="CH9" i="3"/>
  <c r="Q9" i="3"/>
  <c r="CE11" i="3"/>
  <c r="CD11" i="3"/>
  <c r="CD12" i="3"/>
  <c r="CE12" i="3"/>
  <c r="CC10" i="3"/>
  <c r="CF10" i="3"/>
  <c r="BZ10" i="3"/>
  <c r="CB10" i="3" l="1"/>
  <c r="CA10" i="3"/>
  <c r="CD10" i="3"/>
  <c r="CE10" i="3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Vertex42</author>
  </authors>
  <commentList>
    <comment ref="B4" authorId="0" shapeId="0" xr:uid="{00000000-0006-0000-0000-000001000000}">
      <text>
        <r>
          <rPr>
            <b/>
            <sz val="10"/>
            <color indexed="81"/>
            <rFont val="Tahoma"/>
            <family val="2"/>
          </rPr>
          <t>Finish Date:</t>
        </r>
        <r>
          <rPr>
            <sz val="10"/>
            <color indexed="81"/>
            <rFont val="Tahoma"/>
            <family val="2"/>
          </rPr>
          <t xml:space="preserve">
The Finish Date uses the WORKDAY() function to calculate the date to completion, </t>
        </r>
        <r>
          <rPr>
            <i/>
            <sz val="10"/>
            <color indexed="81"/>
            <rFont val="Tahoma"/>
            <family val="2"/>
          </rPr>
          <t>excluding weekends and the holidays</t>
        </r>
        <r>
          <rPr>
            <sz val="10"/>
            <color indexed="81"/>
            <rFont val="Tahoma"/>
            <family val="2"/>
          </rPr>
          <t xml:space="preserve"> listed in the Holidays worksheet.
If you see a #NAME or other error in the Finish Date, you probably need to install the Analysis ToolPak and then recalculate the worksheet by pressing Ctrl+Alt+F9.</t>
        </r>
      </text>
    </comment>
    <comment ref="A8" authorId="0" shapeId="0" xr:uid="{00000000-0006-0000-0000-000002000000}">
      <text>
        <r>
          <rPr>
            <b/>
            <sz val="10"/>
            <color indexed="81"/>
            <rFont val="Tahoma"/>
            <family val="2"/>
          </rPr>
          <t>Task ID:</t>
        </r>
        <r>
          <rPr>
            <sz val="10"/>
            <color indexed="81"/>
            <rFont val="Tahoma"/>
            <family val="2"/>
          </rPr>
          <t xml:space="preserve">
Normally, you would start by assigning IDs as 10, 20, 30, etc. However, the ID can be anything you want, including text.</t>
        </r>
      </text>
    </comment>
    <comment ref="B8" authorId="0" shapeId="0" xr:uid="{00000000-0006-0000-0000-000003000000}">
      <text>
        <r>
          <rPr>
            <b/>
            <sz val="10"/>
            <color indexed="81"/>
            <rFont val="Tahoma"/>
            <family val="2"/>
          </rPr>
          <t>Task Name:</t>
        </r>
        <r>
          <rPr>
            <sz val="10"/>
            <color indexed="81"/>
            <rFont val="Tahoma"/>
            <family val="2"/>
          </rPr>
          <t xml:space="preserve">
The task name is a description that will show up in the gantt chart. The task name will be bolded if the task is a </t>
        </r>
        <r>
          <rPr>
            <b/>
            <sz val="10"/>
            <color indexed="81"/>
            <rFont val="Tahoma"/>
            <family val="2"/>
          </rPr>
          <t>critical task</t>
        </r>
        <r>
          <rPr>
            <sz val="10"/>
            <color indexed="81"/>
            <rFont val="Tahoma"/>
            <family val="2"/>
          </rPr>
          <t>. This is done through conditional formatting.</t>
        </r>
      </text>
    </comment>
    <comment ref="C8" authorId="0" shapeId="0" xr:uid="{00000000-0006-0000-0000-000004000000}">
      <text>
        <r>
          <rPr>
            <b/>
            <sz val="10"/>
            <color indexed="81"/>
            <rFont val="Tahoma"/>
            <family val="2"/>
          </rPr>
          <t>Predecessors:</t>
        </r>
        <r>
          <rPr>
            <sz val="10"/>
            <color indexed="81"/>
            <rFont val="Tahoma"/>
            <family val="2"/>
          </rPr>
          <t xml:space="preserve">
The set of events immediately preceding the task. In a network diagram or PERT chart, the predecessors for a particular task are all the tasks which have arrows pointing to that particular task.
- Each predecessor needs to refer to the ID in column A.
</t>
        </r>
        <r>
          <rPr>
            <b/>
            <sz val="10"/>
            <color indexed="81"/>
            <rFont val="Tahoma"/>
            <family val="2"/>
          </rPr>
          <t>Successors:</t>
        </r>
        <r>
          <rPr>
            <sz val="10"/>
            <color indexed="81"/>
            <rFont val="Tahoma"/>
            <family val="2"/>
          </rPr>
          <t xml:space="preserve">
The set of events immediately following a particular task. In a network diagram or PERT chart, arrows are drawn from a task to its successors.</t>
        </r>
      </text>
    </comment>
    <comment ref="I8" authorId="0" shapeId="0" xr:uid="{00000000-0006-0000-0000-000005000000}">
      <text>
        <r>
          <rPr>
            <b/>
            <sz val="10"/>
            <color indexed="81"/>
            <rFont val="Tahoma"/>
            <family val="2"/>
          </rPr>
          <t>Optimistic Time (O):</t>
        </r>
        <r>
          <rPr>
            <sz val="10"/>
            <color indexed="81"/>
            <rFont val="Tahoma"/>
            <family val="2"/>
          </rPr>
          <t xml:space="preserve">
The </t>
        </r>
        <r>
          <rPr>
            <b/>
            <sz val="10"/>
            <color indexed="81"/>
            <rFont val="Tahoma"/>
            <family val="2"/>
          </rPr>
          <t>minimum</t>
        </r>
        <r>
          <rPr>
            <sz val="10"/>
            <color indexed="81"/>
            <rFont val="Tahoma"/>
            <family val="2"/>
          </rPr>
          <t xml:space="preserve"> time required to complete the task. Assumes that everything proceeds faster than normal.</t>
        </r>
      </text>
    </comment>
    <comment ref="J8" authorId="0" shapeId="0" xr:uid="{00000000-0006-0000-0000-000006000000}">
      <text>
        <r>
          <rPr>
            <b/>
            <sz val="10"/>
            <color indexed="81"/>
            <rFont val="Tahoma"/>
            <family val="2"/>
          </rPr>
          <t>Most Likely Time (M):</t>
        </r>
        <r>
          <rPr>
            <sz val="10"/>
            <color indexed="81"/>
            <rFont val="Tahoma"/>
            <family val="2"/>
          </rPr>
          <t xml:space="preserve">
The most likely time required to complete the task, assuming everything proceeds as normal.</t>
        </r>
      </text>
    </comment>
    <comment ref="K8" authorId="0" shapeId="0" xr:uid="{00000000-0006-0000-0000-000007000000}">
      <text>
        <r>
          <rPr>
            <b/>
            <sz val="10"/>
            <color indexed="81"/>
            <rFont val="Tahoma"/>
            <family val="2"/>
          </rPr>
          <t>Pessimistic Time (P):</t>
        </r>
        <r>
          <rPr>
            <sz val="10"/>
            <color indexed="81"/>
            <rFont val="Tahoma"/>
            <family val="2"/>
          </rPr>
          <t xml:space="preserve">
The </t>
        </r>
        <r>
          <rPr>
            <b/>
            <sz val="10"/>
            <color indexed="81"/>
            <rFont val="Tahoma"/>
            <family val="2"/>
          </rPr>
          <t>maximum</t>
        </r>
        <r>
          <rPr>
            <sz val="10"/>
            <color indexed="81"/>
            <rFont val="Tahoma"/>
            <family val="2"/>
          </rPr>
          <t xml:space="preserve"> time required to complete the task. Assumes that everything proceeds faster than normal.</t>
        </r>
      </text>
    </comment>
    <comment ref="L8" authorId="0" shapeId="0" xr:uid="{00000000-0006-0000-0000-000008000000}">
      <text>
        <r>
          <rPr>
            <b/>
            <sz val="10"/>
            <color indexed="81"/>
            <rFont val="Tahoma"/>
            <family val="2"/>
          </rPr>
          <t>Duration or Expected Time:</t>
        </r>
        <r>
          <rPr>
            <sz val="10"/>
            <color indexed="81"/>
            <rFont val="Tahoma"/>
            <family val="2"/>
          </rPr>
          <t xml:space="preserve">
Using a Beta distribution, where O is the minimum, P is the maximum, and M is the most likely value, the formula for calculating the mean or expected time is:
Duration = (O+4M+P)/6
Using a Triangular distribution, the mean of the distribution would be:
Duration = (O+M+P)/3</t>
        </r>
      </text>
    </comment>
    <comment ref="M8" authorId="0" shapeId="0" xr:uid="{00000000-0006-0000-0000-000009000000}">
      <text>
        <r>
          <rPr>
            <b/>
            <sz val="10"/>
            <color indexed="81"/>
            <rFont val="Tahoma"/>
            <family val="2"/>
          </rPr>
          <t>Early Start Time:</t>
        </r>
        <r>
          <rPr>
            <sz val="10"/>
            <color indexed="81"/>
            <rFont val="Tahoma"/>
            <family val="2"/>
          </rPr>
          <t xml:space="preserve">
The ES is the maximum EF of all predecessors, except for the first task where the ES=0.</t>
        </r>
      </text>
    </comment>
    <comment ref="N8" authorId="0" shapeId="0" xr:uid="{00000000-0006-0000-0000-00000A000000}">
      <text>
        <r>
          <rPr>
            <b/>
            <sz val="10"/>
            <color indexed="81"/>
            <rFont val="Tahoma"/>
            <family val="2"/>
          </rPr>
          <t>Early Finish Time:</t>
        </r>
        <r>
          <rPr>
            <sz val="10"/>
            <color indexed="81"/>
            <rFont val="Tahoma"/>
            <family val="2"/>
          </rPr>
          <t xml:space="preserve">
The EF time is the ES time plus the duration (EF=ES+Duration).</t>
        </r>
      </text>
    </comment>
    <comment ref="O8" authorId="0" shapeId="0" xr:uid="{00000000-0006-0000-0000-00000B000000}">
      <text>
        <r>
          <rPr>
            <b/>
            <sz val="10"/>
            <color indexed="81"/>
            <rFont val="Tahoma"/>
            <family val="2"/>
          </rPr>
          <t>Late Start Time:</t>
        </r>
        <r>
          <rPr>
            <sz val="10"/>
            <color indexed="81"/>
            <rFont val="Tahoma"/>
            <family val="2"/>
          </rPr>
          <t xml:space="preserve">
The LS time is calculated as the LF time minus the duration (LS=LF-Duration).</t>
        </r>
      </text>
    </comment>
    <comment ref="P8" authorId="0" shapeId="0" xr:uid="{00000000-0006-0000-0000-00000C000000}">
      <text>
        <r>
          <rPr>
            <b/>
            <sz val="10"/>
            <color indexed="81"/>
            <rFont val="Tahoma"/>
            <family val="2"/>
          </rPr>
          <t>Late Finish Time:</t>
        </r>
        <r>
          <rPr>
            <sz val="10"/>
            <color indexed="81"/>
            <rFont val="Tahoma"/>
            <family val="2"/>
          </rPr>
          <t xml:space="preserve">
The LF time is the minimum LS of all the successors, except for the last task where LF equals EF.</t>
        </r>
      </text>
    </comment>
    <comment ref="Q8" authorId="0" shapeId="0" xr:uid="{00000000-0006-0000-0000-00000D000000}">
      <text>
        <r>
          <rPr>
            <b/>
            <sz val="10"/>
            <color indexed="81"/>
            <rFont val="Tahoma"/>
            <family val="2"/>
          </rPr>
          <t>Slack Time:</t>
        </r>
        <r>
          <rPr>
            <sz val="10"/>
            <color indexed="81"/>
            <rFont val="Tahoma"/>
            <family val="2"/>
          </rPr>
          <t xml:space="preserve">
The Slack time is calculated as LF minus EF. It can also be calculated as LS minus ES. </t>
        </r>
        <r>
          <rPr>
            <b/>
            <sz val="10"/>
            <color indexed="81"/>
            <rFont val="Tahoma"/>
            <family val="2"/>
          </rPr>
          <t>If the slack is zero, then the task is on the critical path.</t>
        </r>
      </text>
    </comment>
  </commentList>
</comments>
</file>

<file path=xl/sharedStrings.xml><?xml version="1.0" encoding="utf-8"?>
<sst xmlns="http://schemas.openxmlformats.org/spreadsheetml/2006/main" count="50" uniqueCount="45">
  <si>
    <t>ID</t>
  </si>
  <si>
    <t>Task Name</t>
  </si>
  <si>
    <t>Start</t>
  </si>
  <si>
    <t>Finish</t>
  </si>
  <si>
    <t>ES</t>
  </si>
  <si>
    <t>EF</t>
  </si>
  <si>
    <t>LS</t>
  </si>
  <si>
    <t>Slack</t>
  </si>
  <si>
    <t>LF</t>
  </si>
  <si>
    <t>EF of Predecessors</t>
  </si>
  <si>
    <t>Successors</t>
  </si>
  <si>
    <t>LS of Successors</t>
  </si>
  <si>
    <t>Start Date</t>
  </si>
  <si>
    <t>Duration</t>
  </si>
  <si>
    <t>Events</t>
  </si>
  <si>
    <t>Axis</t>
  </si>
  <si>
    <t>Finish Date</t>
  </si>
  <si>
    <t>Critical</t>
  </si>
  <si>
    <t>+T</t>
  </si>
  <si>
    <t>-T</t>
  </si>
  <si>
    <t>Holidays to Exclude from Working Days</t>
  </si>
  <si>
    <t>Date</t>
  </si>
  <si>
    <t>Non-Working Days</t>
  </si>
  <si>
    <t>New Year's Day</t>
  </si>
  <si>
    <t>Christmas</t>
  </si>
  <si>
    <t>Weeks</t>
  </si>
  <si>
    <t>Days</t>
  </si>
  <si>
    <t>Days to Completion</t>
  </si>
  <si>
    <t>Task A</t>
  </si>
  <si>
    <t>Task B</t>
  </si>
  <si>
    <t>Task C</t>
  </si>
  <si>
    <t>Task D</t>
  </si>
  <si>
    <t>Task E</t>
  </si>
  <si>
    <t>Task F</t>
  </si>
  <si>
    <t>Task G</t>
  </si>
  <si>
    <r>
      <t xml:space="preserve">Predecessors
</t>
    </r>
    <r>
      <rPr>
        <sz val="8"/>
        <color indexed="9"/>
        <rFont val="Arial"/>
        <family val="2"/>
      </rPr>
      <t>(Enter one ID per cell)</t>
    </r>
  </si>
  <si>
    <r>
      <t xml:space="preserve">M
</t>
    </r>
    <r>
      <rPr>
        <sz val="8"/>
        <color indexed="9"/>
        <rFont val="Arial"/>
        <family val="2"/>
      </rPr>
      <t>(most likely)</t>
    </r>
  </si>
  <si>
    <r>
      <t xml:space="preserve">O
</t>
    </r>
    <r>
      <rPr>
        <sz val="8"/>
        <color indexed="9"/>
        <rFont val="Arial"/>
        <family val="2"/>
      </rPr>
      <t>(min)</t>
    </r>
  </si>
  <si>
    <r>
      <t xml:space="preserve">P
</t>
    </r>
    <r>
      <rPr>
        <sz val="8"/>
        <color indexed="9"/>
        <rFont val="Arial"/>
        <family val="2"/>
      </rPr>
      <t>(max)</t>
    </r>
  </si>
  <si>
    <r>
      <t xml:space="preserve">Duration
</t>
    </r>
    <r>
      <rPr>
        <sz val="8"/>
        <color indexed="9"/>
        <rFont val="Arial"/>
        <family val="2"/>
      </rPr>
      <t>(exp. time)</t>
    </r>
  </si>
  <si>
    <t>Triangular</t>
  </si>
  <si>
    <t>Time Distribution:</t>
  </si>
  <si>
    <t>Series Used in the Gantt Chart</t>
  </si>
  <si>
    <t>Times (in Days)</t>
  </si>
  <si>
    <t>[42]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</si>
</sst>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3" x14ac:knownFonts="1">
    <font>
      <sz val="10"/>
      <name val="Arial"/>
    </font>
    <font>
      <b/>
      <sz val="10"/>
      <name val="Arial"/>
      <family val="2"/>
    </font>
    <font>
      <sz val="10"/>
      <name val="Arial"/>
      <family val="2"/>
    </font>
    <font>
      <u/>
      <sz val="10"/>
      <color indexed="12"/>
      <name val="Arial"/>
      <family val="2"/>
    </font>
    <font>
      <sz val="8"/>
      <name val="Arial"/>
      <family val="2"/>
    </font>
    <font>
      <b/>
      <sz val="10"/>
      <color indexed="9"/>
      <name val="Arial"/>
      <family val="2"/>
    </font>
    <font>
      <i/>
      <sz val="10"/>
      <name val="Arial"/>
      <family val="2"/>
    </font>
    <font>
      <sz val="8"/>
      <color indexed="9"/>
      <name val="Arial"/>
      <family val="2"/>
    </font>
    <font>
      <sz val="10"/>
      <color indexed="81"/>
      <name val="Tahoma"/>
      <family val="2"/>
    </font>
    <font>
      <b/>
      <sz val="10"/>
      <color indexed="81"/>
      <name val="Tahoma"/>
      <family val="2"/>
    </font>
    <font>
      <i/>
      <sz val="8"/>
      <name val="Arial"/>
      <family val="2"/>
    </font>
    <font>
      <i/>
      <sz val="10"/>
      <color indexed="81"/>
      <name val="Tahoma"/>
      <family val="2"/>
    </font>
    <font>
      <sz val="6"/>
      <color indexed="9"/>
      <name val="Arial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36"/>
      <name val="Calibri"/>
      <family val="2"/>
    </font>
    <font>
      <b/>
      <sz val="11"/>
      <color indexed="50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18"/>
      <name val="Calibri"/>
      <family val="2"/>
    </font>
    <font>
      <b/>
      <sz val="13"/>
      <color indexed="18"/>
      <name val="Calibri"/>
      <family val="2"/>
    </font>
    <font>
      <b/>
      <sz val="11"/>
      <color indexed="18"/>
      <name val="Calibri"/>
      <family val="2"/>
    </font>
    <font>
      <sz val="11"/>
      <color indexed="53"/>
      <name val="Calibri"/>
      <family val="2"/>
    </font>
    <font>
      <sz val="11"/>
      <color indexed="50"/>
      <name val="Calibri"/>
      <family val="2"/>
    </font>
    <font>
      <sz val="11"/>
      <color indexed="59"/>
      <name val="Calibri"/>
      <family val="2"/>
    </font>
    <font>
      <b/>
      <sz val="11"/>
      <color indexed="63"/>
      <name val="Calibri"/>
      <family val="2"/>
    </font>
    <font>
      <b/>
      <sz val="18"/>
      <color indexed="18"/>
      <name val="Cambria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sz val="12"/>
      <color indexed="10"/>
      <name val="Arial"/>
      <family val="2"/>
    </font>
    <font>
      <sz val="10"/>
      <color theme="4"/>
      <name val="Arial"/>
      <family val="2"/>
    </font>
    <font>
      <b/>
      <sz val="13"/>
      <color theme="4"/>
      <name val="Arial"/>
      <family val="2"/>
    </font>
  </fonts>
  <fills count="26">
    <fill>
      <patternFill patternType="none"/>
    </fill>
    <fill>
      <patternFill patternType="gray125"/>
    </fill>
    <fill>
      <patternFill patternType="solid">
        <fgColor indexed="47"/>
      </patternFill>
    </fill>
    <fill>
      <patternFill patternType="solid">
        <fgColor indexed="46"/>
      </patternFill>
    </fill>
    <fill>
      <patternFill patternType="solid">
        <fgColor indexed="41"/>
      </patternFill>
    </fill>
    <fill>
      <patternFill patternType="solid">
        <fgColor indexed="26"/>
      </patternFill>
    </fill>
    <fill>
      <patternFill patternType="solid">
        <fgColor indexed="51"/>
      </patternFill>
    </fill>
    <fill>
      <patternFill patternType="solid">
        <fgColor indexed="61"/>
      </patternFill>
    </fill>
    <fill>
      <patternFill patternType="solid">
        <fgColor indexed="52"/>
      </patternFill>
    </fill>
    <fill>
      <patternFill patternType="solid">
        <fgColor indexed="20"/>
      </patternFill>
    </fill>
    <fill>
      <patternFill patternType="solid">
        <fgColor indexed="40"/>
      </patternFill>
    </fill>
    <fill>
      <patternFill patternType="solid">
        <fgColor indexed="29"/>
      </patternFill>
    </fill>
    <fill>
      <patternFill patternType="solid">
        <fgColor indexed="14"/>
      </patternFill>
    </fill>
    <fill>
      <patternFill patternType="solid">
        <fgColor indexed="23"/>
      </patternFill>
    </fill>
    <fill>
      <patternFill patternType="solid">
        <fgColor indexed="15"/>
      </patternFill>
    </fill>
    <fill>
      <patternFill patternType="solid">
        <fgColor indexed="10"/>
      </patternFill>
    </fill>
    <fill>
      <patternFill patternType="solid">
        <fgColor indexed="45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2"/>
      </patternFill>
    </fill>
    <fill>
      <patternFill patternType="solid">
        <fgColor indexed="2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/>
        <bgColor indexed="64"/>
      </patternFill>
    </fill>
  </fills>
  <borders count="12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40"/>
      </bottom>
      <diagonal/>
    </border>
    <border>
      <left/>
      <right/>
      <top/>
      <bottom style="thick">
        <color indexed="51"/>
      </bottom>
      <diagonal/>
    </border>
    <border>
      <left/>
      <right/>
      <top/>
      <bottom style="medium">
        <color indexed="52"/>
      </bottom>
      <diagonal/>
    </border>
    <border>
      <left/>
      <right/>
      <top/>
      <bottom style="double">
        <color indexed="50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40"/>
      </top>
      <bottom style="double">
        <color indexed="40"/>
      </bottom>
      <diagonal/>
    </border>
    <border>
      <left/>
      <right/>
      <top style="thin">
        <color indexed="55"/>
      </top>
      <bottom style="thin">
        <color indexed="55"/>
      </bottom>
      <diagonal/>
    </border>
    <border>
      <left/>
      <right style="thin">
        <color indexed="55"/>
      </right>
      <top style="thin">
        <color indexed="55"/>
      </top>
      <bottom style="thin">
        <color indexed="55"/>
      </bottom>
      <diagonal/>
    </border>
  </borders>
  <cellStyleXfs count="43">
    <xf numFmtId="0" fontId="0" fillId="0" borderId="0"/>
    <xf numFmtId="0" fontId="13" fillId="2" borderId="0" applyNumberFormat="0" applyBorder="0" applyAlignment="0" applyProtection="0"/>
    <xf numFmtId="0" fontId="13" fillId="3" borderId="0" applyNumberFormat="0" applyBorder="0" applyAlignment="0" applyProtection="0"/>
    <xf numFmtId="0" fontId="13" fillId="3" borderId="0" applyNumberFormat="0" applyBorder="0" applyAlignment="0" applyProtection="0"/>
    <xf numFmtId="0" fontId="13" fillId="2" borderId="0" applyNumberFormat="0" applyBorder="0" applyAlignment="0" applyProtection="0"/>
    <xf numFmtId="0" fontId="13" fillId="4" borderId="0" applyNumberFormat="0" applyBorder="0" applyAlignment="0" applyProtection="0"/>
    <xf numFmtId="0" fontId="13" fillId="5" borderId="0" applyNumberFormat="0" applyBorder="0" applyAlignment="0" applyProtection="0"/>
    <xf numFmtId="0" fontId="13" fillId="6" borderId="0" applyNumberFormat="0" applyBorder="0" applyAlignment="0" applyProtection="0"/>
    <xf numFmtId="0" fontId="13" fillId="7" borderId="0" applyNumberFormat="0" applyBorder="0" applyAlignment="0" applyProtection="0"/>
    <xf numFmtId="0" fontId="13" fillId="7" borderId="0" applyNumberFormat="0" applyBorder="0" applyAlignment="0" applyProtection="0"/>
    <xf numFmtId="0" fontId="13" fillId="6" borderId="0" applyNumberFormat="0" applyBorder="0" applyAlignment="0" applyProtection="0"/>
    <xf numFmtId="0" fontId="13" fillId="4" borderId="0" applyNumberFormat="0" applyBorder="0" applyAlignment="0" applyProtection="0"/>
    <xf numFmtId="0" fontId="13" fillId="5" borderId="0" applyNumberFormat="0" applyBorder="0" applyAlignment="0" applyProtection="0"/>
    <xf numFmtId="0" fontId="14" fillId="8" borderId="0" applyNumberFormat="0" applyBorder="0" applyAlignment="0" applyProtection="0"/>
    <xf numFmtId="0" fontId="14" fillId="9" borderId="0" applyNumberFormat="0" applyBorder="0" applyAlignment="0" applyProtection="0"/>
    <xf numFmtId="0" fontId="14" fillId="9" borderId="0" applyNumberFormat="0" applyBorder="0" applyAlignment="0" applyProtection="0"/>
    <xf numFmtId="0" fontId="14" fillId="8" borderId="0" applyNumberFormat="0" applyBorder="0" applyAlignment="0" applyProtection="0"/>
    <xf numFmtId="0" fontId="14" fillId="10" borderId="0" applyNumberFormat="0" applyBorder="0" applyAlignment="0" applyProtection="0"/>
    <xf numFmtId="0" fontId="14" fillId="11" borderId="0" applyNumberFormat="0" applyBorder="0" applyAlignment="0" applyProtection="0"/>
    <xf numFmtId="0" fontId="14" fillId="10" borderId="0" applyNumberFormat="0" applyBorder="0" applyAlignment="0" applyProtection="0"/>
    <xf numFmtId="0" fontId="14" fillId="12" borderId="0" applyNumberFormat="0" applyBorder="0" applyAlignment="0" applyProtection="0"/>
    <xf numFmtId="0" fontId="14" fillId="9" borderId="0" applyNumberFormat="0" applyBorder="0" applyAlignment="0" applyProtection="0"/>
    <xf numFmtId="0" fontId="14" fillId="13" borderId="0" applyNumberFormat="0" applyBorder="0" applyAlignment="0" applyProtection="0"/>
    <xf numFmtId="0" fontId="14" fillId="14" borderId="0" applyNumberFormat="0" applyBorder="0" applyAlignment="0" applyProtection="0"/>
    <xf numFmtId="0" fontId="14" fillId="15" borderId="0" applyNumberFormat="0" applyBorder="0" applyAlignment="0" applyProtection="0"/>
    <xf numFmtId="0" fontId="15" fillId="16" borderId="0" applyNumberFormat="0" applyBorder="0" applyAlignment="0" applyProtection="0"/>
    <xf numFmtId="0" fontId="16" fillId="17" borderId="1" applyNumberFormat="0" applyAlignment="0" applyProtection="0"/>
    <xf numFmtId="0" fontId="17" fillId="18" borderId="2" applyNumberFormat="0" applyAlignment="0" applyProtection="0"/>
    <xf numFmtId="0" fontId="18" fillId="0" borderId="0" applyNumberFormat="0" applyFill="0" applyBorder="0" applyAlignment="0" applyProtection="0"/>
    <xf numFmtId="0" fontId="19" fillId="19" borderId="0" applyNumberFormat="0" applyBorder="0" applyAlignment="0" applyProtection="0"/>
    <xf numFmtId="0" fontId="20" fillId="0" borderId="3" applyNumberFormat="0" applyFill="0" applyAlignment="0" applyProtection="0"/>
    <xf numFmtId="0" fontId="21" fillId="0" borderId="4" applyNumberFormat="0" applyFill="0" applyAlignment="0" applyProtection="0"/>
    <xf numFmtId="0" fontId="22" fillId="0" borderId="5" applyNumberFormat="0" applyFill="0" applyAlignment="0" applyProtection="0"/>
    <xf numFmtId="0" fontId="22" fillId="0" borderId="0" applyNumberFormat="0" applyFill="0" applyBorder="0" applyAlignment="0" applyProtection="0"/>
    <xf numFmtId="0" fontId="3" fillId="0" borderId="0" applyNumberFormat="0" applyFill="0" applyBorder="0" applyAlignment="0" applyProtection="0">
      <alignment vertical="top"/>
      <protection locked="0"/>
    </xf>
    <xf numFmtId="0" fontId="23" fillId="11" borderId="1" applyNumberFormat="0" applyAlignment="0" applyProtection="0"/>
    <xf numFmtId="0" fontId="24" fillId="0" borderId="6" applyNumberFormat="0" applyFill="0" applyAlignment="0" applyProtection="0"/>
    <xf numFmtId="0" fontId="25" fillId="5" borderId="0" applyNumberFormat="0" applyBorder="0" applyAlignment="0" applyProtection="0"/>
    <xf numFmtId="0" fontId="2" fillId="5" borderId="7" applyNumberFormat="0" applyFont="0" applyAlignment="0" applyProtection="0"/>
    <xf numFmtId="0" fontId="26" fillId="17" borderId="8" applyNumberFormat="0" applyAlignment="0" applyProtection="0"/>
    <xf numFmtId="0" fontId="27" fillId="0" borderId="0" applyNumberFormat="0" applyFill="0" applyBorder="0" applyAlignment="0" applyProtection="0"/>
    <xf numFmtId="0" fontId="28" fillId="0" borderId="9" applyNumberFormat="0" applyFill="0" applyAlignment="0" applyProtection="0"/>
    <xf numFmtId="0" fontId="29" fillId="0" borderId="0" applyNumberFormat="0" applyFill="0" applyBorder="0" applyAlignment="0" applyProtection="0"/>
  </cellStyleXfs>
  <cellXfs count="4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34" applyAlignment="1" applyProtection="1"/>
    <xf numFmtId="0" fontId="0" fillId="20" borderId="0" xfId="0" applyFill="1" applyBorder="1" applyAlignment="1">
      <alignment horizontal="center"/>
    </xf>
    <xf numFmtId="14" fontId="0" fillId="0" borderId="0" xfId="0" applyNumberFormat="1"/>
    <xf numFmtId="0" fontId="4" fillId="0" borderId="0" xfId="0" applyNumberFormat="1" applyFont="1"/>
    <xf numFmtId="2" fontId="4" fillId="0" borderId="0" xfId="0" applyNumberFormat="1" applyFont="1"/>
    <xf numFmtId="0" fontId="2" fillId="0" borderId="0" xfId="0" quotePrefix="1" applyFont="1" applyBorder="1" applyAlignment="1">
      <alignment horizontal="right"/>
    </xf>
    <xf numFmtId="0" fontId="0" fillId="0" borderId="0" xfId="0" applyBorder="1"/>
    <xf numFmtId="0" fontId="4" fillId="0" borderId="0" xfId="0" applyFont="1"/>
    <xf numFmtId="0" fontId="2" fillId="20" borderId="0" xfId="0" applyFont="1" applyFill="1" applyAlignment="1">
      <alignment horizontal="center"/>
    </xf>
    <xf numFmtId="0" fontId="0" fillId="21" borderId="0" xfId="0" applyFill="1"/>
    <xf numFmtId="2" fontId="0" fillId="20" borderId="0" xfId="0" applyNumberFormat="1" applyFill="1" applyBorder="1"/>
    <xf numFmtId="2" fontId="6" fillId="20" borderId="0" xfId="0" applyNumberFormat="1" applyFont="1" applyFill="1" applyBorder="1"/>
    <xf numFmtId="0" fontId="4" fillId="0" borderId="0" xfId="0" applyFont="1" applyBorder="1" applyAlignment="1">
      <alignment horizontal="center"/>
    </xf>
    <xf numFmtId="0" fontId="10" fillId="0" borderId="0" xfId="0" applyFont="1" applyBorder="1" applyAlignment="1">
      <alignment horizontal="right"/>
    </xf>
    <xf numFmtId="0" fontId="4" fillId="0" borderId="0" xfId="0" applyFont="1" applyAlignment="1">
      <alignment horizontal="right"/>
    </xf>
    <xf numFmtId="0" fontId="0" fillId="20" borderId="0" xfId="0" applyNumberFormat="1" applyFill="1" applyBorder="1" applyAlignment="1">
      <alignment horizontal="center"/>
    </xf>
    <xf numFmtId="0" fontId="5" fillId="22" borderId="0" xfId="0" applyFont="1" applyFill="1" applyBorder="1"/>
    <xf numFmtId="0" fontId="5" fillId="23" borderId="0" xfId="0" applyFont="1" applyFill="1" applyBorder="1"/>
    <xf numFmtId="0" fontId="10" fillId="0" borderId="0" xfId="0" applyFont="1"/>
    <xf numFmtId="0" fontId="2" fillId="0" borderId="7" xfId="0" applyFont="1" applyFill="1" applyBorder="1" applyAlignment="1">
      <alignment horizontal="center"/>
    </xf>
    <xf numFmtId="0" fontId="0" fillId="0" borderId="7" xfId="0" applyNumberFormat="1" applyFill="1" applyBorder="1" applyAlignment="1">
      <alignment horizontal="center"/>
    </xf>
    <xf numFmtId="14" fontId="0" fillId="0" borderId="7" xfId="0" applyNumberFormat="1" applyBorder="1" applyAlignment="1">
      <alignment horizontal="center"/>
    </xf>
    <xf numFmtId="2" fontId="0" fillId="20" borderId="0" xfId="0" applyNumberFormat="1" applyFill="1" applyAlignment="1">
      <alignment horizontal="center"/>
    </xf>
    <xf numFmtId="0" fontId="2" fillId="0" borderId="0" xfId="0" applyFont="1" applyAlignment="1">
      <alignment horizontal="center"/>
    </xf>
    <xf numFmtId="14" fontId="0" fillId="20" borderId="0" xfId="0" applyNumberFormat="1" applyFill="1" applyBorder="1" applyAlignment="1">
      <alignment horizontal="center"/>
    </xf>
    <xf numFmtId="14" fontId="2" fillId="0" borderId="0" xfId="0" applyNumberFormat="1" applyFont="1" applyAlignment="1">
      <alignment horizontal="center"/>
    </xf>
    <xf numFmtId="0" fontId="12" fillId="0" borderId="0" xfId="0" applyFont="1" applyBorder="1" applyAlignment="1">
      <alignment horizontal="right"/>
    </xf>
    <xf numFmtId="0" fontId="30" fillId="0" borderId="0" xfId="0" applyFont="1" applyBorder="1" applyAlignment="1">
      <alignment horizontal="left"/>
    </xf>
    <xf numFmtId="0" fontId="0" fillId="20" borderId="0" xfId="0" applyFill="1" applyBorder="1"/>
    <xf numFmtId="0" fontId="0" fillId="0" borderId="10" xfId="0" applyFill="1" applyBorder="1"/>
    <xf numFmtId="0" fontId="2" fillId="0" borderId="11" xfId="0" applyFont="1" applyFill="1" applyBorder="1" applyAlignment="1">
      <alignment horizontal="center"/>
    </xf>
    <xf numFmtId="0" fontId="5" fillId="25" borderId="0" xfId="0" applyFont="1" applyFill="1" applyBorder="1" applyAlignment="1">
      <alignment horizontal="center" vertical="center"/>
    </xf>
    <xf numFmtId="0" fontId="5" fillId="25" borderId="0" xfId="0" applyFont="1" applyFill="1" applyBorder="1" applyAlignment="1">
      <alignment vertical="center"/>
    </xf>
    <xf numFmtId="0" fontId="5" fillId="25" borderId="0" xfId="0" applyFont="1" applyFill="1" applyBorder="1" applyAlignment="1">
      <alignment horizontal="center" wrapText="1"/>
    </xf>
    <xf numFmtId="0" fontId="5" fillId="25" borderId="0" xfId="0" applyFont="1" applyFill="1" applyBorder="1" applyAlignment="1">
      <alignment horizontal="right" vertical="center" wrapText="1"/>
    </xf>
    <xf numFmtId="0" fontId="5" fillId="25" borderId="0" xfId="0" applyFont="1" applyFill="1" applyBorder="1" applyAlignment="1">
      <alignment horizontal="right" vertical="center"/>
    </xf>
    <xf numFmtId="0" fontId="31" fillId="24" borderId="0" xfId="0" applyFont="1" applyFill="1" applyAlignment="1">
      <alignment vertical="center"/>
    </xf>
    <xf numFmtId="0" fontId="32" fillId="24" borderId="0" xfId="0" applyFont="1" applyFill="1" applyAlignment="1">
      <alignment vertical="center"/>
    </xf>
    <xf numFmtId="0" fontId="5" fillId="25" borderId="0" xfId="0" applyFont="1" applyFill="1" applyBorder="1" applyAlignment="1">
      <alignment horizontal="left" wrapText="1"/>
    </xf>
    <xf numFmtId="0" fontId="1" fillId="0" borderId="0" xfId="0" applyFont="1" applyBorder="1" applyAlignment="1">
      <alignment horizontal="center"/>
    </xf>
    <xf numFmtId="0" fontId="2" fillId="0" borderId="0" xfId="0" applyFont="1" applyAlignment="1">
      <alignment horizontal="left" vertical="top" wrapText="1"/>
    </xf>
  </cellXfs>
  <cellStyles count="43">
    <cellStyle name="20% - 着色 1" xfId="1" builtinId="30" customBuiltin="1"/>
    <cellStyle name="20% - 着色 2" xfId="2" builtinId="34" customBuiltin="1"/>
    <cellStyle name="20% - 着色 3" xfId="3" builtinId="38" customBuiltin="1"/>
    <cellStyle name="20% - 着色 4" xfId="4" builtinId="42" customBuiltin="1"/>
    <cellStyle name="20% - 着色 5" xfId="5" builtinId="46" customBuiltin="1"/>
    <cellStyle name="20% - 着色 6" xfId="6" builtinId="50" customBuiltin="1"/>
    <cellStyle name="40% - 着色 1" xfId="7" builtinId="31" customBuiltin="1"/>
    <cellStyle name="40% - 着色 2" xfId="8" builtinId="35" customBuiltin="1"/>
    <cellStyle name="40% - 着色 3" xfId="9" builtinId="39" customBuiltin="1"/>
    <cellStyle name="40% - 着色 4" xfId="10" builtinId="43" customBuiltin="1"/>
    <cellStyle name="40% - 着色 5" xfId="11" builtinId="47" customBuiltin="1"/>
    <cellStyle name="40% - 着色 6" xfId="12" builtinId="51" customBuiltin="1"/>
    <cellStyle name="60% - 着色 1" xfId="13" builtinId="32" customBuiltin="1"/>
    <cellStyle name="60% - 着色 2" xfId="14" builtinId="36" customBuiltin="1"/>
    <cellStyle name="60% - 着色 3" xfId="15" builtinId="40" customBuiltin="1"/>
    <cellStyle name="60% - 着色 4" xfId="16" builtinId="44" customBuiltin="1"/>
    <cellStyle name="60% - 着色 5" xfId="17" builtinId="48" customBuiltin="1"/>
    <cellStyle name="60% - 着色 6" xfId="18" builtinId="52" customBuiltin="1"/>
    <cellStyle name="标题" xfId="40" builtinId="15" customBuiltin="1"/>
    <cellStyle name="标题 1" xfId="30" builtinId="16" customBuiltin="1"/>
    <cellStyle name="标题 2" xfId="31" builtinId="17" customBuiltin="1"/>
    <cellStyle name="标题 3" xfId="32" builtinId="18" customBuiltin="1"/>
    <cellStyle name="标题 4" xfId="33" builtinId="19" customBuiltin="1"/>
    <cellStyle name="差" xfId="25" builtinId="27" customBuiltin="1"/>
    <cellStyle name="常规" xfId="0" builtinId="0"/>
    <cellStyle name="超链接" xfId="34" builtinId="8"/>
    <cellStyle name="好" xfId="29" builtinId="26" customBuiltin="1"/>
    <cellStyle name="汇总" xfId="41" builtinId="25" customBuiltin="1"/>
    <cellStyle name="计算" xfId="26" builtinId="22" customBuiltin="1"/>
    <cellStyle name="检查单元格" xfId="27" builtinId="23" customBuiltin="1"/>
    <cellStyle name="解释性文本" xfId="28" builtinId="53" customBuiltin="1"/>
    <cellStyle name="警告文本" xfId="42" builtinId="11" customBuiltin="1"/>
    <cellStyle name="链接单元格" xfId="36" builtinId="24" customBuiltin="1"/>
    <cellStyle name="适中" xfId="37" builtinId="28" customBuiltin="1"/>
    <cellStyle name="输出" xfId="39" builtinId="21" customBuiltin="1"/>
    <cellStyle name="输入" xfId="35" builtinId="20" customBuiltin="1"/>
    <cellStyle name="着色 1" xfId="19" builtinId="29" customBuiltin="1"/>
    <cellStyle name="着色 2" xfId="20" builtinId="33" customBuiltin="1"/>
    <cellStyle name="着色 3" xfId="21" builtinId="37" customBuiltin="1"/>
    <cellStyle name="着色 4" xfId="22" builtinId="41" customBuiltin="1"/>
    <cellStyle name="着色 5" xfId="23" builtinId="45" customBuiltin="1"/>
    <cellStyle name="着色 6" xfId="24" builtinId="49" customBuiltin="1"/>
    <cellStyle name="注释" xfId="38" builtinId="10" customBuiltin="1"/>
  </cellStyles>
  <dxfs count="3">
    <dxf>
      <font>
        <condense val="0"/>
        <extend val="0"/>
        <color indexed="9"/>
      </font>
      <fill>
        <patternFill>
          <bgColor indexed="10"/>
        </patternFill>
      </fill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</font>
    </dxf>
  </dxf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5FF25F"/>
      <rgbColor rgb="000000FF"/>
      <rgbColor rgb="00FFFF00"/>
      <rgbColor rgb="00DE3018"/>
      <rgbColor rgb="0053D4C9"/>
      <rgbColor rgb="006B0C00"/>
      <rgbColor rgb="00006500"/>
      <rgbColor rgb="00182C63"/>
      <rgbColor rgb="00819C00"/>
      <rgbColor rgb="00C9B783"/>
      <rgbColor rgb="00007F74"/>
      <rgbColor rgb="00F0F0F0"/>
      <rgbColor rgb="00666666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799FC4"/>
      <rgbColor rgb="00C1F1ED"/>
      <rgbColor rgb="00D6F4D9"/>
      <rgbColor rgb="00FFFFCC"/>
      <rgbColor rgb="00C9DAFB"/>
      <rgbColor rgb="00FAC8D7"/>
      <rgbColor rgb="00F3F0E4"/>
      <rgbColor rgb="00E4E8F3"/>
      <rgbColor rgb="001849B5"/>
      <rgbColor rgb="0036ACA2"/>
      <rgbColor rgb="00F0BA00"/>
      <rgbColor rgb="00BCC5E1"/>
      <rgbColor rgb="008394C9"/>
      <rgbColor rgb="003B4E87"/>
      <rgbColor rgb="0087743B"/>
      <rgbColor rgb="00C0C0C0"/>
      <rgbColor rgb="00003366"/>
      <rgbColor rgb="00109618"/>
      <rgbColor rgb="00085108"/>
      <rgbColor rgb="00635100"/>
      <rgbColor rgb="00273359"/>
      <rgbColor rgb="00E1D8BC"/>
      <rgbColor rgb="00594C27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0.13140318948965882"/>
          <c:y val="7.7481840193704604E-2"/>
          <c:w val="0.85523431803438954"/>
          <c:h val="0.84745762711864403"/>
        </c:manualLayout>
      </c:layout>
      <c:barChart>
        <c:barDir val="bar"/>
        <c:grouping val="stacked"/>
        <c:varyColors val="0"/>
        <c:ser>
          <c:idx val="0"/>
          <c:order val="0"/>
          <c:tx>
            <c:strRef>
              <c:f>CPM!$BY$8</c:f>
              <c:strCache>
                <c:ptCount val="1"/>
                <c:pt idx="0">
                  <c:v>ES</c:v>
                </c:pt>
              </c:strCache>
            </c:strRef>
          </c:tx>
          <c:spPr>
            <a:noFill/>
            <a:ln w="25400">
              <a:noFill/>
            </a:ln>
          </c:spPr>
          <c:invertIfNegative val="0"/>
          <c:cat>
            <c:strRef>
              <c:f>CPM!$B$9:$B$17</c:f>
              <c:strCache>
                <c:ptCount val="9"/>
                <c:pt idx="0">
                  <c:v>Start</c:v>
                </c:pt>
                <c:pt idx="1">
                  <c:v>Task A</c:v>
                </c:pt>
                <c:pt idx="2">
                  <c:v>Task B</c:v>
                </c:pt>
                <c:pt idx="3">
                  <c:v>Task C</c:v>
                </c:pt>
                <c:pt idx="4">
                  <c:v>Task D</c:v>
                </c:pt>
                <c:pt idx="5">
                  <c:v>Task E</c:v>
                </c:pt>
                <c:pt idx="6">
                  <c:v>Task F</c:v>
                </c:pt>
                <c:pt idx="7">
                  <c:v>Task G</c:v>
                </c:pt>
                <c:pt idx="8">
                  <c:v>Finish</c:v>
                </c:pt>
              </c:strCache>
            </c:strRef>
          </c:cat>
          <c:val>
            <c:numRef>
              <c:f>CPM!$BY$9:$BY$17</c:f>
              <c:numCache>
                <c:formatCode>General</c:formatCode>
                <c:ptCount val="9"/>
                <c:pt idx="0">
                  <c:v>#N/A</c:v>
                </c:pt>
                <c:pt idx="1">
                  <c:v>0</c:v>
                </c:pt>
                <c:pt idx="2">
                  <c:v>0</c:v>
                </c:pt>
                <c:pt idx="3">
                  <c:v>4</c:v>
                </c:pt>
                <c:pt idx="4">
                  <c:v>4</c:v>
                </c:pt>
                <c:pt idx="5">
                  <c:v>9.3333333333333321</c:v>
                </c:pt>
                <c:pt idx="6">
                  <c:v>10.666666666666668</c:v>
                </c:pt>
                <c:pt idx="7">
                  <c:v>14.666666666666664</c:v>
                </c:pt>
                <c:pt idx="8">
                  <c:v>#N/A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719-4310-8596-9860983343B0}"/>
            </c:ext>
          </c:extLst>
        </c:ser>
        <c:ser>
          <c:idx val="1"/>
          <c:order val="1"/>
          <c:tx>
            <c:v>Critical</c:v>
          </c:tx>
          <c:spPr>
            <a:pattFill prst="pct50">
              <a:fgClr>
                <a:srgbClr xmlns:mc="http://schemas.openxmlformats.org/markup-compatibility/2006" xmlns:a14="http://schemas.microsoft.com/office/drawing/2010/main" val="FF0000" mc:Ignorable="a14" a14:legacySpreadsheetColorIndex="10"/>
              </a:fgClr>
              <a:bgClr>
                <a:srgbClr xmlns:mc="http://schemas.openxmlformats.org/markup-compatibility/2006" xmlns:a14="http://schemas.microsoft.com/office/drawing/2010/main" val="FFFFFF" mc:Ignorable="a14" a14:legacySpreadsheetColorIndex="9"/>
              </a:bgClr>
            </a:pattFill>
            <a:ln w="12700">
              <a:solidFill>
                <a:srgbClr val="6B0C00"/>
              </a:solidFill>
              <a:prstDash val="solid"/>
            </a:ln>
          </c:spPr>
          <c:invertIfNegative val="0"/>
          <c:cat>
            <c:strRef>
              <c:f>CPM!$B$9:$B$17</c:f>
              <c:strCache>
                <c:ptCount val="9"/>
                <c:pt idx="0">
                  <c:v>Start</c:v>
                </c:pt>
                <c:pt idx="1">
                  <c:v>Task A</c:v>
                </c:pt>
                <c:pt idx="2">
                  <c:v>Task B</c:v>
                </c:pt>
                <c:pt idx="3">
                  <c:v>Task C</c:v>
                </c:pt>
                <c:pt idx="4">
                  <c:v>Task D</c:v>
                </c:pt>
                <c:pt idx="5">
                  <c:v>Task E</c:v>
                </c:pt>
                <c:pt idx="6">
                  <c:v>Task F</c:v>
                </c:pt>
                <c:pt idx="7">
                  <c:v>Task G</c:v>
                </c:pt>
                <c:pt idx="8">
                  <c:v>Finish</c:v>
                </c:pt>
              </c:strCache>
            </c:strRef>
          </c:cat>
          <c:val>
            <c:numRef>
              <c:f>CPM!$BZ$9:$BZ$17</c:f>
              <c:numCache>
                <c:formatCode>0.00</c:formatCode>
                <c:ptCount val="9"/>
                <c:pt idx="0">
                  <c:v>#N/A</c:v>
                </c:pt>
                <c:pt idx="1">
                  <c:v>4</c:v>
                </c:pt>
                <c:pt idx="2">
                  <c:v>#N/A</c:v>
                </c:pt>
                <c:pt idx="3">
                  <c:v>5.333333333333333</c:v>
                </c:pt>
                <c:pt idx="4">
                  <c:v>#N/A</c:v>
                </c:pt>
                <c:pt idx="5">
                  <c:v>5.333333333333333</c:v>
                </c:pt>
                <c:pt idx="6">
                  <c:v>#N/A</c:v>
                </c:pt>
                <c:pt idx="7">
                  <c:v>5.333333333333333</c:v>
                </c:pt>
                <c:pt idx="8">
                  <c:v>#N/A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4719-4310-8596-9860983343B0}"/>
            </c:ext>
          </c:extLst>
        </c:ser>
        <c:ser>
          <c:idx val="4"/>
          <c:order val="2"/>
          <c:tx>
            <c:v>Flexible</c:v>
          </c:tx>
          <c:spPr>
            <a:pattFill prst="pct50">
              <a:fgClr>
                <a:srgbClr xmlns:mc="http://schemas.openxmlformats.org/markup-compatibility/2006" xmlns:a14="http://schemas.microsoft.com/office/drawing/2010/main" val="0000FF" mc:Ignorable="a14" a14:legacySpreadsheetColorIndex="12"/>
              </a:fgClr>
              <a:bgClr>
                <a:srgbClr xmlns:mc="http://schemas.openxmlformats.org/markup-compatibility/2006" xmlns:a14="http://schemas.microsoft.com/office/drawing/2010/main" val="FFFFFF" mc:Ignorable="a14" a14:legacySpreadsheetColorIndex="9"/>
              </a:bgClr>
            </a:pattFill>
            <a:ln w="12700">
              <a:solidFill>
                <a:srgbClr val="182C63"/>
              </a:solidFill>
              <a:prstDash val="solid"/>
            </a:ln>
          </c:spPr>
          <c:invertIfNegative val="1"/>
          <c:val>
            <c:numRef>
              <c:f>CPM!$CC$9:$CC$17</c:f>
              <c:numCache>
                <c:formatCode>0.00</c:formatCode>
                <c:ptCount val="9"/>
                <c:pt idx="0">
                  <c:v>#N/A</c:v>
                </c:pt>
                <c:pt idx="1">
                  <c:v>#N/A</c:v>
                </c:pt>
                <c:pt idx="2">
                  <c:v>5.666666666666667</c:v>
                </c:pt>
                <c:pt idx="3">
                  <c:v>#N/A</c:v>
                </c:pt>
                <c:pt idx="4">
                  <c:v>6.666666666666667</c:v>
                </c:pt>
                <c:pt idx="5">
                  <c:v>#N/A</c:v>
                </c:pt>
                <c:pt idx="6">
                  <c:v>5</c:v>
                </c:pt>
                <c:pt idx="7">
                  <c:v>#N/A</c:v>
                </c:pt>
                <c:pt idx="8">
                  <c:v>#N/A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4719-4310-8596-9860983343B0}"/>
            </c:ext>
          </c:extLst>
        </c:ser>
        <c:ser>
          <c:idx val="2"/>
          <c:order val="3"/>
          <c:tx>
            <c:strRef>
              <c:f>CPM!$CF$8</c:f>
              <c:strCache>
                <c:ptCount val="1"/>
                <c:pt idx="0">
                  <c:v>Slack</c:v>
                </c:pt>
              </c:strCache>
            </c:strRef>
          </c:tx>
          <c:spPr>
            <a:solidFill>
              <a:srgbClr val="C0C0C0"/>
            </a:solidFill>
            <a:ln w="25400">
              <a:noFill/>
            </a:ln>
          </c:spPr>
          <c:invertIfNegative val="0"/>
          <c:cat>
            <c:strRef>
              <c:f>CPM!$B$9:$B$17</c:f>
              <c:strCache>
                <c:ptCount val="9"/>
                <c:pt idx="0">
                  <c:v>Start</c:v>
                </c:pt>
                <c:pt idx="1">
                  <c:v>Task A</c:v>
                </c:pt>
                <c:pt idx="2">
                  <c:v>Task B</c:v>
                </c:pt>
                <c:pt idx="3">
                  <c:v>Task C</c:v>
                </c:pt>
                <c:pt idx="4">
                  <c:v>Task D</c:v>
                </c:pt>
                <c:pt idx="5">
                  <c:v>Task E</c:v>
                </c:pt>
                <c:pt idx="6">
                  <c:v>Task F</c:v>
                </c:pt>
                <c:pt idx="7">
                  <c:v>Task G</c:v>
                </c:pt>
                <c:pt idx="8">
                  <c:v>Finish</c:v>
                </c:pt>
              </c:strCache>
            </c:strRef>
          </c:cat>
          <c:val>
            <c:numRef>
              <c:f>CPM!$CF$9:$CF$17</c:f>
              <c:numCache>
                <c:formatCode>General</c:formatCode>
                <c:ptCount val="9"/>
                <c:pt idx="0">
                  <c:v>#N/A</c:v>
                </c:pt>
                <c:pt idx="1">
                  <c:v>0</c:v>
                </c:pt>
                <c:pt idx="2">
                  <c:v>3.6666699999999999</c:v>
                </c:pt>
                <c:pt idx="3">
                  <c:v>0</c:v>
                </c:pt>
                <c:pt idx="4">
                  <c:v>4.3333300000000001</c:v>
                </c:pt>
                <c:pt idx="5">
                  <c:v>0</c:v>
                </c:pt>
                <c:pt idx="6">
                  <c:v>4.3333300000000001</c:v>
                </c:pt>
                <c:pt idx="7">
                  <c:v>0</c:v>
                </c:pt>
                <c:pt idx="8">
                  <c:v>#N/A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4719-4310-8596-9860983343B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50"/>
        <c:overlap val="100"/>
        <c:axId val="164853248"/>
        <c:axId val="164855168"/>
      </c:barChart>
      <c:scatterChart>
        <c:scatterStyle val="lineMarker"/>
        <c:varyColors val="0"/>
        <c:ser>
          <c:idx val="3"/>
          <c:order val="4"/>
          <c:tx>
            <c:v>Events</c:v>
          </c:tx>
          <c:spPr>
            <a:ln w="19050">
              <a:noFill/>
            </a:ln>
          </c:spPr>
          <c:marker>
            <c:symbol val="diamond"/>
            <c:size val="10"/>
            <c:spPr>
              <a:solidFill>
                <a:srgbClr val="000000"/>
              </a:solidFill>
              <a:ln>
                <a:solidFill>
                  <a:srgbClr val="000000"/>
                </a:solidFill>
                <a:prstDash val="solid"/>
              </a:ln>
            </c:spPr>
          </c:marker>
          <c:xVal>
            <c:numRef>
              <c:f>CPM!$CG$9:$CG$17</c:f>
              <c:numCache>
                <c:formatCode>General</c:formatCode>
                <c:ptCount val="9"/>
                <c:pt idx="0">
                  <c:v>0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3.9999999999999991</c:v>
                </c:pt>
              </c:numCache>
            </c:numRef>
          </c:xVal>
          <c:yVal>
            <c:numRef>
              <c:f>CPM!$CI$9:$CI$17</c:f>
              <c:numCache>
                <c:formatCode>General</c:formatCode>
                <c:ptCount val="9"/>
                <c:pt idx="0">
                  <c:v>-0.5</c:v>
                </c:pt>
                <c:pt idx="1">
                  <c:v>0.5</c:v>
                </c:pt>
                <c:pt idx="2">
                  <c:v>1.5</c:v>
                </c:pt>
                <c:pt idx="3">
                  <c:v>2.5</c:v>
                </c:pt>
                <c:pt idx="4">
                  <c:v>3.5</c:v>
                </c:pt>
                <c:pt idx="5">
                  <c:v>4.5</c:v>
                </c:pt>
                <c:pt idx="6">
                  <c:v>5.5</c:v>
                </c:pt>
                <c:pt idx="7">
                  <c:v>6.5</c:v>
                </c:pt>
                <c:pt idx="8">
                  <c:v>7.5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4719-4310-8596-9860983343B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4861440"/>
        <c:axId val="164863360"/>
      </c:scatterChart>
      <c:catAx>
        <c:axId val="164853248"/>
        <c:scaling>
          <c:orientation val="maxMin"/>
        </c:scaling>
        <c:delete val="0"/>
        <c:axPos val="l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zh-CN"/>
          </a:p>
        </c:txPr>
        <c:crossAx val="164855168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164855168"/>
        <c:scaling>
          <c:orientation val="minMax"/>
        </c:scaling>
        <c:delete val="0"/>
        <c:axPos val="t"/>
        <c:majorGridlines>
          <c:spPr>
            <a:ln w="3175">
              <a:solidFill>
                <a:srgbClr val="C0C0C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8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Days:</a:t>
                </a:r>
              </a:p>
            </c:rich>
          </c:tx>
          <c:layout>
            <c:manualLayout>
              <c:xMode val="edge"/>
              <c:yMode val="edge"/>
              <c:x val="7.1269526502865804E-2"/>
              <c:y val="1.2106537530266344E-2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zh-CN"/>
          </a:p>
        </c:txPr>
        <c:crossAx val="164853248"/>
        <c:crosses val="autoZero"/>
        <c:crossBetween val="between"/>
        <c:majorUnit val="5"/>
      </c:valAx>
      <c:valAx>
        <c:axId val="164861440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 sz="8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Weeks:</a:t>
                </a:r>
              </a:p>
            </c:rich>
          </c:tx>
          <c:layout>
            <c:manualLayout>
              <c:xMode val="edge"/>
              <c:yMode val="edge"/>
              <c:x val="6.5701594744829409E-2"/>
              <c:y val="0.92978208232445525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zh-CN"/>
          </a:p>
        </c:txPr>
        <c:crossAx val="164863360"/>
        <c:crosses val="max"/>
        <c:crossBetween val="midCat"/>
        <c:majorUnit val="1"/>
      </c:valAx>
      <c:valAx>
        <c:axId val="164863360"/>
        <c:scaling>
          <c:orientation val="maxMin"/>
        </c:scaling>
        <c:delete val="1"/>
        <c:axPos val="r"/>
        <c:numFmt formatCode="General" sourceLinked="1"/>
        <c:majorTickMark val="out"/>
        <c:minorTickMark val="none"/>
        <c:tickLblPos val="nextTo"/>
        <c:crossAx val="164861440"/>
        <c:crosses val="max"/>
        <c:crossBetween val="midCat"/>
      </c:valAx>
      <c:spPr>
        <a:noFill/>
        <a:ln w="25400">
          <a:noFill/>
        </a:ln>
      </c:spPr>
    </c:plotArea>
    <c:legend>
      <c:legendPos val="r"/>
      <c:legendEntry>
        <c:idx val="3"/>
        <c:delete val="1"/>
      </c:legendEntry>
      <c:layout>
        <c:manualLayout>
          <c:xMode val="edge"/>
          <c:yMode val="edge"/>
          <c:x val="0.68374201988686878"/>
          <c:y val="9.9273607748184015E-2"/>
          <c:w val="0.28507810601146322"/>
          <c:h val="5.3268765133171914E-2"/>
        </c:manualLayout>
      </c:layout>
      <c:overlay val="0"/>
      <c:spPr>
        <a:solidFill>
          <a:srgbClr val="FFFFFF"/>
        </a:solidFill>
        <a:ln w="3175">
          <a:solidFill>
            <a:srgbClr val="C0C0C0"/>
          </a:solidFill>
          <a:prstDash val="solid"/>
        </a:ln>
      </c:spPr>
      <c:txPr>
        <a:bodyPr/>
        <a:lstStyle/>
        <a:p>
          <a:pPr>
            <a:defRPr sz="735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zh-CN"/>
        </a:p>
      </c:txPr>
    </c:legend>
    <c:plotVisOnly val="0"/>
    <c:dispBlanksAs val="gap"/>
    <c:showDLblsOverMax val="0"/>
  </c:chart>
  <c:spPr>
    <a:solidFill>
      <a:srgbClr val="FFFFFF"/>
    </a:solidFill>
    <a:ln w="12700">
      <a:solidFill>
        <a:srgbClr val="C0C0C0"/>
      </a:solidFill>
      <a:prstDash val="solid"/>
    </a:ln>
  </c:spPr>
  <c:txPr>
    <a:bodyPr/>
    <a:lstStyle/>
    <a:p>
      <a:pPr>
        <a:defRPr sz="8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zh-CN"/>
    </a:p>
  </c:txPr>
  <c:printSettings>
    <c:headerFooter alignWithMargins="0"/>
    <c:pageMargins b="1" l="0.75" r="0.75" t="1" header="0.5" footer="0.5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18</xdr:row>
      <xdr:rowOff>38100</xdr:rowOff>
    </xdr:from>
    <xdr:to>
      <xdr:col>17</xdr:col>
      <xdr:colOff>0</xdr:colOff>
      <xdr:row>42</xdr:row>
      <xdr:rowOff>85725</xdr:rowOff>
    </xdr:to>
    <xdr:graphicFrame macro="">
      <xdr:nvGraphicFramePr>
        <xdr:cNvPr id="1060" name="Chart 36">
          <a:extLst>
            <a:ext uri="{FF2B5EF4-FFF2-40B4-BE49-F238E27FC236}">
              <a16:creationId xmlns:a16="http://schemas.microsoft.com/office/drawing/2014/main" id="{00000000-0008-0000-0000-00002404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V42 - TRUE BLUE(purple) CLASSIC">
      <a:dk1>
        <a:sysClr val="windowText" lastClr="000000"/>
      </a:dk1>
      <a:lt1>
        <a:sysClr val="window" lastClr="FFFFFF"/>
      </a:lt1>
      <a:dk2>
        <a:srgbClr val="3A5D9C"/>
      </a:dk2>
      <a:lt2>
        <a:srgbClr val="EEECE2"/>
      </a:lt2>
      <a:accent1>
        <a:srgbClr val="3B4E87"/>
      </a:accent1>
      <a:accent2>
        <a:srgbClr val="C04E4E"/>
      </a:accent2>
      <a:accent3>
        <a:srgbClr val="26AA26"/>
      </a:accent3>
      <a:accent4>
        <a:srgbClr val="7860B4"/>
      </a:accent4>
      <a:accent5>
        <a:srgbClr val="E68422"/>
      </a:accent5>
      <a:accent6>
        <a:srgbClr val="846648"/>
      </a:accent6>
      <a:hlink>
        <a:srgbClr val="4C92AE"/>
      </a:hlink>
      <a:folHlink>
        <a:srgbClr val="969696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pageSetUpPr fitToPage="1"/>
  </sheetPr>
  <dimension ref="A1:CI18"/>
  <sheetViews>
    <sheetView showGridLines="0" tabSelected="1" topLeftCell="A10" workbookViewId="0">
      <selection activeCell="CN27" sqref="CN27"/>
    </sheetView>
  </sheetViews>
  <sheetFormatPr defaultRowHeight="12.75" x14ac:dyDescent="0.2"/>
  <cols>
    <col min="1" max="1" width="6.5703125" customWidth="1"/>
    <col min="2" max="2" width="18.7109375" customWidth="1"/>
    <col min="3" max="8" width="4.7109375" customWidth="1"/>
    <col min="9" max="9" width="9.140625" style="2"/>
    <col min="12" max="12" width="8.7109375" customWidth="1"/>
    <col min="13" max="17" width="7.7109375" customWidth="1"/>
    <col min="18" max="18" width="3.28515625" customWidth="1"/>
    <col min="19" max="24" width="4.85546875" hidden="1" customWidth="1"/>
    <col min="25" max="25" width="3.28515625" customWidth="1"/>
    <col min="26" max="75" width="4.140625" hidden="1" customWidth="1"/>
    <col min="76" max="76" width="4.140625" customWidth="1"/>
    <col min="77" max="77" width="8.140625" hidden="1" customWidth="1"/>
    <col min="78" max="78" width="6.7109375" hidden="1" customWidth="1"/>
    <col min="79" max="80" width="4.42578125" hidden="1" customWidth="1"/>
    <col min="81" max="81" width="9.140625" hidden="1" customWidth="1"/>
    <col min="82" max="83" width="4.42578125" hidden="1" customWidth="1"/>
    <col min="84" max="84" width="7" hidden="1" customWidth="1"/>
    <col min="85" max="85" width="6.5703125" hidden="1" customWidth="1"/>
    <col min="86" max="86" width="7.42578125" hidden="1" customWidth="1"/>
    <col min="87" max="87" width="4.7109375" hidden="1" customWidth="1"/>
  </cols>
  <sheetData>
    <row r="1" spans="1:87" x14ac:dyDescent="0.2">
      <c r="A1" s="3"/>
      <c r="I1" s="1"/>
      <c r="Q1" s="17"/>
    </row>
    <row r="2" spans="1:87" x14ac:dyDescent="0.2">
      <c r="B2" s="26" t="s">
        <v>12</v>
      </c>
      <c r="J2" s="28" t="s">
        <v>27</v>
      </c>
    </row>
    <row r="3" spans="1:87" x14ac:dyDescent="0.2">
      <c r="B3" s="24">
        <v>43841</v>
      </c>
      <c r="J3" s="25">
        <f>P17</f>
        <v>19.999999999999996</v>
      </c>
    </row>
    <row r="4" spans="1:87" x14ac:dyDescent="0.2">
      <c r="B4" s="26" t="s">
        <v>16</v>
      </c>
    </row>
    <row r="5" spans="1:87" x14ac:dyDescent="0.2">
      <c r="B5" s="27">
        <f ca="1">WORKDAY(B3,J3,holidays)</f>
        <v>43867</v>
      </c>
      <c r="I5" s="1"/>
    </row>
    <row r="6" spans="1:87" x14ac:dyDescent="0.2">
      <c r="A6" s="9"/>
      <c r="B6" s="9"/>
      <c r="C6" s="9"/>
      <c r="D6" s="9"/>
      <c r="E6" s="9"/>
      <c r="F6" s="9"/>
      <c r="G6" s="9"/>
      <c r="H6" s="9"/>
      <c r="I6" s="42" t="s">
        <v>43</v>
      </c>
      <c r="J6" s="42"/>
      <c r="K6" s="42"/>
      <c r="L6" s="9"/>
      <c r="M6" s="9"/>
      <c r="N6" s="9"/>
      <c r="O6" s="9"/>
      <c r="P6" s="9"/>
      <c r="Q6" s="9"/>
      <c r="Z6" s="9"/>
      <c r="AA6" s="9"/>
      <c r="AB6" s="9"/>
      <c r="AC6" s="9"/>
      <c r="AD6" s="9"/>
      <c r="AE6" s="9"/>
      <c r="AF6" s="9"/>
      <c r="AG6" s="9"/>
      <c r="AH6" s="9"/>
      <c r="AI6" s="9"/>
      <c r="AJ6" s="9"/>
      <c r="AK6" s="9"/>
      <c r="AL6" s="9"/>
      <c r="AM6" s="9"/>
      <c r="AN6" s="9"/>
      <c r="AO6" s="9"/>
      <c r="AP6" s="9"/>
      <c r="AQ6" s="9"/>
      <c r="AR6" s="9"/>
      <c r="AS6" s="9"/>
      <c r="AT6" s="9"/>
      <c r="AU6" s="9"/>
      <c r="AV6" s="9"/>
      <c r="AW6" s="9"/>
      <c r="AX6" s="9"/>
    </row>
    <row r="7" spans="1:87" x14ac:dyDescent="0.2">
      <c r="A7" s="9"/>
      <c r="B7" s="9"/>
      <c r="C7" s="9"/>
      <c r="D7" s="9"/>
      <c r="E7" s="9"/>
      <c r="F7" s="9"/>
      <c r="G7" s="9"/>
      <c r="H7" s="9"/>
      <c r="J7" s="16" t="s">
        <v>41</v>
      </c>
      <c r="K7" s="15" t="s">
        <v>40</v>
      </c>
      <c r="M7" s="9"/>
      <c r="N7" s="9"/>
      <c r="O7" s="9"/>
      <c r="P7" s="9"/>
      <c r="Q7" s="29" t="s">
        <v>44</v>
      </c>
      <c r="Z7" s="9"/>
      <c r="AA7" s="9"/>
      <c r="AB7" s="9"/>
      <c r="AC7" s="9"/>
      <c r="AD7" s="9"/>
      <c r="AE7" s="9"/>
      <c r="AF7" s="9"/>
      <c r="AG7" s="9"/>
      <c r="AH7" s="9"/>
      <c r="AI7" s="9"/>
      <c r="AJ7" s="9"/>
      <c r="AK7" s="9"/>
      <c r="AL7" s="9"/>
      <c r="AM7" s="9"/>
      <c r="AN7" s="9"/>
      <c r="AO7" s="9"/>
      <c r="AP7" s="9"/>
      <c r="AQ7" s="9"/>
      <c r="AR7" s="9"/>
      <c r="AS7" s="9"/>
      <c r="AT7" s="9"/>
      <c r="AU7" s="9"/>
      <c r="AV7" s="9"/>
      <c r="AW7" s="9"/>
      <c r="AX7" s="9"/>
      <c r="BY7" s="1" t="s">
        <v>42</v>
      </c>
      <c r="CG7" s="21" t="s">
        <v>25</v>
      </c>
      <c r="CH7" s="21" t="s">
        <v>26</v>
      </c>
    </row>
    <row r="8" spans="1:87" ht="24" x14ac:dyDescent="0.2">
      <c r="A8" s="34" t="s">
        <v>0</v>
      </c>
      <c r="B8" s="35" t="s">
        <v>1</v>
      </c>
      <c r="C8" s="41" t="s">
        <v>35</v>
      </c>
      <c r="D8" s="41"/>
      <c r="E8" s="41"/>
      <c r="F8" s="41"/>
      <c r="G8" s="41"/>
      <c r="H8" s="41"/>
      <c r="I8" s="36" t="s">
        <v>37</v>
      </c>
      <c r="J8" s="36" t="s">
        <v>36</v>
      </c>
      <c r="K8" s="36" t="s">
        <v>38</v>
      </c>
      <c r="L8" s="37" t="s">
        <v>39</v>
      </c>
      <c r="M8" s="38" t="s">
        <v>4</v>
      </c>
      <c r="N8" s="38" t="s">
        <v>5</v>
      </c>
      <c r="O8" s="38" t="s">
        <v>6</v>
      </c>
      <c r="P8" s="38" t="s">
        <v>8</v>
      </c>
      <c r="Q8" s="38" t="s">
        <v>7</v>
      </c>
      <c r="S8" s="19" t="s">
        <v>9</v>
      </c>
      <c r="T8" s="19"/>
      <c r="U8" s="19"/>
      <c r="V8" s="19"/>
      <c r="W8" s="19"/>
      <c r="X8" s="19"/>
      <c r="Z8" s="19" t="s">
        <v>10</v>
      </c>
      <c r="AA8" s="19"/>
      <c r="AB8" s="19"/>
      <c r="AC8" s="19"/>
      <c r="AD8" s="19"/>
      <c r="AE8" s="19"/>
      <c r="AF8" s="19"/>
      <c r="AG8" s="19"/>
      <c r="AH8" s="19"/>
      <c r="AI8" s="19"/>
      <c r="AJ8" s="19"/>
      <c r="AK8" s="19"/>
      <c r="AL8" s="19"/>
      <c r="AM8" s="19"/>
      <c r="AN8" s="19"/>
      <c r="AO8" s="19"/>
      <c r="AP8" s="19"/>
      <c r="AQ8" s="19"/>
      <c r="AR8" s="19"/>
      <c r="AS8" s="19"/>
      <c r="AT8" s="19"/>
      <c r="AU8" s="19"/>
      <c r="AV8" s="19"/>
      <c r="AW8" s="19"/>
      <c r="AX8" s="19"/>
      <c r="AY8" s="20" t="s">
        <v>11</v>
      </c>
      <c r="AZ8" s="20"/>
      <c r="BA8" s="20"/>
      <c r="BB8" s="20"/>
      <c r="BC8" s="20"/>
      <c r="BD8" s="20"/>
      <c r="BE8" s="20"/>
      <c r="BF8" s="20"/>
      <c r="BG8" s="20"/>
      <c r="BH8" s="20"/>
      <c r="BI8" s="20"/>
      <c r="BJ8" s="20"/>
      <c r="BK8" s="20"/>
      <c r="BL8" s="20"/>
      <c r="BM8" s="20"/>
      <c r="BN8" s="20"/>
      <c r="BO8" s="20"/>
      <c r="BP8" s="20"/>
      <c r="BQ8" s="20"/>
      <c r="BR8" s="20"/>
      <c r="BS8" s="20"/>
      <c r="BT8" s="20"/>
      <c r="BU8" s="20"/>
      <c r="BV8" s="20"/>
      <c r="BW8" s="20"/>
      <c r="BY8" t="s">
        <v>4</v>
      </c>
      <c r="BZ8" t="s">
        <v>17</v>
      </c>
      <c r="CA8" s="8" t="s">
        <v>18</v>
      </c>
      <c r="CB8" s="8" t="s">
        <v>19</v>
      </c>
      <c r="CC8" t="s">
        <v>13</v>
      </c>
      <c r="CD8" s="8" t="s">
        <v>18</v>
      </c>
      <c r="CE8" s="8" t="s">
        <v>19</v>
      </c>
      <c r="CF8" t="s">
        <v>7</v>
      </c>
      <c r="CG8" t="s">
        <v>14</v>
      </c>
      <c r="CH8" t="s">
        <v>14</v>
      </c>
      <c r="CI8" t="s">
        <v>15</v>
      </c>
    </row>
    <row r="9" spans="1:87" x14ac:dyDescent="0.2">
      <c r="A9" s="23">
        <v>10</v>
      </c>
      <c r="B9" s="31" t="s">
        <v>2</v>
      </c>
      <c r="C9" s="18"/>
      <c r="D9" s="18"/>
      <c r="E9" s="18"/>
      <c r="F9" s="18"/>
      <c r="G9" s="18"/>
      <c r="H9" s="18"/>
      <c r="I9" s="4"/>
      <c r="J9" s="4"/>
      <c r="K9" s="4"/>
      <c r="L9" s="13">
        <f t="shared" ref="L9:L17" si="0">IF($K$7="Beta",(I9+4*J9+K9)/6,(I9+J9+K9)/3)</f>
        <v>0</v>
      </c>
      <c r="M9" s="14">
        <v>0</v>
      </c>
      <c r="N9" s="13">
        <f t="shared" ref="N9:N17" si="1">M9+L9</f>
        <v>0</v>
      </c>
      <c r="O9" s="13">
        <f ca="1">IF(P9-L9&lt;0,0,P9-L9)</f>
        <v>0</v>
      </c>
      <c r="P9" s="13">
        <f t="shared" ref="P9:P16" ca="1" si="2">MIN(AY9:BW9)</f>
        <v>0</v>
      </c>
      <c r="Q9" s="13">
        <f ca="1">IF(ROUND(P9-N9,5)&lt;0,0,ROUND(P9-N9,5))</f>
        <v>0</v>
      </c>
      <c r="S9" s="4">
        <f t="shared" ref="S9:S17" si="3">IF(C9="",0,INDEX($N$9:$N$17,MATCH(C9,$A$9:$A$17,0)))</f>
        <v>0</v>
      </c>
      <c r="T9" s="4">
        <f t="shared" ref="T9:T17" si="4">IF(D9="",0,INDEX($N$9:$N$17,MATCH(D9,$A$9:$A$17,0)))</f>
        <v>0</v>
      </c>
      <c r="U9" s="4">
        <f t="shared" ref="U9:U17" si="5">IF(E9="",0,INDEX($N$9:$N$17,MATCH(E9,$A$9:$A$17,0)))</f>
        <v>0</v>
      </c>
      <c r="V9" s="4">
        <f t="shared" ref="V9:V17" si="6">IF(F9="",0,INDEX($N$9:$N$17,MATCH(F9,$A$9:$A$17,0)))</f>
        <v>0</v>
      </c>
      <c r="W9" s="4">
        <f t="shared" ref="W9:W17" si="7">IF(G9="",0,INDEX($N$9:$N$17,MATCH(G9,$A$9:$A$17,0)))</f>
        <v>0</v>
      </c>
      <c r="X9" s="4">
        <f t="shared" ref="X9:X17" si="8">IF(H9="",0,INDEX($N$9:$N$17,MATCH(H9,$A$9:$A$17,0)))</f>
        <v>0</v>
      </c>
      <c r="Z9" s="18" t="str">
        <f t="shared" ref="Z9:AI17" ca="1" si="9">IF(ISERROR(MATCH($A9,OFFSET($C$8,COLUMN(Z$8)-COLUMN($Z$8)+1,0,1,COLUMNS($C$8:$H$8)),0)),"",INDEX($A$9:$A$17,COLUMN(Z$8)-COLUMN($Z$8)+1))</f>
        <v/>
      </c>
      <c r="AA9" s="18">
        <f t="shared" ca="1" si="9"/>
        <v>20</v>
      </c>
      <c r="AB9" s="18">
        <f t="shared" ca="1" si="9"/>
        <v>30</v>
      </c>
      <c r="AC9" s="18" t="str">
        <f t="shared" ca="1" si="9"/>
        <v/>
      </c>
      <c r="AD9" s="18" t="str">
        <f t="shared" ca="1" si="9"/>
        <v/>
      </c>
      <c r="AE9" s="18" t="str">
        <f t="shared" ca="1" si="9"/>
        <v/>
      </c>
      <c r="AF9" s="18" t="str">
        <f t="shared" ca="1" si="9"/>
        <v/>
      </c>
      <c r="AG9" s="18" t="str">
        <f t="shared" ca="1" si="9"/>
        <v/>
      </c>
      <c r="AH9" s="18" t="str">
        <f t="shared" ca="1" si="9"/>
        <v/>
      </c>
      <c r="AI9" s="18" t="str">
        <f t="shared" ca="1" si="9"/>
        <v/>
      </c>
      <c r="AJ9" s="18" t="str">
        <f t="shared" ref="AJ9:AX17" ca="1" si="10">IF(ISERROR(MATCH($A9,OFFSET($C$8,COLUMN(AJ$8)-COLUMN($Z$8)+1,0,1,COLUMNS($C$8:$H$8)),0)),"",INDEX($A$9:$A$17,COLUMN(AJ$8)-COLUMN($Z$8)+1))</f>
        <v/>
      </c>
      <c r="AK9" s="18" t="str">
        <f t="shared" ca="1" si="10"/>
        <v/>
      </c>
      <c r="AL9" s="18" t="str">
        <f t="shared" ca="1" si="10"/>
        <v/>
      </c>
      <c r="AM9" s="18" t="str">
        <f t="shared" ca="1" si="10"/>
        <v/>
      </c>
      <c r="AN9" s="18" t="str">
        <f t="shared" ca="1" si="10"/>
        <v/>
      </c>
      <c r="AO9" s="18" t="str">
        <f t="shared" ca="1" si="10"/>
        <v/>
      </c>
      <c r="AP9" s="18" t="str">
        <f t="shared" ca="1" si="10"/>
        <v/>
      </c>
      <c r="AQ9" s="18" t="str">
        <f t="shared" ca="1" si="10"/>
        <v/>
      </c>
      <c r="AR9" s="18" t="str">
        <f t="shared" ca="1" si="10"/>
        <v/>
      </c>
      <c r="AS9" s="18" t="str">
        <f t="shared" ca="1" si="10"/>
        <v/>
      </c>
      <c r="AT9" s="18" t="str">
        <f t="shared" ca="1" si="10"/>
        <v/>
      </c>
      <c r="AU9" s="18" t="str">
        <f t="shared" ca="1" si="10"/>
        <v/>
      </c>
      <c r="AV9" s="18" t="str">
        <f t="shared" ca="1" si="10"/>
        <v/>
      </c>
      <c r="AW9" s="18" t="str">
        <f t="shared" ca="1" si="10"/>
        <v/>
      </c>
      <c r="AX9" s="18" t="str">
        <f t="shared" ca="1" si="10"/>
        <v/>
      </c>
      <c r="AY9" s="4" t="str">
        <f t="shared" ref="AY9:AY17" ca="1" si="11">IF(Z9="","",INDEX($O$9:$O$17,MATCH(Z9,$A$9:$A$17,0)))</f>
        <v/>
      </c>
      <c r="AZ9" s="4">
        <f t="shared" ref="AZ9:AZ17" ca="1" si="12">IF(AA9="","",INDEX($O$9:$O$17,MATCH(AA9,$A$9:$A$17,0)))</f>
        <v>0</v>
      </c>
      <c r="BA9" s="4">
        <f t="shared" ref="BA9:BA17" ca="1" si="13">IF(AB9="","",INDEX($O$9:$O$17,MATCH(AB9,$A$9:$A$17,0)))</f>
        <v>3.6666666666666652</v>
      </c>
      <c r="BB9" s="4" t="str">
        <f t="shared" ref="BB9:BB17" ca="1" si="14">IF(AC9="","",INDEX($O$9:$O$17,MATCH(AC9,$A$9:$A$17,0)))</f>
        <v/>
      </c>
      <c r="BC9" s="4" t="str">
        <f t="shared" ref="BC9:BC17" ca="1" si="15">IF(AD9="","",INDEX($O$9:$O$17,MATCH(AD9,$A$9:$A$17,0)))</f>
        <v/>
      </c>
      <c r="BD9" s="4" t="str">
        <f t="shared" ref="BD9:BD17" ca="1" si="16">IF(AE9="","",INDEX($O$9:$O$17,MATCH(AE9,$A$9:$A$17,0)))</f>
        <v/>
      </c>
      <c r="BE9" s="4" t="str">
        <f t="shared" ref="BE9:BE17" ca="1" si="17">IF(AF9="","",INDEX($O$9:$O$17,MATCH(AF9,$A$9:$A$17,0)))</f>
        <v/>
      </c>
      <c r="BF9" s="4" t="str">
        <f t="shared" ref="BF9:BF17" ca="1" si="18">IF(AG9="","",INDEX($O$9:$O$17,MATCH(AG9,$A$9:$A$17,0)))</f>
        <v/>
      </c>
      <c r="BG9" s="4" t="str">
        <f t="shared" ref="BG9:BG17" ca="1" si="19">IF(AH9="","",INDEX($O$9:$O$17,MATCH(AH9,$A$9:$A$17,0)))</f>
        <v/>
      </c>
      <c r="BH9" s="4" t="str">
        <f t="shared" ref="BH9:BH17" ca="1" si="20">IF(AI9="","",INDEX($O$9:$O$17,MATCH(AI9,$A$9:$A$17,0)))</f>
        <v/>
      </c>
      <c r="BI9" s="4" t="str">
        <f t="shared" ref="BI9:BI17" ca="1" si="21">IF(AJ9="","",INDEX($O$9:$O$17,MATCH(AJ9,$A$9:$A$17,0)))</f>
        <v/>
      </c>
      <c r="BJ9" s="4" t="str">
        <f t="shared" ref="BJ9:BJ17" ca="1" si="22">IF(AK9="","",INDEX($O$9:$O$17,MATCH(AK9,$A$9:$A$17,0)))</f>
        <v/>
      </c>
      <c r="BK9" s="4" t="str">
        <f t="shared" ref="BK9:BK17" ca="1" si="23">IF(AL9="","",INDEX($O$9:$O$17,MATCH(AL9,$A$9:$A$17,0)))</f>
        <v/>
      </c>
      <c r="BL9" s="4" t="str">
        <f t="shared" ref="BL9:BL17" ca="1" si="24">IF(AM9="","",INDEX($O$9:$O$17,MATCH(AM9,$A$9:$A$17,0)))</f>
        <v/>
      </c>
      <c r="BM9" s="4" t="str">
        <f t="shared" ref="BM9:BM17" ca="1" si="25">IF(AN9="","",INDEX($O$9:$O$17,MATCH(AN9,$A$9:$A$17,0)))</f>
        <v/>
      </c>
      <c r="BN9" s="4" t="str">
        <f t="shared" ref="BN9:BN17" ca="1" si="26">IF(AO9="","",INDEX($O$9:$O$17,MATCH(AO9,$A$9:$A$17,0)))</f>
        <v/>
      </c>
      <c r="BO9" s="4" t="str">
        <f t="shared" ref="BO9:BO17" ca="1" si="27">IF(AP9="","",INDEX($O$9:$O$17,MATCH(AP9,$A$9:$A$17,0)))</f>
        <v/>
      </c>
      <c r="BP9" s="4" t="str">
        <f t="shared" ref="BP9:BP17" ca="1" si="28">IF(AQ9="","",INDEX($O$9:$O$17,MATCH(AQ9,$A$9:$A$17,0)))</f>
        <v/>
      </c>
      <c r="BQ9" s="4" t="str">
        <f t="shared" ref="BQ9:BQ17" ca="1" si="29">IF(AR9="","",INDEX($O$9:$O$17,MATCH(AR9,$A$9:$A$17,0)))</f>
        <v/>
      </c>
      <c r="BR9" s="4" t="str">
        <f t="shared" ref="BR9:BR17" ca="1" si="30">IF(AS9="","",INDEX($O$9:$O$17,MATCH(AS9,$A$9:$A$17,0)))</f>
        <v/>
      </c>
      <c r="BS9" s="4" t="str">
        <f t="shared" ref="BS9:BS17" ca="1" si="31">IF(AT9="","",INDEX($O$9:$O$17,MATCH(AT9,$A$9:$A$17,0)))</f>
        <v/>
      </c>
      <c r="BT9" s="4" t="str">
        <f t="shared" ref="BT9:BT17" ca="1" si="32">IF(AU9="","",INDEX($O$9:$O$17,MATCH(AU9,$A$9:$A$17,0)))</f>
        <v/>
      </c>
      <c r="BU9" s="4" t="str">
        <f t="shared" ref="BU9:BU17" ca="1" si="33">IF(AV9="","",INDEX($O$9:$O$17,MATCH(AV9,$A$9:$A$17,0)))</f>
        <v/>
      </c>
      <c r="BV9" s="4" t="str">
        <f t="shared" ref="BV9:BV17" ca="1" si="34">IF(AW9="","",INDEX($O$9:$O$17,MATCH(AW9,$A$9:$A$17,0)))</f>
        <v/>
      </c>
      <c r="BW9" s="4" t="str">
        <f t="shared" ref="BW9:BW17" ca="1" si="35">IF(AX9="","",INDEX($O$9:$O$17,MATCH(AX9,$A$9:$A$17,0)))</f>
        <v/>
      </c>
      <c r="BY9" s="6" t="e">
        <f t="shared" ref="BY9:BY17" si="36">IF(B9="",NA(),IF(L9=0,NA(),M9))</f>
        <v>#N/A</v>
      </c>
      <c r="BZ9" s="7" t="e">
        <f t="shared" ref="BZ9:BZ17" si="37">IF(B9="",NA(),IF(L9=0,NA(),IF(Q9&lt;=0.01,L9,NA())))</f>
        <v>#N/A</v>
      </c>
      <c r="CA9" s="7" t="e">
        <f t="shared" ref="CA9:CA17" si="38">IF(B9="",NA(),IF(ISERROR(BZ9),NA(),K9-L9))</f>
        <v>#N/A</v>
      </c>
      <c r="CB9" s="7" t="e">
        <f t="shared" ref="CB9:CB17" si="39">IF(B9="",NA(),IF(ISERROR(BZ9),NA(),L9-I9))</f>
        <v>#N/A</v>
      </c>
      <c r="CC9" s="7" t="e">
        <f t="shared" ref="CC9:CC17" si="40">IF(B9="",NA(),IF(L9=0,NA(),IF(Q9&gt;0,L9,NA())))</f>
        <v>#N/A</v>
      </c>
      <c r="CD9" s="7" t="e">
        <f t="shared" ref="CD9:CD17" si="41">IF(B9="",NA(),IF(ISERROR(CC9),NA(),K9-L9))</f>
        <v>#N/A</v>
      </c>
      <c r="CE9" s="7" t="e">
        <f t="shared" ref="CE9:CE17" si="42">IF(B9="",NA(),IF(ISERROR(CC9),NA(),L9-I9))</f>
        <v>#N/A</v>
      </c>
      <c r="CF9" s="6" t="e">
        <f t="shared" ref="CF9:CF17" si="43">IF(B9="",NA(),IF(L9=0,NA(),Q9))</f>
        <v>#N/A</v>
      </c>
      <c r="CG9" s="6">
        <f t="shared" ref="CG9:CG17" ca="1" si="44">IF(B9="",NA(),IF(L9=0,P9/5,NA()))</f>
        <v>0</v>
      </c>
      <c r="CH9" s="6">
        <f t="shared" ref="CH9:CH17" ca="1" si="45">IF(B9="",NA(),IF(L9=0,P9,NA()))</f>
        <v>0</v>
      </c>
      <c r="CI9" s="12">
        <v>-0.5</v>
      </c>
    </row>
    <row r="10" spans="1:87" x14ac:dyDescent="0.2">
      <c r="A10" s="23">
        <v>20</v>
      </c>
      <c r="B10" s="32" t="s">
        <v>28</v>
      </c>
      <c r="C10" s="23">
        <v>10</v>
      </c>
      <c r="D10" s="23"/>
      <c r="E10" s="23"/>
      <c r="F10" s="23"/>
      <c r="G10" s="23"/>
      <c r="H10" s="23"/>
      <c r="I10" s="33">
        <v>2</v>
      </c>
      <c r="J10" s="22">
        <v>4</v>
      </c>
      <c r="K10" s="22">
        <v>6</v>
      </c>
      <c r="L10" s="13">
        <f t="shared" si="0"/>
        <v>4</v>
      </c>
      <c r="M10" s="13">
        <f t="shared" ref="M10:M17" si="46">MAX(S10:X10)</f>
        <v>0</v>
      </c>
      <c r="N10" s="13">
        <f>M10+L10</f>
        <v>4</v>
      </c>
      <c r="O10" s="13">
        <f t="shared" ref="O10:O17" ca="1" si="47">IF(P10-L10&lt;0,0,P10-L10)</f>
        <v>0</v>
      </c>
      <c r="P10" s="13">
        <f t="shared" ca="1" si="2"/>
        <v>3.9999999999999991</v>
      </c>
      <c r="Q10" s="13">
        <f t="shared" ref="Q10:Q17" ca="1" si="48">IF(ROUND(P10-N10,5)&lt;0,0,ROUND(P10-N10,5))</f>
        <v>0</v>
      </c>
      <c r="S10" s="4">
        <f t="shared" si="3"/>
        <v>0</v>
      </c>
      <c r="T10" s="4">
        <f t="shared" si="4"/>
        <v>0</v>
      </c>
      <c r="U10" s="4">
        <f t="shared" si="5"/>
        <v>0</v>
      </c>
      <c r="V10" s="4">
        <f t="shared" si="6"/>
        <v>0</v>
      </c>
      <c r="W10" s="4">
        <f t="shared" si="7"/>
        <v>0</v>
      </c>
      <c r="X10" s="4">
        <f t="shared" si="8"/>
        <v>0</v>
      </c>
      <c r="Z10" s="18" t="str">
        <f t="shared" ca="1" si="9"/>
        <v/>
      </c>
      <c r="AA10" s="18" t="str">
        <f t="shared" ca="1" si="9"/>
        <v/>
      </c>
      <c r="AB10" s="18" t="str">
        <f t="shared" ca="1" si="9"/>
        <v/>
      </c>
      <c r="AC10" s="18">
        <f t="shared" ca="1" si="9"/>
        <v>40</v>
      </c>
      <c r="AD10" s="18">
        <f t="shared" ca="1" si="9"/>
        <v>50</v>
      </c>
      <c r="AE10" s="18" t="str">
        <f t="shared" ca="1" si="9"/>
        <v/>
      </c>
      <c r="AF10" s="18" t="str">
        <f t="shared" ca="1" si="9"/>
        <v/>
      </c>
      <c r="AG10" s="18" t="str">
        <f t="shared" ca="1" si="9"/>
        <v/>
      </c>
      <c r="AH10" s="18" t="str">
        <f t="shared" ca="1" si="9"/>
        <v/>
      </c>
      <c r="AI10" s="18" t="str">
        <f t="shared" ca="1" si="9"/>
        <v/>
      </c>
      <c r="AJ10" s="18" t="str">
        <f t="shared" ca="1" si="10"/>
        <v/>
      </c>
      <c r="AK10" s="18" t="str">
        <f t="shared" ca="1" si="10"/>
        <v/>
      </c>
      <c r="AL10" s="18" t="str">
        <f t="shared" ca="1" si="10"/>
        <v/>
      </c>
      <c r="AM10" s="18" t="str">
        <f t="shared" ca="1" si="10"/>
        <v/>
      </c>
      <c r="AN10" s="18" t="str">
        <f t="shared" ca="1" si="10"/>
        <v/>
      </c>
      <c r="AO10" s="18" t="str">
        <f t="shared" ca="1" si="10"/>
        <v/>
      </c>
      <c r="AP10" s="18" t="str">
        <f t="shared" ca="1" si="10"/>
        <v/>
      </c>
      <c r="AQ10" s="18" t="str">
        <f t="shared" ca="1" si="10"/>
        <v/>
      </c>
      <c r="AR10" s="18" t="str">
        <f t="shared" ca="1" si="10"/>
        <v/>
      </c>
      <c r="AS10" s="18" t="str">
        <f t="shared" ca="1" si="10"/>
        <v/>
      </c>
      <c r="AT10" s="18" t="str">
        <f t="shared" ca="1" si="10"/>
        <v/>
      </c>
      <c r="AU10" s="18" t="str">
        <f t="shared" ca="1" si="10"/>
        <v/>
      </c>
      <c r="AV10" s="18" t="str">
        <f t="shared" ca="1" si="10"/>
        <v/>
      </c>
      <c r="AW10" s="18" t="str">
        <f t="shared" ca="1" si="10"/>
        <v/>
      </c>
      <c r="AX10" s="18" t="str">
        <f t="shared" ca="1" si="10"/>
        <v/>
      </c>
      <c r="AY10" s="4" t="str">
        <f t="shared" ca="1" si="11"/>
        <v/>
      </c>
      <c r="AZ10" s="4" t="str">
        <f t="shared" ca="1" si="12"/>
        <v/>
      </c>
      <c r="BA10" s="4" t="str">
        <f t="shared" ca="1" si="13"/>
        <v/>
      </c>
      <c r="BB10" s="4">
        <f t="shared" ca="1" si="14"/>
        <v>3.9999999999999991</v>
      </c>
      <c r="BC10" s="4">
        <f t="shared" ca="1" si="15"/>
        <v>8.3333333333333286</v>
      </c>
      <c r="BD10" s="4" t="str">
        <f t="shared" ca="1" si="16"/>
        <v/>
      </c>
      <c r="BE10" s="4" t="str">
        <f t="shared" ca="1" si="17"/>
        <v/>
      </c>
      <c r="BF10" s="4" t="str">
        <f t="shared" ca="1" si="18"/>
        <v/>
      </c>
      <c r="BG10" s="4" t="str">
        <f t="shared" ca="1" si="19"/>
        <v/>
      </c>
      <c r="BH10" s="4" t="str">
        <f t="shared" ca="1" si="20"/>
        <v/>
      </c>
      <c r="BI10" s="4" t="str">
        <f t="shared" ca="1" si="21"/>
        <v/>
      </c>
      <c r="BJ10" s="4" t="str">
        <f t="shared" ca="1" si="22"/>
        <v/>
      </c>
      <c r="BK10" s="4" t="str">
        <f t="shared" ca="1" si="23"/>
        <v/>
      </c>
      <c r="BL10" s="4" t="str">
        <f t="shared" ca="1" si="24"/>
        <v/>
      </c>
      <c r="BM10" s="4" t="str">
        <f t="shared" ca="1" si="25"/>
        <v/>
      </c>
      <c r="BN10" s="4" t="str">
        <f t="shared" ca="1" si="26"/>
        <v/>
      </c>
      <c r="BO10" s="4" t="str">
        <f t="shared" ca="1" si="27"/>
        <v/>
      </c>
      <c r="BP10" s="4" t="str">
        <f t="shared" ca="1" si="28"/>
        <v/>
      </c>
      <c r="BQ10" s="4" t="str">
        <f t="shared" ca="1" si="29"/>
        <v/>
      </c>
      <c r="BR10" s="4" t="str">
        <f t="shared" ca="1" si="30"/>
        <v/>
      </c>
      <c r="BS10" s="4" t="str">
        <f t="shared" ca="1" si="31"/>
        <v/>
      </c>
      <c r="BT10" s="4" t="str">
        <f t="shared" ca="1" si="32"/>
        <v/>
      </c>
      <c r="BU10" s="4" t="str">
        <f t="shared" ca="1" si="33"/>
        <v/>
      </c>
      <c r="BV10" s="4" t="str">
        <f t="shared" ca="1" si="34"/>
        <v/>
      </c>
      <c r="BW10" s="4" t="str">
        <f t="shared" ca="1" si="35"/>
        <v/>
      </c>
      <c r="BY10" s="6">
        <f t="shared" si="36"/>
        <v>0</v>
      </c>
      <c r="BZ10" s="7">
        <f t="shared" ca="1" si="37"/>
        <v>4</v>
      </c>
      <c r="CA10" s="7">
        <f t="shared" ca="1" si="38"/>
        <v>2</v>
      </c>
      <c r="CB10" s="7">
        <f t="shared" ca="1" si="39"/>
        <v>2</v>
      </c>
      <c r="CC10" s="7" t="e">
        <f t="shared" ca="1" si="40"/>
        <v>#N/A</v>
      </c>
      <c r="CD10" s="7" t="e">
        <f t="shared" ca="1" si="41"/>
        <v>#N/A</v>
      </c>
      <c r="CE10" s="7" t="e">
        <f t="shared" ca="1" si="42"/>
        <v>#N/A</v>
      </c>
      <c r="CF10" s="6">
        <f t="shared" ca="1" si="43"/>
        <v>0</v>
      </c>
      <c r="CG10" s="6" t="e">
        <f t="shared" si="44"/>
        <v>#N/A</v>
      </c>
      <c r="CH10" s="6" t="e">
        <f t="shared" si="45"/>
        <v>#N/A</v>
      </c>
      <c r="CI10">
        <f ca="1">OFFSET(CI10,-1,0,1,1)+1</f>
        <v>0.5</v>
      </c>
    </row>
    <row r="11" spans="1:87" x14ac:dyDescent="0.2">
      <c r="A11" s="23">
        <v>30</v>
      </c>
      <c r="B11" s="32" t="s">
        <v>29</v>
      </c>
      <c r="C11" s="23">
        <v>10</v>
      </c>
      <c r="D11" s="23"/>
      <c r="E11" s="23"/>
      <c r="F11" s="23"/>
      <c r="G11" s="23"/>
      <c r="H11" s="23"/>
      <c r="I11" s="33">
        <v>3</v>
      </c>
      <c r="J11" s="22">
        <v>5</v>
      </c>
      <c r="K11" s="22">
        <v>9</v>
      </c>
      <c r="L11" s="13">
        <f t="shared" si="0"/>
        <v>5.666666666666667</v>
      </c>
      <c r="M11" s="13">
        <f t="shared" si="46"/>
        <v>0</v>
      </c>
      <c r="N11" s="13">
        <f t="shared" si="1"/>
        <v>5.666666666666667</v>
      </c>
      <c r="O11" s="13">
        <f t="shared" ca="1" si="47"/>
        <v>3.6666666666666652</v>
      </c>
      <c r="P11" s="13">
        <f t="shared" ca="1" si="2"/>
        <v>9.3333333333333321</v>
      </c>
      <c r="Q11" s="13">
        <f t="shared" ca="1" si="48"/>
        <v>3.6666699999999999</v>
      </c>
      <c r="S11" s="4">
        <f t="shared" si="3"/>
        <v>0</v>
      </c>
      <c r="T11" s="4">
        <f t="shared" si="4"/>
        <v>0</v>
      </c>
      <c r="U11" s="4">
        <f t="shared" si="5"/>
        <v>0</v>
      </c>
      <c r="V11" s="4">
        <f t="shared" si="6"/>
        <v>0</v>
      </c>
      <c r="W11" s="4">
        <f t="shared" si="7"/>
        <v>0</v>
      </c>
      <c r="X11" s="4">
        <f t="shared" si="8"/>
        <v>0</v>
      </c>
      <c r="Z11" s="18" t="str">
        <f t="shared" ca="1" si="9"/>
        <v/>
      </c>
      <c r="AA11" s="18" t="str">
        <f t="shared" ca="1" si="9"/>
        <v/>
      </c>
      <c r="AB11" s="18" t="str">
        <f t="shared" ca="1" si="9"/>
        <v/>
      </c>
      <c r="AC11" s="18" t="str">
        <f t="shared" ca="1" si="9"/>
        <v/>
      </c>
      <c r="AD11" s="18" t="str">
        <f t="shared" ca="1" si="9"/>
        <v/>
      </c>
      <c r="AE11" s="18">
        <f t="shared" ca="1" si="9"/>
        <v>60</v>
      </c>
      <c r="AF11" s="18" t="str">
        <f t="shared" ca="1" si="9"/>
        <v/>
      </c>
      <c r="AG11" s="18" t="str">
        <f t="shared" ca="1" si="9"/>
        <v/>
      </c>
      <c r="AH11" s="18" t="str">
        <f t="shared" ca="1" si="9"/>
        <v/>
      </c>
      <c r="AI11" s="18" t="str">
        <f t="shared" ca="1" si="9"/>
        <v/>
      </c>
      <c r="AJ11" s="18" t="str">
        <f t="shared" ca="1" si="10"/>
        <v/>
      </c>
      <c r="AK11" s="18" t="str">
        <f t="shared" ca="1" si="10"/>
        <v/>
      </c>
      <c r="AL11" s="18" t="str">
        <f t="shared" ca="1" si="10"/>
        <v/>
      </c>
      <c r="AM11" s="18" t="str">
        <f t="shared" ca="1" si="10"/>
        <v/>
      </c>
      <c r="AN11" s="18" t="str">
        <f t="shared" ca="1" si="10"/>
        <v/>
      </c>
      <c r="AO11" s="18" t="str">
        <f t="shared" ca="1" si="10"/>
        <v/>
      </c>
      <c r="AP11" s="18" t="str">
        <f t="shared" ca="1" si="10"/>
        <v/>
      </c>
      <c r="AQ11" s="18" t="str">
        <f t="shared" ca="1" si="10"/>
        <v/>
      </c>
      <c r="AR11" s="18" t="str">
        <f t="shared" ca="1" si="10"/>
        <v/>
      </c>
      <c r="AS11" s="18" t="str">
        <f t="shared" ca="1" si="10"/>
        <v/>
      </c>
      <c r="AT11" s="18" t="str">
        <f t="shared" ca="1" si="10"/>
        <v/>
      </c>
      <c r="AU11" s="18" t="str">
        <f t="shared" ca="1" si="10"/>
        <v/>
      </c>
      <c r="AV11" s="18" t="str">
        <f t="shared" ca="1" si="10"/>
        <v/>
      </c>
      <c r="AW11" s="18" t="str">
        <f t="shared" ca="1" si="10"/>
        <v/>
      </c>
      <c r="AX11" s="18" t="str">
        <f t="shared" ca="1" si="10"/>
        <v/>
      </c>
      <c r="AY11" s="4" t="str">
        <f t="shared" ca="1" si="11"/>
        <v/>
      </c>
      <c r="AZ11" s="4" t="str">
        <f t="shared" ca="1" si="12"/>
        <v/>
      </c>
      <c r="BA11" s="4" t="str">
        <f t="shared" ca="1" si="13"/>
        <v/>
      </c>
      <c r="BB11" s="4" t="str">
        <f t="shared" ca="1" si="14"/>
        <v/>
      </c>
      <c r="BC11" s="4" t="str">
        <f t="shared" ca="1" si="15"/>
        <v/>
      </c>
      <c r="BD11" s="4">
        <f t="shared" ca="1" si="16"/>
        <v>9.3333333333333321</v>
      </c>
      <c r="BE11" s="4" t="str">
        <f t="shared" ca="1" si="17"/>
        <v/>
      </c>
      <c r="BF11" s="4" t="str">
        <f t="shared" ca="1" si="18"/>
        <v/>
      </c>
      <c r="BG11" s="4" t="str">
        <f t="shared" ca="1" si="19"/>
        <v/>
      </c>
      <c r="BH11" s="4" t="str">
        <f t="shared" ca="1" si="20"/>
        <v/>
      </c>
      <c r="BI11" s="4" t="str">
        <f t="shared" ca="1" si="21"/>
        <v/>
      </c>
      <c r="BJ11" s="4" t="str">
        <f t="shared" ca="1" si="22"/>
        <v/>
      </c>
      <c r="BK11" s="4" t="str">
        <f t="shared" ca="1" si="23"/>
        <v/>
      </c>
      <c r="BL11" s="4" t="str">
        <f t="shared" ca="1" si="24"/>
        <v/>
      </c>
      <c r="BM11" s="4" t="str">
        <f t="shared" ca="1" si="25"/>
        <v/>
      </c>
      <c r="BN11" s="4" t="str">
        <f t="shared" ca="1" si="26"/>
        <v/>
      </c>
      <c r="BO11" s="4" t="str">
        <f t="shared" ca="1" si="27"/>
        <v/>
      </c>
      <c r="BP11" s="4" t="str">
        <f t="shared" ca="1" si="28"/>
        <v/>
      </c>
      <c r="BQ11" s="4" t="str">
        <f t="shared" ca="1" si="29"/>
        <v/>
      </c>
      <c r="BR11" s="4" t="str">
        <f t="shared" ca="1" si="30"/>
        <v/>
      </c>
      <c r="BS11" s="4" t="str">
        <f t="shared" ca="1" si="31"/>
        <v/>
      </c>
      <c r="BT11" s="4" t="str">
        <f t="shared" ca="1" si="32"/>
        <v/>
      </c>
      <c r="BU11" s="4" t="str">
        <f t="shared" ca="1" si="33"/>
        <v/>
      </c>
      <c r="BV11" s="4" t="str">
        <f t="shared" ca="1" si="34"/>
        <v/>
      </c>
      <c r="BW11" s="4" t="str">
        <f t="shared" ca="1" si="35"/>
        <v/>
      </c>
      <c r="BY11" s="6">
        <f t="shared" si="36"/>
        <v>0</v>
      </c>
      <c r="BZ11" s="7" t="e">
        <f t="shared" ca="1" si="37"/>
        <v>#N/A</v>
      </c>
      <c r="CA11" s="7" t="e">
        <f t="shared" ca="1" si="38"/>
        <v>#N/A</v>
      </c>
      <c r="CB11" s="7" t="e">
        <f t="shared" ca="1" si="39"/>
        <v>#N/A</v>
      </c>
      <c r="CC11" s="7">
        <f t="shared" ca="1" si="40"/>
        <v>5.666666666666667</v>
      </c>
      <c r="CD11" s="7">
        <f t="shared" ca="1" si="41"/>
        <v>3.333333333333333</v>
      </c>
      <c r="CE11" s="7">
        <f t="shared" ca="1" si="42"/>
        <v>2.666666666666667</v>
      </c>
      <c r="CF11" s="6">
        <f t="shared" ca="1" si="43"/>
        <v>3.6666699999999999</v>
      </c>
      <c r="CG11" s="6" t="e">
        <f t="shared" si="44"/>
        <v>#N/A</v>
      </c>
      <c r="CH11" s="6" t="e">
        <f t="shared" si="45"/>
        <v>#N/A</v>
      </c>
      <c r="CI11">
        <f t="shared" ref="CI11:CI17" ca="1" si="49">OFFSET(CI11,-1,0,1,1)+1</f>
        <v>1.5</v>
      </c>
    </row>
    <row r="12" spans="1:87" x14ac:dyDescent="0.2">
      <c r="A12" s="23">
        <v>40</v>
      </c>
      <c r="B12" s="32" t="s">
        <v>30</v>
      </c>
      <c r="C12" s="23">
        <v>20</v>
      </c>
      <c r="D12" s="23"/>
      <c r="E12" s="23"/>
      <c r="F12" s="23"/>
      <c r="G12" s="23"/>
      <c r="H12" s="23"/>
      <c r="I12" s="33">
        <v>4</v>
      </c>
      <c r="J12" s="22">
        <v>5</v>
      </c>
      <c r="K12" s="22">
        <v>7</v>
      </c>
      <c r="L12" s="13">
        <f t="shared" si="0"/>
        <v>5.333333333333333</v>
      </c>
      <c r="M12" s="13">
        <f t="shared" si="46"/>
        <v>4</v>
      </c>
      <c r="N12" s="13">
        <f t="shared" si="1"/>
        <v>9.3333333333333321</v>
      </c>
      <c r="O12" s="13">
        <f t="shared" ca="1" si="47"/>
        <v>3.9999999999999991</v>
      </c>
      <c r="P12" s="13">
        <f t="shared" ca="1" si="2"/>
        <v>9.3333333333333321</v>
      </c>
      <c r="Q12" s="13">
        <f t="shared" ca="1" si="48"/>
        <v>0</v>
      </c>
      <c r="S12" s="4">
        <f t="shared" si="3"/>
        <v>4</v>
      </c>
      <c r="T12" s="4">
        <f t="shared" si="4"/>
        <v>0</v>
      </c>
      <c r="U12" s="4">
        <f t="shared" si="5"/>
        <v>0</v>
      </c>
      <c r="V12" s="4">
        <f t="shared" si="6"/>
        <v>0</v>
      </c>
      <c r="W12" s="4">
        <f t="shared" si="7"/>
        <v>0</v>
      </c>
      <c r="X12" s="4">
        <f t="shared" si="8"/>
        <v>0</v>
      </c>
      <c r="Z12" s="18" t="str">
        <f t="shared" ca="1" si="9"/>
        <v/>
      </c>
      <c r="AA12" s="18" t="str">
        <f t="shared" ca="1" si="9"/>
        <v/>
      </c>
      <c r="AB12" s="18" t="str">
        <f t="shared" ca="1" si="9"/>
        <v/>
      </c>
      <c r="AC12" s="18" t="str">
        <f t="shared" ca="1" si="9"/>
        <v/>
      </c>
      <c r="AD12" s="18" t="str">
        <f t="shared" ca="1" si="9"/>
        <v/>
      </c>
      <c r="AE12" s="18">
        <f t="shared" ca="1" si="9"/>
        <v>60</v>
      </c>
      <c r="AF12" s="18" t="str">
        <f t="shared" ca="1" si="9"/>
        <v/>
      </c>
      <c r="AG12" s="18" t="str">
        <f t="shared" ca="1" si="9"/>
        <v/>
      </c>
      <c r="AH12" s="18" t="str">
        <f t="shared" ca="1" si="9"/>
        <v/>
      </c>
      <c r="AI12" s="18" t="str">
        <f t="shared" ca="1" si="9"/>
        <v/>
      </c>
      <c r="AJ12" s="18" t="str">
        <f t="shared" ca="1" si="10"/>
        <v/>
      </c>
      <c r="AK12" s="18" t="str">
        <f t="shared" ca="1" si="10"/>
        <v/>
      </c>
      <c r="AL12" s="18" t="str">
        <f t="shared" ca="1" si="10"/>
        <v/>
      </c>
      <c r="AM12" s="18" t="str">
        <f t="shared" ca="1" si="10"/>
        <v/>
      </c>
      <c r="AN12" s="18" t="str">
        <f t="shared" ca="1" si="10"/>
        <v/>
      </c>
      <c r="AO12" s="18" t="str">
        <f t="shared" ca="1" si="10"/>
        <v/>
      </c>
      <c r="AP12" s="18" t="str">
        <f t="shared" ca="1" si="10"/>
        <v/>
      </c>
      <c r="AQ12" s="18" t="str">
        <f t="shared" ca="1" si="10"/>
        <v/>
      </c>
      <c r="AR12" s="18" t="str">
        <f t="shared" ca="1" si="10"/>
        <v/>
      </c>
      <c r="AS12" s="18" t="str">
        <f t="shared" ca="1" si="10"/>
        <v/>
      </c>
      <c r="AT12" s="18" t="str">
        <f t="shared" ca="1" si="10"/>
        <v/>
      </c>
      <c r="AU12" s="18" t="str">
        <f t="shared" ca="1" si="10"/>
        <v/>
      </c>
      <c r="AV12" s="18" t="str">
        <f t="shared" ca="1" si="10"/>
        <v/>
      </c>
      <c r="AW12" s="18" t="str">
        <f t="shared" ca="1" si="10"/>
        <v/>
      </c>
      <c r="AX12" s="18" t="str">
        <f t="shared" ca="1" si="10"/>
        <v/>
      </c>
      <c r="AY12" s="4" t="str">
        <f t="shared" ca="1" si="11"/>
        <v/>
      </c>
      <c r="AZ12" s="4" t="str">
        <f t="shared" ca="1" si="12"/>
        <v/>
      </c>
      <c r="BA12" s="4" t="str">
        <f t="shared" ca="1" si="13"/>
        <v/>
      </c>
      <c r="BB12" s="4" t="str">
        <f t="shared" ca="1" si="14"/>
        <v/>
      </c>
      <c r="BC12" s="4" t="str">
        <f t="shared" ca="1" si="15"/>
        <v/>
      </c>
      <c r="BD12" s="4">
        <f t="shared" ca="1" si="16"/>
        <v>9.3333333333333321</v>
      </c>
      <c r="BE12" s="4" t="str">
        <f t="shared" ca="1" si="17"/>
        <v/>
      </c>
      <c r="BF12" s="4" t="str">
        <f t="shared" ca="1" si="18"/>
        <v/>
      </c>
      <c r="BG12" s="4" t="str">
        <f t="shared" ca="1" si="19"/>
        <v/>
      </c>
      <c r="BH12" s="4" t="str">
        <f t="shared" ca="1" si="20"/>
        <v/>
      </c>
      <c r="BI12" s="4" t="str">
        <f t="shared" ca="1" si="21"/>
        <v/>
      </c>
      <c r="BJ12" s="4" t="str">
        <f t="shared" ca="1" si="22"/>
        <v/>
      </c>
      <c r="BK12" s="4" t="str">
        <f t="shared" ca="1" si="23"/>
        <v/>
      </c>
      <c r="BL12" s="4" t="str">
        <f t="shared" ca="1" si="24"/>
        <v/>
      </c>
      <c r="BM12" s="4" t="str">
        <f t="shared" ca="1" si="25"/>
        <v/>
      </c>
      <c r="BN12" s="4" t="str">
        <f t="shared" ca="1" si="26"/>
        <v/>
      </c>
      <c r="BO12" s="4" t="str">
        <f t="shared" ca="1" si="27"/>
        <v/>
      </c>
      <c r="BP12" s="4" t="str">
        <f t="shared" ca="1" si="28"/>
        <v/>
      </c>
      <c r="BQ12" s="4" t="str">
        <f t="shared" ca="1" si="29"/>
        <v/>
      </c>
      <c r="BR12" s="4" t="str">
        <f t="shared" ca="1" si="30"/>
        <v/>
      </c>
      <c r="BS12" s="4" t="str">
        <f t="shared" ca="1" si="31"/>
        <v/>
      </c>
      <c r="BT12" s="4" t="str">
        <f t="shared" ca="1" si="32"/>
        <v/>
      </c>
      <c r="BU12" s="4" t="str">
        <f t="shared" ca="1" si="33"/>
        <v/>
      </c>
      <c r="BV12" s="4" t="str">
        <f t="shared" ca="1" si="34"/>
        <v/>
      </c>
      <c r="BW12" s="4" t="str">
        <f t="shared" ca="1" si="35"/>
        <v/>
      </c>
      <c r="BY12" s="6">
        <f t="shared" si="36"/>
        <v>4</v>
      </c>
      <c r="BZ12" s="7">
        <f t="shared" ca="1" si="37"/>
        <v>5.333333333333333</v>
      </c>
      <c r="CA12" s="7">
        <f t="shared" ca="1" si="38"/>
        <v>1.666666666666667</v>
      </c>
      <c r="CB12" s="7">
        <f t="shared" ca="1" si="39"/>
        <v>1.333333333333333</v>
      </c>
      <c r="CC12" s="7" t="e">
        <f t="shared" ca="1" si="40"/>
        <v>#N/A</v>
      </c>
      <c r="CD12" s="7" t="e">
        <f t="shared" ca="1" si="41"/>
        <v>#N/A</v>
      </c>
      <c r="CE12" s="7" t="e">
        <f t="shared" ca="1" si="42"/>
        <v>#N/A</v>
      </c>
      <c r="CF12" s="6">
        <f t="shared" ca="1" si="43"/>
        <v>0</v>
      </c>
      <c r="CG12" s="6" t="e">
        <f t="shared" si="44"/>
        <v>#N/A</v>
      </c>
      <c r="CH12" s="6" t="e">
        <f t="shared" si="45"/>
        <v>#N/A</v>
      </c>
      <c r="CI12">
        <f ca="1">OFFSET(CI12,-1,0,1,1)+1</f>
        <v>2.5</v>
      </c>
    </row>
    <row r="13" spans="1:87" x14ac:dyDescent="0.2">
      <c r="A13" s="23">
        <v>50</v>
      </c>
      <c r="B13" s="32" t="s">
        <v>31</v>
      </c>
      <c r="C13" s="23">
        <v>20</v>
      </c>
      <c r="D13" s="23"/>
      <c r="E13" s="23"/>
      <c r="F13" s="23"/>
      <c r="G13" s="23"/>
      <c r="H13" s="23"/>
      <c r="I13" s="33">
        <v>4</v>
      </c>
      <c r="J13" s="22">
        <v>6</v>
      </c>
      <c r="K13" s="22">
        <v>10</v>
      </c>
      <c r="L13" s="13">
        <f t="shared" si="0"/>
        <v>6.666666666666667</v>
      </c>
      <c r="M13" s="13">
        <f t="shared" si="46"/>
        <v>4</v>
      </c>
      <c r="N13" s="13">
        <f>M13+L13</f>
        <v>10.666666666666668</v>
      </c>
      <c r="O13" s="13">
        <f t="shared" ca="1" si="47"/>
        <v>8.3333333333333286</v>
      </c>
      <c r="P13" s="13">
        <f t="shared" ca="1" si="2"/>
        <v>14.999999999999996</v>
      </c>
      <c r="Q13" s="13">
        <f t="shared" ca="1" si="48"/>
        <v>4.3333300000000001</v>
      </c>
      <c r="S13" s="4">
        <f t="shared" si="3"/>
        <v>4</v>
      </c>
      <c r="T13" s="4">
        <f t="shared" si="4"/>
        <v>0</v>
      </c>
      <c r="U13" s="4">
        <f t="shared" si="5"/>
        <v>0</v>
      </c>
      <c r="V13" s="4">
        <f t="shared" si="6"/>
        <v>0</v>
      </c>
      <c r="W13" s="4">
        <f t="shared" si="7"/>
        <v>0</v>
      </c>
      <c r="X13" s="4">
        <f t="shared" si="8"/>
        <v>0</v>
      </c>
      <c r="Z13" s="18" t="str">
        <f t="shared" ca="1" si="9"/>
        <v/>
      </c>
      <c r="AA13" s="18" t="str">
        <f t="shared" ca="1" si="9"/>
        <v/>
      </c>
      <c r="AB13" s="18" t="str">
        <f t="shared" ca="1" si="9"/>
        <v/>
      </c>
      <c r="AC13" s="18" t="str">
        <f t="shared" ca="1" si="9"/>
        <v/>
      </c>
      <c r="AD13" s="18" t="str">
        <f t="shared" ca="1" si="9"/>
        <v/>
      </c>
      <c r="AE13" s="18" t="str">
        <f t="shared" ca="1" si="9"/>
        <v/>
      </c>
      <c r="AF13" s="18">
        <f t="shared" ca="1" si="9"/>
        <v>70</v>
      </c>
      <c r="AG13" s="18" t="str">
        <f t="shared" ca="1" si="9"/>
        <v/>
      </c>
      <c r="AH13" s="18" t="str">
        <f t="shared" ca="1" si="9"/>
        <v/>
      </c>
      <c r="AI13" s="18" t="str">
        <f t="shared" ca="1" si="9"/>
        <v/>
      </c>
      <c r="AJ13" s="18" t="str">
        <f t="shared" ca="1" si="10"/>
        <v/>
      </c>
      <c r="AK13" s="18" t="str">
        <f t="shared" ca="1" si="10"/>
        <v/>
      </c>
      <c r="AL13" s="18" t="str">
        <f t="shared" ca="1" si="10"/>
        <v/>
      </c>
      <c r="AM13" s="18" t="str">
        <f t="shared" ca="1" si="10"/>
        <v/>
      </c>
      <c r="AN13" s="18" t="str">
        <f t="shared" ca="1" si="10"/>
        <v/>
      </c>
      <c r="AO13" s="18" t="str">
        <f t="shared" ca="1" si="10"/>
        <v/>
      </c>
      <c r="AP13" s="18" t="str">
        <f t="shared" ca="1" si="10"/>
        <v/>
      </c>
      <c r="AQ13" s="18" t="str">
        <f t="shared" ca="1" si="10"/>
        <v/>
      </c>
      <c r="AR13" s="18" t="str">
        <f t="shared" ca="1" si="10"/>
        <v/>
      </c>
      <c r="AS13" s="18" t="str">
        <f t="shared" ca="1" si="10"/>
        <v/>
      </c>
      <c r="AT13" s="18" t="str">
        <f t="shared" ca="1" si="10"/>
        <v/>
      </c>
      <c r="AU13" s="18" t="str">
        <f t="shared" ca="1" si="10"/>
        <v/>
      </c>
      <c r="AV13" s="18" t="str">
        <f t="shared" ca="1" si="10"/>
        <v/>
      </c>
      <c r="AW13" s="18" t="str">
        <f t="shared" ca="1" si="10"/>
        <v/>
      </c>
      <c r="AX13" s="18" t="str">
        <f t="shared" ca="1" si="10"/>
        <v/>
      </c>
      <c r="AY13" s="4" t="str">
        <f t="shared" ca="1" si="11"/>
        <v/>
      </c>
      <c r="AZ13" s="4" t="str">
        <f t="shared" ca="1" si="12"/>
        <v/>
      </c>
      <c r="BA13" s="4" t="str">
        <f t="shared" ca="1" si="13"/>
        <v/>
      </c>
      <c r="BB13" s="4" t="str">
        <f t="shared" ca="1" si="14"/>
        <v/>
      </c>
      <c r="BC13" s="4" t="str">
        <f t="shared" ca="1" si="15"/>
        <v/>
      </c>
      <c r="BD13" s="4" t="str">
        <f t="shared" ca="1" si="16"/>
        <v/>
      </c>
      <c r="BE13" s="4">
        <f t="shared" ca="1" si="17"/>
        <v>14.999999999999996</v>
      </c>
      <c r="BF13" s="4" t="str">
        <f t="shared" ca="1" si="18"/>
        <v/>
      </c>
      <c r="BG13" s="4" t="str">
        <f t="shared" ca="1" si="19"/>
        <v/>
      </c>
      <c r="BH13" s="4" t="str">
        <f t="shared" ca="1" si="20"/>
        <v/>
      </c>
      <c r="BI13" s="4" t="str">
        <f t="shared" ca="1" si="21"/>
        <v/>
      </c>
      <c r="BJ13" s="4" t="str">
        <f t="shared" ca="1" si="22"/>
        <v/>
      </c>
      <c r="BK13" s="4" t="str">
        <f t="shared" ca="1" si="23"/>
        <v/>
      </c>
      <c r="BL13" s="4" t="str">
        <f t="shared" ca="1" si="24"/>
        <v/>
      </c>
      <c r="BM13" s="4" t="str">
        <f t="shared" ca="1" si="25"/>
        <v/>
      </c>
      <c r="BN13" s="4" t="str">
        <f t="shared" ca="1" si="26"/>
        <v/>
      </c>
      <c r="BO13" s="4" t="str">
        <f t="shared" ca="1" si="27"/>
        <v/>
      </c>
      <c r="BP13" s="4" t="str">
        <f t="shared" ca="1" si="28"/>
        <v/>
      </c>
      <c r="BQ13" s="4" t="str">
        <f t="shared" ca="1" si="29"/>
        <v/>
      </c>
      <c r="BR13" s="4" t="str">
        <f t="shared" ca="1" si="30"/>
        <v/>
      </c>
      <c r="BS13" s="4" t="str">
        <f t="shared" ca="1" si="31"/>
        <v/>
      </c>
      <c r="BT13" s="4" t="str">
        <f t="shared" ca="1" si="32"/>
        <v/>
      </c>
      <c r="BU13" s="4" t="str">
        <f t="shared" ca="1" si="33"/>
        <v/>
      </c>
      <c r="BV13" s="4" t="str">
        <f t="shared" ca="1" si="34"/>
        <v/>
      </c>
      <c r="BW13" s="4" t="str">
        <f t="shared" ca="1" si="35"/>
        <v/>
      </c>
      <c r="BY13" s="6">
        <f t="shared" si="36"/>
        <v>4</v>
      </c>
      <c r="BZ13" s="7" t="e">
        <f t="shared" ca="1" si="37"/>
        <v>#N/A</v>
      </c>
      <c r="CA13" s="7" t="e">
        <f t="shared" ca="1" si="38"/>
        <v>#N/A</v>
      </c>
      <c r="CB13" s="7" t="e">
        <f t="shared" ca="1" si="39"/>
        <v>#N/A</v>
      </c>
      <c r="CC13" s="7">
        <f t="shared" ca="1" si="40"/>
        <v>6.666666666666667</v>
      </c>
      <c r="CD13" s="7">
        <f t="shared" ca="1" si="41"/>
        <v>3.333333333333333</v>
      </c>
      <c r="CE13" s="7">
        <f t="shared" ca="1" si="42"/>
        <v>2.666666666666667</v>
      </c>
      <c r="CF13" s="6">
        <f t="shared" ca="1" si="43"/>
        <v>4.3333300000000001</v>
      </c>
      <c r="CG13" s="6" t="e">
        <f t="shared" si="44"/>
        <v>#N/A</v>
      </c>
      <c r="CH13" s="6" t="e">
        <f t="shared" si="45"/>
        <v>#N/A</v>
      </c>
      <c r="CI13">
        <f ca="1">OFFSET(CI13,-1,0,1,1)+1</f>
        <v>3.5</v>
      </c>
    </row>
    <row r="14" spans="1:87" x14ac:dyDescent="0.2">
      <c r="A14" s="23">
        <v>60</v>
      </c>
      <c r="B14" s="32" t="s">
        <v>32</v>
      </c>
      <c r="C14" s="23">
        <v>30</v>
      </c>
      <c r="D14" s="23">
        <v>40</v>
      </c>
      <c r="E14" s="23"/>
      <c r="F14" s="23"/>
      <c r="G14" s="23"/>
      <c r="H14" s="23"/>
      <c r="I14" s="33">
        <v>4</v>
      </c>
      <c r="J14" s="22">
        <v>5</v>
      </c>
      <c r="K14" s="22">
        <v>7</v>
      </c>
      <c r="L14" s="13">
        <f t="shared" si="0"/>
        <v>5.333333333333333</v>
      </c>
      <c r="M14" s="13">
        <f t="shared" si="46"/>
        <v>9.3333333333333321</v>
      </c>
      <c r="N14" s="13">
        <f t="shared" si="1"/>
        <v>14.666666666666664</v>
      </c>
      <c r="O14" s="13">
        <f t="shared" ca="1" si="47"/>
        <v>9.3333333333333321</v>
      </c>
      <c r="P14" s="13">
        <f t="shared" ca="1" si="2"/>
        <v>14.666666666666664</v>
      </c>
      <c r="Q14" s="13">
        <f t="shared" ca="1" si="48"/>
        <v>0</v>
      </c>
      <c r="S14" s="4">
        <f t="shared" si="3"/>
        <v>5.666666666666667</v>
      </c>
      <c r="T14" s="4">
        <f t="shared" si="4"/>
        <v>9.3333333333333321</v>
      </c>
      <c r="U14" s="4">
        <f t="shared" si="5"/>
        <v>0</v>
      </c>
      <c r="V14" s="4">
        <f t="shared" si="6"/>
        <v>0</v>
      </c>
      <c r="W14" s="4">
        <f t="shared" si="7"/>
        <v>0</v>
      </c>
      <c r="X14" s="4">
        <f t="shared" si="8"/>
        <v>0</v>
      </c>
      <c r="Z14" s="18" t="str">
        <f t="shared" ca="1" si="9"/>
        <v/>
      </c>
      <c r="AA14" s="18" t="str">
        <f t="shared" ca="1" si="9"/>
        <v/>
      </c>
      <c r="AB14" s="18" t="str">
        <f t="shared" ca="1" si="9"/>
        <v/>
      </c>
      <c r="AC14" s="18" t="str">
        <f t="shared" ca="1" si="9"/>
        <v/>
      </c>
      <c r="AD14" s="18" t="str">
        <f t="shared" ca="1" si="9"/>
        <v/>
      </c>
      <c r="AE14" s="18" t="str">
        <f t="shared" ca="1" si="9"/>
        <v/>
      </c>
      <c r="AF14" s="18" t="str">
        <f t="shared" ca="1" si="9"/>
        <v/>
      </c>
      <c r="AG14" s="18">
        <f t="shared" ca="1" si="9"/>
        <v>80</v>
      </c>
      <c r="AH14" s="18" t="str">
        <f t="shared" ca="1" si="9"/>
        <v/>
      </c>
      <c r="AI14" s="18" t="str">
        <f t="shared" ca="1" si="9"/>
        <v/>
      </c>
      <c r="AJ14" s="18" t="str">
        <f t="shared" ca="1" si="10"/>
        <v/>
      </c>
      <c r="AK14" s="18" t="str">
        <f t="shared" ca="1" si="10"/>
        <v/>
      </c>
      <c r="AL14" s="18" t="str">
        <f t="shared" ca="1" si="10"/>
        <v/>
      </c>
      <c r="AM14" s="18" t="str">
        <f t="shared" ca="1" si="10"/>
        <v/>
      </c>
      <c r="AN14" s="18" t="str">
        <f t="shared" ca="1" si="10"/>
        <v/>
      </c>
      <c r="AO14" s="18" t="str">
        <f t="shared" ca="1" si="10"/>
        <v/>
      </c>
      <c r="AP14" s="18" t="str">
        <f t="shared" ca="1" si="10"/>
        <v/>
      </c>
      <c r="AQ14" s="18" t="str">
        <f t="shared" ca="1" si="10"/>
        <v/>
      </c>
      <c r="AR14" s="18" t="str">
        <f t="shared" ca="1" si="10"/>
        <v/>
      </c>
      <c r="AS14" s="18" t="str">
        <f t="shared" ca="1" si="10"/>
        <v/>
      </c>
      <c r="AT14" s="18" t="str">
        <f t="shared" ca="1" si="10"/>
        <v/>
      </c>
      <c r="AU14" s="18" t="str">
        <f t="shared" ca="1" si="10"/>
        <v/>
      </c>
      <c r="AV14" s="18" t="str">
        <f t="shared" ca="1" si="10"/>
        <v/>
      </c>
      <c r="AW14" s="18" t="str">
        <f t="shared" ca="1" si="10"/>
        <v/>
      </c>
      <c r="AX14" s="18" t="str">
        <f t="shared" ca="1" si="10"/>
        <v/>
      </c>
      <c r="AY14" s="4" t="str">
        <f t="shared" ca="1" si="11"/>
        <v/>
      </c>
      <c r="AZ14" s="4" t="str">
        <f t="shared" ca="1" si="12"/>
        <v/>
      </c>
      <c r="BA14" s="4" t="str">
        <f t="shared" ca="1" si="13"/>
        <v/>
      </c>
      <c r="BB14" s="4" t="str">
        <f t="shared" ca="1" si="14"/>
        <v/>
      </c>
      <c r="BC14" s="4" t="str">
        <f t="shared" ca="1" si="15"/>
        <v/>
      </c>
      <c r="BD14" s="4" t="str">
        <f t="shared" ca="1" si="16"/>
        <v/>
      </c>
      <c r="BE14" s="4" t="str">
        <f t="shared" ca="1" si="17"/>
        <v/>
      </c>
      <c r="BF14" s="4">
        <f t="shared" ca="1" si="18"/>
        <v>14.666666666666664</v>
      </c>
      <c r="BG14" s="4" t="str">
        <f t="shared" ca="1" si="19"/>
        <v/>
      </c>
      <c r="BH14" s="4" t="str">
        <f t="shared" ca="1" si="20"/>
        <v/>
      </c>
      <c r="BI14" s="4" t="str">
        <f t="shared" ca="1" si="21"/>
        <v/>
      </c>
      <c r="BJ14" s="4" t="str">
        <f t="shared" ca="1" si="22"/>
        <v/>
      </c>
      <c r="BK14" s="4" t="str">
        <f t="shared" ca="1" si="23"/>
        <v/>
      </c>
      <c r="BL14" s="4" t="str">
        <f t="shared" ca="1" si="24"/>
        <v/>
      </c>
      <c r="BM14" s="4" t="str">
        <f t="shared" ca="1" si="25"/>
        <v/>
      </c>
      <c r="BN14" s="4" t="str">
        <f t="shared" ca="1" si="26"/>
        <v/>
      </c>
      <c r="BO14" s="4" t="str">
        <f t="shared" ca="1" si="27"/>
        <v/>
      </c>
      <c r="BP14" s="4" t="str">
        <f t="shared" ca="1" si="28"/>
        <v/>
      </c>
      <c r="BQ14" s="4" t="str">
        <f t="shared" ca="1" si="29"/>
        <v/>
      </c>
      <c r="BR14" s="4" t="str">
        <f t="shared" ca="1" si="30"/>
        <v/>
      </c>
      <c r="BS14" s="4" t="str">
        <f t="shared" ca="1" si="31"/>
        <v/>
      </c>
      <c r="BT14" s="4" t="str">
        <f t="shared" ca="1" si="32"/>
        <v/>
      </c>
      <c r="BU14" s="4" t="str">
        <f t="shared" ca="1" si="33"/>
        <v/>
      </c>
      <c r="BV14" s="4" t="str">
        <f t="shared" ca="1" si="34"/>
        <v/>
      </c>
      <c r="BW14" s="4" t="str">
        <f t="shared" ca="1" si="35"/>
        <v/>
      </c>
      <c r="BY14" s="6">
        <f t="shared" si="36"/>
        <v>9.3333333333333321</v>
      </c>
      <c r="BZ14" s="7">
        <f t="shared" ca="1" si="37"/>
        <v>5.333333333333333</v>
      </c>
      <c r="CA14" s="7">
        <f t="shared" ca="1" si="38"/>
        <v>1.666666666666667</v>
      </c>
      <c r="CB14" s="7">
        <f t="shared" ca="1" si="39"/>
        <v>1.333333333333333</v>
      </c>
      <c r="CC14" s="7" t="e">
        <f t="shared" ca="1" si="40"/>
        <v>#N/A</v>
      </c>
      <c r="CD14" s="7" t="e">
        <f t="shared" ca="1" si="41"/>
        <v>#N/A</v>
      </c>
      <c r="CE14" s="7" t="e">
        <f t="shared" ca="1" si="42"/>
        <v>#N/A</v>
      </c>
      <c r="CF14" s="6">
        <f t="shared" ca="1" si="43"/>
        <v>0</v>
      </c>
      <c r="CG14" s="6" t="e">
        <f t="shared" si="44"/>
        <v>#N/A</v>
      </c>
      <c r="CH14" s="6" t="e">
        <f t="shared" si="45"/>
        <v>#N/A</v>
      </c>
      <c r="CI14">
        <f t="shared" ca="1" si="49"/>
        <v>4.5</v>
      </c>
    </row>
    <row r="15" spans="1:87" x14ac:dyDescent="0.2">
      <c r="A15" s="23">
        <v>70</v>
      </c>
      <c r="B15" s="32" t="s">
        <v>33</v>
      </c>
      <c r="C15" s="23">
        <v>50</v>
      </c>
      <c r="D15" s="23"/>
      <c r="E15" s="23"/>
      <c r="F15" s="23"/>
      <c r="G15" s="23"/>
      <c r="H15" s="23"/>
      <c r="I15" s="33">
        <v>3</v>
      </c>
      <c r="J15" s="22">
        <v>4</v>
      </c>
      <c r="K15" s="22">
        <v>8</v>
      </c>
      <c r="L15" s="13">
        <f t="shared" si="0"/>
        <v>5</v>
      </c>
      <c r="M15" s="13">
        <f t="shared" si="46"/>
        <v>10.666666666666668</v>
      </c>
      <c r="N15" s="13">
        <f t="shared" si="1"/>
        <v>15.666666666666668</v>
      </c>
      <c r="O15" s="13">
        <f t="shared" ca="1" si="47"/>
        <v>14.999999999999996</v>
      </c>
      <c r="P15" s="13">
        <f t="shared" ca="1" si="2"/>
        <v>19.999999999999996</v>
      </c>
      <c r="Q15" s="13">
        <f t="shared" ca="1" si="48"/>
        <v>4.3333300000000001</v>
      </c>
      <c r="S15" s="4">
        <f t="shared" si="3"/>
        <v>10.666666666666668</v>
      </c>
      <c r="T15" s="4">
        <f t="shared" si="4"/>
        <v>0</v>
      </c>
      <c r="U15" s="4">
        <f t="shared" si="5"/>
        <v>0</v>
      </c>
      <c r="V15" s="4">
        <f t="shared" si="6"/>
        <v>0</v>
      </c>
      <c r="W15" s="4">
        <f t="shared" si="7"/>
        <v>0</v>
      </c>
      <c r="X15" s="4">
        <f t="shared" si="8"/>
        <v>0</v>
      </c>
      <c r="Z15" s="18" t="str">
        <f t="shared" ca="1" si="9"/>
        <v/>
      </c>
      <c r="AA15" s="18" t="str">
        <f t="shared" ca="1" si="9"/>
        <v/>
      </c>
      <c r="AB15" s="18" t="str">
        <f t="shared" ca="1" si="9"/>
        <v/>
      </c>
      <c r="AC15" s="18" t="str">
        <f t="shared" ca="1" si="9"/>
        <v/>
      </c>
      <c r="AD15" s="18" t="str">
        <f t="shared" ca="1" si="9"/>
        <v/>
      </c>
      <c r="AE15" s="18" t="str">
        <f t="shared" ca="1" si="9"/>
        <v/>
      </c>
      <c r="AF15" s="18" t="str">
        <f t="shared" ca="1" si="9"/>
        <v/>
      </c>
      <c r="AG15" s="18" t="str">
        <f t="shared" ca="1" si="9"/>
        <v/>
      </c>
      <c r="AH15" s="18">
        <f t="shared" ca="1" si="9"/>
        <v>90</v>
      </c>
      <c r="AI15" s="18" t="str">
        <f t="shared" ca="1" si="9"/>
        <v/>
      </c>
      <c r="AJ15" s="18" t="str">
        <f t="shared" ca="1" si="10"/>
        <v/>
      </c>
      <c r="AK15" s="18" t="str">
        <f t="shared" ca="1" si="10"/>
        <v/>
      </c>
      <c r="AL15" s="18" t="str">
        <f t="shared" ca="1" si="10"/>
        <v/>
      </c>
      <c r="AM15" s="18" t="str">
        <f t="shared" ca="1" si="10"/>
        <v/>
      </c>
      <c r="AN15" s="18" t="str">
        <f t="shared" ca="1" si="10"/>
        <v/>
      </c>
      <c r="AO15" s="18" t="str">
        <f t="shared" ca="1" si="10"/>
        <v/>
      </c>
      <c r="AP15" s="18" t="str">
        <f t="shared" ca="1" si="10"/>
        <v/>
      </c>
      <c r="AQ15" s="18" t="str">
        <f t="shared" ca="1" si="10"/>
        <v/>
      </c>
      <c r="AR15" s="18" t="str">
        <f t="shared" ca="1" si="10"/>
        <v/>
      </c>
      <c r="AS15" s="18" t="str">
        <f t="shared" ca="1" si="10"/>
        <v/>
      </c>
      <c r="AT15" s="18" t="str">
        <f t="shared" ca="1" si="10"/>
        <v/>
      </c>
      <c r="AU15" s="18" t="str">
        <f t="shared" ca="1" si="10"/>
        <v/>
      </c>
      <c r="AV15" s="18" t="str">
        <f t="shared" ca="1" si="10"/>
        <v/>
      </c>
      <c r="AW15" s="18" t="str">
        <f t="shared" ca="1" si="10"/>
        <v/>
      </c>
      <c r="AX15" s="18" t="str">
        <f t="shared" ca="1" si="10"/>
        <v/>
      </c>
      <c r="AY15" s="4" t="str">
        <f t="shared" ca="1" si="11"/>
        <v/>
      </c>
      <c r="AZ15" s="4" t="str">
        <f t="shared" ca="1" si="12"/>
        <v/>
      </c>
      <c r="BA15" s="4" t="str">
        <f t="shared" ca="1" si="13"/>
        <v/>
      </c>
      <c r="BB15" s="4" t="str">
        <f t="shared" ca="1" si="14"/>
        <v/>
      </c>
      <c r="BC15" s="4" t="str">
        <f t="shared" ca="1" si="15"/>
        <v/>
      </c>
      <c r="BD15" s="4" t="str">
        <f t="shared" ca="1" si="16"/>
        <v/>
      </c>
      <c r="BE15" s="4" t="str">
        <f t="shared" ca="1" si="17"/>
        <v/>
      </c>
      <c r="BF15" s="4" t="str">
        <f t="shared" ca="1" si="18"/>
        <v/>
      </c>
      <c r="BG15" s="4">
        <f t="shared" ca="1" si="19"/>
        <v>19.999999999999996</v>
      </c>
      <c r="BH15" s="4" t="str">
        <f t="shared" ca="1" si="20"/>
        <v/>
      </c>
      <c r="BI15" s="4" t="str">
        <f t="shared" ca="1" si="21"/>
        <v/>
      </c>
      <c r="BJ15" s="4" t="str">
        <f t="shared" ca="1" si="22"/>
        <v/>
      </c>
      <c r="BK15" s="4" t="str">
        <f t="shared" ca="1" si="23"/>
        <v/>
      </c>
      <c r="BL15" s="4" t="str">
        <f t="shared" ca="1" si="24"/>
        <v/>
      </c>
      <c r="BM15" s="4" t="str">
        <f t="shared" ca="1" si="25"/>
        <v/>
      </c>
      <c r="BN15" s="4" t="str">
        <f t="shared" ca="1" si="26"/>
        <v/>
      </c>
      <c r="BO15" s="4" t="str">
        <f t="shared" ca="1" si="27"/>
        <v/>
      </c>
      <c r="BP15" s="4" t="str">
        <f t="shared" ca="1" si="28"/>
        <v/>
      </c>
      <c r="BQ15" s="4" t="str">
        <f t="shared" ca="1" si="29"/>
        <v/>
      </c>
      <c r="BR15" s="4" t="str">
        <f t="shared" ca="1" si="30"/>
        <v/>
      </c>
      <c r="BS15" s="4" t="str">
        <f t="shared" ca="1" si="31"/>
        <v/>
      </c>
      <c r="BT15" s="4" t="str">
        <f t="shared" ca="1" si="32"/>
        <v/>
      </c>
      <c r="BU15" s="4" t="str">
        <f t="shared" ca="1" si="33"/>
        <v/>
      </c>
      <c r="BV15" s="4" t="str">
        <f t="shared" ca="1" si="34"/>
        <v/>
      </c>
      <c r="BW15" s="4" t="str">
        <f t="shared" ca="1" si="35"/>
        <v/>
      </c>
      <c r="BY15" s="6">
        <f t="shared" si="36"/>
        <v>10.666666666666668</v>
      </c>
      <c r="BZ15" s="7" t="e">
        <f t="shared" ca="1" si="37"/>
        <v>#N/A</v>
      </c>
      <c r="CA15" s="7" t="e">
        <f t="shared" ca="1" si="38"/>
        <v>#N/A</v>
      </c>
      <c r="CB15" s="7" t="e">
        <f t="shared" ca="1" si="39"/>
        <v>#N/A</v>
      </c>
      <c r="CC15" s="7">
        <f t="shared" ca="1" si="40"/>
        <v>5</v>
      </c>
      <c r="CD15" s="7">
        <f t="shared" ca="1" si="41"/>
        <v>3</v>
      </c>
      <c r="CE15" s="7">
        <f t="shared" ca="1" si="42"/>
        <v>2</v>
      </c>
      <c r="CF15" s="6">
        <f t="shared" ca="1" si="43"/>
        <v>4.3333300000000001</v>
      </c>
      <c r="CG15" s="6" t="e">
        <f t="shared" si="44"/>
        <v>#N/A</v>
      </c>
      <c r="CH15" s="6" t="e">
        <f t="shared" si="45"/>
        <v>#N/A</v>
      </c>
      <c r="CI15">
        <f t="shared" ca="1" si="49"/>
        <v>5.5</v>
      </c>
    </row>
    <row r="16" spans="1:87" x14ac:dyDescent="0.2">
      <c r="A16" s="23">
        <v>80</v>
      </c>
      <c r="B16" s="32" t="s">
        <v>34</v>
      </c>
      <c r="C16" s="23">
        <v>60</v>
      </c>
      <c r="D16" s="23"/>
      <c r="E16" s="23"/>
      <c r="F16" s="23"/>
      <c r="G16" s="23"/>
      <c r="H16" s="23"/>
      <c r="I16" s="33">
        <v>3</v>
      </c>
      <c r="J16" s="22">
        <v>5</v>
      </c>
      <c r="K16" s="22">
        <v>8</v>
      </c>
      <c r="L16" s="13">
        <f t="shared" si="0"/>
        <v>5.333333333333333</v>
      </c>
      <c r="M16" s="13">
        <f t="shared" si="46"/>
        <v>14.666666666666664</v>
      </c>
      <c r="N16" s="13">
        <f t="shared" si="1"/>
        <v>19.999999999999996</v>
      </c>
      <c r="O16" s="13">
        <f t="shared" ca="1" si="47"/>
        <v>14.666666666666664</v>
      </c>
      <c r="P16" s="13">
        <f t="shared" ca="1" si="2"/>
        <v>19.999999999999996</v>
      </c>
      <c r="Q16" s="13">
        <f t="shared" ca="1" si="48"/>
        <v>0</v>
      </c>
      <c r="S16" s="4">
        <f t="shared" si="3"/>
        <v>14.666666666666664</v>
      </c>
      <c r="T16" s="4">
        <f t="shared" si="4"/>
        <v>0</v>
      </c>
      <c r="U16" s="4">
        <f t="shared" si="5"/>
        <v>0</v>
      </c>
      <c r="V16" s="4">
        <f t="shared" si="6"/>
        <v>0</v>
      </c>
      <c r="W16" s="4">
        <f t="shared" si="7"/>
        <v>0</v>
      </c>
      <c r="X16" s="4">
        <f t="shared" si="8"/>
        <v>0</v>
      </c>
      <c r="Z16" s="18" t="str">
        <f t="shared" ca="1" si="9"/>
        <v/>
      </c>
      <c r="AA16" s="18" t="str">
        <f t="shared" ca="1" si="9"/>
        <v/>
      </c>
      <c r="AB16" s="18" t="str">
        <f t="shared" ca="1" si="9"/>
        <v/>
      </c>
      <c r="AC16" s="18" t="str">
        <f t="shared" ca="1" si="9"/>
        <v/>
      </c>
      <c r="AD16" s="18" t="str">
        <f t="shared" ca="1" si="9"/>
        <v/>
      </c>
      <c r="AE16" s="18" t="str">
        <f t="shared" ca="1" si="9"/>
        <v/>
      </c>
      <c r="AF16" s="18" t="str">
        <f t="shared" ca="1" si="9"/>
        <v/>
      </c>
      <c r="AG16" s="18" t="str">
        <f t="shared" ca="1" si="9"/>
        <v/>
      </c>
      <c r="AH16" s="18">
        <f t="shared" ca="1" si="9"/>
        <v>90</v>
      </c>
      <c r="AI16" s="18" t="str">
        <f t="shared" ca="1" si="9"/>
        <v/>
      </c>
      <c r="AJ16" s="18" t="str">
        <f t="shared" ca="1" si="10"/>
        <v/>
      </c>
      <c r="AK16" s="18" t="str">
        <f t="shared" ca="1" si="10"/>
        <v/>
      </c>
      <c r="AL16" s="18" t="str">
        <f t="shared" ca="1" si="10"/>
        <v/>
      </c>
      <c r="AM16" s="18" t="str">
        <f t="shared" ca="1" si="10"/>
        <v/>
      </c>
      <c r="AN16" s="18" t="str">
        <f t="shared" ca="1" si="10"/>
        <v/>
      </c>
      <c r="AO16" s="18" t="str">
        <f t="shared" ca="1" si="10"/>
        <v/>
      </c>
      <c r="AP16" s="18" t="str">
        <f t="shared" ca="1" si="10"/>
        <v/>
      </c>
      <c r="AQ16" s="18" t="str">
        <f t="shared" ca="1" si="10"/>
        <v/>
      </c>
      <c r="AR16" s="18" t="str">
        <f t="shared" ca="1" si="10"/>
        <v/>
      </c>
      <c r="AS16" s="18" t="str">
        <f t="shared" ca="1" si="10"/>
        <v/>
      </c>
      <c r="AT16" s="18" t="str">
        <f t="shared" ca="1" si="10"/>
        <v/>
      </c>
      <c r="AU16" s="18" t="str">
        <f t="shared" ca="1" si="10"/>
        <v/>
      </c>
      <c r="AV16" s="18" t="str">
        <f t="shared" ca="1" si="10"/>
        <v/>
      </c>
      <c r="AW16" s="18" t="str">
        <f t="shared" ca="1" si="10"/>
        <v/>
      </c>
      <c r="AX16" s="18" t="str">
        <f t="shared" ca="1" si="10"/>
        <v/>
      </c>
      <c r="AY16" s="4" t="str">
        <f t="shared" ca="1" si="11"/>
        <v/>
      </c>
      <c r="AZ16" s="4" t="str">
        <f t="shared" ca="1" si="12"/>
        <v/>
      </c>
      <c r="BA16" s="4" t="str">
        <f t="shared" ca="1" si="13"/>
        <v/>
      </c>
      <c r="BB16" s="4" t="str">
        <f t="shared" ca="1" si="14"/>
        <v/>
      </c>
      <c r="BC16" s="4" t="str">
        <f t="shared" ca="1" si="15"/>
        <v/>
      </c>
      <c r="BD16" s="4" t="str">
        <f t="shared" ca="1" si="16"/>
        <v/>
      </c>
      <c r="BE16" s="4" t="str">
        <f t="shared" ca="1" si="17"/>
        <v/>
      </c>
      <c r="BF16" s="4" t="str">
        <f t="shared" ca="1" si="18"/>
        <v/>
      </c>
      <c r="BG16" s="4">
        <f t="shared" ca="1" si="19"/>
        <v>19.999999999999996</v>
      </c>
      <c r="BH16" s="4" t="str">
        <f t="shared" ca="1" si="20"/>
        <v/>
      </c>
      <c r="BI16" s="4" t="str">
        <f t="shared" ca="1" si="21"/>
        <v/>
      </c>
      <c r="BJ16" s="4" t="str">
        <f t="shared" ca="1" si="22"/>
        <v/>
      </c>
      <c r="BK16" s="4" t="str">
        <f t="shared" ca="1" si="23"/>
        <v/>
      </c>
      <c r="BL16" s="4" t="str">
        <f t="shared" ca="1" si="24"/>
        <v/>
      </c>
      <c r="BM16" s="4" t="str">
        <f t="shared" ca="1" si="25"/>
        <v/>
      </c>
      <c r="BN16" s="4" t="str">
        <f t="shared" ca="1" si="26"/>
        <v/>
      </c>
      <c r="BO16" s="4" t="str">
        <f t="shared" ca="1" si="27"/>
        <v/>
      </c>
      <c r="BP16" s="4" t="str">
        <f t="shared" ca="1" si="28"/>
        <v/>
      </c>
      <c r="BQ16" s="4" t="str">
        <f t="shared" ca="1" si="29"/>
        <v/>
      </c>
      <c r="BR16" s="4" t="str">
        <f t="shared" ca="1" si="30"/>
        <v/>
      </c>
      <c r="BS16" s="4" t="str">
        <f t="shared" ca="1" si="31"/>
        <v/>
      </c>
      <c r="BT16" s="4" t="str">
        <f t="shared" ca="1" si="32"/>
        <v/>
      </c>
      <c r="BU16" s="4" t="str">
        <f t="shared" ca="1" si="33"/>
        <v/>
      </c>
      <c r="BV16" s="4" t="str">
        <f t="shared" ca="1" si="34"/>
        <v/>
      </c>
      <c r="BW16" s="4" t="str">
        <f t="shared" ca="1" si="35"/>
        <v/>
      </c>
      <c r="BY16" s="6">
        <f t="shared" si="36"/>
        <v>14.666666666666664</v>
      </c>
      <c r="BZ16" s="7">
        <f t="shared" ca="1" si="37"/>
        <v>5.333333333333333</v>
      </c>
      <c r="CA16" s="7">
        <f t="shared" ca="1" si="38"/>
        <v>2.666666666666667</v>
      </c>
      <c r="CB16" s="7">
        <f t="shared" ca="1" si="39"/>
        <v>2.333333333333333</v>
      </c>
      <c r="CC16" s="7" t="e">
        <f t="shared" ca="1" si="40"/>
        <v>#N/A</v>
      </c>
      <c r="CD16" s="7" t="e">
        <f t="shared" ca="1" si="41"/>
        <v>#N/A</v>
      </c>
      <c r="CE16" s="7" t="e">
        <f t="shared" ca="1" si="42"/>
        <v>#N/A</v>
      </c>
      <c r="CF16" s="6">
        <f t="shared" ca="1" si="43"/>
        <v>0</v>
      </c>
      <c r="CG16" s="6" t="e">
        <f t="shared" si="44"/>
        <v>#N/A</v>
      </c>
      <c r="CH16" s="6" t="e">
        <f t="shared" si="45"/>
        <v>#N/A</v>
      </c>
      <c r="CI16">
        <f t="shared" ca="1" si="49"/>
        <v>6.5</v>
      </c>
    </row>
    <row r="17" spans="1:87" x14ac:dyDescent="0.2">
      <c r="A17" s="23">
        <v>90</v>
      </c>
      <c r="B17" s="31" t="s">
        <v>3</v>
      </c>
      <c r="C17" s="23">
        <v>70</v>
      </c>
      <c r="D17" s="23">
        <v>80</v>
      </c>
      <c r="E17" s="23"/>
      <c r="F17" s="23"/>
      <c r="G17" s="23"/>
      <c r="H17" s="23"/>
      <c r="I17" s="4"/>
      <c r="J17" s="4"/>
      <c r="K17" s="4"/>
      <c r="L17" s="13">
        <f t="shared" si="0"/>
        <v>0</v>
      </c>
      <c r="M17" s="13">
        <f t="shared" si="46"/>
        <v>19.999999999999996</v>
      </c>
      <c r="N17" s="13">
        <f t="shared" si="1"/>
        <v>19.999999999999996</v>
      </c>
      <c r="O17" s="13">
        <f t="shared" si="47"/>
        <v>19.999999999999996</v>
      </c>
      <c r="P17" s="14">
        <f>N17</f>
        <v>19.999999999999996</v>
      </c>
      <c r="Q17" s="13">
        <f t="shared" si="48"/>
        <v>0</v>
      </c>
      <c r="S17" s="4">
        <f t="shared" si="3"/>
        <v>15.666666666666668</v>
      </c>
      <c r="T17" s="4">
        <f t="shared" si="4"/>
        <v>19.999999999999996</v>
      </c>
      <c r="U17" s="4">
        <f t="shared" si="5"/>
        <v>0</v>
      </c>
      <c r="V17" s="4">
        <f t="shared" si="6"/>
        <v>0</v>
      </c>
      <c r="W17" s="4">
        <f t="shared" si="7"/>
        <v>0</v>
      </c>
      <c r="X17" s="4">
        <f t="shared" si="8"/>
        <v>0</v>
      </c>
      <c r="Z17" s="18" t="str">
        <f t="shared" ca="1" si="9"/>
        <v/>
      </c>
      <c r="AA17" s="18" t="str">
        <f t="shared" ca="1" si="9"/>
        <v/>
      </c>
      <c r="AB17" s="18" t="str">
        <f t="shared" ca="1" si="9"/>
        <v/>
      </c>
      <c r="AC17" s="18" t="str">
        <f t="shared" ca="1" si="9"/>
        <v/>
      </c>
      <c r="AD17" s="18" t="str">
        <f t="shared" ca="1" si="9"/>
        <v/>
      </c>
      <c r="AE17" s="18" t="str">
        <f t="shared" ca="1" si="9"/>
        <v/>
      </c>
      <c r="AF17" s="18" t="str">
        <f t="shared" ca="1" si="9"/>
        <v/>
      </c>
      <c r="AG17" s="18" t="str">
        <f t="shared" ca="1" si="9"/>
        <v/>
      </c>
      <c r="AH17" s="18" t="str">
        <f t="shared" ca="1" si="9"/>
        <v/>
      </c>
      <c r="AI17" s="18" t="str">
        <f t="shared" ca="1" si="9"/>
        <v/>
      </c>
      <c r="AJ17" s="18" t="str">
        <f t="shared" ca="1" si="10"/>
        <v/>
      </c>
      <c r="AK17" s="18" t="str">
        <f t="shared" ca="1" si="10"/>
        <v/>
      </c>
      <c r="AL17" s="18" t="str">
        <f t="shared" ca="1" si="10"/>
        <v/>
      </c>
      <c r="AM17" s="18" t="str">
        <f t="shared" ca="1" si="10"/>
        <v/>
      </c>
      <c r="AN17" s="18" t="str">
        <f t="shared" ca="1" si="10"/>
        <v/>
      </c>
      <c r="AO17" s="18" t="str">
        <f t="shared" ca="1" si="10"/>
        <v/>
      </c>
      <c r="AP17" s="18" t="str">
        <f t="shared" ca="1" si="10"/>
        <v/>
      </c>
      <c r="AQ17" s="18" t="str">
        <f t="shared" ca="1" si="10"/>
        <v/>
      </c>
      <c r="AR17" s="18" t="str">
        <f t="shared" ca="1" si="10"/>
        <v/>
      </c>
      <c r="AS17" s="18" t="str">
        <f t="shared" ca="1" si="10"/>
        <v/>
      </c>
      <c r="AT17" s="18" t="str">
        <f t="shared" ca="1" si="10"/>
        <v/>
      </c>
      <c r="AU17" s="18" t="str">
        <f t="shared" ca="1" si="10"/>
        <v/>
      </c>
      <c r="AV17" s="18" t="str">
        <f t="shared" ca="1" si="10"/>
        <v/>
      </c>
      <c r="AW17" s="18" t="str">
        <f t="shared" ca="1" si="10"/>
        <v/>
      </c>
      <c r="AX17" s="18" t="str">
        <f t="shared" ca="1" si="10"/>
        <v/>
      </c>
      <c r="AY17" s="4" t="str">
        <f t="shared" ca="1" si="11"/>
        <v/>
      </c>
      <c r="AZ17" s="4" t="str">
        <f t="shared" ca="1" si="12"/>
        <v/>
      </c>
      <c r="BA17" s="4" t="str">
        <f t="shared" ca="1" si="13"/>
        <v/>
      </c>
      <c r="BB17" s="4" t="str">
        <f t="shared" ca="1" si="14"/>
        <v/>
      </c>
      <c r="BC17" s="4" t="str">
        <f t="shared" ca="1" si="15"/>
        <v/>
      </c>
      <c r="BD17" s="4" t="str">
        <f t="shared" ca="1" si="16"/>
        <v/>
      </c>
      <c r="BE17" s="4" t="str">
        <f t="shared" ca="1" si="17"/>
        <v/>
      </c>
      <c r="BF17" s="4" t="str">
        <f t="shared" ca="1" si="18"/>
        <v/>
      </c>
      <c r="BG17" s="4" t="str">
        <f t="shared" ca="1" si="19"/>
        <v/>
      </c>
      <c r="BH17" s="4" t="str">
        <f t="shared" ca="1" si="20"/>
        <v/>
      </c>
      <c r="BI17" s="4" t="str">
        <f t="shared" ca="1" si="21"/>
        <v/>
      </c>
      <c r="BJ17" s="4" t="str">
        <f t="shared" ca="1" si="22"/>
        <v/>
      </c>
      <c r="BK17" s="4" t="str">
        <f t="shared" ca="1" si="23"/>
        <v/>
      </c>
      <c r="BL17" s="4" t="str">
        <f t="shared" ca="1" si="24"/>
        <v/>
      </c>
      <c r="BM17" s="4" t="str">
        <f t="shared" ca="1" si="25"/>
        <v/>
      </c>
      <c r="BN17" s="4" t="str">
        <f t="shared" ca="1" si="26"/>
        <v/>
      </c>
      <c r="BO17" s="4" t="str">
        <f t="shared" ca="1" si="27"/>
        <v/>
      </c>
      <c r="BP17" s="4" t="str">
        <f t="shared" ca="1" si="28"/>
        <v/>
      </c>
      <c r="BQ17" s="4" t="str">
        <f t="shared" ca="1" si="29"/>
        <v/>
      </c>
      <c r="BR17" s="4" t="str">
        <f t="shared" ca="1" si="30"/>
        <v/>
      </c>
      <c r="BS17" s="4" t="str">
        <f t="shared" ca="1" si="31"/>
        <v/>
      </c>
      <c r="BT17" s="4" t="str">
        <f t="shared" ca="1" si="32"/>
        <v/>
      </c>
      <c r="BU17" s="4" t="str">
        <f t="shared" ca="1" si="33"/>
        <v/>
      </c>
      <c r="BV17" s="4" t="str">
        <f t="shared" ca="1" si="34"/>
        <v/>
      </c>
      <c r="BW17" s="4" t="str">
        <f t="shared" ca="1" si="35"/>
        <v/>
      </c>
      <c r="BY17" s="6" t="e">
        <f t="shared" si="36"/>
        <v>#N/A</v>
      </c>
      <c r="BZ17" s="7" t="e">
        <f t="shared" si="37"/>
        <v>#N/A</v>
      </c>
      <c r="CA17" s="7" t="e">
        <f t="shared" si="38"/>
        <v>#N/A</v>
      </c>
      <c r="CB17" s="7" t="e">
        <f t="shared" si="39"/>
        <v>#N/A</v>
      </c>
      <c r="CC17" s="7" t="e">
        <f t="shared" si="40"/>
        <v>#N/A</v>
      </c>
      <c r="CD17" s="7" t="e">
        <f t="shared" si="41"/>
        <v>#N/A</v>
      </c>
      <c r="CE17" s="7" t="e">
        <f t="shared" si="42"/>
        <v>#N/A</v>
      </c>
      <c r="CF17" s="6" t="e">
        <f t="shared" si="43"/>
        <v>#N/A</v>
      </c>
      <c r="CG17" s="6">
        <f t="shared" si="44"/>
        <v>3.9999999999999991</v>
      </c>
      <c r="CH17" s="6">
        <f t="shared" si="45"/>
        <v>19.999999999999996</v>
      </c>
      <c r="CI17">
        <f t="shared" ca="1" si="49"/>
        <v>7.5</v>
      </c>
    </row>
    <row r="18" spans="1:87" ht="15" x14ac:dyDescent="0.2">
      <c r="A18" s="30" t="str">
        <f>IF(ROW($B$17)-ROW($B$8)&gt;25,"Limited to 25 Tasks","")</f>
        <v/>
      </c>
      <c r="I18"/>
      <c r="CF18" s="6"/>
    </row>
  </sheetData>
  <mergeCells count="2">
    <mergeCell ref="C8:H8"/>
    <mergeCell ref="I6:K6"/>
  </mergeCells>
  <phoneticPr fontId="4" type="noConversion"/>
  <conditionalFormatting sqref="B9:B17">
    <cfRule type="expression" dxfId="2" priority="1" stopIfTrue="1">
      <formula>Q9=0</formula>
    </cfRule>
    <cfRule type="expression" dxfId="1" priority="2" stopIfTrue="1">
      <formula>Q9=0</formula>
    </cfRule>
  </conditionalFormatting>
  <conditionalFormatting sqref="A9">
    <cfRule type="expression" dxfId="0" priority="3" stopIfTrue="1">
      <formula>ROW(A9)-ROW(A$8)&gt;25</formula>
    </cfRule>
  </conditionalFormatting>
  <dataValidations disablePrompts="1" count="1">
    <dataValidation type="list" allowBlank="1" showInputMessage="1" showErrorMessage="1" sqref="K7" xr:uid="{00000000-0002-0000-0000-000000000000}">
      <formula1>"Beta, Triangular"</formula1>
    </dataValidation>
  </dataValidations>
  <pageMargins left="0.5" right="0.5" top="0.25" bottom="0.3" header="0.5" footer="0.25"/>
  <pageSetup scale="99" orientation="landscape" r:id="rId1"/>
  <headerFooter alignWithMargins="0">
    <oddFooter>&amp;R&amp;8http://www.vertex42.com/ExcelTemplates/critical-path-method.html</oddFooter>
  </headerFooter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D15"/>
  <sheetViews>
    <sheetView showGridLines="0" workbookViewId="0">
      <selection activeCell="G18" sqref="G18"/>
    </sheetView>
  </sheetViews>
  <sheetFormatPr defaultRowHeight="12.75" x14ac:dyDescent="0.2"/>
  <cols>
    <col min="1" max="1" width="12" customWidth="1"/>
    <col min="2" max="2" width="22" customWidth="1"/>
  </cols>
  <sheetData>
    <row r="1" spans="1:4" ht="30" customHeight="1" x14ac:dyDescent="0.2">
      <c r="A1" s="40" t="s">
        <v>20</v>
      </c>
      <c r="B1" s="39"/>
      <c r="C1" s="39"/>
      <c r="D1" s="39"/>
    </row>
    <row r="2" spans="1:4" x14ac:dyDescent="0.2">
      <c r="A2" s="10"/>
    </row>
    <row r="3" spans="1:4" x14ac:dyDescent="0.2">
      <c r="A3" s="10"/>
    </row>
    <row r="4" spans="1:4" ht="110.25" customHeight="1" x14ac:dyDescent="0.2">
      <c r="A4" s="43"/>
      <c r="B4" s="43"/>
      <c r="C4" s="43"/>
      <c r="D4" s="43"/>
    </row>
    <row r="5" spans="1:4" x14ac:dyDescent="0.2">
      <c r="A5" s="10"/>
    </row>
    <row r="10" spans="1:4" x14ac:dyDescent="0.2">
      <c r="A10" s="11" t="s">
        <v>21</v>
      </c>
      <c r="B10" s="11" t="s">
        <v>22</v>
      </c>
    </row>
    <row r="11" spans="1:4" x14ac:dyDescent="0.2">
      <c r="A11" s="5">
        <v>39814</v>
      </c>
      <c r="B11" t="s">
        <v>23</v>
      </c>
    </row>
    <row r="12" spans="1:4" x14ac:dyDescent="0.2">
      <c r="A12" s="5">
        <v>40544</v>
      </c>
    </row>
    <row r="13" spans="1:4" x14ac:dyDescent="0.2">
      <c r="A13" s="5">
        <v>40172</v>
      </c>
      <c r="B13" t="s">
        <v>24</v>
      </c>
    </row>
    <row r="14" spans="1:4" x14ac:dyDescent="0.2">
      <c r="A14" s="5">
        <v>40537</v>
      </c>
    </row>
    <row r="15" spans="1:4" x14ac:dyDescent="0.2">
      <c r="A15" s="5"/>
    </row>
  </sheetData>
  <mergeCells count="1">
    <mergeCell ref="A4:D4"/>
  </mergeCells>
  <phoneticPr fontId="4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2</vt:i4>
      </vt:variant>
      <vt:variant>
        <vt:lpstr>命名范围</vt:lpstr>
      </vt:variant>
      <vt:variant>
        <vt:i4>1</vt:i4>
      </vt:variant>
    </vt:vector>
  </HeadingPairs>
  <TitlesOfParts>
    <vt:vector size="3" baseType="lpstr">
      <vt:lpstr>CPM</vt:lpstr>
      <vt:lpstr>Holidays</vt:lpstr>
      <vt:lpstr>CPM!Print_Area</vt:lpstr>
    </vt:vector>
  </TitlesOfParts>
  <Company>Vertex42 LLC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Critical Path Method Spreadsheet</dc:title>
  <dc:subject/>
  <dc:creator>www.vertex42.com</dc:creator>
  <dc:description>(c) 2010-2015 Vertex42 LLC. All Rights Reserved.</dc:description>
  <cp:lastModifiedBy>Administrator</cp:lastModifiedBy>
  <cp:lastPrinted>2015-04-03T16:57:51Z</cp:lastPrinted>
  <dcterms:created xsi:type="dcterms:W3CDTF">2010-01-09T00:01:03Z</dcterms:created>
  <dcterms:modified xsi:type="dcterms:W3CDTF">2020-03-14T06:09:55Z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pyright">
    <vt:lpwstr>2010-2015 Vertex42 LLC</vt:lpwstr>
  </property>
  <property fmtid="{D5CDD505-2E9C-101B-9397-08002B2CF9AE}" pid="3" name="Version">
    <vt:lpwstr>1.1.0</vt:lpwstr>
  </property>
</Properties>
</file>