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Working" sheetId="2" r:id="rId5"/>
  </sheets>
  <definedNames/>
  <calcPr/>
  <extLst>
    <ext uri="GoogleSheetsCustomDataVersion1">
      <go:sheetsCustomData xmlns:go="http://customooxmlschemas.google.com/" r:id="rId6" roundtripDataSignature="AMtx7mhnesDDCEZ+90Doof1ZlzAvEOURUQ=="/>
    </ext>
  </extLst>
</workbook>
</file>

<file path=xl/sharedStrings.xml><?xml version="1.0" encoding="utf-8"?>
<sst xmlns="http://schemas.openxmlformats.org/spreadsheetml/2006/main" count="43" uniqueCount="42">
  <si>
    <t>Return on Investment for a Master's Program</t>
  </si>
  <si>
    <t>Calculating the cost of your Master's Program</t>
  </si>
  <si>
    <t>Actual Investment</t>
  </si>
  <si>
    <t>Cost of the entire program</t>
  </si>
  <si>
    <t>Living expenses</t>
  </si>
  <si>
    <t>things such as rent, food, mobile etc</t>
  </si>
  <si>
    <t>Miscellaneous expenses</t>
  </si>
  <si>
    <t>eveything else - partying, going back home etc</t>
  </si>
  <si>
    <t>Total cost of the program</t>
  </si>
  <si>
    <t>Opportunity Cost</t>
  </si>
  <si>
    <t>Duration of the Program?</t>
  </si>
  <si>
    <t>years</t>
  </si>
  <si>
    <t>Are you a student or working?</t>
  </si>
  <si>
    <t>Working</t>
  </si>
  <si>
    <t>Assumed Annual Increment</t>
  </si>
  <si>
    <t>Total Opportunity Cost</t>
  </si>
  <si>
    <t>Cost of Financing</t>
  </si>
  <si>
    <t>Loan amount</t>
  </si>
  <si>
    <t>Rate of Interest</t>
  </si>
  <si>
    <t>Tenure</t>
  </si>
  <si>
    <t>Total Interest Paid</t>
  </si>
  <si>
    <t>over the loan period</t>
  </si>
  <si>
    <t>Total cost of your Masters</t>
  </si>
  <si>
    <t>Calculating the return of your Master's Program</t>
  </si>
  <si>
    <t>Expected salary after Masters</t>
  </si>
  <si>
    <t>per year</t>
  </si>
  <si>
    <t>Expected increment / year</t>
  </si>
  <si>
    <t>Metric 1</t>
  </si>
  <si>
    <t>How much of the fees is recovered in 2 years?</t>
  </si>
  <si>
    <t>If this number is greater than 100%, then that is a good sign.</t>
  </si>
  <si>
    <t>Lower the number, lower is the short term financial impact of your Masters Program</t>
  </si>
  <si>
    <t>Metric 2</t>
  </si>
  <si>
    <t xml:space="preserve">Over a 10-year period, how many times is your </t>
  </si>
  <si>
    <t>income above the TOTAL cost of your masters</t>
  </si>
  <si>
    <t xml:space="preserve">Which means your Master's Program has delivered </t>
  </si>
  <si>
    <t>a rate of return on your money of</t>
  </si>
  <si>
    <t>over a 10 years period</t>
  </si>
  <si>
    <t>As a comparison</t>
  </si>
  <si>
    <t>Gold gives ~10% return on investment</t>
  </si>
  <si>
    <t>Equities give ~15-20% return on investment</t>
  </si>
  <si>
    <t>What is the avg. salary through college placement?</t>
  </si>
  <si>
    <t>How much is your current CTC?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</si>
</sst>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_);_(* \(#,##0.0\);_(* &quot;-&quot;??_);_(@_)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Calibri"/>
    </font>
    <font/>
    <font>
      <b/>
      <sz val="11.0"/>
      <color theme="0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theme="1"/>
        <bgColor theme="1"/>
      </patternFill>
    </fill>
  </fills>
  <borders count="7">
    <border/>
    <border>
      <left/>
      <right/>
      <top/>
      <bottom/>
    </border>
    <border>
      <left/>
      <top/>
    </border>
    <border>
      <top/>
    </border>
    <border>
      <left/>
      <right/>
      <top/>
    </border>
    <border>
      <left/>
    </border>
    <border>
      <left/>
      <righ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2" numFmtId="0" xfId="0" applyBorder="1" applyFill="1" applyFont="1"/>
    <xf borderId="1" fillId="4" fontId="1" numFmtId="0" xfId="0" applyBorder="1" applyFill="1" applyFont="1"/>
    <xf borderId="1" fillId="4" fontId="2" numFmtId="0" xfId="0" applyBorder="1" applyFont="1"/>
    <xf borderId="1" fillId="3" fontId="1" numFmtId="0" xfId="0" applyBorder="1" applyFont="1"/>
    <xf borderId="1" fillId="5" fontId="2" numFmtId="164" xfId="0" applyBorder="1" applyFill="1" applyFont="1" applyNumberFormat="1"/>
    <xf borderId="1" fillId="3" fontId="3" numFmtId="0" xfId="0" applyBorder="1" applyFont="1"/>
    <xf borderId="1" fillId="3" fontId="2" numFmtId="164" xfId="0" applyBorder="1" applyFont="1" applyNumberFormat="1"/>
    <xf borderId="1" fillId="5" fontId="2" numFmtId="0" xfId="0" applyAlignment="1" applyBorder="1" applyFont="1">
      <alignment readingOrder="0"/>
    </xf>
    <xf borderId="2" fillId="3" fontId="2" numFmtId="0" xfId="0" applyAlignment="1" applyBorder="1" applyFont="1">
      <alignment horizontal="left" shrinkToFit="0" wrapText="1"/>
    </xf>
    <xf borderId="3" fillId="0" fontId="4" numFmtId="0" xfId="0" applyBorder="1" applyFont="1"/>
    <xf borderId="4" fillId="5" fontId="2" numFmtId="164" xfId="0" applyAlignment="1" applyBorder="1" applyFont="1" applyNumberForma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1" fillId="5" fontId="2" numFmtId="9" xfId="0" applyBorder="1" applyFont="1" applyNumberFormat="1"/>
    <xf borderId="1" fillId="5" fontId="2" numFmtId="164" xfId="0" applyAlignment="1" applyBorder="1" applyFont="1" applyNumberFormat="1">
      <alignment readingOrder="0"/>
    </xf>
    <xf borderId="1" fillId="6" fontId="5" numFmtId="0" xfId="0" applyBorder="1" applyFill="1" applyFont="1"/>
    <xf borderId="1" fillId="2" fontId="1" numFmtId="164" xfId="0" applyBorder="1" applyFont="1" applyNumberFormat="1"/>
    <xf borderId="1" fillId="2" fontId="2" numFmtId="9" xfId="0" applyBorder="1" applyFont="1" applyNumberFormat="1"/>
    <xf borderId="1" fillId="2" fontId="2" numFmtId="165" xfId="0" applyBorder="1" applyFont="1" applyNumberFormat="1"/>
    <xf borderId="0" fillId="0" fontId="6" numFmtId="0" xfId="0" applyFont="1"/>
    <xf borderId="0" fillId="0" fontId="6" numFmtId="164" xfId="0" applyFont="1" applyNumberFormat="1"/>
    <xf borderId="0" fillId="0" fontId="6" numFmtId="165" xfId="0" applyFont="1" applyNumberFormat="1"/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14.0"/>
    <col customWidth="1" min="5" max="6" width="9.14"/>
    <col customWidth="1" min="7" max="26" width="8.71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</v>
      </c>
      <c r="B4" s="5"/>
      <c r="C4" s="5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3</v>
      </c>
      <c r="B7" s="3"/>
      <c r="C7" s="3"/>
      <c r="D7" s="7">
        <v>3500000.0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4</v>
      </c>
      <c r="B8" s="3"/>
      <c r="C8" s="3"/>
      <c r="D8" s="7">
        <v>400000.0</v>
      </c>
      <c r="E8" s="8" t="s">
        <v>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6</v>
      </c>
      <c r="B9" s="3"/>
      <c r="C9" s="3"/>
      <c r="D9" s="7">
        <v>100000.0</v>
      </c>
      <c r="E9" s="8" t="s">
        <v>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8</v>
      </c>
      <c r="B11" s="3"/>
      <c r="C11" s="3"/>
      <c r="D11" s="9">
        <f>SUM(D7:D9)</f>
        <v>4000000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 t="s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10</v>
      </c>
      <c r="B14" s="3"/>
      <c r="C14" s="3"/>
      <c r="D14" s="10">
        <v>2.0</v>
      </c>
      <c r="E14" s="8" t="s">
        <v>11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12</v>
      </c>
      <c r="B15" s="3"/>
      <c r="C15" s="3"/>
      <c r="D15" s="10" t="s">
        <v>13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1" t="str">
        <f>IF(D15=0,"",IF(D15="Student",Working!A1,Working!A2))</f>
        <v>How much is your current CTC?</v>
      </c>
      <c r="B16" s="12"/>
      <c r="C16" s="12"/>
      <c r="D16" s="13">
        <v>1000000.0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4"/>
      <c r="D17" s="1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14</v>
      </c>
      <c r="B18" s="3"/>
      <c r="C18" s="3"/>
      <c r="D18" s="16">
        <v>0.1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15</v>
      </c>
      <c r="B19" s="3"/>
      <c r="C19" s="3"/>
      <c r="D19" s="9">
        <f>SUM(Working!B5:B9)</f>
        <v>2100000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6" t="s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17</v>
      </c>
      <c r="B22" s="3"/>
      <c r="C22" s="3"/>
      <c r="D22" s="7">
        <v>3100000.0</v>
      </c>
      <c r="E22" s="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18</v>
      </c>
      <c r="B23" s="3"/>
      <c r="C23" s="3"/>
      <c r="D23" s="16">
        <v>0.08</v>
      </c>
      <c r="E23" s="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19</v>
      </c>
      <c r="B24" s="3"/>
      <c r="C24" s="3"/>
      <c r="D24" s="17">
        <v>7.0</v>
      </c>
      <c r="E24" s="8" t="s">
        <v>11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20</v>
      </c>
      <c r="B25" s="3"/>
      <c r="C25" s="3"/>
      <c r="D25" s="9">
        <f>-CUMIPMT(D23/12,D24*60,D22,1,D24*12,0)</f>
        <v>1698007.097</v>
      </c>
      <c r="E25" s="8" t="s">
        <v>21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8" t="s">
        <v>22</v>
      </c>
      <c r="B27" s="18"/>
      <c r="C27" s="18"/>
      <c r="D27" s="19">
        <f>D11+D19+D25</f>
        <v>7798007.097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23</v>
      </c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24</v>
      </c>
      <c r="B32" s="3"/>
      <c r="C32" s="3"/>
      <c r="D32" s="7">
        <v>2200000.0</v>
      </c>
      <c r="E32" s="8" t="s">
        <v>25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26</v>
      </c>
      <c r="B33" s="3"/>
      <c r="C33" s="3"/>
      <c r="D33" s="16">
        <v>0.1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6" t="s">
        <v>27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20">
        <f>(D32+D32*(1+D33))/D11</f>
        <v>1.155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29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30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6" t="s">
        <v>31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32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33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21">
        <f>SUM(Working!B12:B21)/Sheet1!D27</f>
        <v>4.496319853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34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35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0">
        <f>Working!B23</f>
        <v>0.1622129755</v>
      </c>
      <c r="B47" s="2" t="s">
        <v>36</v>
      </c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38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39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16:C17"/>
    <mergeCell ref="D16:D17"/>
  </mergeCells>
  <dataValidations>
    <dataValidation type="list" allowBlank="1" showErrorMessage="1" sqref="D15">
      <formula1>"Student,Working"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57"/>
    <col customWidth="1" min="3" max="26" width="8.71"/>
  </cols>
  <sheetData>
    <row r="1">
      <c r="A1" s="22" t="s">
        <v>40</v>
      </c>
    </row>
    <row r="2">
      <c r="A2" s="22" t="s">
        <v>41</v>
      </c>
    </row>
    <row r="4">
      <c r="A4" s="22">
        <f>Sheet1!D14</f>
        <v>2</v>
      </c>
    </row>
    <row r="5">
      <c r="A5" s="22">
        <v>1.0</v>
      </c>
      <c r="B5" s="23">
        <f>Sheet1!D16</f>
        <v>1000000</v>
      </c>
    </row>
    <row r="6">
      <c r="A6" s="22">
        <f t="shared" ref="A6:A9" si="1">A5+1</f>
        <v>2</v>
      </c>
      <c r="B6" s="22">
        <f>IF(A6&lt;=$A$4,B5*(1+Sheet1!$D$18),0)</f>
        <v>1100000</v>
      </c>
    </row>
    <row r="7">
      <c r="A7" s="22">
        <f t="shared" si="1"/>
        <v>3</v>
      </c>
      <c r="B7" s="22">
        <f>IF(A7&lt;=$A$4,B6*(1+Sheet1!$D$18),0)</f>
        <v>0</v>
      </c>
    </row>
    <row r="8">
      <c r="A8" s="22">
        <f t="shared" si="1"/>
        <v>4</v>
      </c>
      <c r="B8" s="22">
        <f>IF(A8&lt;=$A$4,B7*(1+Sheet1!$D$18),0)</f>
        <v>0</v>
      </c>
    </row>
    <row r="9">
      <c r="A9" s="22">
        <f t="shared" si="1"/>
        <v>5</v>
      </c>
      <c r="B9" s="22">
        <f>IF(A9&lt;=$A$4,B8*(1+Sheet1!$D$18),0)</f>
        <v>0</v>
      </c>
    </row>
    <row r="12">
      <c r="A12" s="22">
        <v>1.0</v>
      </c>
      <c r="B12" s="23">
        <f>Sheet1!D32</f>
        <v>2200000</v>
      </c>
    </row>
    <row r="13">
      <c r="A13" s="22">
        <v>2.0</v>
      </c>
      <c r="B13" s="22">
        <f>B12*(1+Sheet1!$D$33)</f>
        <v>2420000</v>
      </c>
    </row>
    <row r="14">
      <c r="A14" s="22">
        <f t="shared" ref="A14:A21" si="2">A13+1</f>
        <v>3</v>
      </c>
      <c r="B14" s="22">
        <f>B13*(1+Sheet1!$D$33)</f>
        <v>2662000</v>
      </c>
    </row>
    <row r="15">
      <c r="A15" s="22">
        <f t="shared" si="2"/>
        <v>4</v>
      </c>
      <c r="B15" s="22">
        <f>B14*(1+Sheet1!$D$33)</f>
        <v>2928200</v>
      </c>
    </row>
    <row r="16">
      <c r="A16" s="22">
        <f t="shared" si="2"/>
        <v>5</v>
      </c>
      <c r="B16" s="22">
        <f>B15*(1+Sheet1!$D$33)</f>
        <v>3221020</v>
      </c>
    </row>
    <row r="17">
      <c r="A17" s="22">
        <f t="shared" si="2"/>
        <v>6</v>
      </c>
      <c r="B17" s="22">
        <f>B16*(1+Sheet1!$D$33)</f>
        <v>3543122</v>
      </c>
    </row>
    <row r="18">
      <c r="A18" s="22">
        <f t="shared" si="2"/>
        <v>7</v>
      </c>
      <c r="B18" s="22">
        <f>B17*(1+Sheet1!$D$33)</f>
        <v>3897434.2</v>
      </c>
    </row>
    <row r="19">
      <c r="A19" s="22">
        <f t="shared" si="2"/>
        <v>8</v>
      </c>
      <c r="B19" s="22">
        <f>B18*(1+Sheet1!$D$33)</f>
        <v>4287177.62</v>
      </c>
    </row>
    <row r="20">
      <c r="A20" s="22">
        <f t="shared" si="2"/>
        <v>9</v>
      </c>
      <c r="B20" s="22">
        <f>B19*(1+Sheet1!$D$33)</f>
        <v>4715895.382</v>
      </c>
    </row>
    <row r="21" ht="15.75" customHeight="1">
      <c r="A21" s="22">
        <f t="shared" si="2"/>
        <v>10</v>
      </c>
      <c r="B21" s="22">
        <f>B20*(1+Sheet1!$D$33)</f>
        <v>5187484.92</v>
      </c>
    </row>
    <row r="22" ht="15.75" customHeight="1"/>
    <row r="23" ht="15.75" customHeight="1">
      <c r="A23" s="24">
        <f>Sheet1!D44</f>
        <v>4.496319853</v>
      </c>
      <c r="B23" s="25">
        <f>A23^(1/10)-1</f>
        <v>0.1622129755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2021-03-11T07:47:21Z</dcterms:created>
  <dc:creator>Ankur Warikoo</dc:creator>
</cp:coreProperties>
</file>