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spe\Cuarto Semestre\Desarrollo Software\Proyecto\Grupo-MET-de-Software\ProyectoWeb\3SCRUM\"/>
    </mc:Choice>
  </mc:AlternateContent>
  <xr:revisionPtr revIDLastSave="0" documentId="13_ncr:1_{A979931E-B8EB-4455-820E-60B6B19B41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ckLog" sheetId="4" r:id="rId1"/>
    <sheet name="Sprint2" sheetId="5" r:id="rId2"/>
    <sheet name="Sprint2Info" sheetId="2" r:id="rId3"/>
    <sheet name="Backlog2Table" sheetId="1" r:id="rId4"/>
    <sheet name="BurnDown2Table" sheetId="3" r:id="rId5"/>
  </sheets>
  <definedNames>
    <definedName name="DevRate">Sprint2Info!$B$10</definedName>
    <definedName name="RemainingHours">SprintBacklog[[#Totals],[Remaining Hours]]</definedName>
    <definedName name="StartDate">Sprint2Info!$B$2</definedName>
    <definedName name="TotalHours">SprintBacklog[[#Totals],[Estimated Hours]]</definedName>
    <definedName name="WorkingDays">Sprint2Info!$B$6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F15" i="1"/>
  <c r="F10" i="1"/>
  <c r="F11" i="1"/>
  <c r="F12" i="1"/>
  <c r="I41" i="5"/>
  <c r="I23" i="5"/>
  <c r="I13" i="5"/>
  <c r="I39" i="5"/>
  <c r="I35" i="5"/>
  <c r="I31" i="5"/>
  <c r="I27" i="5"/>
  <c r="I17" i="5"/>
  <c r="C17" i="1" l="1"/>
  <c r="F7" i="1"/>
  <c r="F16" i="1"/>
  <c r="F6" i="1"/>
  <c r="I5" i="5"/>
  <c r="F4" i="1" l="1"/>
  <c r="F3" i="1"/>
  <c r="F5" i="1" l="1"/>
  <c r="F8" i="1"/>
  <c r="F9" i="1"/>
  <c r="F13" i="1"/>
  <c r="F14" i="1"/>
  <c r="B3" i="1"/>
  <c r="B4" i="1" s="1"/>
  <c r="B5" i="1" s="1"/>
  <c r="B6" i="1" s="1"/>
  <c r="B7" i="1" s="1"/>
  <c r="B8" i="1" s="1"/>
  <c r="B9" i="1" s="1"/>
  <c r="B4" i="2"/>
  <c r="B6" i="2" s="1"/>
  <c r="B10" i="1" l="1"/>
  <c r="B11" i="1" s="1"/>
  <c r="B12" i="1" s="1"/>
  <c r="B13" i="1" s="1"/>
  <c r="B9" i="2"/>
  <c r="B10" i="2" s="1"/>
  <c r="F17" i="1"/>
  <c r="C6" i="3" l="1"/>
  <c r="C10" i="3"/>
  <c r="C7" i="3"/>
  <c r="C11" i="3"/>
  <c r="C8" i="3"/>
  <c r="C4" i="3"/>
  <c r="C12" i="3"/>
  <c r="C5" i="3"/>
  <c r="C9" i="3"/>
  <c r="C13" i="3"/>
  <c r="B3" i="3"/>
  <c r="D3" i="3" s="1"/>
  <c r="C3" i="3"/>
  <c r="B4" i="3"/>
  <c r="B8" i="3"/>
  <c r="B12" i="3"/>
  <c r="B6" i="3"/>
  <c r="B10" i="3"/>
  <c r="B5" i="3"/>
  <c r="B9" i="3"/>
  <c r="B13" i="3"/>
  <c r="B7" i="3"/>
  <c r="B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<sst xmlns="http://schemas.openxmlformats.org/spreadsheetml/2006/main" count="284" uniqueCount="108">
  <si>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</si>
  <si>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</si>
  <si>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</si>
  <si>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</si>
  <si>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</si>
  <si>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</si>
  <si>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</si>
  <si>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</si>
  <si>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</si>
  <si>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</si>
  <si>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</si>
  <si>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</si>
  <si>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</si>
  <si>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</si>
  <si>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</si>
  <si>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</si>
  <si>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</si>
  <si>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</si>
  <si>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</si>
  <si>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</si>
  <si>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</si>
  <si>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</si>
  <si>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</si>
  <si>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</si>
  <si>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HU2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</si>
  <si>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</si>
  <si>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</si>
  <si>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</si>
  <si>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</si>
  <si>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</si>
  <si>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</si>
  <si>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</si>
  <si>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</si>
  <si>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</si>
  <si>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Terminado</t>
  </si>
  <si>
    <t>Necesito</t>
  </si>
  <si>
    <t>así podre...</t>
  </si>
  <si>
    <t>Prioridad</t>
  </si>
  <si>
    <t>Tareas</t>
  </si>
  <si>
    <t>Asignado</t>
  </si>
  <si>
    <t>Estimado</t>
  </si>
  <si>
    <t>TOTAL</t>
  </si>
  <si>
    <t>SUBTOTAL</t>
  </si>
  <si>
    <t>consultar información específica</t>
  </si>
  <si>
    <t>Ingresar información de Eventos</t>
  </si>
  <si>
    <t>Ingresar información de Proyectos</t>
  </si>
  <si>
    <t>Video ingreso Docente</t>
  </si>
  <si>
    <t>Video ingreso Eventos</t>
  </si>
  <si>
    <t>Intermedia</t>
  </si>
  <si>
    <t>Ingresar información en Banner</t>
  </si>
  <si>
    <t>Usuario podra visualizar propaganda de los eventos</t>
  </si>
  <si>
    <t>Usuario podrá visualizar la información de cada Evento</t>
  </si>
  <si>
    <t>Disponer manual de usuario de creación de elemento Docentes</t>
  </si>
  <si>
    <t>Disponer manual de usuario de creación de elemento Eventos</t>
  </si>
  <si>
    <t>Usuario podrá visualizar la información de cada proyecto y información relacionada</t>
  </si>
  <si>
    <t>Aprobado</t>
  </si>
  <si>
    <t>Aprobación</t>
  </si>
  <si>
    <t>Video ingreso Proyectos</t>
  </si>
  <si>
    <t>Disponer manual de usuario de creación de elemento Proyectos</t>
  </si>
  <si>
    <t>Disponer manual de usuario de creación de elemento Autoridades</t>
  </si>
  <si>
    <t>En proceso</t>
  </si>
  <si>
    <t>HU3</t>
  </si>
  <si>
    <t>HU4</t>
  </si>
  <si>
    <t>HU5</t>
  </si>
  <si>
    <t>HU6</t>
  </si>
  <si>
    <t>HU7</t>
  </si>
  <si>
    <t>HU8</t>
  </si>
  <si>
    <t>Video ingreso Autoridades</t>
  </si>
  <si>
    <t>Administrador</t>
  </si>
  <si>
    <t>Eventos</t>
  </si>
  <si>
    <t>Ingresar información de Autoridades</t>
  </si>
  <si>
    <t>Usuario podrá visualizar la información de Autoridades</t>
  </si>
  <si>
    <t>Proyectos</t>
  </si>
  <si>
    <t>Autoridades</t>
  </si>
  <si>
    <t>Banner</t>
  </si>
  <si>
    <t>Video1</t>
  </si>
  <si>
    <t>Video2</t>
  </si>
  <si>
    <t>Video3</t>
  </si>
  <si>
    <t>Video4</t>
  </si>
  <si>
    <t>HU9</t>
  </si>
  <si>
    <t>Ingreso de eventos programados</t>
  </si>
  <si>
    <t>Cristian</t>
  </si>
  <si>
    <t>Bárbara</t>
  </si>
  <si>
    <t>HU3-1</t>
  </si>
  <si>
    <t>HU3-2</t>
  </si>
  <si>
    <t>HU3-4</t>
  </si>
  <si>
    <t>HU3-3</t>
  </si>
  <si>
    <t>Andy</t>
  </si>
  <si>
    <t>Fernando</t>
  </si>
  <si>
    <t>Ingreso información de Autoridades</t>
  </si>
  <si>
    <t>Elaboración Video ingreso Docente</t>
  </si>
  <si>
    <t>Elaboración Video ingreso Eventos</t>
  </si>
  <si>
    <t>Elaboración Video ingreso Autoridades</t>
  </si>
  <si>
    <t>Elaboración Video ingreso Proyectos</t>
  </si>
  <si>
    <t>HU3-5</t>
  </si>
  <si>
    <t>Ingreso proyectos al sistema</t>
  </si>
  <si>
    <t>Elaboración plantilla proyectos de Investigación asignados</t>
  </si>
  <si>
    <t>Elaboración plantilla proyectos de Vinculación asignados</t>
  </si>
  <si>
    <t>HU5-1</t>
  </si>
  <si>
    <t>HU5-2</t>
  </si>
  <si>
    <t>HU5-3</t>
  </si>
  <si>
    <t>Elaboracion Banners asignados</t>
  </si>
  <si>
    <t>Ingreso Banners al sistema</t>
  </si>
  <si>
    <t>Completed</t>
  </si>
  <si>
    <t>Administradorsuario</t>
  </si>
  <si>
    <t>Administradorrio</t>
  </si>
  <si>
    <t>Visualizar la información de proyectos</t>
  </si>
  <si>
    <t>Disponer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</si>
</sst>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rgb="FF9FC5E8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17" xfId="0" applyFont="1" applyBorder="1" applyAlignment="1"/>
    <xf numFmtId="0" fontId="7" fillId="0" borderId="18" xfId="0" applyFont="1" applyBorder="1" applyAlignment="1"/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20" xfId="0" applyFont="1" applyBorder="1" applyAlignment="1"/>
    <xf numFmtId="0" fontId="9" fillId="0" borderId="0" xfId="0" applyFont="1"/>
    <xf numFmtId="0" fontId="6" fillId="0" borderId="22" xfId="0" applyFont="1" applyBorder="1"/>
    <xf numFmtId="0" fontId="7" fillId="0" borderId="23" xfId="0" applyFont="1" applyBorder="1" applyAlignment="1">
      <alignment horizontal="center"/>
    </xf>
    <xf numFmtId="0" fontId="3" fillId="2" borderId="24" xfId="0" applyNumberFormat="1" applyFont="1" applyFill="1" applyBorder="1"/>
    <xf numFmtId="0" fontId="10" fillId="2" borderId="1" xfId="0" applyNumberFormat="1" applyFont="1" applyFill="1" applyBorder="1"/>
    <xf numFmtId="0" fontId="10" fillId="2" borderId="24" xfId="0" applyNumberFormat="1" applyFont="1" applyFill="1" applyBorder="1"/>
    <xf numFmtId="0" fontId="10" fillId="2" borderId="1" xfId="0" applyFont="1" applyFill="1" applyBorder="1"/>
    <xf numFmtId="1" fontId="3" fillId="2" borderId="0" xfId="0" applyNumberFormat="1" applyFont="1" applyFill="1"/>
    <xf numFmtId="0" fontId="8" fillId="2" borderId="1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8" fillId="2" borderId="12" xfId="0" applyFont="1" applyFill="1" applyBorder="1" applyAlignment="1">
      <alignment wrapText="1"/>
    </xf>
    <xf numFmtId="0" fontId="8" fillId="4" borderId="7" xfId="0" applyFont="1" applyFill="1" applyBorder="1" applyAlignment="1">
      <alignment wrapText="1"/>
    </xf>
    <xf numFmtId="0" fontId="8" fillId="5" borderId="6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8" fillId="5" borderId="26" xfId="0" applyFont="1" applyFill="1" applyBorder="1" applyAlignment="1">
      <alignment wrapText="1"/>
    </xf>
    <xf numFmtId="0" fontId="8" fillId="0" borderId="0" xfId="0" applyFont="1" applyBorder="1" applyAlignment="1"/>
    <xf numFmtId="0" fontId="0" fillId="0" borderId="0" xfId="0" applyFont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2" borderId="10" xfId="0" applyFont="1" applyFill="1" applyBorder="1" applyAlignment="1"/>
    <xf numFmtId="0" fontId="8" fillId="2" borderId="11" xfId="0" applyFont="1" applyFill="1" applyBorder="1" applyAlignment="1"/>
    <xf numFmtId="0" fontId="2" fillId="6" borderId="9" xfId="0" applyFont="1" applyFill="1" applyBorder="1"/>
    <xf numFmtId="0" fontId="2" fillId="6" borderId="8" xfId="0" applyNumberFormat="1" applyFont="1" applyFill="1" applyBorder="1"/>
    <xf numFmtId="0" fontId="2" fillId="6" borderId="8" xfId="0" applyFont="1" applyFill="1" applyBorder="1"/>
    <xf numFmtId="0" fontId="2" fillId="6" borderId="25" xfId="0" applyFont="1" applyFill="1" applyBorder="1"/>
    <xf numFmtId="0" fontId="2" fillId="6" borderId="4" xfId="0" applyFont="1" applyFill="1" applyBorder="1"/>
    <xf numFmtId="0" fontId="8" fillId="0" borderId="27" xfId="0" applyFont="1" applyBorder="1" applyAlignment="1"/>
    <xf numFmtId="0" fontId="8" fillId="0" borderId="28" xfId="0" applyFont="1" applyBorder="1" applyAlignment="1"/>
    <xf numFmtId="0" fontId="8" fillId="0" borderId="29" xfId="0" applyFont="1" applyBorder="1" applyAlignment="1">
      <alignment horizontal="right"/>
    </xf>
    <xf numFmtId="0" fontId="8" fillId="7" borderId="0" xfId="0" applyFont="1" applyFill="1" applyAlignment="1"/>
    <xf numFmtId="0" fontId="8" fillId="7" borderId="0" xfId="0" applyFont="1" applyFill="1"/>
    <xf numFmtId="0" fontId="8" fillId="0" borderId="21" xfId="0" applyFont="1" applyBorder="1" applyAlignment="1"/>
    <xf numFmtId="0" fontId="0" fillId="0" borderId="28" xfId="0" applyBorder="1"/>
    <xf numFmtId="0" fontId="3" fillId="0" borderId="30" xfId="0" applyFont="1" applyBorder="1"/>
    <xf numFmtId="0" fontId="3" fillId="5" borderId="1" xfId="0" applyFont="1" applyFill="1" applyBorder="1"/>
    <xf numFmtId="0" fontId="3" fillId="5" borderId="1" xfId="0" applyNumberFormat="1" applyFont="1" applyFill="1" applyBorder="1"/>
    <xf numFmtId="0" fontId="3" fillId="5" borderId="24" xfId="0" applyNumberFormat="1" applyFont="1" applyFill="1" applyBorder="1"/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Font="1" applyAlignment="1"/>
    <xf numFmtId="0" fontId="8" fillId="0" borderId="28" xfId="0" applyFont="1" applyBorder="1" applyAlignment="1"/>
    <xf numFmtId="0" fontId="0" fillId="0" borderId="28" xfId="0" applyFont="1" applyBorder="1" applyAlignment="1"/>
    <xf numFmtId="0" fontId="8" fillId="0" borderId="28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0" borderId="28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BurnDown2Table!$B$2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BurnDown2Table!$A$3:$A$13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BurnDown2Table!$B$3:$B$13</c:f>
              <c:numCache>
                <c:formatCode>0</c:formatCode>
                <c:ptCount val="11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11.200000000000003</c:v>
                </c:pt>
                <c:pt idx="7">
                  <c:v>8.4000000000000021</c:v>
                </c:pt>
                <c:pt idx="8">
                  <c:v>5.6000000000000014</c:v>
                </c:pt>
                <c:pt idx="9">
                  <c:v>2.8000000000000007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BurnDown2Table!$C$2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BurnDown2Table!$A$3:$A$13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BurnDown2Table!$C$3:$C$13</c:f>
              <c:numCache>
                <c:formatCode>0</c:formatCode>
                <c:ptCount val="11"/>
                <c:pt idx="0">
                  <c:v>28</c:v>
                </c:pt>
                <c:pt idx="1">
                  <c:v>26.435555555555556</c:v>
                </c:pt>
                <c:pt idx="2">
                  <c:v>24.871111111111112</c:v>
                </c:pt>
                <c:pt idx="3">
                  <c:v>23.306666666666665</c:v>
                </c:pt>
                <c:pt idx="4">
                  <c:v>21.742222222222225</c:v>
                </c:pt>
                <c:pt idx="5">
                  <c:v>20.177777777777777</c:v>
                </c:pt>
                <c:pt idx="6">
                  <c:v>18.613333333333333</c:v>
                </c:pt>
                <c:pt idx="7">
                  <c:v>17.048888888888889</c:v>
                </c:pt>
                <c:pt idx="8">
                  <c:v>15.484444444444446</c:v>
                </c:pt>
                <c:pt idx="9">
                  <c:v>13.920000000000002</c:v>
                </c:pt>
                <c:pt idx="10">
                  <c:v>12.355555555555558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BurnDown2Table!$D$2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BurnDown2Table!$A$3:$A$13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BurnDown2Table!$D$3:$D$13</c:f>
              <c:numCache>
                <c:formatCode>0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25</c:v>
                </c:pt>
                <c:pt idx="3">
                  <c:v>21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7" totalsRowCount="1" headerRowDxfId="22" dataDxfId="21" totalsRowDxfId="20">
  <autoFilter ref="A2:G16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12" dataDxfId="11">
  <autoFilter ref="A2:D13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IFERROR(TotalHours-(Table3[Work Day]*(TotalHours/WorkingDays)),0)</calculatedColumnFormula>
    </tableColumn>
    <tableColumn id="3" xr3:uid="{00000000-0010-0000-0200-000003000000}" name="Forecast Burn Down" dataDxfId="8">
      <calculatedColumnFormula>TotalHours-(Table3[Work Day]*DevRate)</calculatedColumnFormula>
    </tableColumn>
    <tableColumn id="4" xr3:uid="{00000000-0010-0000-0200-000004000000}" name="Actual Burn Down" dataDxfId="7">
      <calculatedColumnFormula>Table3[[#This Row],[Target Burn Down]]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D1" zoomScale="154" zoomScaleNormal="154" workbookViewId="0">
      <selection activeCell="G11" sqref="G11"/>
    </sheetView>
  </sheetViews>
  <sheetFormatPr baseColWidth="10" defaultRowHeight="14.4" x14ac:dyDescent="0.3"/>
  <cols>
    <col min="3" max="3" width="14.109375" customWidth="1"/>
    <col min="4" max="4" width="33.33203125" customWidth="1"/>
    <col min="5" max="5" width="55.88671875" customWidth="1"/>
    <col min="6" max="6" width="18.5546875" customWidth="1"/>
  </cols>
  <sheetData>
    <row r="1" spans="1:8" ht="15" thickBot="1" x14ac:dyDescent="0.35">
      <c r="A1" s="21" t="s">
        <v>25</v>
      </c>
      <c r="B1" s="22" t="s">
        <v>26</v>
      </c>
      <c r="C1" s="22" t="s">
        <v>27</v>
      </c>
      <c r="D1" s="22" t="s">
        <v>28</v>
      </c>
      <c r="E1" s="24" t="s">
        <v>29</v>
      </c>
      <c r="F1" s="24" t="s">
        <v>30</v>
      </c>
      <c r="G1" s="22" t="s">
        <v>31</v>
      </c>
      <c r="H1" s="23" t="s">
        <v>32</v>
      </c>
    </row>
    <row r="2" spans="1:8" ht="16.8" x14ac:dyDescent="0.4">
      <c r="A2" s="53" t="s">
        <v>24</v>
      </c>
      <c r="B2" s="51" t="s">
        <v>69</v>
      </c>
      <c r="C2" s="52" t="s">
        <v>68</v>
      </c>
      <c r="D2" s="38" t="s">
        <v>44</v>
      </c>
      <c r="E2" s="39" t="s">
        <v>51</v>
      </c>
      <c r="F2" s="40" t="s">
        <v>55</v>
      </c>
      <c r="G2" s="41" t="s">
        <v>33</v>
      </c>
      <c r="H2" s="42" t="s">
        <v>34</v>
      </c>
    </row>
    <row r="3" spans="1:8" ht="28.2" x14ac:dyDescent="0.4">
      <c r="A3" s="54" t="s">
        <v>61</v>
      </c>
      <c r="B3" s="51" t="s">
        <v>72</v>
      </c>
      <c r="C3" s="52" t="s">
        <v>68</v>
      </c>
      <c r="D3" s="39" t="s">
        <v>45</v>
      </c>
      <c r="E3" s="39" t="s">
        <v>54</v>
      </c>
      <c r="F3" s="40" t="s">
        <v>55</v>
      </c>
      <c r="G3" s="41" t="s">
        <v>33</v>
      </c>
      <c r="H3" s="42" t="s">
        <v>34</v>
      </c>
    </row>
    <row r="4" spans="1:8" ht="16.8" x14ac:dyDescent="0.4">
      <c r="A4" s="55" t="s">
        <v>62</v>
      </c>
      <c r="B4" s="51" t="s">
        <v>73</v>
      </c>
      <c r="C4" s="52" t="s">
        <v>68</v>
      </c>
      <c r="D4" s="39" t="s">
        <v>70</v>
      </c>
      <c r="E4" s="39" t="s">
        <v>71</v>
      </c>
      <c r="F4" s="40" t="s">
        <v>55</v>
      </c>
      <c r="G4" s="41" t="s">
        <v>33</v>
      </c>
      <c r="H4" s="42" t="s">
        <v>34</v>
      </c>
    </row>
    <row r="5" spans="1:8" ht="16.8" x14ac:dyDescent="0.4">
      <c r="A5" s="56" t="s">
        <v>63</v>
      </c>
      <c r="B5" s="51" t="s">
        <v>74</v>
      </c>
      <c r="C5" s="52" t="s">
        <v>68</v>
      </c>
      <c r="D5" s="39" t="s">
        <v>49</v>
      </c>
      <c r="E5" s="39" t="s">
        <v>50</v>
      </c>
      <c r="F5" s="40" t="s">
        <v>55</v>
      </c>
      <c r="G5" s="41" t="s">
        <v>33</v>
      </c>
      <c r="H5" s="42" t="s">
        <v>34</v>
      </c>
    </row>
    <row r="6" spans="1:8" ht="17.399999999999999" thickBot="1" x14ac:dyDescent="0.45">
      <c r="A6" s="57" t="s">
        <v>64</v>
      </c>
      <c r="B6" s="49" t="s">
        <v>75</v>
      </c>
      <c r="C6" s="50" t="s">
        <v>68</v>
      </c>
      <c r="D6" s="43" t="s">
        <v>46</v>
      </c>
      <c r="E6" s="44" t="s">
        <v>52</v>
      </c>
      <c r="F6" s="45" t="s">
        <v>56</v>
      </c>
      <c r="G6" s="46" t="s">
        <v>48</v>
      </c>
      <c r="H6" s="42" t="s">
        <v>34</v>
      </c>
    </row>
    <row r="7" spans="1:8" ht="17.399999999999999" thickBot="1" x14ac:dyDescent="0.45">
      <c r="A7" s="57" t="s">
        <v>65</v>
      </c>
      <c r="B7" s="49" t="s">
        <v>76</v>
      </c>
      <c r="C7" s="50" t="s">
        <v>68</v>
      </c>
      <c r="D7" s="43" t="s">
        <v>47</v>
      </c>
      <c r="E7" s="44" t="s">
        <v>53</v>
      </c>
      <c r="F7" s="45" t="s">
        <v>56</v>
      </c>
      <c r="G7" s="46" t="s">
        <v>48</v>
      </c>
      <c r="H7" s="42" t="s">
        <v>34</v>
      </c>
    </row>
    <row r="8" spans="1:8" ht="17.399999999999999" thickBot="1" x14ac:dyDescent="0.45">
      <c r="A8" s="57" t="s">
        <v>66</v>
      </c>
      <c r="B8" s="49" t="s">
        <v>77</v>
      </c>
      <c r="C8" s="50" t="s">
        <v>68</v>
      </c>
      <c r="D8" s="43" t="s">
        <v>67</v>
      </c>
      <c r="E8" s="44" t="s">
        <v>59</v>
      </c>
      <c r="F8" s="45" t="s">
        <v>56</v>
      </c>
      <c r="G8" s="46" t="s">
        <v>48</v>
      </c>
      <c r="H8" s="42" t="s">
        <v>34</v>
      </c>
    </row>
    <row r="9" spans="1:8" ht="17.399999999999999" thickBot="1" x14ac:dyDescent="0.45">
      <c r="A9" s="57" t="s">
        <v>79</v>
      </c>
      <c r="B9" s="49" t="s">
        <v>78</v>
      </c>
      <c r="C9" s="50" t="s">
        <v>68</v>
      </c>
      <c r="D9" s="43" t="s">
        <v>57</v>
      </c>
      <c r="E9" s="44" t="s">
        <v>58</v>
      </c>
      <c r="F9" s="45" t="s">
        <v>56</v>
      </c>
      <c r="G9" s="46" t="s">
        <v>48</v>
      </c>
      <c r="H9" s="42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opLeftCell="A22" zoomScale="130" zoomScaleNormal="130" workbookViewId="0">
      <selection activeCell="F2" sqref="F2"/>
    </sheetView>
  </sheetViews>
  <sheetFormatPr baseColWidth="10" defaultRowHeight="14.4" x14ac:dyDescent="0.3"/>
  <cols>
    <col min="6" max="7" width="20.109375" customWidth="1"/>
  </cols>
  <sheetData>
    <row r="1" spans="1:9" x14ac:dyDescent="0.3">
      <c r="A1" s="18"/>
      <c r="B1" s="16" t="s">
        <v>25</v>
      </c>
      <c r="C1" s="16" t="s">
        <v>26</v>
      </c>
      <c r="D1" s="16" t="s">
        <v>27</v>
      </c>
      <c r="E1" s="16" t="s">
        <v>35</v>
      </c>
      <c r="F1" s="16" t="s">
        <v>36</v>
      </c>
      <c r="G1" s="16" t="s">
        <v>30</v>
      </c>
      <c r="H1" s="16" t="s">
        <v>37</v>
      </c>
      <c r="I1" s="16" t="s">
        <v>10</v>
      </c>
    </row>
    <row r="2" spans="1:9" ht="15" thickBot="1" x14ac:dyDescent="0.35">
      <c r="A2" s="18"/>
      <c r="B2" s="19" t="s">
        <v>24</v>
      </c>
      <c r="C2" s="19" t="s">
        <v>69</v>
      </c>
      <c r="D2" s="19" t="s">
        <v>68</v>
      </c>
      <c r="E2" s="19" t="s">
        <v>44</v>
      </c>
      <c r="F2" s="19" t="s">
        <v>43</v>
      </c>
      <c r="G2" s="20" t="s">
        <v>55</v>
      </c>
      <c r="H2" s="19" t="s">
        <v>33</v>
      </c>
      <c r="I2" s="19" t="s">
        <v>34</v>
      </c>
    </row>
    <row r="3" spans="1:9" x14ac:dyDescent="0.3">
      <c r="A3" s="18"/>
      <c r="B3" s="25"/>
      <c r="C3" s="26" t="s">
        <v>38</v>
      </c>
      <c r="D3" s="27"/>
      <c r="E3" s="27"/>
      <c r="F3" s="27"/>
      <c r="G3" s="26" t="s">
        <v>39</v>
      </c>
      <c r="H3" s="27"/>
      <c r="I3" s="28" t="s">
        <v>40</v>
      </c>
    </row>
    <row r="4" spans="1:9" x14ac:dyDescent="0.3">
      <c r="A4" s="18"/>
      <c r="B4" s="58" t="s">
        <v>24</v>
      </c>
      <c r="C4" s="74" t="s">
        <v>80</v>
      </c>
      <c r="D4" s="76"/>
      <c r="E4" s="76"/>
      <c r="F4" s="76"/>
      <c r="G4" s="59" t="s">
        <v>81</v>
      </c>
      <c r="H4" s="59"/>
      <c r="I4" s="60">
        <v>1</v>
      </c>
    </row>
    <row r="5" spans="1:9" ht="15" thickBot="1" x14ac:dyDescent="0.35">
      <c r="A5" s="18"/>
      <c r="B5" s="17"/>
      <c r="C5" s="71"/>
      <c r="D5" s="71"/>
      <c r="E5" s="71"/>
      <c r="F5" s="71"/>
      <c r="G5" s="17"/>
      <c r="H5" s="31" t="s">
        <v>42</v>
      </c>
      <c r="I5" s="32">
        <f>SUM(I4:I4)</f>
        <v>1</v>
      </c>
    </row>
    <row r="6" spans="1:9" ht="15" thickBot="1" x14ac:dyDescent="0.35">
      <c r="A6" s="48"/>
      <c r="B6" s="19" t="s">
        <v>61</v>
      </c>
      <c r="C6" s="19" t="s">
        <v>72</v>
      </c>
      <c r="D6" s="19" t="s">
        <v>68</v>
      </c>
      <c r="E6" s="19" t="s">
        <v>106</v>
      </c>
      <c r="F6" s="19" t="s">
        <v>43</v>
      </c>
      <c r="G6" s="20" t="s">
        <v>55</v>
      </c>
      <c r="H6" s="19" t="s">
        <v>33</v>
      </c>
      <c r="I6" s="19" t="s">
        <v>34</v>
      </c>
    </row>
    <row r="7" spans="1:9" x14ac:dyDescent="0.3">
      <c r="B7" s="25"/>
      <c r="C7" s="26" t="s">
        <v>38</v>
      </c>
      <c r="D7" s="27"/>
      <c r="E7" s="27"/>
      <c r="F7" s="27"/>
      <c r="G7" s="26" t="s">
        <v>39</v>
      </c>
      <c r="H7" s="27"/>
      <c r="I7" s="28" t="s">
        <v>40</v>
      </c>
    </row>
    <row r="8" spans="1:9" x14ac:dyDescent="0.3">
      <c r="B8" s="29" t="s">
        <v>83</v>
      </c>
      <c r="C8" s="69" t="s">
        <v>96</v>
      </c>
      <c r="D8" s="70"/>
      <c r="E8" s="70"/>
      <c r="F8" s="70"/>
      <c r="G8" s="47" t="s">
        <v>87</v>
      </c>
      <c r="H8" s="47"/>
      <c r="I8" s="63">
        <v>2</v>
      </c>
    </row>
    <row r="9" spans="1:9" x14ac:dyDescent="0.3">
      <c r="B9" s="29" t="s">
        <v>84</v>
      </c>
      <c r="C9" s="69" t="s">
        <v>96</v>
      </c>
      <c r="D9" s="70"/>
      <c r="E9" s="70"/>
      <c r="F9" s="70"/>
      <c r="G9" s="47" t="s">
        <v>88</v>
      </c>
      <c r="H9" s="47"/>
      <c r="I9" s="63">
        <v>2</v>
      </c>
    </row>
    <row r="10" spans="1:9" x14ac:dyDescent="0.3">
      <c r="B10" s="29" t="s">
        <v>86</v>
      </c>
      <c r="C10" s="69" t="s">
        <v>97</v>
      </c>
      <c r="D10" s="70"/>
      <c r="E10" s="70"/>
      <c r="F10" s="70"/>
      <c r="G10" s="47" t="s">
        <v>87</v>
      </c>
      <c r="H10" s="47"/>
      <c r="I10" s="63">
        <v>3</v>
      </c>
    </row>
    <row r="11" spans="1:9" x14ac:dyDescent="0.3">
      <c r="B11" s="29" t="s">
        <v>85</v>
      </c>
      <c r="C11" s="69" t="s">
        <v>97</v>
      </c>
      <c r="D11" s="69"/>
      <c r="E11" s="69"/>
      <c r="F11" s="69"/>
      <c r="G11" s="47" t="s">
        <v>88</v>
      </c>
      <c r="H11" s="47"/>
      <c r="I11" s="63">
        <v>3</v>
      </c>
    </row>
    <row r="12" spans="1:9" x14ac:dyDescent="0.3">
      <c r="B12" s="58" t="s">
        <v>94</v>
      </c>
      <c r="C12" s="74" t="s">
        <v>95</v>
      </c>
      <c r="D12" s="75"/>
      <c r="E12" s="75"/>
      <c r="F12" s="75"/>
      <c r="G12" s="64" t="s">
        <v>81</v>
      </c>
      <c r="H12" s="59"/>
      <c r="I12" s="60">
        <v>1</v>
      </c>
    </row>
    <row r="13" spans="1:9" ht="15" thickBot="1" x14ac:dyDescent="0.35">
      <c r="B13" s="17"/>
      <c r="C13" s="71"/>
      <c r="D13" s="71"/>
      <c r="E13" s="71"/>
      <c r="F13" s="71"/>
      <c r="G13" s="17"/>
      <c r="H13" s="31" t="s">
        <v>42</v>
      </c>
      <c r="I13" s="32">
        <f>SUM(I8:I12)</f>
        <v>11</v>
      </c>
    </row>
    <row r="14" spans="1:9" ht="15" thickBot="1" x14ac:dyDescent="0.35">
      <c r="B14" s="19" t="s">
        <v>62</v>
      </c>
      <c r="C14" s="19" t="s">
        <v>73</v>
      </c>
      <c r="D14" s="19" t="s">
        <v>68</v>
      </c>
      <c r="E14" s="19" t="s">
        <v>70</v>
      </c>
      <c r="F14" s="19" t="s">
        <v>43</v>
      </c>
      <c r="G14" s="20" t="s">
        <v>55</v>
      </c>
      <c r="H14" s="19" t="s">
        <v>33</v>
      </c>
      <c r="I14" s="19" t="s">
        <v>34</v>
      </c>
    </row>
    <row r="15" spans="1:9" x14ac:dyDescent="0.3">
      <c r="B15" s="25"/>
      <c r="C15" s="26" t="s">
        <v>38</v>
      </c>
      <c r="D15" s="27"/>
      <c r="E15" s="27"/>
      <c r="F15" s="27"/>
      <c r="G15" s="26" t="s">
        <v>39</v>
      </c>
      <c r="H15" s="27"/>
      <c r="I15" s="28" t="s">
        <v>40</v>
      </c>
    </row>
    <row r="16" spans="1:9" x14ac:dyDescent="0.3">
      <c r="B16" s="58" t="s">
        <v>62</v>
      </c>
      <c r="C16" s="72" t="s">
        <v>89</v>
      </c>
      <c r="D16" s="73"/>
      <c r="E16" s="73"/>
      <c r="F16" s="73"/>
      <c r="G16" s="59" t="s">
        <v>81</v>
      </c>
      <c r="H16" s="59"/>
      <c r="I16" s="60">
        <v>2</v>
      </c>
    </row>
    <row r="17" spans="2:9" ht="15" thickBot="1" x14ac:dyDescent="0.35">
      <c r="B17" s="17"/>
      <c r="C17" s="71"/>
      <c r="D17" s="71"/>
      <c r="E17" s="71"/>
      <c r="F17" s="71"/>
      <c r="G17" s="17"/>
      <c r="H17" s="31" t="s">
        <v>42</v>
      </c>
      <c r="I17" s="32">
        <f>SUM(I16:I16)</f>
        <v>2</v>
      </c>
    </row>
    <row r="18" spans="2:9" ht="15" thickBot="1" x14ac:dyDescent="0.35">
      <c r="B18" s="19" t="s">
        <v>63</v>
      </c>
      <c r="C18" s="19" t="s">
        <v>74</v>
      </c>
      <c r="D18" s="19" t="s">
        <v>104</v>
      </c>
      <c r="E18" s="19" t="s">
        <v>49</v>
      </c>
      <c r="F18" s="19" t="s">
        <v>43</v>
      </c>
      <c r="G18" s="20" t="s">
        <v>55</v>
      </c>
      <c r="H18" s="19" t="s">
        <v>33</v>
      </c>
      <c r="I18" s="19" t="s">
        <v>34</v>
      </c>
    </row>
    <row r="19" spans="2:9" x14ac:dyDescent="0.3">
      <c r="B19" s="25"/>
      <c r="C19" s="26" t="s">
        <v>38</v>
      </c>
      <c r="D19" s="27"/>
      <c r="E19" s="27"/>
      <c r="F19" s="27"/>
      <c r="G19" s="26" t="s">
        <v>39</v>
      </c>
      <c r="H19" s="27"/>
      <c r="I19" s="28" t="s">
        <v>40</v>
      </c>
    </row>
    <row r="20" spans="2:9" x14ac:dyDescent="0.3">
      <c r="B20" s="29" t="s">
        <v>98</v>
      </c>
      <c r="C20" s="69" t="s">
        <v>101</v>
      </c>
      <c r="D20" s="70"/>
      <c r="E20" s="70"/>
      <c r="F20" s="70"/>
      <c r="G20" s="47" t="s">
        <v>87</v>
      </c>
      <c r="H20" s="47"/>
      <c r="I20" s="63">
        <v>2</v>
      </c>
    </row>
    <row r="21" spans="2:9" x14ac:dyDescent="0.3">
      <c r="B21" s="29" t="s">
        <v>99</v>
      </c>
      <c r="C21" s="69" t="s">
        <v>101</v>
      </c>
      <c r="D21" s="70"/>
      <c r="E21" s="70"/>
      <c r="F21" s="70"/>
      <c r="G21" s="47" t="s">
        <v>88</v>
      </c>
      <c r="H21" s="47"/>
      <c r="I21" s="63">
        <v>2</v>
      </c>
    </row>
    <row r="22" spans="2:9" x14ac:dyDescent="0.3">
      <c r="B22" s="58" t="s">
        <v>100</v>
      </c>
      <c r="C22" s="72" t="s">
        <v>102</v>
      </c>
      <c r="D22" s="73"/>
      <c r="E22" s="73"/>
      <c r="F22" s="73"/>
      <c r="G22" s="59" t="s">
        <v>81</v>
      </c>
      <c r="H22" s="59"/>
      <c r="I22" s="60">
        <v>1</v>
      </c>
    </row>
    <row r="23" spans="2:9" ht="15" thickBot="1" x14ac:dyDescent="0.35">
      <c r="B23" s="17"/>
      <c r="C23" s="71"/>
      <c r="D23" s="71"/>
      <c r="E23" s="71"/>
      <c r="F23" s="71"/>
      <c r="G23" s="17"/>
      <c r="H23" s="31" t="s">
        <v>42</v>
      </c>
      <c r="I23" s="32">
        <f>SUM(I20:I22)</f>
        <v>5</v>
      </c>
    </row>
    <row r="24" spans="2:9" ht="15" thickBot="1" x14ac:dyDescent="0.35">
      <c r="B24" s="61" t="s">
        <v>64</v>
      </c>
      <c r="C24" s="61" t="s">
        <v>75</v>
      </c>
      <c r="D24" s="61" t="s">
        <v>68</v>
      </c>
      <c r="E24" s="61" t="s">
        <v>46</v>
      </c>
      <c r="F24" s="61" t="s">
        <v>107</v>
      </c>
      <c r="G24" s="62" t="s">
        <v>55</v>
      </c>
      <c r="H24" s="61" t="s">
        <v>33</v>
      </c>
      <c r="I24" s="61" t="s">
        <v>34</v>
      </c>
    </row>
    <row r="25" spans="2:9" x14ac:dyDescent="0.3">
      <c r="B25" s="25"/>
      <c r="C25" s="26" t="s">
        <v>38</v>
      </c>
      <c r="D25" s="27"/>
      <c r="E25" s="27"/>
      <c r="F25" s="27"/>
      <c r="G25" s="26" t="s">
        <v>39</v>
      </c>
      <c r="H25" s="27"/>
      <c r="I25" s="28" t="s">
        <v>40</v>
      </c>
    </row>
    <row r="26" spans="2:9" x14ac:dyDescent="0.3">
      <c r="B26" s="58" t="s">
        <v>64</v>
      </c>
      <c r="C26" s="72" t="s">
        <v>90</v>
      </c>
      <c r="D26" s="73"/>
      <c r="E26" s="73"/>
      <c r="F26" s="73"/>
      <c r="G26" s="59" t="s">
        <v>82</v>
      </c>
      <c r="H26" s="59"/>
      <c r="I26" s="60">
        <v>2</v>
      </c>
    </row>
    <row r="27" spans="2:9" ht="15" thickBot="1" x14ac:dyDescent="0.35">
      <c r="B27" s="17"/>
      <c r="C27" s="71"/>
      <c r="D27" s="71"/>
      <c r="E27" s="71"/>
      <c r="F27" s="71"/>
      <c r="G27" s="17"/>
      <c r="H27" s="31" t="s">
        <v>42</v>
      </c>
      <c r="I27" s="32">
        <f>SUM(I26:I26)</f>
        <v>2</v>
      </c>
    </row>
    <row r="28" spans="2:9" ht="15" thickBot="1" x14ac:dyDescent="0.35">
      <c r="B28" s="61" t="s">
        <v>65</v>
      </c>
      <c r="C28" s="61" t="s">
        <v>76</v>
      </c>
      <c r="D28" s="61" t="s">
        <v>68</v>
      </c>
      <c r="E28" s="61" t="s">
        <v>47</v>
      </c>
      <c r="F28" s="61" t="s">
        <v>107</v>
      </c>
      <c r="G28" s="62" t="s">
        <v>55</v>
      </c>
      <c r="H28" s="61" t="s">
        <v>33</v>
      </c>
      <c r="I28" s="61" t="s">
        <v>34</v>
      </c>
    </row>
    <row r="29" spans="2:9" x14ac:dyDescent="0.3">
      <c r="B29" s="25"/>
      <c r="C29" s="26" t="s">
        <v>38</v>
      </c>
      <c r="D29" s="27"/>
      <c r="E29" s="27"/>
      <c r="F29" s="27"/>
      <c r="G29" s="26" t="s">
        <v>39</v>
      </c>
      <c r="H29" s="27"/>
      <c r="I29" s="28" t="s">
        <v>40</v>
      </c>
    </row>
    <row r="30" spans="2:9" x14ac:dyDescent="0.3">
      <c r="B30" s="58" t="s">
        <v>65</v>
      </c>
      <c r="C30" s="72" t="s">
        <v>91</v>
      </c>
      <c r="D30" s="73"/>
      <c r="E30" s="73"/>
      <c r="F30" s="73"/>
      <c r="G30" s="59" t="s">
        <v>82</v>
      </c>
      <c r="H30" s="59"/>
      <c r="I30" s="60">
        <v>2</v>
      </c>
    </row>
    <row r="31" spans="2:9" ht="15" thickBot="1" x14ac:dyDescent="0.35">
      <c r="B31" s="17"/>
      <c r="C31" s="71"/>
      <c r="D31" s="71"/>
      <c r="E31" s="71"/>
      <c r="F31" s="71"/>
      <c r="G31" s="17"/>
      <c r="H31" s="31" t="s">
        <v>42</v>
      </c>
      <c r="I31" s="32">
        <f>SUM(I30:I30)</f>
        <v>2</v>
      </c>
    </row>
    <row r="32" spans="2:9" ht="15" thickBot="1" x14ac:dyDescent="0.35">
      <c r="B32" s="61" t="s">
        <v>66</v>
      </c>
      <c r="C32" s="61" t="s">
        <v>77</v>
      </c>
      <c r="D32" s="61" t="s">
        <v>105</v>
      </c>
      <c r="E32" s="61" t="s">
        <v>67</v>
      </c>
      <c r="F32" s="61" t="s">
        <v>107</v>
      </c>
      <c r="G32" s="62"/>
      <c r="H32" s="61" t="s">
        <v>33</v>
      </c>
      <c r="I32" s="61" t="s">
        <v>34</v>
      </c>
    </row>
    <row r="33" spans="2:9" x14ac:dyDescent="0.3">
      <c r="B33" s="25"/>
      <c r="C33" s="26" t="s">
        <v>38</v>
      </c>
      <c r="D33" s="27"/>
      <c r="E33" s="27"/>
      <c r="F33" s="27"/>
      <c r="G33" s="26" t="s">
        <v>39</v>
      </c>
      <c r="H33" s="27"/>
      <c r="I33" s="28" t="s">
        <v>40</v>
      </c>
    </row>
    <row r="34" spans="2:9" x14ac:dyDescent="0.3">
      <c r="B34" s="58" t="s">
        <v>66</v>
      </c>
      <c r="C34" s="72" t="s">
        <v>92</v>
      </c>
      <c r="D34" s="73"/>
      <c r="E34" s="73"/>
      <c r="F34" s="73"/>
      <c r="G34" s="59" t="s">
        <v>82</v>
      </c>
      <c r="H34" s="59"/>
      <c r="I34" s="60">
        <v>2</v>
      </c>
    </row>
    <row r="35" spans="2:9" ht="15" thickBot="1" x14ac:dyDescent="0.35">
      <c r="B35" s="17"/>
      <c r="C35" s="71"/>
      <c r="D35" s="71"/>
      <c r="E35" s="71"/>
      <c r="F35" s="71"/>
      <c r="G35" s="17"/>
      <c r="H35" s="31" t="s">
        <v>42</v>
      </c>
      <c r="I35" s="32">
        <f>SUM(I34:I34)</f>
        <v>2</v>
      </c>
    </row>
    <row r="36" spans="2:9" ht="15" thickBot="1" x14ac:dyDescent="0.35">
      <c r="B36" s="61" t="s">
        <v>79</v>
      </c>
      <c r="C36" s="61" t="s">
        <v>78</v>
      </c>
      <c r="D36" s="61" t="s">
        <v>68</v>
      </c>
      <c r="E36" s="61" t="s">
        <v>57</v>
      </c>
      <c r="F36" s="61" t="s">
        <v>107</v>
      </c>
      <c r="G36" s="62" t="s">
        <v>55</v>
      </c>
      <c r="H36" s="61" t="s">
        <v>33</v>
      </c>
      <c r="I36" s="61" t="s">
        <v>60</v>
      </c>
    </row>
    <row r="37" spans="2:9" x14ac:dyDescent="0.3">
      <c r="B37" s="25"/>
      <c r="C37" s="26" t="s">
        <v>38</v>
      </c>
      <c r="D37" s="27"/>
      <c r="E37" s="27"/>
      <c r="F37" s="27"/>
      <c r="G37" s="26" t="s">
        <v>39</v>
      </c>
      <c r="H37" s="27"/>
      <c r="I37" s="28" t="s">
        <v>40</v>
      </c>
    </row>
    <row r="38" spans="2:9" x14ac:dyDescent="0.3">
      <c r="B38" s="58" t="s">
        <v>79</v>
      </c>
      <c r="C38" s="72" t="s">
        <v>93</v>
      </c>
      <c r="D38" s="73"/>
      <c r="E38" s="73"/>
      <c r="F38" s="73"/>
      <c r="G38" s="59" t="s">
        <v>82</v>
      </c>
      <c r="H38" s="59"/>
      <c r="I38" s="60">
        <v>3</v>
      </c>
    </row>
    <row r="39" spans="2:9" ht="15" thickBot="1" x14ac:dyDescent="0.35">
      <c r="B39" s="17"/>
      <c r="C39" s="71"/>
      <c r="D39" s="71"/>
      <c r="E39" s="71"/>
      <c r="F39" s="71"/>
      <c r="G39" s="17"/>
      <c r="H39" s="31" t="s">
        <v>42</v>
      </c>
      <c r="I39" s="32">
        <f>SUM(I38:I38)</f>
        <v>3</v>
      </c>
    </row>
    <row r="41" spans="2:9" ht="21" x14ac:dyDescent="0.4">
      <c r="H41" s="30" t="s">
        <v>41</v>
      </c>
      <c r="I41" s="30">
        <f>SUM(I39,I35,I31,I27,I23,I17,I13,I5)</f>
        <v>28</v>
      </c>
    </row>
  </sheetData>
  <mergeCells count="22">
    <mergeCell ref="C4:F4"/>
    <mergeCell ref="C5:F5"/>
    <mergeCell ref="C12:F12"/>
    <mergeCell ref="C13:F13"/>
    <mergeCell ref="C16:F16"/>
    <mergeCell ref="C17:F17"/>
    <mergeCell ref="C10:F10"/>
    <mergeCell ref="C9:F9"/>
    <mergeCell ref="C8:F8"/>
    <mergeCell ref="C35:F35"/>
    <mergeCell ref="C38:F38"/>
    <mergeCell ref="C39:F39"/>
    <mergeCell ref="C22:F22"/>
    <mergeCell ref="C23:F23"/>
    <mergeCell ref="C26:F26"/>
    <mergeCell ref="C27:F27"/>
    <mergeCell ref="C30:F30"/>
    <mergeCell ref="C21:F21"/>
    <mergeCell ref="C11:F11"/>
    <mergeCell ref="C20:F20"/>
    <mergeCell ref="C31:F31"/>
    <mergeCell ref="C34:F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8" sqref="B8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44587</v>
      </c>
      <c r="C2" s="2" t="s">
        <v>19</v>
      </c>
    </row>
    <row r="3" spans="1:3" ht="17.399999999999999" thickBot="1" x14ac:dyDescent="0.45">
      <c r="B3" s="6">
        <v>44610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18</v>
      </c>
      <c r="C4" s="2"/>
    </row>
    <row r="5" spans="1:3" ht="17.399999999999999" thickBot="1" x14ac:dyDescent="0.45">
      <c r="A5" s="4" t="s">
        <v>1</v>
      </c>
      <c r="B5" s="7">
        <v>8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4</v>
      </c>
      <c r="C7" s="2"/>
    </row>
    <row r="8" spans="1:3" ht="17.399999999999999" thickBot="1" x14ac:dyDescent="0.45">
      <c r="A8" s="4" t="s">
        <v>22</v>
      </c>
      <c r="B8" s="8">
        <v>8.7999999999999995E-2</v>
      </c>
      <c r="C8" s="2" t="s">
        <v>23</v>
      </c>
    </row>
    <row r="9" spans="1:3" x14ac:dyDescent="0.4">
      <c r="A9" s="4" t="s">
        <v>2</v>
      </c>
      <c r="B9" s="3">
        <f>(B4-B5)*B8*B7*8</f>
        <v>28.159999999999997</v>
      </c>
      <c r="C9" s="2"/>
    </row>
    <row r="10" spans="1:3" x14ac:dyDescent="0.4">
      <c r="A10" s="4" t="s">
        <v>4</v>
      </c>
      <c r="B10" s="3">
        <f>IFERROR(B9/B4,0)</f>
        <v>1.5644444444444443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7"/>
  <sheetViews>
    <sheetView topLeftCell="A7" zoomScale="115" zoomScaleNormal="115" workbookViewId="0">
      <selection activeCell="G16" sqref="G1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2</v>
      </c>
      <c r="B3" s="3">
        <f>IFERROR(B2+1,1)</f>
        <v>1</v>
      </c>
      <c r="C3" s="11">
        <v>1</v>
      </c>
      <c r="D3" s="11" t="s">
        <v>24</v>
      </c>
      <c r="E3" s="11" t="s">
        <v>81</v>
      </c>
      <c r="F3" s="11">
        <f>SprintBacklog[[#This Row],[Estimated Hours]]</f>
        <v>1</v>
      </c>
      <c r="G3" s="11" t="s">
        <v>103</v>
      </c>
    </row>
    <row r="4" spans="1:7" x14ac:dyDescent="0.4">
      <c r="A4" s="11">
        <v>2</v>
      </c>
      <c r="B4" s="3">
        <f t="shared" ref="B4:B9" si="0">IFERROR(B3+1,1)</f>
        <v>2</v>
      </c>
      <c r="C4" s="11">
        <v>2</v>
      </c>
      <c r="D4" s="12" t="s">
        <v>83</v>
      </c>
      <c r="E4" s="11" t="s">
        <v>87</v>
      </c>
      <c r="F4" s="11">
        <f>SprintBacklog[[#This Row],[Estimated Hours]]</f>
        <v>2</v>
      </c>
      <c r="G4" s="11" t="s">
        <v>103</v>
      </c>
    </row>
    <row r="5" spans="1:7" x14ac:dyDescent="0.4">
      <c r="A5" s="11">
        <v>2</v>
      </c>
      <c r="B5" s="3">
        <f t="shared" si="0"/>
        <v>3</v>
      </c>
      <c r="C5" s="11">
        <v>2</v>
      </c>
      <c r="D5" s="12" t="s">
        <v>84</v>
      </c>
      <c r="E5" s="11" t="s">
        <v>88</v>
      </c>
      <c r="F5" s="11">
        <f>SprintBacklog[[#This Row],[Estimated Hours]]</f>
        <v>2</v>
      </c>
      <c r="G5" s="11" t="s">
        <v>103</v>
      </c>
    </row>
    <row r="6" spans="1:7" x14ac:dyDescent="0.4">
      <c r="A6" s="11">
        <v>2</v>
      </c>
      <c r="B6" s="3">
        <f t="shared" si="0"/>
        <v>4</v>
      </c>
      <c r="C6" s="11">
        <v>3</v>
      </c>
      <c r="D6" s="12" t="s">
        <v>86</v>
      </c>
      <c r="E6" s="11" t="s">
        <v>87</v>
      </c>
      <c r="F6" s="11">
        <f>SprintBacklog[[#This Row],[Estimated Hours]]</f>
        <v>3</v>
      </c>
      <c r="G6" s="11" t="s">
        <v>103</v>
      </c>
    </row>
    <row r="7" spans="1:7" x14ac:dyDescent="0.4">
      <c r="A7" s="34">
        <v>2</v>
      </c>
      <c r="B7" s="3">
        <f t="shared" si="0"/>
        <v>5</v>
      </c>
      <c r="C7" s="35">
        <v>3</v>
      </c>
      <c r="D7" s="12" t="s">
        <v>85</v>
      </c>
      <c r="E7" s="11" t="s">
        <v>88</v>
      </c>
      <c r="F7" s="34">
        <f>SprintBacklog[[#This Row],[Estimated Hours]]</f>
        <v>3</v>
      </c>
      <c r="G7" s="36" t="s">
        <v>103</v>
      </c>
    </row>
    <row r="8" spans="1:7" x14ac:dyDescent="0.4">
      <c r="A8" s="11">
        <v>2</v>
      </c>
      <c r="B8" s="3">
        <f t="shared" si="0"/>
        <v>6</v>
      </c>
      <c r="C8" s="11">
        <v>1</v>
      </c>
      <c r="D8" s="12" t="s">
        <v>94</v>
      </c>
      <c r="E8" s="11" t="s">
        <v>81</v>
      </c>
      <c r="F8" s="11">
        <f>SprintBacklog[[#This Row],[Estimated Hours]]</f>
        <v>1</v>
      </c>
      <c r="G8" s="11" t="s">
        <v>103</v>
      </c>
    </row>
    <row r="9" spans="1:7" x14ac:dyDescent="0.4">
      <c r="A9" s="11">
        <v>2</v>
      </c>
      <c r="B9" s="3">
        <f t="shared" si="0"/>
        <v>7</v>
      </c>
      <c r="C9" s="11">
        <v>2</v>
      </c>
      <c r="D9" s="12" t="s">
        <v>62</v>
      </c>
      <c r="E9" s="11" t="s">
        <v>81</v>
      </c>
      <c r="F9" s="11">
        <f>SprintBacklog[[#This Row],[Estimated Hours]]</f>
        <v>2</v>
      </c>
      <c r="G9" s="11" t="s">
        <v>103</v>
      </c>
    </row>
    <row r="10" spans="1:7" x14ac:dyDescent="0.4">
      <c r="A10" s="11">
        <v>2</v>
      </c>
      <c r="B10" s="65">
        <f t="shared" ref="B10:B16" si="1">IFERROR(B9+1,1)</f>
        <v>8</v>
      </c>
      <c r="C10" s="33">
        <v>2</v>
      </c>
      <c r="D10" s="12" t="s">
        <v>98</v>
      </c>
      <c r="E10" s="11" t="s">
        <v>87</v>
      </c>
      <c r="F10" s="12">
        <f>SprintBacklog[[#This Row],[Estimated Hours]]</f>
        <v>2</v>
      </c>
      <c r="G10" s="11" t="s">
        <v>103</v>
      </c>
    </row>
    <row r="11" spans="1:7" x14ac:dyDescent="0.4">
      <c r="A11" s="11">
        <v>2</v>
      </c>
      <c r="B11" s="65">
        <f t="shared" si="1"/>
        <v>9</v>
      </c>
      <c r="C11" s="33">
        <v>2</v>
      </c>
      <c r="D11" s="12" t="s">
        <v>99</v>
      </c>
      <c r="E11" s="11" t="s">
        <v>88</v>
      </c>
      <c r="F11" s="12">
        <f>SprintBacklog[[#This Row],[Estimated Hours]]</f>
        <v>2</v>
      </c>
      <c r="G11" s="11" t="s">
        <v>103</v>
      </c>
    </row>
    <row r="12" spans="1:7" x14ac:dyDescent="0.4">
      <c r="A12" s="11">
        <v>2</v>
      </c>
      <c r="B12" s="65">
        <f t="shared" si="1"/>
        <v>10</v>
      </c>
      <c r="C12" s="33">
        <v>1</v>
      </c>
      <c r="D12" s="12" t="s">
        <v>100</v>
      </c>
      <c r="E12" s="11" t="s">
        <v>81</v>
      </c>
      <c r="F12" s="12">
        <f>SprintBacklog[[#This Row],[Estimated Hours]]</f>
        <v>1</v>
      </c>
      <c r="G12" s="11" t="s">
        <v>103</v>
      </c>
    </row>
    <row r="13" spans="1:7" x14ac:dyDescent="0.4">
      <c r="A13" s="66">
        <v>2</v>
      </c>
      <c r="B13" s="65">
        <f t="shared" si="1"/>
        <v>11</v>
      </c>
      <c r="C13" s="66">
        <v>2</v>
      </c>
      <c r="D13" s="67" t="s">
        <v>64</v>
      </c>
      <c r="E13" s="66" t="s">
        <v>82</v>
      </c>
      <c r="F13" s="66">
        <f>SprintBacklog[[#This Row],[Estimated Hours]]</f>
        <v>2</v>
      </c>
      <c r="G13" s="66" t="s">
        <v>103</v>
      </c>
    </row>
    <row r="14" spans="1:7" x14ac:dyDescent="0.4">
      <c r="A14" s="66">
        <v>2</v>
      </c>
      <c r="B14" s="65">
        <f t="shared" si="1"/>
        <v>12</v>
      </c>
      <c r="C14" s="66">
        <v>2</v>
      </c>
      <c r="D14" s="67" t="s">
        <v>65</v>
      </c>
      <c r="E14" s="66" t="s">
        <v>82</v>
      </c>
      <c r="F14" s="66">
        <f>SprintBacklog[[#This Row],[Estimated Hours]]</f>
        <v>2</v>
      </c>
      <c r="G14" s="66" t="s">
        <v>103</v>
      </c>
    </row>
    <row r="15" spans="1:7" x14ac:dyDescent="0.4">
      <c r="A15" s="66">
        <v>2</v>
      </c>
      <c r="B15" s="65">
        <f t="shared" si="1"/>
        <v>13</v>
      </c>
      <c r="C15" s="68">
        <v>2</v>
      </c>
      <c r="D15" s="67" t="s">
        <v>66</v>
      </c>
      <c r="E15" s="66" t="s">
        <v>82</v>
      </c>
      <c r="F15" s="67">
        <f>SprintBacklog[[#This Row],[Estimated Hours]]</f>
        <v>2</v>
      </c>
      <c r="G15" s="66" t="s">
        <v>103</v>
      </c>
    </row>
    <row r="16" spans="1:7" x14ac:dyDescent="0.4">
      <c r="A16" s="66">
        <v>2</v>
      </c>
      <c r="B16" s="65">
        <f t="shared" si="1"/>
        <v>14</v>
      </c>
      <c r="C16" s="68">
        <v>3</v>
      </c>
      <c r="D16" s="67" t="s">
        <v>79</v>
      </c>
      <c r="E16" s="66" t="s">
        <v>82</v>
      </c>
      <c r="F16" s="67">
        <f>SprintBacklog[[#This Row],[Estimated Hours]]</f>
        <v>3</v>
      </c>
      <c r="G16" s="66" t="s">
        <v>103</v>
      </c>
    </row>
    <row r="17" spans="1:6" x14ac:dyDescent="0.4">
      <c r="A17" s="3" t="s">
        <v>12</v>
      </c>
      <c r="C17" s="3">
        <f>SUBTOTAL(109,SprintBacklog[Estimated Hours])</f>
        <v>28</v>
      </c>
      <c r="F17" s="3">
        <f>SUBTOTAL(109,SprintBacklog[Remaining Hours])</f>
        <v>28</v>
      </c>
    </row>
  </sheetData>
  <phoneticPr fontId="11" type="noConversion"/>
  <dataValidations count="1">
    <dataValidation type="list" allowBlank="1" showInputMessage="1" showErrorMessage="1" sqref="G3:G16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E12" sqref="E12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28</v>
      </c>
      <c r="C3" s="15">
        <f>TotalHours-(Table3[Work Day]*DevRate)</f>
        <v>28</v>
      </c>
      <c r="D3" s="15">
        <f>Table3[[#This Row],[Target Burn Down]]</f>
        <v>28</v>
      </c>
      <c r="E3" s="15"/>
    </row>
    <row r="4" spans="1:5" x14ac:dyDescent="0.4">
      <c r="A4" s="3">
        <v>1</v>
      </c>
      <c r="B4" s="15">
        <f>IFERROR(TotalHours-(Table3[Work Day]*(TotalHours/WorkingDays)),0)</f>
        <v>25.2</v>
      </c>
      <c r="C4" s="15">
        <f>TotalHours-(Table3[Work Day]*DevRate)</f>
        <v>26.435555555555556</v>
      </c>
      <c r="D4" s="37">
        <v>27</v>
      </c>
      <c r="E4" s="15"/>
    </row>
    <row r="5" spans="1:5" x14ac:dyDescent="0.4">
      <c r="A5" s="3">
        <v>2</v>
      </c>
      <c r="B5" s="15">
        <f>IFERROR(TotalHours-(Table3[Work Day]*(TotalHours/WorkingDays)),0)</f>
        <v>22.4</v>
      </c>
      <c r="C5" s="15">
        <f>TotalHours-(Table3[Work Day]*DevRate)</f>
        <v>24.871111111111112</v>
      </c>
      <c r="D5" s="37">
        <v>25</v>
      </c>
      <c r="E5" s="15"/>
    </row>
    <row r="6" spans="1:5" x14ac:dyDescent="0.4">
      <c r="A6" s="3">
        <v>3</v>
      </c>
      <c r="B6" s="15">
        <f>IFERROR(TotalHours-(Table3[Work Day]*(TotalHours/WorkingDays)),0)</f>
        <v>19.600000000000001</v>
      </c>
      <c r="C6" s="15">
        <f>TotalHours-(Table3[Work Day]*DevRate)</f>
        <v>23.306666666666665</v>
      </c>
      <c r="D6" s="37">
        <v>21</v>
      </c>
      <c r="E6" s="15"/>
    </row>
    <row r="7" spans="1:5" x14ac:dyDescent="0.4">
      <c r="A7" s="3">
        <v>4</v>
      </c>
      <c r="B7" s="15">
        <f>IFERROR(TotalHours-(Table3[Work Day]*(TotalHours/WorkingDays)),0)</f>
        <v>16.8</v>
      </c>
      <c r="C7" s="15">
        <f>TotalHours-(Table3[Work Day]*DevRate)</f>
        <v>21.742222222222225</v>
      </c>
      <c r="D7" s="37">
        <v>18</v>
      </c>
      <c r="E7" s="15"/>
    </row>
    <row r="8" spans="1:5" x14ac:dyDescent="0.4">
      <c r="A8" s="3">
        <v>5</v>
      </c>
      <c r="B8" s="15">
        <f>IFERROR(TotalHours-(Table3[Work Day]*(TotalHours/WorkingDays)),0)</f>
        <v>14</v>
      </c>
      <c r="C8" s="15">
        <f>TotalHours-(Table3[Work Day]*DevRate)</f>
        <v>20.177777777777777</v>
      </c>
      <c r="D8" s="37">
        <v>13</v>
      </c>
      <c r="E8" s="15"/>
    </row>
    <row r="9" spans="1:5" x14ac:dyDescent="0.4">
      <c r="A9" s="3">
        <v>6</v>
      </c>
      <c r="B9" s="15">
        <f>IFERROR(TotalHours-(Table3[Work Day]*(TotalHours/WorkingDays)),0)</f>
        <v>11.200000000000003</v>
      </c>
      <c r="C9" s="15">
        <f>TotalHours-(Table3[Work Day]*DevRate)</f>
        <v>18.613333333333333</v>
      </c>
      <c r="D9" s="37">
        <v>8</v>
      </c>
      <c r="E9" s="15"/>
    </row>
    <row r="10" spans="1:5" x14ac:dyDescent="0.4">
      <c r="A10" s="3">
        <v>7</v>
      </c>
      <c r="B10" s="15">
        <f>IFERROR(TotalHours-(Table3[Work Day]*(TotalHours/WorkingDays)),0)</f>
        <v>8.4000000000000021</v>
      </c>
      <c r="C10" s="15">
        <f>TotalHours-(Table3[Work Day]*DevRate)</f>
        <v>17.048888888888889</v>
      </c>
      <c r="D10" s="37">
        <v>5</v>
      </c>
      <c r="E10" s="15"/>
    </row>
    <row r="11" spans="1:5" x14ac:dyDescent="0.4">
      <c r="A11" s="3">
        <v>8</v>
      </c>
      <c r="B11" s="15">
        <f>IFERROR(TotalHours-(Table3[Work Day]*(TotalHours/WorkingDays)),0)</f>
        <v>5.6000000000000014</v>
      </c>
      <c r="C11" s="15">
        <f>TotalHours-(Table3[Work Day]*DevRate)</f>
        <v>15.484444444444446</v>
      </c>
      <c r="D11" s="37">
        <v>3</v>
      </c>
      <c r="E11" s="15"/>
    </row>
    <row r="12" spans="1:5" x14ac:dyDescent="0.4">
      <c r="A12" s="3">
        <v>9</v>
      </c>
      <c r="B12" s="15">
        <f>IFERROR(TotalHours-(Table3[Work Day]*(TotalHours/WorkingDays)),0)</f>
        <v>2.8000000000000007</v>
      </c>
      <c r="C12" s="15">
        <f>TotalHours-(Table3[Work Day]*DevRate)</f>
        <v>13.920000000000002</v>
      </c>
      <c r="D12" s="37">
        <v>2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12.355555555555558</v>
      </c>
      <c r="D13" s="37">
        <v>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BackLog</vt:lpstr>
      <vt:lpstr>Sprint2</vt:lpstr>
      <vt:lpstr>Sprint2Info</vt:lpstr>
      <vt:lpstr>Backlog2Table</vt:lpstr>
      <vt:lpstr>BurnDown2Table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CristianB</cp:lastModifiedBy>
  <dcterms:created xsi:type="dcterms:W3CDTF">2014-10-14T22:04:59Z</dcterms:created>
  <dcterms:modified xsi:type="dcterms:W3CDTF">2022-02-18T11:42:37Z</dcterms:modified>
</cp:coreProperties>
</file>