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man142\Desktop\CS8803-PGM\HW2\"/>
    </mc:Choice>
  </mc:AlternateContent>
  <xr:revisionPtr revIDLastSave="0" documentId="13_ncr:1_{1D1579C0-1EDE-4F54-9635-F322EF52F9CD}" xr6:coauthVersionLast="44" xr6:coauthVersionMax="44" xr10:uidLastSave="{00000000-0000-0000-0000-000000000000}"/>
  <bookViews>
    <workbookView xWindow="28680" yWindow="-120" windowWidth="29040" windowHeight="15840" activeTab="5" xr2:uid="{3EC32C99-AD2A-4E77-9DC5-ACBFE1C0E596}"/>
  </bookViews>
  <sheets>
    <sheet name="Notes" sheetId="1" r:id="rId1"/>
    <sheet name="1.1" sheetId="2" r:id="rId2"/>
    <sheet name="1.2" sheetId="3" r:id="rId3"/>
    <sheet name="1.3" sheetId="4" r:id="rId4"/>
    <sheet name="1.4" sheetId="5" r:id="rId5"/>
    <sheet name="1.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" i="6" l="1"/>
  <c r="C17" i="6" l="1"/>
  <c r="C16" i="6"/>
  <c r="D14" i="6"/>
  <c r="D13" i="6"/>
  <c r="D12" i="6"/>
  <c r="D11" i="6"/>
  <c r="C5" i="6"/>
  <c r="C4" i="6"/>
  <c r="G26" i="6"/>
  <c r="G24" i="6"/>
  <c r="H22" i="6"/>
  <c r="H21" i="6"/>
  <c r="H19" i="6"/>
  <c r="H18" i="6"/>
  <c r="I13" i="6"/>
  <c r="I12" i="6"/>
  <c r="I11" i="6"/>
  <c r="I10" i="6"/>
  <c r="H8" i="6"/>
  <c r="H7" i="6"/>
  <c r="I5" i="6"/>
  <c r="I4" i="6"/>
  <c r="I3" i="6"/>
  <c r="I2" i="6"/>
  <c r="B26" i="5"/>
  <c r="B24" i="5"/>
  <c r="C22" i="5"/>
  <c r="C21" i="5"/>
  <c r="C19" i="5"/>
  <c r="C18" i="5"/>
  <c r="D13" i="5"/>
  <c r="D12" i="5"/>
  <c r="D11" i="5"/>
  <c r="D10" i="5"/>
  <c r="C8" i="5"/>
  <c r="C7" i="5"/>
  <c r="D5" i="5"/>
  <c r="D4" i="5"/>
  <c r="D3" i="5"/>
  <c r="D2" i="5"/>
  <c r="B26" i="4"/>
  <c r="B24" i="4"/>
  <c r="C22" i="4"/>
  <c r="C21" i="4"/>
  <c r="C19" i="4"/>
  <c r="C18" i="4"/>
  <c r="D11" i="4"/>
  <c r="D13" i="4"/>
  <c r="D12" i="4"/>
  <c r="D10" i="4"/>
  <c r="C8" i="4"/>
  <c r="C7" i="4"/>
  <c r="D5" i="4"/>
  <c r="D4" i="4"/>
  <c r="D3" i="4"/>
  <c r="D2" i="4"/>
  <c r="H32" i="3"/>
  <c r="J23" i="3"/>
  <c r="J24" i="3"/>
  <c r="J22" i="3"/>
  <c r="J21" i="3"/>
  <c r="J20" i="3"/>
  <c r="J19" i="3"/>
  <c r="J18" i="3"/>
  <c r="J17" i="3"/>
  <c r="H15" i="3"/>
  <c r="H14" i="3"/>
  <c r="H12" i="3"/>
  <c r="H11" i="3"/>
  <c r="H10" i="3"/>
  <c r="H7" i="3"/>
  <c r="H8" i="3"/>
  <c r="I5" i="3"/>
  <c r="I4" i="3"/>
  <c r="I3" i="3"/>
  <c r="I2" i="3"/>
  <c r="H27" i="2"/>
  <c r="H25" i="2"/>
  <c r="H24" i="2"/>
  <c r="I22" i="2"/>
  <c r="I21" i="2"/>
  <c r="I20" i="2"/>
  <c r="I19" i="2"/>
  <c r="I17" i="2"/>
  <c r="I16" i="2"/>
  <c r="I15" i="2"/>
  <c r="I14" i="2"/>
  <c r="H12" i="2"/>
  <c r="H11" i="2"/>
  <c r="H9" i="2"/>
  <c r="H8" i="2"/>
  <c r="I6" i="2"/>
  <c r="I5" i="2"/>
  <c r="I4" i="2"/>
  <c r="I3" i="2"/>
  <c r="A12" i="2"/>
  <c r="B9" i="2"/>
  <c r="A9" i="2"/>
  <c r="B6" i="2"/>
  <c r="A6" i="2"/>
  <c r="B3" i="2"/>
  <c r="A3" i="2"/>
  <c r="G5" i="1"/>
  <c r="F5" i="1"/>
  <c r="D12" i="1"/>
  <c r="C12" i="1"/>
  <c r="D11" i="1"/>
  <c r="C11" i="1"/>
</calcChain>
</file>

<file path=xl/sharedStrings.xml><?xml version="1.0" encoding="utf-8"?>
<sst xmlns="http://schemas.openxmlformats.org/spreadsheetml/2006/main" count="542" uniqueCount="47">
  <si>
    <t>T</t>
  </si>
  <si>
    <t>F</t>
  </si>
  <si>
    <t>W</t>
  </si>
  <si>
    <t>O</t>
  </si>
  <si>
    <t>P(W, O, F)</t>
  </si>
  <si>
    <t>W = true</t>
  </si>
  <si>
    <t>W = false</t>
  </si>
  <si>
    <t>O = true</t>
  </si>
  <si>
    <t>O = false</t>
  </si>
  <si>
    <t>F = true</t>
  </si>
  <si>
    <t>F = false</t>
  </si>
  <si>
    <t>G = true</t>
  </si>
  <si>
    <t>G = false</t>
  </si>
  <si>
    <t>c = true</t>
  </si>
  <si>
    <t>B = true</t>
  </si>
  <si>
    <t>B = false</t>
  </si>
  <si>
    <t>H = true | s</t>
  </si>
  <si>
    <t>H = false | s</t>
  </si>
  <si>
    <t>s = true | B</t>
  </si>
  <si>
    <t>f0</t>
  </si>
  <si>
    <t>f1</t>
  </si>
  <si>
    <t>f2</t>
  </si>
  <si>
    <t>8 calculations</t>
  </si>
  <si>
    <t>4 calculations</t>
  </si>
  <si>
    <t>f3</t>
  </si>
  <si>
    <t>f4</t>
  </si>
  <si>
    <t>H = true</t>
  </si>
  <si>
    <t>H = false</t>
  </si>
  <si>
    <t>f5</t>
  </si>
  <si>
    <t>f6</t>
  </si>
  <si>
    <t>1 calculation</t>
  </si>
  <si>
    <t>s = true</t>
  </si>
  <si>
    <t>final prob = Z / P(C = true) = 0.313192 / 0.4 = 0.78298</t>
  </si>
  <si>
    <t>M = true</t>
  </si>
  <si>
    <t>M = false</t>
  </si>
  <si>
    <t>C = true</t>
  </si>
  <si>
    <t>C = false</t>
  </si>
  <si>
    <t>S = true</t>
  </si>
  <si>
    <t>S = false</t>
  </si>
  <si>
    <t>2 calculations</t>
  </si>
  <si>
    <t xml:space="preserve">M = </t>
  </si>
  <si>
    <t>16 calculations</t>
  </si>
  <si>
    <t>f7</t>
  </si>
  <si>
    <t>f8</t>
  </si>
  <si>
    <t>out = 0.0046 / (0.0046 + 0.702) = 0.0046 / 0.7066 = 0.0065</t>
  </si>
  <si>
    <t>out = 0.01569 / (0.01569 + 0.03416) = 0.3147</t>
  </si>
  <si>
    <t>out = 0.501686 / (0.501686 + 0.204914) = 0.501686 / 0.7066 = 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</si>
</sst>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B404B90-C58C-4A86-8678-AFE806D6034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5644-1388-4806-A8DE-C1560A956267}">
  <dimension ref="A1:G23"/>
  <sheetViews>
    <sheetView workbookViewId="0">
      <selection activeCell="F7" sqref="F7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D1" t="s">
        <v>7</v>
      </c>
      <c r="E1" t="s">
        <v>8</v>
      </c>
    </row>
    <row r="2" spans="1:7" x14ac:dyDescent="0.25">
      <c r="A2">
        <v>0.4</v>
      </c>
      <c r="B2">
        <v>0.6</v>
      </c>
      <c r="D2">
        <v>0.7</v>
      </c>
      <c r="E2">
        <v>0.3</v>
      </c>
    </row>
    <row r="4" spans="1:7" x14ac:dyDescent="0.25">
      <c r="A4" s="1" t="s">
        <v>2</v>
      </c>
      <c r="B4" s="1" t="s">
        <v>3</v>
      </c>
      <c r="C4" t="s">
        <v>0</v>
      </c>
      <c r="D4" t="s">
        <v>1</v>
      </c>
    </row>
    <row r="5" spans="1:7" x14ac:dyDescent="0.25">
      <c r="A5" t="s">
        <v>0</v>
      </c>
      <c r="B5" t="s">
        <v>0</v>
      </c>
      <c r="C5">
        <v>0.1</v>
      </c>
      <c r="D5">
        <v>0.9</v>
      </c>
      <c r="F5">
        <f>0.028 + 0.072 + 0.126+0.072</f>
        <v>0.29799999999999999</v>
      </c>
      <c r="G5">
        <f>0.252+0.048+0.294+0.108</f>
        <v>0.70199999999999996</v>
      </c>
    </row>
    <row r="6" spans="1:7" x14ac:dyDescent="0.25">
      <c r="A6" t="s">
        <v>0</v>
      </c>
      <c r="B6" t="s">
        <v>1</v>
      </c>
      <c r="C6">
        <v>0.6</v>
      </c>
      <c r="D6">
        <v>0.4</v>
      </c>
    </row>
    <row r="7" spans="1:7" x14ac:dyDescent="0.25">
      <c r="A7" t="s">
        <v>1</v>
      </c>
      <c r="B7" t="s">
        <v>0</v>
      </c>
      <c r="C7">
        <v>0.3</v>
      </c>
      <c r="D7">
        <v>0.7</v>
      </c>
    </row>
    <row r="8" spans="1:7" x14ac:dyDescent="0.25">
      <c r="A8" t="s">
        <v>1</v>
      </c>
      <c r="B8" t="s">
        <v>1</v>
      </c>
      <c r="C8">
        <v>0.4</v>
      </c>
      <c r="D8">
        <v>0.6</v>
      </c>
    </row>
    <row r="10" spans="1:7" x14ac:dyDescent="0.25">
      <c r="B10" s="1" t="s">
        <v>3</v>
      </c>
      <c r="C10" t="s">
        <v>0</v>
      </c>
      <c r="D10" t="s">
        <v>1</v>
      </c>
    </row>
    <row r="11" spans="1:7" x14ac:dyDescent="0.25">
      <c r="B11" t="s">
        <v>0</v>
      </c>
      <c r="C11">
        <f>C5*A2+C7*B2</f>
        <v>0.22</v>
      </c>
      <c r="D11">
        <f>D5*A2+D7*B2</f>
        <v>0.78</v>
      </c>
    </row>
    <row r="12" spans="1:7" x14ac:dyDescent="0.25">
      <c r="B12" t="s">
        <v>1</v>
      </c>
      <c r="C12">
        <f>C6*A2+C8*B2</f>
        <v>0.48</v>
      </c>
      <c r="D12">
        <f>D6*A2+D8*B2</f>
        <v>0.52</v>
      </c>
    </row>
    <row r="15" spans="1:7" x14ac:dyDescent="0.25">
      <c r="A15" s="1" t="s">
        <v>2</v>
      </c>
      <c r="B15" s="1" t="s">
        <v>3</v>
      </c>
      <c r="C15" s="1" t="s">
        <v>1</v>
      </c>
      <c r="D15" s="1" t="s">
        <v>4</v>
      </c>
    </row>
    <row r="16" spans="1:7" x14ac:dyDescent="0.25">
      <c r="A16" t="s">
        <v>0</v>
      </c>
      <c r="B16" t="s">
        <v>0</v>
      </c>
      <c r="C16" t="s">
        <v>0</v>
      </c>
      <c r="D16">
        <v>0.125</v>
      </c>
    </row>
    <row r="17" spans="1:4" x14ac:dyDescent="0.25">
      <c r="A17" t="s">
        <v>0</v>
      </c>
      <c r="B17" t="s">
        <v>0</v>
      </c>
      <c r="C17" t="s">
        <v>1</v>
      </c>
      <c r="D17">
        <v>0.125</v>
      </c>
    </row>
    <row r="18" spans="1:4" x14ac:dyDescent="0.25">
      <c r="A18" t="s">
        <v>0</v>
      </c>
      <c r="B18" t="s">
        <v>1</v>
      </c>
      <c r="C18" t="s">
        <v>0</v>
      </c>
      <c r="D18">
        <v>0.125</v>
      </c>
    </row>
    <row r="19" spans="1:4" x14ac:dyDescent="0.25">
      <c r="A19" t="s">
        <v>0</v>
      </c>
      <c r="B19" t="s">
        <v>1</v>
      </c>
      <c r="C19" t="s">
        <v>1</v>
      </c>
      <c r="D19">
        <v>0.125</v>
      </c>
    </row>
    <row r="20" spans="1:4" x14ac:dyDescent="0.25">
      <c r="A20" t="s">
        <v>1</v>
      </c>
      <c r="B20" t="s">
        <v>0</v>
      </c>
      <c r="C20" t="s">
        <v>0</v>
      </c>
      <c r="D20">
        <v>0.125</v>
      </c>
    </row>
    <row r="21" spans="1:4" x14ac:dyDescent="0.25">
      <c r="A21" t="s">
        <v>1</v>
      </c>
      <c r="B21" t="s">
        <v>0</v>
      </c>
      <c r="C21" t="s">
        <v>1</v>
      </c>
      <c r="D21">
        <v>0.125</v>
      </c>
    </row>
    <row r="22" spans="1:4" x14ac:dyDescent="0.25">
      <c r="A22" t="s">
        <v>1</v>
      </c>
      <c r="B22" t="s">
        <v>1</v>
      </c>
      <c r="C22" t="s">
        <v>0</v>
      </c>
      <c r="D22">
        <v>0.125</v>
      </c>
    </row>
    <row r="23" spans="1:4" x14ac:dyDescent="0.25">
      <c r="A23" t="s">
        <v>1</v>
      </c>
      <c r="B23" t="s">
        <v>1</v>
      </c>
      <c r="C23" t="s">
        <v>1</v>
      </c>
      <c r="D23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FAAB-88B0-43A4-ACE1-E8A3E3FFEE6C}">
  <dimension ref="A2:I29"/>
  <sheetViews>
    <sheetView workbookViewId="0">
      <selection activeCell="I2" sqref="I2"/>
    </sheetView>
  </sheetViews>
  <sheetFormatPr defaultRowHeight="15" x14ac:dyDescent="0.25"/>
  <cols>
    <col min="1" max="1" width="10.5703125" bestFit="1" customWidth="1"/>
  </cols>
  <sheetData>
    <row r="2" spans="1:9" x14ac:dyDescent="0.25">
      <c r="A2" t="s">
        <v>9</v>
      </c>
      <c r="B2" t="s">
        <v>10</v>
      </c>
      <c r="D2" t="s">
        <v>13</v>
      </c>
      <c r="F2" t="s">
        <v>19</v>
      </c>
      <c r="G2" t="s">
        <v>22</v>
      </c>
    </row>
    <row r="3" spans="1:9" x14ac:dyDescent="0.25">
      <c r="A3">
        <f xml:space="preserve"> 0.3*0.6*0.9 + 0.3*0.4*0.6 + 0.7*0.6*0.8 + 0.7*0.4*0.5</f>
        <v>0.71000000000000008</v>
      </c>
      <c r="B3">
        <f xml:space="preserve"> 0.3*0.6*0.1 + 0.3*0.4*0.4 + 0.7*0.6*0.2 + 0.7*0.4*0.5</f>
        <v>0.29000000000000004</v>
      </c>
      <c r="D3">
        <v>0.4</v>
      </c>
      <c r="G3" t="s">
        <v>9</v>
      </c>
      <c r="H3" t="s">
        <v>7</v>
      </c>
      <c r="I3">
        <f xml:space="preserve"> 0.3*0.9 + 0.7*0.8</f>
        <v>0.83</v>
      </c>
    </row>
    <row r="4" spans="1:9" x14ac:dyDescent="0.25">
      <c r="G4" t="s">
        <v>9</v>
      </c>
      <c r="H4" t="s">
        <v>8</v>
      </c>
      <c r="I4">
        <f xml:space="preserve"> 0.3*0.6 + 0.7*0.5</f>
        <v>0.53</v>
      </c>
    </row>
    <row r="5" spans="1:9" x14ac:dyDescent="0.25">
      <c r="A5" t="s">
        <v>11</v>
      </c>
      <c r="B5" t="s">
        <v>12</v>
      </c>
      <c r="G5" t="s">
        <v>10</v>
      </c>
      <c r="H5" t="s">
        <v>7</v>
      </c>
      <c r="I5">
        <f xml:space="preserve"> 0.3*0.1 + 0.7*0.2</f>
        <v>0.16999999999999998</v>
      </c>
    </row>
    <row r="6" spans="1:9" x14ac:dyDescent="0.25">
      <c r="A6">
        <f xml:space="preserve"> 0.1*0.1 + 0.9*0.9</f>
        <v>0.82000000000000006</v>
      </c>
      <c r="B6">
        <f>0.1*0.9+0.9*0.1</f>
        <v>0.18000000000000002</v>
      </c>
      <c r="G6" t="s">
        <v>10</v>
      </c>
      <c r="H6" t="s">
        <v>8</v>
      </c>
      <c r="I6">
        <f xml:space="preserve"> 0.3*0.4 + 0.7*0.5</f>
        <v>0.47</v>
      </c>
    </row>
    <row r="7" spans="1:9" x14ac:dyDescent="0.25">
      <c r="F7" t="s">
        <v>20</v>
      </c>
      <c r="G7" t="s">
        <v>23</v>
      </c>
    </row>
    <row r="8" spans="1:9" x14ac:dyDescent="0.25">
      <c r="A8" t="s">
        <v>14</v>
      </c>
      <c r="B8" t="s">
        <v>15</v>
      </c>
      <c r="G8" t="s">
        <v>9</v>
      </c>
      <c r="H8">
        <f xml:space="preserve"> 0.6*0.83 + 0.4*0.53</f>
        <v>0.71</v>
      </c>
    </row>
    <row r="9" spans="1:9" x14ac:dyDescent="0.25">
      <c r="A9">
        <f>0.71*0.82*0.9 + 0.71*0.18*0.7 + 0.29*0.82*0.75 + 0.29*0.18*0.2</f>
        <v>0.80223</v>
      </c>
      <c r="B9">
        <f xml:space="preserve"> 0.71*0.82*0.1 + 0.71*0.18*0.3 + 0.29*0.82*0.25 + 0.29*0.18*0.8</f>
        <v>0.19776999999999997</v>
      </c>
      <c r="G9" t="s">
        <v>10</v>
      </c>
      <c r="H9">
        <f xml:space="preserve"> 0.6*0.17 + 0.4*0.47</f>
        <v>0.29000000000000004</v>
      </c>
    </row>
    <row r="10" spans="1:9" x14ac:dyDescent="0.25">
      <c r="F10" t="s">
        <v>21</v>
      </c>
      <c r="G10" t="s">
        <v>23</v>
      </c>
    </row>
    <row r="11" spans="1:9" x14ac:dyDescent="0.25">
      <c r="A11" t="s">
        <v>16</v>
      </c>
      <c r="B11" t="s">
        <v>17</v>
      </c>
      <c r="G11" t="s">
        <v>11</v>
      </c>
      <c r="H11">
        <f xml:space="preserve"> 0.4*0.1*0.1 + 0.4*0.9*0.9</f>
        <v>0.32800000000000007</v>
      </c>
    </row>
    <row r="12" spans="1:9" x14ac:dyDescent="0.25">
      <c r="A12">
        <f xml:space="preserve"> 0.99 + 0.5</f>
        <v>1.49</v>
      </c>
      <c r="G12" t="s">
        <v>12</v>
      </c>
      <c r="H12">
        <f xml:space="preserve"> 0.4*0.1*0.9 + 0.4*0.9*0.1</f>
        <v>7.2000000000000008E-2</v>
      </c>
    </row>
    <row r="13" spans="1:9" x14ac:dyDescent="0.25">
      <c r="F13" t="s">
        <v>24</v>
      </c>
      <c r="G13" t="s">
        <v>22</v>
      </c>
    </row>
    <row r="14" spans="1:9" x14ac:dyDescent="0.25">
      <c r="A14" t="s">
        <v>18</v>
      </c>
      <c r="B14" t="s">
        <v>18</v>
      </c>
      <c r="G14" t="s">
        <v>14</v>
      </c>
      <c r="H14" t="s">
        <v>11</v>
      </c>
      <c r="I14">
        <f xml:space="preserve"> 0.71*0.9*0.95 + 0.29*0.75*0.7</f>
        <v>0.75929999999999997</v>
      </c>
    </row>
    <row r="15" spans="1:9" x14ac:dyDescent="0.25">
      <c r="G15" t="s">
        <v>14</v>
      </c>
      <c r="H15" t="s">
        <v>12</v>
      </c>
      <c r="I15">
        <f xml:space="preserve"> 0.71*0.7*0.95 + 0.29*0.2*0.7</f>
        <v>0.51274999999999993</v>
      </c>
    </row>
    <row r="16" spans="1:9" x14ac:dyDescent="0.25">
      <c r="G16" t="s">
        <v>15</v>
      </c>
      <c r="H16" t="s">
        <v>11</v>
      </c>
      <c r="I16">
        <f xml:space="preserve"> 0.71*0.1*0.6 + 0.29*0.25*0.1</f>
        <v>4.9849999999999992E-2</v>
      </c>
    </row>
    <row r="17" spans="6:9" x14ac:dyDescent="0.25">
      <c r="G17" t="s">
        <v>15</v>
      </c>
      <c r="H17" t="s">
        <v>12</v>
      </c>
      <c r="I17">
        <f xml:space="preserve"> 0.71*0.3*0.6 + 0.29*0.8*0.1</f>
        <v>0.151</v>
      </c>
    </row>
    <row r="18" spans="6:9" x14ac:dyDescent="0.25">
      <c r="F18" t="s">
        <v>25</v>
      </c>
      <c r="G18" t="s">
        <v>22</v>
      </c>
    </row>
    <row r="19" spans="6:9" x14ac:dyDescent="0.25">
      <c r="G19" t="s">
        <v>14</v>
      </c>
      <c r="H19" t="s">
        <v>26</v>
      </c>
      <c r="I19">
        <f xml:space="preserve"> 0.328*0.7593*0.99 + 0.072*0.51275*0.5</f>
        <v>0.265018896</v>
      </c>
    </row>
    <row r="20" spans="6:9" x14ac:dyDescent="0.25">
      <c r="G20" t="s">
        <v>14</v>
      </c>
      <c r="H20" t="s">
        <v>27</v>
      </c>
      <c r="I20">
        <f xml:space="preserve"> 0.328*0.7593*0.01 + 0.072*0.51275*0.5</f>
        <v>2.0949504000000001E-2</v>
      </c>
    </row>
    <row r="21" spans="6:9" x14ac:dyDescent="0.25">
      <c r="G21" t="s">
        <v>15</v>
      </c>
      <c r="H21" t="s">
        <v>26</v>
      </c>
      <c r="I21">
        <f xml:space="preserve"> 0.328*0.04985*0.99 + 0.072*0.151*0.5</f>
        <v>2.1623291999999999E-2</v>
      </c>
    </row>
    <row r="22" spans="6:9" x14ac:dyDescent="0.25">
      <c r="G22" t="s">
        <v>15</v>
      </c>
      <c r="H22" t="s">
        <v>27</v>
      </c>
      <c r="I22">
        <f xml:space="preserve"> 0.328*0.04985*0.01 + 0.072*0.151*0.5</f>
        <v>5.5995079999999987E-3</v>
      </c>
    </row>
    <row r="23" spans="6:9" x14ac:dyDescent="0.25">
      <c r="F23" t="s">
        <v>28</v>
      </c>
      <c r="G23" t="s">
        <v>23</v>
      </c>
    </row>
    <row r="24" spans="6:9" x14ac:dyDescent="0.25">
      <c r="G24" t="s">
        <v>26</v>
      </c>
      <c r="H24">
        <f xml:space="preserve"> 0.265019 + 0.021623</f>
        <v>0.28664200000000001</v>
      </c>
    </row>
    <row r="25" spans="6:9" x14ac:dyDescent="0.25">
      <c r="G25" t="s">
        <v>27</v>
      </c>
      <c r="H25">
        <f xml:space="preserve"> 0.02095 + 0.0056</f>
        <v>2.6550000000000001E-2</v>
      </c>
    </row>
    <row r="26" spans="6:9" x14ac:dyDescent="0.25">
      <c r="F26" t="s">
        <v>29</v>
      </c>
      <c r="G26" t="s">
        <v>30</v>
      </c>
    </row>
    <row r="27" spans="6:9" x14ac:dyDescent="0.25">
      <c r="G27" t="s">
        <v>31</v>
      </c>
      <c r="H27">
        <f xml:space="preserve"> 0.286642 + 0.02655</f>
        <v>0.31319200000000003</v>
      </c>
    </row>
    <row r="29" spans="6:9" x14ac:dyDescent="0.25">
      <c r="F29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F41D-137D-4754-A7B6-949AD4B6BC2D}">
  <dimension ref="F1:V34"/>
  <sheetViews>
    <sheetView workbookViewId="0">
      <selection activeCell="F34" sqref="F34"/>
    </sheetView>
  </sheetViews>
  <sheetFormatPr defaultRowHeight="15" x14ac:dyDescent="0.25"/>
  <sheetData>
    <row r="1" spans="6:22" x14ac:dyDescent="0.25">
      <c r="F1" t="s">
        <v>20</v>
      </c>
      <c r="G1" t="s">
        <v>22</v>
      </c>
      <c r="L1" t="s">
        <v>5</v>
      </c>
      <c r="M1" t="s">
        <v>6</v>
      </c>
      <c r="O1" t="s">
        <v>7</v>
      </c>
      <c r="P1" t="s">
        <v>8</v>
      </c>
      <c r="R1" t="s">
        <v>35</v>
      </c>
      <c r="S1" t="s">
        <v>36</v>
      </c>
      <c r="U1" t="s">
        <v>33</v>
      </c>
      <c r="V1" t="s">
        <v>34</v>
      </c>
    </row>
    <row r="2" spans="6:22" x14ac:dyDescent="0.25">
      <c r="G2" t="s">
        <v>9</v>
      </c>
      <c r="H2" t="s">
        <v>7</v>
      </c>
      <c r="I2">
        <f xml:space="preserve"> 0.3*0.9 + 0.7*0.8</f>
        <v>0.83</v>
      </c>
      <c r="L2">
        <v>0.3</v>
      </c>
      <c r="M2">
        <v>0.7</v>
      </c>
      <c r="O2">
        <v>0.6</v>
      </c>
      <c r="P2">
        <v>0.4</v>
      </c>
      <c r="R2">
        <v>0.4</v>
      </c>
      <c r="S2">
        <v>0.6</v>
      </c>
      <c r="U2">
        <v>0.1</v>
      </c>
      <c r="V2">
        <v>0.9</v>
      </c>
    </row>
    <row r="3" spans="6:22" x14ac:dyDescent="0.25">
      <c r="G3" t="s">
        <v>9</v>
      </c>
      <c r="H3" t="s">
        <v>8</v>
      </c>
      <c r="I3">
        <f xml:space="preserve"> 0.3*0.6 + 0.7*0.5</f>
        <v>0.53</v>
      </c>
    </row>
    <row r="4" spans="6:22" x14ac:dyDescent="0.25">
      <c r="G4" t="s">
        <v>10</v>
      </c>
      <c r="H4" t="s">
        <v>7</v>
      </c>
      <c r="I4">
        <f xml:space="preserve"> 0.3*0.1 + 0.7*0.2</f>
        <v>0.16999999999999998</v>
      </c>
      <c r="N4" t="s">
        <v>9</v>
      </c>
      <c r="O4" t="s">
        <v>10</v>
      </c>
      <c r="S4" t="s">
        <v>11</v>
      </c>
      <c r="T4" t="s">
        <v>12</v>
      </c>
    </row>
    <row r="5" spans="6:22" x14ac:dyDescent="0.25">
      <c r="G5" t="s">
        <v>10</v>
      </c>
      <c r="H5" t="s">
        <v>8</v>
      </c>
      <c r="I5">
        <f xml:space="preserve"> 0.3*0.4 + 0.7*0.5</f>
        <v>0.47</v>
      </c>
      <c r="L5" t="s">
        <v>5</v>
      </c>
      <c r="M5" t="s">
        <v>7</v>
      </c>
      <c r="N5" s="2">
        <v>0.9</v>
      </c>
      <c r="O5">
        <v>0.1</v>
      </c>
      <c r="Q5" t="s">
        <v>35</v>
      </c>
      <c r="R5" t="s">
        <v>33</v>
      </c>
      <c r="S5" s="2">
        <v>0.1</v>
      </c>
      <c r="T5">
        <v>0.9</v>
      </c>
    </row>
    <row r="6" spans="6:22" x14ac:dyDescent="0.25">
      <c r="F6" t="s">
        <v>21</v>
      </c>
      <c r="G6" t="s">
        <v>23</v>
      </c>
      <c r="L6" t="s">
        <v>5</v>
      </c>
      <c r="M6" t="s">
        <v>8</v>
      </c>
      <c r="N6" s="2">
        <v>0.6</v>
      </c>
      <c r="O6">
        <v>0.4</v>
      </c>
      <c r="Q6" t="s">
        <v>35</v>
      </c>
      <c r="R6" t="s">
        <v>34</v>
      </c>
      <c r="S6" s="2">
        <v>0.9</v>
      </c>
      <c r="T6">
        <v>0.1</v>
      </c>
    </row>
    <row r="7" spans="6:22" x14ac:dyDescent="0.25">
      <c r="G7" t="s">
        <v>33</v>
      </c>
      <c r="H7">
        <f xml:space="preserve"> 0.4*0.1 + 0.6*0.01</f>
        <v>4.6000000000000006E-2</v>
      </c>
      <c r="L7" t="s">
        <v>6</v>
      </c>
      <c r="M7" t="s">
        <v>7</v>
      </c>
      <c r="N7" s="2">
        <v>0.8</v>
      </c>
      <c r="O7">
        <v>0.2</v>
      </c>
      <c r="Q7" t="s">
        <v>36</v>
      </c>
      <c r="R7" t="s">
        <v>33</v>
      </c>
      <c r="S7" s="2">
        <v>0.01</v>
      </c>
      <c r="T7">
        <v>0.99</v>
      </c>
    </row>
    <row r="8" spans="6:22" x14ac:dyDescent="0.25">
      <c r="G8" t="s">
        <v>34</v>
      </c>
      <c r="H8">
        <f xml:space="preserve"> 0.4*0.9 + 0.6*0.7</f>
        <v>0.78</v>
      </c>
      <c r="L8" t="s">
        <v>6</v>
      </c>
      <c r="M8" t="s">
        <v>8</v>
      </c>
      <c r="N8" s="2">
        <v>0.5</v>
      </c>
      <c r="O8">
        <v>0.5</v>
      </c>
      <c r="Q8" t="s">
        <v>36</v>
      </c>
      <c r="R8" t="s">
        <v>34</v>
      </c>
      <c r="S8" s="2">
        <v>0.7</v>
      </c>
      <c r="T8">
        <v>0.3</v>
      </c>
    </row>
    <row r="9" spans="6:22" x14ac:dyDescent="0.25">
      <c r="F9" t="s">
        <v>24</v>
      </c>
      <c r="G9" t="s">
        <v>39</v>
      </c>
    </row>
    <row r="10" spans="6:22" x14ac:dyDescent="0.25">
      <c r="G10" t="s">
        <v>33</v>
      </c>
      <c r="H10">
        <f xml:space="preserve"> 0.1*0.046</f>
        <v>4.5999999999999999E-3</v>
      </c>
      <c r="N10" t="s">
        <v>14</v>
      </c>
      <c r="O10" t="s">
        <v>15</v>
      </c>
    </row>
    <row r="11" spans="6:22" x14ac:dyDescent="0.25">
      <c r="G11" t="s">
        <v>34</v>
      </c>
      <c r="H11">
        <f xml:space="preserve"> 0.9*0.78</f>
        <v>0.70200000000000007</v>
      </c>
      <c r="L11" t="s">
        <v>9</v>
      </c>
      <c r="M11" t="s">
        <v>11</v>
      </c>
      <c r="N11" s="2">
        <v>0.9</v>
      </c>
      <c r="O11" s="2">
        <v>0.1</v>
      </c>
    </row>
    <row r="12" spans="6:22" x14ac:dyDescent="0.25">
      <c r="G12" t="s">
        <v>40</v>
      </c>
      <c r="H12">
        <f xml:space="preserve"> 0.0046 + 0.702</f>
        <v>0.70660000000000001</v>
      </c>
      <c r="L12" t="s">
        <v>9</v>
      </c>
      <c r="M12" t="s">
        <v>12</v>
      </c>
      <c r="N12">
        <v>0.7</v>
      </c>
      <c r="O12">
        <v>0.3</v>
      </c>
    </row>
    <row r="13" spans="6:22" x14ac:dyDescent="0.25">
      <c r="F13" t="s">
        <v>25</v>
      </c>
      <c r="G13" t="s">
        <v>23</v>
      </c>
      <c r="L13" t="s">
        <v>10</v>
      </c>
      <c r="M13" t="s">
        <v>11</v>
      </c>
      <c r="N13">
        <v>0.75</v>
      </c>
      <c r="O13">
        <v>0.25</v>
      </c>
    </row>
    <row r="14" spans="6:22" x14ac:dyDescent="0.25">
      <c r="G14" t="s">
        <v>9</v>
      </c>
      <c r="H14">
        <f xml:space="preserve"> 0.6*0.83 + 0.4*0.53</f>
        <v>0.71</v>
      </c>
      <c r="L14" t="s">
        <v>10</v>
      </c>
      <c r="M14" t="s">
        <v>12</v>
      </c>
      <c r="N14">
        <v>0.2</v>
      </c>
      <c r="O14">
        <v>0.8</v>
      </c>
    </row>
    <row r="15" spans="6:22" x14ac:dyDescent="0.25">
      <c r="G15" t="s">
        <v>10</v>
      </c>
      <c r="H15">
        <f xml:space="preserve"> 0.6*0.17 + 0.4*0.47</f>
        <v>0.29000000000000004</v>
      </c>
    </row>
    <row r="16" spans="6:22" x14ac:dyDescent="0.25">
      <c r="F16" t="s">
        <v>28</v>
      </c>
      <c r="G16" t="s">
        <v>41</v>
      </c>
      <c r="N16" t="s">
        <v>37</v>
      </c>
      <c r="O16" t="s">
        <v>38</v>
      </c>
      <c r="S16" t="s">
        <v>26</v>
      </c>
      <c r="T16" t="s">
        <v>27</v>
      </c>
    </row>
    <row r="17" spans="6:20" x14ac:dyDescent="0.25">
      <c r="G17" t="s">
        <v>9</v>
      </c>
      <c r="H17" t="s">
        <v>14</v>
      </c>
      <c r="I17" t="s">
        <v>26</v>
      </c>
      <c r="J17">
        <f xml:space="preserve"> 0.95*0.99 + 0.05*0.4</f>
        <v>0.96050000000000002</v>
      </c>
      <c r="L17" t="s">
        <v>9</v>
      </c>
      <c r="M17" t="s">
        <v>14</v>
      </c>
      <c r="N17" s="2">
        <v>0.95</v>
      </c>
      <c r="O17" s="2">
        <v>0.05</v>
      </c>
      <c r="Q17" t="s">
        <v>37</v>
      </c>
      <c r="R17" t="s">
        <v>11</v>
      </c>
      <c r="S17" s="2">
        <v>0.99</v>
      </c>
      <c r="T17" s="2">
        <v>0.01</v>
      </c>
    </row>
    <row r="18" spans="6:20" x14ac:dyDescent="0.25">
      <c r="G18" t="s">
        <v>9</v>
      </c>
      <c r="H18" t="s">
        <v>14</v>
      </c>
      <c r="I18" t="s">
        <v>27</v>
      </c>
      <c r="J18">
        <f xml:space="preserve"> 0.95*0.01 + 0.05*0.6</f>
        <v>3.95E-2</v>
      </c>
      <c r="L18" t="s">
        <v>9</v>
      </c>
      <c r="M18" t="s">
        <v>15</v>
      </c>
      <c r="N18" s="2">
        <v>0.6</v>
      </c>
      <c r="O18" s="2">
        <v>0.4</v>
      </c>
      <c r="Q18" t="s">
        <v>37</v>
      </c>
      <c r="R18" t="s">
        <v>12</v>
      </c>
      <c r="S18">
        <v>0.5</v>
      </c>
      <c r="T18">
        <v>0.5</v>
      </c>
    </row>
    <row r="19" spans="6:20" x14ac:dyDescent="0.25">
      <c r="G19" t="s">
        <v>9</v>
      </c>
      <c r="H19" t="s">
        <v>15</v>
      </c>
      <c r="I19" t="s">
        <v>26</v>
      </c>
      <c r="J19">
        <f xml:space="preserve"> 0.6*0.99 + 0.4*0.4</f>
        <v>0.754</v>
      </c>
      <c r="L19" t="s">
        <v>10</v>
      </c>
      <c r="M19" t="s">
        <v>14</v>
      </c>
      <c r="N19">
        <v>0.7</v>
      </c>
      <c r="O19">
        <v>0.3</v>
      </c>
      <c r="Q19" t="s">
        <v>38</v>
      </c>
      <c r="R19" t="s">
        <v>11</v>
      </c>
      <c r="S19" s="2">
        <v>0.4</v>
      </c>
      <c r="T19" s="2">
        <v>0.6</v>
      </c>
    </row>
    <row r="20" spans="6:20" x14ac:dyDescent="0.25">
      <c r="G20" t="s">
        <v>9</v>
      </c>
      <c r="H20" t="s">
        <v>15</v>
      </c>
      <c r="I20" t="s">
        <v>27</v>
      </c>
      <c r="J20">
        <f xml:space="preserve"> 0.6*0.01 + 0.4*0.6</f>
        <v>0.246</v>
      </c>
      <c r="L20" t="s">
        <v>10</v>
      </c>
      <c r="M20" t="s">
        <v>15</v>
      </c>
      <c r="N20">
        <v>0.1</v>
      </c>
      <c r="O20">
        <v>0.9</v>
      </c>
      <c r="Q20" t="s">
        <v>38</v>
      </c>
      <c r="R20" t="s">
        <v>12</v>
      </c>
      <c r="S20">
        <v>0.01</v>
      </c>
      <c r="T20">
        <v>0.99</v>
      </c>
    </row>
    <row r="21" spans="6:20" x14ac:dyDescent="0.25">
      <c r="G21" t="s">
        <v>10</v>
      </c>
      <c r="H21" t="s">
        <v>14</v>
      </c>
      <c r="I21" t="s">
        <v>26</v>
      </c>
      <c r="J21">
        <f xml:space="preserve"> 0.7*0.99 + 0.3*0.4</f>
        <v>0.81299999999999994</v>
      </c>
    </row>
    <row r="22" spans="6:20" x14ac:dyDescent="0.25">
      <c r="G22" t="s">
        <v>10</v>
      </c>
      <c r="H22" t="s">
        <v>14</v>
      </c>
      <c r="I22" t="s">
        <v>27</v>
      </c>
      <c r="J22">
        <f xml:space="preserve"> 0.7*0.01 + 0.3*0.6</f>
        <v>0.187</v>
      </c>
    </row>
    <row r="23" spans="6:20" x14ac:dyDescent="0.25">
      <c r="G23" t="s">
        <v>10</v>
      </c>
      <c r="H23" t="s">
        <v>15</v>
      </c>
      <c r="I23" t="s">
        <v>26</v>
      </c>
      <c r="J23">
        <f xml:space="preserve"> 0.1*0.99 + 0.9*0.4</f>
        <v>0.45900000000000007</v>
      </c>
    </row>
    <row r="24" spans="6:20" x14ac:dyDescent="0.25">
      <c r="G24" t="s">
        <v>10</v>
      </c>
      <c r="H24" t="s">
        <v>15</v>
      </c>
      <c r="I24" t="s">
        <v>27</v>
      </c>
      <c r="J24">
        <f xml:space="preserve"> 0.1*0.01 + 0.9*0.6</f>
        <v>0.54100000000000004</v>
      </c>
    </row>
    <row r="25" spans="6:20" x14ac:dyDescent="0.25">
      <c r="F25" t="s">
        <v>29</v>
      </c>
      <c r="G25" t="s">
        <v>22</v>
      </c>
    </row>
    <row r="26" spans="6:20" x14ac:dyDescent="0.25">
      <c r="G26" t="s">
        <v>9</v>
      </c>
      <c r="H26" t="s">
        <v>14</v>
      </c>
      <c r="I26">
        <v>1</v>
      </c>
    </row>
    <row r="27" spans="6:20" x14ac:dyDescent="0.25">
      <c r="G27" t="s">
        <v>9</v>
      </c>
      <c r="H27" t="s">
        <v>15</v>
      </c>
      <c r="I27">
        <v>1</v>
      </c>
    </row>
    <row r="28" spans="6:20" x14ac:dyDescent="0.25">
      <c r="G28" t="s">
        <v>10</v>
      </c>
      <c r="H28" t="s">
        <v>14</v>
      </c>
      <c r="I28">
        <v>1</v>
      </c>
    </row>
    <row r="29" spans="6:20" x14ac:dyDescent="0.25">
      <c r="G29" t="s">
        <v>10</v>
      </c>
      <c r="H29" t="s">
        <v>15</v>
      </c>
      <c r="I29">
        <v>1</v>
      </c>
    </row>
    <row r="30" spans="6:20" x14ac:dyDescent="0.25">
      <c r="F30" t="s">
        <v>42</v>
      </c>
    </row>
    <row r="31" spans="6:20" x14ac:dyDescent="0.25">
      <c r="G31" t="s">
        <v>9</v>
      </c>
      <c r="H31">
        <v>1</v>
      </c>
    </row>
    <row r="32" spans="6:20" x14ac:dyDescent="0.25">
      <c r="G32" t="s">
        <v>10</v>
      </c>
      <c r="H32">
        <f xml:space="preserve"> 1</f>
        <v>1</v>
      </c>
    </row>
    <row r="34" spans="6:6" x14ac:dyDescent="0.25">
      <c r="F34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9619-B957-4A5D-B603-86EB94378973}">
  <dimension ref="A1:U28"/>
  <sheetViews>
    <sheetView workbookViewId="0">
      <selection activeCell="A28" sqref="A28"/>
    </sheetView>
  </sheetViews>
  <sheetFormatPr defaultRowHeight="15" x14ac:dyDescent="0.25"/>
  <sheetData>
    <row r="1" spans="1:21" x14ac:dyDescent="0.25">
      <c r="A1" t="s">
        <v>20</v>
      </c>
      <c r="B1" t="s">
        <v>22</v>
      </c>
      <c r="K1" t="s">
        <v>5</v>
      </c>
      <c r="L1" t="s">
        <v>6</v>
      </c>
      <c r="N1" t="s">
        <v>7</v>
      </c>
      <c r="O1" t="s">
        <v>8</v>
      </c>
      <c r="Q1" t="s">
        <v>35</v>
      </c>
      <c r="R1" t="s">
        <v>36</v>
      </c>
      <c r="T1" t="s">
        <v>33</v>
      </c>
      <c r="U1" t="s">
        <v>34</v>
      </c>
    </row>
    <row r="2" spans="1:21" x14ac:dyDescent="0.25">
      <c r="B2" t="s">
        <v>9</v>
      </c>
      <c r="C2" t="s">
        <v>7</v>
      </c>
      <c r="D2">
        <f xml:space="preserve"> 0.3*0.9 + 0.7*0.8</f>
        <v>0.83</v>
      </c>
      <c r="K2">
        <v>0.3</v>
      </c>
      <c r="L2">
        <v>0.7</v>
      </c>
      <c r="N2">
        <v>0.6</v>
      </c>
      <c r="O2">
        <v>0.4</v>
      </c>
      <c r="Q2">
        <v>0.4</v>
      </c>
      <c r="R2">
        <v>0.6</v>
      </c>
      <c r="T2">
        <v>0.1</v>
      </c>
      <c r="U2">
        <v>0.9</v>
      </c>
    </row>
    <row r="3" spans="1:21" x14ac:dyDescent="0.25">
      <c r="B3" t="s">
        <v>9</v>
      </c>
      <c r="C3" t="s">
        <v>8</v>
      </c>
      <c r="D3">
        <f xml:space="preserve"> 0.3*0.6 + 0.7*0.5</f>
        <v>0.53</v>
      </c>
    </row>
    <row r="4" spans="1:21" x14ac:dyDescent="0.25">
      <c r="B4" t="s">
        <v>10</v>
      </c>
      <c r="C4" t="s">
        <v>7</v>
      </c>
      <c r="D4">
        <f xml:space="preserve"> 0.3*0.1 + 0.7*0.2</f>
        <v>0.16999999999999998</v>
      </c>
      <c r="M4" t="s">
        <v>9</v>
      </c>
      <c r="N4" t="s">
        <v>10</v>
      </c>
      <c r="R4" t="s">
        <v>11</v>
      </c>
      <c r="S4" t="s">
        <v>12</v>
      </c>
    </row>
    <row r="5" spans="1:21" x14ac:dyDescent="0.25">
      <c r="B5" t="s">
        <v>10</v>
      </c>
      <c r="C5" t="s">
        <v>8</v>
      </c>
      <c r="D5">
        <f xml:space="preserve"> 0.3*0.4 + 0.7*0.5</f>
        <v>0.47</v>
      </c>
      <c r="K5" t="s">
        <v>5</v>
      </c>
      <c r="L5" t="s">
        <v>7</v>
      </c>
      <c r="M5">
        <v>0.9</v>
      </c>
      <c r="N5">
        <v>0.1</v>
      </c>
      <c r="P5" t="s">
        <v>35</v>
      </c>
      <c r="Q5" t="s">
        <v>33</v>
      </c>
      <c r="R5" s="2">
        <v>0.1</v>
      </c>
      <c r="S5">
        <v>0.9</v>
      </c>
    </row>
    <row r="6" spans="1:21" x14ac:dyDescent="0.25">
      <c r="A6" t="s">
        <v>21</v>
      </c>
      <c r="B6" t="s">
        <v>23</v>
      </c>
      <c r="K6" t="s">
        <v>5</v>
      </c>
      <c r="L6" t="s">
        <v>8</v>
      </c>
      <c r="M6">
        <v>0.6</v>
      </c>
      <c r="N6">
        <v>0.4</v>
      </c>
      <c r="P6" t="s">
        <v>35</v>
      </c>
      <c r="Q6" t="s">
        <v>34</v>
      </c>
      <c r="R6" s="2">
        <v>0.9</v>
      </c>
      <c r="S6">
        <v>0.1</v>
      </c>
    </row>
    <row r="7" spans="1:21" x14ac:dyDescent="0.25">
      <c r="B7" t="s">
        <v>9</v>
      </c>
      <c r="C7">
        <f xml:space="preserve"> 0.6*0.83 + 0.4*0.53</f>
        <v>0.71</v>
      </c>
      <c r="K7" t="s">
        <v>6</v>
      </c>
      <c r="L7" t="s">
        <v>7</v>
      </c>
      <c r="M7">
        <v>0.8</v>
      </c>
      <c r="N7">
        <v>0.2</v>
      </c>
      <c r="P7" t="s">
        <v>36</v>
      </c>
      <c r="Q7" t="s">
        <v>33</v>
      </c>
      <c r="R7" s="2">
        <v>0.01</v>
      </c>
      <c r="S7">
        <v>0.99</v>
      </c>
    </row>
    <row r="8" spans="1:21" x14ac:dyDescent="0.25">
      <c r="B8" t="s">
        <v>10</v>
      </c>
      <c r="C8">
        <f xml:space="preserve"> 0.6*0.17 + 0.4*0.47</f>
        <v>0.29000000000000004</v>
      </c>
      <c r="K8" t="s">
        <v>6</v>
      </c>
      <c r="L8" t="s">
        <v>8</v>
      </c>
      <c r="M8">
        <v>0.5</v>
      </c>
      <c r="N8">
        <v>0.5</v>
      </c>
      <c r="P8" t="s">
        <v>36</v>
      </c>
      <c r="Q8" t="s">
        <v>34</v>
      </c>
      <c r="R8" s="2">
        <v>0.7</v>
      </c>
      <c r="S8">
        <v>0.3</v>
      </c>
    </row>
    <row r="9" spans="1:21" x14ac:dyDescent="0.25">
      <c r="A9" t="s">
        <v>24</v>
      </c>
      <c r="B9" t="s">
        <v>22</v>
      </c>
    </row>
    <row r="10" spans="1:21" x14ac:dyDescent="0.25">
      <c r="B10" t="s">
        <v>9</v>
      </c>
      <c r="C10" t="s">
        <v>37</v>
      </c>
      <c r="D10">
        <f xml:space="preserve"> 0.9*0.95 + 0.1*0.6</f>
        <v>0.91500000000000004</v>
      </c>
      <c r="M10" t="s">
        <v>14</v>
      </c>
      <c r="N10" t="s">
        <v>15</v>
      </c>
    </row>
    <row r="11" spans="1:21" x14ac:dyDescent="0.25">
      <c r="B11" t="s">
        <v>9</v>
      </c>
      <c r="C11" t="s">
        <v>38</v>
      </c>
      <c r="D11">
        <f xml:space="preserve"> 0.9*0.05 + 0.1*0.4</f>
        <v>8.500000000000002E-2</v>
      </c>
      <c r="K11" t="s">
        <v>9</v>
      </c>
      <c r="L11" t="s">
        <v>11</v>
      </c>
      <c r="M11" s="2">
        <v>0.9</v>
      </c>
      <c r="N11" s="2">
        <v>0.1</v>
      </c>
    </row>
    <row r="12" spans="1:21" x14ac:dyDescent="0.25">
      <c r="B12" t="s">
        <v>10</v>
      </c>
      <c r="C12" t="s">
        <v>37</v>
      </c>
      <c r="D12">
        <f xml:space="preserve"> 0.75*0.7 + 0.25*0.1</f>
        <v>0.54999999999999993</v>
      </c>
      <c r="K12" t="s">
        <v>9</v>
      </c>
      <c r="L12" t="s">
        <v>12</v>
      </c>
      <c r="M12">
        <v>0.7</v>
      </c>
      <c r="N12">
        <v>0.3</v>
      </c>
    </row>
    <row r="13" spans="1:21" x14ac:dyDescent="0.25">
      <c r="B13" t="s">
        <v>10</v>
      </c>
      <c r="C13" t="s">
        <v>38</v>
      </c>
      <c r="D13">
        <f xml:space="preserve"> 0.75*0.3 + 0.25*0.9</f>
        <v>0.44999999999999996</v>
      </c>
      <c r="K13" t="s">
        <v>10</v>
      </c>
      <c r="L13" t="s">
        <v>11</v>
      </c>
      <c r="M13" s="2">
        <v>0.75</v>
      </c>
      <c r="N13" s="2">
        <v>0.25</v>
      </c>
    </row>
    <row r="14" spans="1:21" x14ac:dyDescent="0.25">
      <c r="A14" t="s">
        <v>25</v>
      </c>
      <c r="K14" t="s">
        <v>10</v>
      </c>
      <c r="L14" t="s">
        <v>12</v>
      </c>
      <c r="M14">
        <v>0.2</v>
      </c>
      <c r="N14">
        <v>0.8</v>
      </c>
    </row>
    <row r="15" spans="1:21" x14ac:dyDescent="0.25">
      <c r="B15" t="s">
        <v>37</v>
      </c>
      <c r="C15">
        <v>1</v>
      </c>
    </row>
    <row r="16" spans="1:21" x14ac:dyDescent="0.25">
      <c r="B16" t="s">
        <v>38</v>
      </c>
      <c r="C16">
        <v>1</v>
      </c>
      <c r="M16" t="s">
        <v>37</v>
      </c>
      <c r="N16" t="s">
        <v>38</v>
      </c>
      <c r="R16" t="s">
        <v>26</v>
      </c>
      <c r="S16" t="s">
        <v>27</v>
      </c>
    </row>
    <row r="17" spans="1:19" x14ac:dyDescent="0.25">
      <c r="A17" t="s">
        <v>28</v>
      </c>
      <c r="B17" t="s">
        <v>23</v>
      </c>
      <c r="K17" t="s">
        <v>9</v>
      </c>
      <c r="L17" t="s">
        <v>14</v>
      </c>
      <c r="M17">
        <v>0.95</v>
      </c>
      <c r="N17">
        <v>0.05</v>
      </c>
      <c r="P17" t="s">
        <v>37</v>
      </c>
      <c r="Q17" t="s">
        <v>11</v>
      </c>
      <c r="R17" s="2">
        <v>0.99</v>
      </c>
      <c r="S17" s="2">
        <v>0.01</v>
      </c>
    </row>
    <row r="18" spans="1:19" x14ac:dyDescent="0.25">
      <c r="B18" t="s">
        <v>33</v>
      </c>
      <c r="C18">
        <f xml:space="preserve"> 0.4*0.1 + 0.6*0.01</f>
        <v>4.6000000000000006E-2</v>
      </c>
      <c r="K18" t="s">
        <v>9</v>
      </c>
      <c r="L18" t="s">
        <v>15</v>
      </c>
      <c r="M18">
        <v>0.6</v>
      </c>
      <c r="N18">
        <v>0.4</v>
      </c>
      <c r="P18" t="s">
        <v>37</v>
      </c>
      <c r="Q18" t="s">
        <v>12</v>
      </c>
      <c r="R18">
        <v>0.5</v>
      </c>
      <c r="S18">
        <v>0.5</v>
      </c>
    </row>
    <row r="19" spans="1:19" x14ac:dyDescent="0.25">
      <c r="B19" t="s">
        <v>34</v>
      </c>
      <c r="C19">
        <f xml:space="preserve"> 0.4*0.9 + 0.6*0.7</f>
        <v>0.78</v>
      </c>
      <c r="K19" t="s">
        <v>10</v>
      </c>
      <c r="L19" t="s">
        <v>14</v>
      </c>
      <c r="M19">
        <v>0.7</v>
      </c>
      <c r="N19">
        <v>0.3</v>
      </c>
      <c r="P19" t="s">
        <v>38</v>
      </c>
      <c r="Q19" t="s">
        <v>11</v>
      </c>
      <c r="R19" s="2">
        <v>0.4</v>
      </c>
      <c r="S19" s="2">
        <v>0.6</v>
      </c>
    </row>
    <row r="20" spans="1:19" x14ac:dyDescent="0.25">
      <c r="A20" t="s">
        <v>29</v>
      </c>
      <c r="B20" t="s">
        <v>23</v>
      </c>
      <c r="K20" t="s">
        <v>10</v>
      </c>
      <c r="L20" t="s">
        <v>15</v>
      </c>
      <c r="M20">
        <v>0.1</v>
      </c>
      <c r="N20">
        <v>0.9</v>
      </c>
      <c r="P20" t="s">
        <v>38</v>
      </c>
      <c r="Q20" t="s">
        <v>12</v>
      </c>
      <c r="R20">
        <v>0.01</v>
      </c>
      <c r="S20">
        <v>0.99</v>
      </c>
    </row>
    <row r="21" spans="1:19" x14ac:dyDescent="0.25">
      <c r="B21" t="s">
        <v>37</v>
      </c>
      <c r="C21">
        <f xml:space="preserve"> 0.71*0.915 + 0.29*0.55</f>
        <v>0.80914999999999992</v>
      </c>
    </row>
    <row r="22" spans="1:19" x14ac:dyDescent="0.25">
      <c r="B22" t="s">
        <v>38</v>
      </c>
      <c r="C22">
        <f xml:space="preserve"> 0.71*0.085 + 0.29*0.45</f>
        <v>0.19085000000000002</v>
      </c>
    </row>
    <row r="23" spans="1:19" x14ac:dyDescent="0.25">
      <c r="A23" t="s">
        <v>42</v>
      </c>
      <c r="B23" t="s">
        <v>39</v>
      </c>
    </row>
    <row r="24" spans="1:19" x14ac:dyDescent="0.25">
      <c r="B24">
        <f xml:space="preserve"> 0.80915 + 0.19085</f>
        <v>1</v>
      </c>
    </row>
    <row r="25" spans="1:19" x14ac:dyDescent="0.25">
      <c r="A25" t="s">
        <v>43</v>
      </c>
      <c r="B25" t="s">
        <v>39</v>
      </c>
    </row>
    <row r="26" spans="1:19" x14ac:dyDescent="0.25">
      <c r="B26">
        <f xml:space="preserve"> 0.1*0.046 + 0.9*0.78</f>
        <v>0.70660000000000012</v>
      </c>
    </row>
    <row r="28" spans="1:19" x14ac:dyDescent="0.25">
      <c r="A28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6FB-378C-4A8D-9C51-24614859DCE8}">
  <dimension ref="A1:U26"/>
  <sheetViews>
    <sheetView workbookViewId="0">
      <selection activeCell="B26" sqref="B26"/>
    </sheetView>
  </sheetViews>
  <sheetFormatPr defaultRowHeight="15" x14ac:dyDescent="0.25"/>
  <sheetData>
    <row r="1" spans="1:21" x14ac:dyDescent="0.25">
      <c r="A1" t="s">
        <v>20</v>
      </c>
      <c r="B1" t="s">
        <v>22</v>
      </c>
      <c r="K1" t="s">
        <v>5</v>
      </c>
      <c r="L1" t="s">
        <v>6</v>
      </c>
      <c r="N1" t="s">
        <v>7</v>
      </c>
      <c r="O1" t="s">
        <v>8</v>
      </c>
      <c r="Q1" t="s">
        <v>35</v>
      </c>
      <c r="R1" t="s">
        <v>36</v>
      </c>
      <c r="T1" t="s">
        <v>33</v>
      </c>
      <c r="U1" t="s">
        <v>34</v>
      </c>
    </row>
    <row r="2" spans="1:21" x14ac:dyDescent="0.25">
      <c r="B2" t="s">
        <v>9</v>
      </c>
      <c r="C2" t="s">
        <v>7</v>
      </c>
      <c r="D2">
        <f xml:space="preserve"> 0.3*0.9 + 0.7*0.8</f>
        <v>0.83</v>
      </c>
      <c r="K2">
        <v>0.3</v>
      </c>
      <c r="L2">
        <v>0.7</v>
      </c>
      <c r="N2">
        <v>0.6</v>
      </c>
      <c r="O2">
        <v>0.4</v>
      </c>
      <c r="Q2">
        <v>0.4</v>
      </c>
      <c r="R2">
        <v>0.6</v>
      </c>
      <c r="T2">
        <v>0.1</v>
      </c>
      <c r="U2">
        <v>0.9</v>
      </c>
    </row>
    <row r="3" spans="1:21" x14ac:dyDescent="0.25">
      <c r="B3" t="s">
        <v>9</v>
      </c>
      <c r="C3" t="s">
        <v>8</v>
      </c>
      <c r="D3">
        <f xml:space="preserve"> 0.3*0.6 + 0.7*0.5</f>
        <v>0.53</v>
      </c>
    </row>
    <row r="4" spans="1:21" x14ac:dyDescent="0.25">
      <c r="B4" t="s">
        <v>10</v>
      </c>
      <c r="C4" t="s">
        <v>7</v>
      </c>
      <c r="D4">
        <f xml:space="preserve"> 0.3*0.1 + 0.7*0.2</f>
        <v>0.16999999999999998</v>
      </c>
      <c r="M4" t="s">
        <v>9</v>
      </c>
      <c r="N4" t="s">
        <v>10</v>
      </c>
      <c r="R4" t="s">
        <v>11</v>
      </c>
      <c r="S4" t="s">
        <v>12</v>
      </c>
    </row>
    <row r="5" spans="1:21" x14ac:dyDescent="0.25">
      <c r="B5" t="s">
        <v>10</v>
      </c>
      <c r="C5" t="s">
        <v>8</v>
      </c>
      <c r="D5">
        <f xml:space="preserve"> 0.3*0.4 + 0.7*0.5</f>
        <v>0.47</v>
      </c>
      <c r="K5" t="s">
        <v>5</v>
      </c>
      <c r="L5" t="s">
        <v>7</v>
      </c>
      <c r="M5">
        <v>0.9</v>
      </c>
      <c r="N5">
        <v>0.1</v>
      </c>
      <c r="P5" t="s">
        <v>35</v>
      </c>
      <c r="Q5" t="s">
        <v>33</v>
      </c>
      <c r="R5" s="2">
        <v>0.1</v>
      </c>
      <c r="S5">
        <v>0.9</v>
      </c>
    </row>
    <row r="6" spans="1:21" x14ac:dyDescent="0.25">
      <c r="A6" t="s">
        <v>21</v>
      </c>
      <c r="B6" t="s">
        <v>23</v>
      </c>
      <c r="K6" t="s">
        <v>5</v>
      </c>
      <c r="L6" t="s">
        <v>8</v>
      </c>
      <c r="M6">
        <v>0.6</v>
      </c>
      <c r="N6">
        <v>0.4</v>
      </c>
      <c r="P6" t="s">
        <v>35</v>
      </c>
      <c r="Q6" t="s">
        <v>34</v>
      </c>
      <c r="R6" s="2">
        <v>0.9</v>
      </c>
      <c r="S6">
        <v>0.1</v>
      </c>
    </row>
    <row r="7" spans="1:21" x14ac:dyDescent="0.25">
      <c r="B7" t="s">
        <v>9</v>
      </c>
      <c r="C7">
        <f xml:space="preserve"> 0.6*0.83 + 0.4*0.53</f>
        <v>0.71</v>
      </c>
      <c r="K7" t="s">
        <v>6</v>
      </c>
      <c r="L7" t="s">
        <v>7</v>
      </c>
      <c r="M7">
        <v>0.8</v>
      </c>
      <c r="N7">
        <v>0.2</v>
      </c>
      <c r="P7" t="s">
        <v>36</v>
      </c>
      <c r="Q7" t="s">
        <v>33</v>
      </c>
      <c r="R7" s="2">
        <v>0.01</v>
      </c>
      <c r="S7">
        <v>0.99</v>
      </c>
    </row>
    <row r="8" spans="1:21" x14ac:dyDescent="0.25">
      <c r="B8" t="s">
        <v>10</v>
      </c>
      <c r="C8">
        <f xml:space="preserve"> 0.6*0.17 + 0.4*0.47</f>
        <v>0.29000000000000004</v>
      </c>
      <c r="K8" t="s">
        <v>6</v>
      </c>
      <c r="L8" t="s">
        <v>8</v>
      </c>
      <c r="M8">
        <v>0.5</v>
      </c>
      <c r="N8">
        <v>0.5</v>
      </c>
      <c r="P8" t="s">
        <v>36</v>
      </c>
      <c r="Q8" t="s">
        <v>34</v>
      </c>
      <c r="R8" s="2">
        <v>0.7</v>
      </c>
      <c r="S8">
        <v>0.3</v>
      </c>
    </row>
    <row r="9" spans="1:21" x14ac:dyDescent="0.25">
      <c r="A9" t="s">
        <v>24</v>
      </c>
      <c r="B9" t="s">
        <v>22</v>
      </c>
    </row>
    <row r="10" spans="1:21" x14ac:dyDescent="0.25">
      <c r="B10" t="s">
        <v>9</v>
      </c>
      <c r="C10" t="s">
        <v>37</v>
      </c>
      <c r="D10">
        <f xml:space="preserve"> 0.9*0.95 + 0.1*0.6</f>
        <v>0.91500000000000004</v>
      </c>
      <c r="M10" t="s">
        <v>14</v>
      </c>
      <c r="N10" t="s">
        <v>15</v>
      </c>
    </row>
    <row r="11" spans="1:21" x14ac:dyDescent="0.25">
      <c r="B11" s="3" t="s">
        <v>9</v>
      </c>
      <c r="C11" s="3" t="s">
        <v>38</v>
      </c>
      <c r="D11" s="3">
        <f xml:space="preserve"> 0.9*0.05 + 0.1*0.4</f>
        <v>8.500000000000002E-2</v>
      </c>
      <c r="K11" t="s">
        <v>9</v>
      </c>
      <c r="L11" t="s">
        <v>11</v>
      </c>
      <c r="M11" s="2">
        <v>0.9</v>
      </c>
      <c r="N11" s="2">
        <v>0.1</v>
      </c>
    </row>
    <row r="12" spans="1:21" x14ac:dyDescent="0.25">
      <c r="B12" t="s">
        <v>10</v>
      </c>
      <c r="C12" t="s">
        <v>37</v>
      </c>
      <c r="D12">
        <f xml:space="preserve"> 0.75*0.7 + 0.25*0.1</f>
        <v>0.54999999999999993</v>
      </c>
      <c r="K12" t="s">
        <v>9</v>
      </c>
      <c r="L12" t="s">
        <v>12</v>
      </c>
      <c r="M12">
        <v>0.7</v>
      </c>
      <c r="N12">
        <v>0.3</v>
      </c>
    </row>
    <row r="13" spans="1:21" x14ac:dyDescent="0.25">
      <c r="B13" s="3" t="s">
        <v>10</v>
      </c>
      <c r="C13" s="3" t="s">
        <v>38</v>
      </c>
      <c r="D13" s="3">
        <f xml:space="preserve"> 0.75*0.3 + 0.25*0.9</f>
        <v>0.44999999999999996</v>
      </c>
      <c r="K13" t="s">
        <v>10</v>
      </c>
      <c r="L13" t="s">
        <v>11</v>
      </c>
      <c r="M13" s="2">
        <v>0.75</v>
      </c>
      <c r="N13" s="2">
        <v>0.25</v>
      </c>
    </row>
    <row r="14" spans="1:21" x14ac:dyDescent="0.25">
      <c r="A14" t="s">
        <v>25</v>
      </c>
      <c r="K14" t="s">
        <v>10</v>
      </c>
      <c r="L14" t="s">
        <v>12</v>
      </c>
      <c r="M14">
        <v>0.2</v>
      </c>
      <c r="N14">
        <v>0.8</v>
      </c>
    </row>
    <row r="15" spans="1:21" x14ac:dyDescent="0.25">
      <c r="B15" t="s">
        <v>37</v>
      </c>
      <c r="C15">
        <v>1</v>
      </c>
    </row>
    <row r="16" spans="1:21" x14ac:dyDescent="0.25">
      <c r="B16" s="3" t="s">
        <v>38</v>
      </c>
      <c r="C16" s="3">
        <v>1</v>
      </c>
      <c r="M16" t="s">
        <v>37</v>
      </c>
      <c r="N16" t="s">
        <v>38</v>
      </c>
      <c r="R16" t="s">
        <v>26</v>
      </c>
      <c r="S16" t="s">
        <v>27</v>
      </c>
    </row>
    <row r="17" spans="1:19" x14ac:dyDescent="0.25">
      <c r="A17" t="s">
        <v>28</v>
      </c>
      <c r="B17" t="s">
        <v>23</v>
      </c>
      <c r="K17" t="s">
        <v>9</v>
      </c>
      <c r="L17" t="s">
        <v>14</v>
      </c>
      <c r="M17" s="2">
        <v>0.95</v>
      </c>
      <c r="N17">
        <v>0.05</v>
      </c>
      <c r="P17" t="s">
        <v>37</v>
      </c>
      <c r="Q17" t="s">
        <v>11</v>
      </c>
      <c r="R17" s="2">
        <v>0.99</v>
      </c>
      <c r="S17" s="2">
        <v>0.01</v>
      </c>
    </row>
    <row r="18" spans="1:19" x14ac:dyDescent="0.25">
      <c r="B18" t="s">
        <v>33</v>
      </c>
      <c r="C18">
        <f xml:space="preserve"> 0.4*0.1 + 0.6*0.01</f>
        <v>4.6000000000000006E-2</v>
      </c>
      <c r="K18" t="s">
        <v>9</v>
      </c>
      <c r="L18" t="s">
        <v>15</v>
      </c>
      <c r="M18" s="2">
        <v>0.6</v>
      </c>
      <c r="N18">
        <v>0.4</v>
      </c>
      <c r="P18" t="s">
        <v>37</v>
      </c>
      <c r="Q18" t="s">
        <v>12</v>
      </c>
      <c r="R18">
        <v>0.5</v>
      </c>
      <c r="S18">
        <v>0.5</v>
      </c>
    </row>
    <row r="19" spans="1:19" x14ac:dyDescent="0.25">
      <c r="B19" t="s">
        <v>34</v>
      </c>
      <c r="C19">
        <f xml:space="preserve"> 0.4*0.9 + 0.6*0.7</f>
        <v>0.78</v>
      </c>
      <c r="K19" t="s">
        <v>10</v>
      </c>
      <c r="L19" t="s">
        <v>14</v>
      </c>
      <c r="M19" s="2">
        <v>0.7</v>
      </c>
      <c r="N19">
        <v>0.3</v>
      </c>
      <c r="P19" t="s">
        <v>38</v>
      </c>
      <c r="Q19" t="s">
        <v>11</v>
      </c>
      <c r="R19">
        <v>0.4</v>
      </c>
      <c r="S19">
        <v>0.6</v>
      </c>
    </row>
    <row r="20" spans="1:19" x14ac:dyDescent="0.25">
      <c r="A20" t="s">
        <v>29</v>
      </c>
      <c r="B20" t="s">
        <v>23</v>
      </c>
      <c r="K20" t="s">
        <v>10</v>
      </c>
      <c r="L20" t="s">
        <v>15</v>
      </c>
      <c r="M20" s="2">
        <v>0.1</v>
      </c>
      <c r="N20">
        <v>0.9</v>
      </c>
      <c r="P20" t="s">
        <v>38</v>
      </c>
      <c r="Q20" t="s">
        <v>12</v>
      </c>
      <c r="R20">
        <v>0.01</v>
      </c>
      <c r="S20">
        <v>0.99</v>
      </c>
    </row>
    <row r="21" spans="1:19" x14ac:dyDescent="0.25">
      <c r="B21" t="s">
        <v>37</v>
      </c>
      <c r="C21">
        <f xml:space="preserve"> 0.71*0.915 + 0.29*0.55</f>
        <v>0.80914999999999992</v>
      </c>
    </row>
    <row r="22" spans="1:19" x14ac:dyDescent="0.25">
      <c r="B22" s="3" t="s">
        <v>38</v>
      </c>
      <c r="C22" s="3">
        <f xml:space="preserve"> 0.71*0.085 + 0.29*0.45</f>
        <v>0.19085000000000002</v>
      </c>
    </row>
    <row r="23" spans="1:19" x14ac:dyDescent="0.25">
      <c r="A23" t="s">
        <v>42</v>
      </c>
      <c r="B23" t="s">
        <v>30</v>
      </c>
    </row>
    <row r="24" spans="1:19" x14ac:dyDescent="0.25">
      <c r="B24">
        <f xml:space="preserve"> 0.80915</f>
        <v>0.80915000000000004</v>
      </c>
    </row>
    <row r="25" spans="1:19" x14ac:dyDescent="0.25">
      <c r="A25" t="s">
        <v>43</v>
      </c>
    </row>
    <row r="26" spans="1:19" x14ac:dyDescent="0.25">
      <c r="B26" s="2">
        <f xml:space="preserve"> 0.00372209 / (0.00372209 + 0.57174539)</f>
        <v>6.4679415073115856E-3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DE25-CA8A-4B8D-A3DF-6704E917B544}">
  <dimension ref="A1:U26"/>
  <sheetViews>
    <sheetView tabSelected="1" workbookViewId="0">
      <selection activeCell="A24" sqref="A24"/>
    </sheetView>
  </sheetViews>
  <sheetFormatPr defaultRowHeight="15" x14ac:dyDescent="0.25"/>
  <sheetData>
    <row r="1" spans="1:21" x14ac:dyDescent="0.25">
      <c r="A1" t="s">
        <v>20</v>
      </c>
      <c r="B1" t="s">
        <v>39</v>
      </c>
      <c r="F1" t="s">
        <v>20</v>
      </c>
      <c r="G1" t="s">
        <v>22</v>
      </c>
      <c r="K1" t="s">
        <v>5</v>
      </c>
      <c r="L1" t="s">
        <v>6</v>
      </c>
      <c r="N1" t="s">
        <v>7</v>
      </c>
      <c r="O1" t="s">
        <v>8</v>
      </c>
      <c r="Q1" t="s">
        <v>35</v>
      </c>
      <c r="R1" t="s">
        <v>36</v>
      </c>
      <c r="T1" t="s">
        <v>33</v>
      </c>
      <c r="U1" t="s">
        <v>34</v>
      </c>
    </row>
    <row r="2" spans="1:21" x14ac:dyDescent="0.25">
      <c r="B2">
        <v>1</v>
      </c>
      <c r="G2" t="s">
        <v>9</v>
      </c>
      <c r="H2" t="s">
        <v>7</v>
      </c>
      <c r="I2">
        <f xml:space="preserve"> 0.3*0.9 + 0.7*0.8</f>
        <v>0.83</v>
      </c>
      <c r="K2">
        <v>0.3</v>
      </c>
      <c r="L2">
        <v>0.7</v>
      </c>
      <c r="N2">
        <v>0.6</v>
      </c>
      <c r="O2">
        <v>0.4</v>
      </c>
      <c r="Q2">
        <v>0.4</v>
      </c>
      <c r="R2">
        <v>0.6</v>
      </c>
      <c r="T2">
        <v>0.1</v>
      </c>
      <c r="U2">
        <v>0.9</v>
      </c>
    </row>
    <row r="3" spans="1:21" x14ac:dyDescent="0.25">
      <c r="A3" t="s">
        <v>21</v>
      </c>
      <c r="B3" t="s">
        <v>23</v>
      </c>
      <c r="G3" t="s">
        <v>9</v>
      </c>
      <c r="H3" t="s">
        <v>8</v>
      </c>
      <c r="I3">
        <f xml:space="preserve"> 0.3*0.6 + 0.7*0.5</f>
        <v>0.53</v>
      </c>
    </row>
    <row r="4" spans="1:21" x14ac:dyDescent="0.25">
      <c r="B4" t="s">
        <v>33</v>
      </c>
      <c r="C4">
        <f xml:space="preserve"> 0.4*0.1 + 0.6*0.01</f>
        <v>4.6000000000000006E-2</v>
      </c>
      <c r="G4" t="s">
        <v>10</v>
      </c>
      <c r="H4" t="s">
        <v>7</v>
      </c>
      <c r="I4">
        <f xml:space="preserve"> 0.3*0.1 + 0.7*0.2</f>
        <v>0.16999999999999998</v>
      </c>
      <c r="M4" t="s">
        <v>9</v>
      </c>
      <c r="N4" t="s">
        <v>10</v>
      </c>
      <c r="R4" t="s">
        <v>11</v>
      </c>
      <c r="S4" t="s">
        <v>12</v>
      </c>
    </row>
    <row r="5" spans="1:21" x14ac:dyDescent="0.25">
      <c r="B5" t="s">
        <v>34</v>
      </c>
      <c r="C5">
        <f xml:space="preserve"> 0.4*0.9 + 0.6*0.7</f>
        <v>0.78</v>
      </c>
      <c r="G5" t="s">
        <v>10</v>
      </c>
      <c r="H5" t="s">
        <v>8</v>
      </c>
      <c r="I5">
        <f xml:space="preserve"> 0.3*0.4 + 0.7*0.5</f>
        <v>0.47</v>
      </c>
      <c r="K5" t="s">
        <v>5</v>
      </c>
      <c r="L5" t="s">
        <v>7</v>
      </c>
      <c r="M5">
        <v>0.9</v>
      </c>
      <c r="N5">
        <v>0.1</v>
      </c>
      <c r="P5" t="s">
        <v>35</v>
      </c>
      <c r="Q5" t="s">
        <v>33</v>
      </c>
      <c r="R5" s="2">
        <v>0.1</v>
      </c>
      <c r="S5">
        <v>0.9</v>
      </c>
    </row>
    <row r="6" spans="1:21" x14ac:dyDescent="0.25">
      <c r="A6" t="s">
        <v>24</v>
      </c>
      <c r="B6" t="s">
        <v>39</v>
      </c>
      <c r="F6" t="s">
        <v>21</v>
      </c>
      <c r="G6" t="s">
        <v>23</v>
      </c>
      <c r="K6" t="s">
        <v>5</v>
      </c>
      <c r="L6" t="s">
        <v>8</v>
      </c>
      <c r="M6">
        <v>0.6</v>
      </c>
      <c r="N6">
        <v>0.4</v>
      </c>
      <c r="P6" t="s">
        <v>35</v>
      </c>
      <c r="Q6" t="s">
        <v>34</v>
      </c>
      <c r="R6" s="2">
        <v>0.9</v>
      </c>
      <c r="S6">
        <v>0.1</v>
      </c>
    </row>
    <row r="7" spans="1:21" x14ac:dyDescent="0.25">
      <c r="B7" t="s">
        <v>33</v>
      </c>
      <c r="C7">
        <v>4.5999999999999999E-3</v>
      </c>
      <c r="G7" t="s">
        <v>9</v>
      </c>
      <c r="H7">
        <f xml:space="preserve"> 0.6*0.83 + 0.4*0.53</f>
        <v>0.71</v>
      </c>
      <c r="K7" t="s">
        <v>6</v>
      </c>
      <c r="L7" t="s">
        <v>7</v>
      </c>
      <c r="M7">
        <v>0.8</v>
      </c>
      <c r="N7">
        <v>0.2</v>
      </c>
      <c r="P7" t="s">
        <v>36</v>
      </c>
      <c r="Q7" t="s">
        <v>33</v>
      </c>
      <c r="R7" s="2">
        <v>0.01</v>
      </c>
      <c r="S7">
        <v>0.99</v>
      </c>
    </row>
    <row r="8" spans="1:21" x14ac:dyDescent="0.25">
      <c r="B8" t="s">
        <v>34</v>
      </c>
      <c r="C8">
        <v>0.70199999999999996</v>
      </c>
      <c r="G8" t="s">
        <v>10</v>
      </c>
      <c r="H8">
        <f xml:space="preserve"> 0.6*0.17 + 0.4*0.47</f>
        <v>0.29000000000000004</v>
      </c>
      <c r="K8" t="s">
        <v>6</v>
      </c>
      <c r="L8" t="s">
        <v>8</v>
      </c>
      <c r="M8">
        <v>0.5</v>
      </c>
      <c r="N8">
        <v>0.5</v>
      </c>
      <c r="P8" t="s">
        <v>36</v>
      </c>
      <c r="Q8" t="s">
        <v>34</v>
      </c>
      <c r="R8" s="2">
        <v>0.7</v>
      </c>
      <c r="S8">
        <v>0.3</v>
      </c>
    </row>
    <row r="9" spans="1:21" x14ac:dyDescent="0.25">
      <c r="B9">
        <v>0.70660000000000001</v>
      </c>
      <c r="F9" t="s">
        <v>24</v>
      </c>
      <c r="G9" t="s">
        <v>22</v>
      </c>
    </row>
    <row r="10" spans="1:21" x14ac:dyDescent="0.25">
      <c r="A10" t="s">
        <v>25</v>
      </c>
      <c r="B10" t="s">
        <v>22</v>
      </c>
      <c r="G10" t="s">
        <v>9</v>
      </c>
      <c r="H10" t="s">
        <v>37</v>
      </c>
      <c r="I10">
        <f xml:space="preserve"> 0.9*0.95 + 0.1*0.6</f>
        <v>0.91500000000000004</v>
      </c>
      <c r="M10" t="s">
        <v>14</v>
      </c>
      <c r="N10" t="s">
        <v>15</v>
      </c>
    </row>
    <row r="11" spans="1:21" x14ac:dyDescent="0.25">
      <c r="B11" t="s">
        <v>9</v>
      </c>
      <c r="C11" t="s">
        <v>5</v>
      </c>
      <c r="D11">
        <f xml:space="preserve"> 0.6*0.9 + 0.4*0.6</f>
        <v>0.78</v>
      </c>
      <c r="G11" t="s">
        <v>9</v>
      </c>
      <c r="H11" t="s">
        <v>38</v>
      </c>
      <c r="I11">
        <f xml:space="preserve"> 0.9*0.05 + 0.1*0.4</f>
        <v>8.500000000000002E-2</v>
      </c>
      <c r="K11" t="s">
        <v>9</v>
      </c>
      <c r="L11" t="s">
        <v>11</v>
      </c>
      <c r="M11">
        <v>0.9</v>
      </c>
      <c r="N11" s="2">
        <v>0.1</v>
      </c>
    </row>
    <row r="12" spans="1:21" x14ac:dyDescent="0.25">
      <c r="B12" t="s">
        <v>9</v>
      </c>
      <c r="C12" t="s">
        <v>6</v>
      </c>
      <c r="D12">
        <f xml:space="preserve"> 0.6*0.8 + 0.4*0.5</f>
        <v>0.67999999999999994</v>
      </c>
      <c r="G12" t="s">
        <v>10</v>
      </c>
      <c r="H12" t="s">
        <v>37</v>
      </c>
      <c r="I12">
        <f xml:space="preserve"> 0.75*0.7 + 0.25*0.1</f>
        <v>0.54999999999999993</v>
      </c>
      <c r="K12" t="s">
        <v>9</v>
      </c>
      <c r="L12" t="s">
        <v>12</v>
      </c>
      <c r="M12">
        <v>0.7</v>
      </c>
      <c r="N12">
        <v>0.3</v>
      </c>
    </row>
    <row r="13" spans="1:21" x14ac:dyDescent="0.25">
      <c r="B13" t="s">
        <v>10</v>
      </c>
      <c r="C13" t="s">
        <v>5</v>
      </c>
      <c r="D13">
        <f xml:space="preserve"> 0.6*0.1 + 0.4*0.4</f>
        <v>0.22000000000000003</v>
      </c>
      <c r="G13" t="s">
        <v>10</v>
      </c>
      <c r="H13" t="s">
        <v>38</v>
      </c>
      <c r="I13">
        <f xml:space="preserve"> 0.75*0.3 + 0.25*0.9</f>
        <v>0.44999999999999996</v>
      </c>
      <c r="K13" t="s">
        <v>10</v>
      </c>
      <c r="L13" t="s">
        <v>11</v>
      </c>
      <c r="M13">
        <v>0.75</v>
      </c>
      <c r="N13" s="2">
        <v>0.25</v>
      </c>
    </row>
    <row r="14" spans="1:21" x14ac:dyDescent="0.25">
      <c r="B14" t="s">
        <v>10</v>
      </c>
      <c r="C14" t="s">
        <v>6</v>
      </c>
      <c r="D14">
        <f xml:space="preserve"> 0.6*0.2 + 0.4*0.5</f>
        <v>0.32</v>
      </c>
      <c r="F14" t="s">
        <v>25</v>
      </c>
      <c r="K14" t="s">
        <v>10</v>
      </c>
      <c r="L14" t="s">
        <v>12</v>
      </c>
      <c r="M14">
        <v>0.2</v>
      </c>
      <c r="N14">
        <v>0.8</v>
      </c>
    </row>
    <row r="15" spans="1:21" x14ac:dyDescent="0.25">
      <c r="A15" t="s">
        <v>28</v>
      </c>
      <c r="B15" t="s">
        <v>23</v>
      </c>
      <c r="G15" t="s">
        <v>37</v>
      </c>
      <c r="H15">
        <v>1</v>
      </c>
    </row>
    <row r="16" spans="1:21" x14ac:dyDescent="0.25">
      <c r="B16" t="s">
        <v>5</v>
      </c>
      <c r="C16">
        <f xml:space="preserve"> 0.1*0.6*0.78 + 0.25*0.1*0.22</f>
        <v>5.2299999999999999E-2</v>
      </c>
      <c r="G16" t="s">
        <v>38</v>
      </c>
      <c r="H16">
        <v>1</v>
      </c>
      <c r="M16" t="s">
        <v>37</v>
      </c>
      <c r="N16" t="s">
        <v>38</v>
      </c>
      <c r="R16" t="s">
        <v>26</v>
      </c>
      <c r="S16" t="s">
        <v>27</v>
      </c>
    </row>
    <row r="17" spans="1:19" x14ac:dyDescent="0.25">
      <c r="B17" t="s">
        <v>6</v>
      </c>
      <c r="C17">
        <f xml:space="preserve"> 0.1*0.6*0.68 + 0.25*0.1*0.32</f>
        <v>4.8800000000000003E-2</v>
      </c>
      <c r="F17" t="s">
        <v>28</v>
      </c>
      <c r="G17" t="s">
        <v>23</v>
      </c>
      <c r="K17" t="s">
        <v>9</v>
      </c>
      <c r="L17" t="s">
        <v>14</v>
      </c>
      <c r="M17">
        <v>0.95</v>
      </c>
      <c r="N17">
        <v>0.05</v>
      </c>
      <c r="P17" t="s">
        <v>37</v>
      </c>
      <c r="Q17" t="s">
        <v>11</v>
      </c>
      <c r="R17" s="2">
        <v>0.99</v>
      </c>
      <c r="S17" s="2">
        <v>0.01</v>
      </c>
    </row>
    <row r="18" spans="1:19" x14ac:dyDescent="0.25">
      <c r="G18" t="s">
        <v>33</v>
      </c>
      <c r="H18">
        <f xml:space="preserve"> 0.4*0.1 + 0.6*0.01</f>
        <v>4.6000000000000006E-2</v>
      </c>
      <c r="K18" t="s">
        <v>9</v>
      </c>
      <c r="L18" t="s">
        <v>15</v>
      </c>
      <c r="M18" s="2">
        <v>0.6</v>
      </c>
      <c r="N18">
        <v>0.4</v>
      </c>
      <c r="P18" t="s">
        <v>37</v>
      </c>
      <c r="Q18" t="s">
        <v>12</v>
      </c>
      <c r="R18">
        <v>0.5</v>
      </c>
      <c r="S18">
        <v>0.5</v>
      </c>
    </row>
    <row r="19" spans="1:19" x14ac:dyDescent="0.25">
      <c r="A19" s="2" t="s">
        <v>45</v>
      </c>
      <c r="G19" t="s">
        <v>34</v>
      </c>
      <c r="H19">
        <f xml:space="preserve"> 0.4*0.9 + 0.6*0.7</f>
        <v>0.78</v>
      </c>
      <c r="K19" t="s">
        <v>10</v>
      </c>
      <c r="L19" t="s">
        <v>14</v>
      </c>
      <c r="M19">
        <v>0.7</v>
      </c>
      <c r="N19">
        <v>0.3</v>
      </c>
      <c r="P19" t="s">
        <v>38</v>
      </c>
      <c r="Q19" t="s">
        <v>11</v>
      </c>
      <c r="R19">
        <v>0.4</v>
      </c>
      <c r="S19">
        <v>0.6</v>
      </c>
    </row>
    <row r="20" spans="1:19" x14ac:dyDescent="0.25">
      <c r="A20" s="2">
        <f xml:space="preserve"> 0.01569 / (0.01569 + 0.03416)</f>
        <v>0.31474423269809421</v>
      </c>
      <c r="F20" t="s">
        <v>29</v>
      </c>
      <c r="G20" t="s">
        <v>23</v>
      </c>
      <c r="K20" t="s">
        <v>10</v>
      </c>
      <c r="L20" t="s">
        <v>15</v>
      </c>
      <c r="M20" s="2">
        <v>0.1</v>
      </c>
      <c r="N20">
        <v>0.9</v>
      </c>
      <c r="P20" t="s">
        <v>38</v>
      </c>
      <c r="Q20" t="s">
        <v>12</v>
      </c>
      <c r="R20">
        <v>0.01</v>
      </c>
      <c r="S20">
        <v>0.99</v>
      </c>
    </row>
    <row r="21" spans="1:19" x14ac:dyDescent="0.25">
      <c r="G21" t="s">
        <v>37</v>
      </c>
      <c r="H21">
        <f xml:space="preserve"> 0.71*0.915 + 0.29*0.55</f>
        <v>0.80914999999999992</v>
      </c>
    </row>
    <row r="22" spans="1:19" x14ac:dyDescent="0.25">
      <c r="A22">
        <v>1.1086554E-2</v>
      </c>
      <c r="G22" t="s">
        <v>38</v>
      </c>
      <c r="H22">
        <f xml:space="preserve"> 0.71*0.085 + 0.29*0.45</f>
        <v>0.19085000000000002</v>
      </c>
    </row>
    <row r="23" spans="1:19" x14ac:dyDescent="0.25">
      <c r="A23">
        <v>2.4137456000000002E-2</v>
      </c>
      <c r="F23" t="s">
        <v>42</v>
      </c>
      <c r="G23" t="s">
        <v>30</v>
      </c>
    </row>
    <row r="24" spans="1:19" x14ac:dyDescent="0.25">
      <c r="G24">
        <f xml:space="preserve"> 0.80915</f>
        <v>0.80915000000000004</v>
      </c>
    </row>
    <row r="25" spans="1:19" x14ac:dyDescent="0.25">
      <c r="F25" t="s">
        <v>43</v>
      </c>
    </row>
    <row r="26" spans="1:19" x14ac:dyDescent="0.25">
      <c r="G26">
        <f xml:space="preserve"> 0.00372209 / (0.00372209 + 0.57174539)</f>
        <v>6.4679415073115856E-3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1.1</vt:lpstr>
      <vt:lpstr>1.2</vt:lpstr>
      <vt:lpstr>1.3</vt:lpstr>
      <vt:lpstr>1.4</vt:lpstr>
      <vt:lpstr>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kingsman142</dc:creator>
  <cp:lastModifiedBy>kingsman142</cp:lastModifiedBy>
  <dcterms:created xsi:type="dcterms:W3CDTF">2020-02-12T22:28:14Z</dcterms:created>
  <dcterms:modified xsi:type="dcterms:W3CDTF">2020-02-28T03:54:37Z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0f0f898d-8df2-4dcf-b59f-4a2ce7c0263f</vt:lpwstr>
  </property>
</Properties>
</file>