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ingsznhone\Documents\"/>
    </mc:Choice>
  </mc:AlternateContent>
  <bookViews>
    <workbookView xWindow="0" yWindow="0" windowWidth="23040" windowHeight="9144" activeTab="1"/>
  </bookViews>
  <sheets>
    <sheet name="Chart1" sheetId="2" r:id="rId1"/>
    <sheet name="Sheet1" sheetId="1" r:id="rId2"/>
  </sheets>
  <definedNames>
    <definedName name="_xlnm.Print_Area" localSheetId="1">Sheet1!$A$1:$V$40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9" i="1" l="1"/>
  <c r="K19" i="1" s="1"/>
  <c r="N19" i="1" s="1"/>
  <c r="E17" i="1"/>
  <c r="E15" i="1"/>
  <c r="E13" i="1"/>
  <c r="E11" i="1"/>
  <c r="E9" i="1"/>
  <c r="E7" i="1"/>
  <c r="F19" i="1"/>
  <c r="F17" i="1"/>
  <c r="F15" i="1"/>
  <c r="F13" i="1"/>
  <c r="F11" i="1"/>
  <c r="F9" i="1"/>
  <c r="F7" i="1"/>
  <c r="F5" i="1"/>
  <c r="J21" i="1"/>
  <c r="J4" i="1"/>
  <c r="J6" i="1" s="1"/>
  <c r="J8" i="1" s="1"/>
  <c r="J10" i="1" s="1"/>
  <c r="J12" i="1" s="1"/>
  <c r="J14" i="1" s="1"/>
  <c r="J16" i="1" s="1"/>
  <c r="J18" i="1" s="1"/>
  <c r="E5" i="1"/>
  <c r="K13" i="1" l="1"/>
  <c r="N13" i="1" s="1"/>
  <c r="G8" i="1"/>
  <c r="H7" i="1" s="1"/>
  <c r="I7" i="1" s="1"/>
  <c r="K9" i="1"/>
  <c r="N9" i="1" s="1"/>
  <c r="K11" i="1"/>
  <c r="N11" i="1" s="1"/>
  <c r="G14" i="1"/>
  <c r="H13" i="1" s="1"/>
  <c r="I13" i="1" s="1"/>
  <c r="K15" i="1"/>
  <c r="N15" i="1" s="1"/>
  <c r="G18" i="1"/>
  <c r="H17" i="1" s="1"/>
  <c r="I17" i="1" s="1"/>
  <c r="G6" i="1"/>
  <c r="H5" i="1" s="1"/>
  <c r="I5" i="1" s="1"/>
  <c r="K5" i="1"/>
  <c r="K7" i="1"/>
  <c r="G10" i="1"/>
  <c r="H9" i="1" s="1"/>
  <c r="I9" i="1" s="1"/>
  <c r="G12" i="1"/>
  <c r="H11" i="1" s="1"/>
  <c r="I11" i="1" s="1"/>
  <c r="G16" i="1"/>
  <c r="H15" i="1" s="1"/>
  <c r="I15" i="1" s="1"/>
  <c r="K17" i="1"/>
  <c r="M19" i="1"/>
  <c r="M13" i="1" l="1"/>
  <c r="M11" i="1"/>
  <c r="M15" i="1"/>
  <c r="M9" i="1"/>
  <c r="N5" i="1"/>
  <c r="N6" i="1" s="1"/>
  <c r="M5" i="1"/>
  <c r="N7" i="1"/>
  <c r="M7" i="1"/>
  <c r="N17" i="1"/>
  <c r="M17" i="1"/>
  <c r="N8" i="1" l="1"/>
  <c r="N10" i="1" s="1"/>
  <c r="N12" i="1" s="1"/>
  <c r="N14" i="1" s="1"/>
  <c r="N16" i="1" s="1"/>
  <c r="N18" i="1" s="1"/>
  <c r="N20" i="1" s="1"/>
  <c r="N21" i="1"/>
  <c r="M21" i="1"/>
</calcChain>
</file>

<file path=xl/sharedStrings.xml><?xml version="1.0" encoding="utf-8"?>
<sst xmlns="http://schemas.openxmlformats.org/spreadsheetml/2006/main" count="46" uniqueCount="45">
  <si>
    <t>Check Points</t>
  </si>
  <si>
    <t>Altitude</t>
  </si>
  <si>
    <t>Wind</t>
  </si>
  <si>
    <t>Temp.</t>
  </si>
  <si>
    <t>CAS</t>
  </si>
  <si>
    <t>TAS</t>
  </si>
  <si>
    <t>TC</t>
  </si>
  <si>
    <t>-L+R
WCA</t>
  </si>
  <si>
    <t>TH</t>
  </si>
  <si>
    <t>-E+W
Var.</t>
  </si>
  <si>
    <t>MH</t>
  </si>
  <si>
    <t>Dir.</t>
  </si>
  <si>
    <t>Vel.</t>
  </si>
  <si>
    <t>Dist.</t>
  </si>
  <si>
    <t>Leg</t>
  </si>
  <si>
    <t>Rem.</t>
  </si>
  <si>
    <t>GS</t>
  </si>
  <si>
    <t>EST</t>
  </si>
  <si>
    <r>
      <t>Totals</t>
    </r>
    <r>
      <rPr>
        <sz val="14"/>
        <color theme="1"/>
        <rFont val="等线"/>
        <charset val="134"/>
      </rPr>
      <t>→</t>
    </r>
  </si>
  <si>
    <t>ETA</t>
  </si>
  <si>
    <t>Fuel</t>
  </si>
  <si>
    <t>GPH</t>
  </si>
  <si>
    <t>Altimeter</t>
  </si>
  <si>
    <t>inHg</t>
  </si>
  <si>
    <t>Fuel on board</t>
  </si>
  <si>
    <t>Gal</t>
  </si>
  <si>
    <t>A to Q</t>
  </si>
  <si>
    <t>ft to m</t>
  </si>
  <si>
    <t>Constant Number(Don't Touch)</t>
  </si>
  <si>
    <t xml:space="preserve">R </t>
  </si>
  <si>
    <t xml:space="preserve">g </t>
  </si>
  <si>
    <t>e</t>
  </si>
  <si>
    <t>KMVN</t>
  </si>
  <si>
    <t>WA</t>
  </si>
  <si>
    <t>Auto Calculate</t>
  </si>
  <si>
    <t xml:space="preserve">Fill in Data </t>
  </si>
  <si>
    <t xml:space="preserve">Copyright © 2018 Jidong Guo
Airgo G08 Alex
All Rights Reserved.
</t>
  </si>
  <si>
    <t>TOC</t>
  </si>
  <si>
    <t>railway</t>
  </si>
  <si>
    <t>lake</t>
  </si>
  <si>
    <t>KFOA</t>
  </si>
  <si>
    <t>sailor sping</t>
  </si>
  <si>
    <t>wakefield</t>
  </si>
  <si>
    <t>newton</t>
  </si>
  <si>
    <t>oblong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</si>
</sst>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9" formatCode="0.0"/>
  </numFmts>
  <fonts count="4">
    <font>
      <sz val="11"/>
      <color theme="1"/>
      <name val="Calibri"/>
      <family val="2"/>
      <charset val="134"/>
      <scheme val="minor"/>
    </font>
    <font>
      <sz val="14"/>
      <color theme="1"/>
      <name val="Calibri"/>
      <family val="2"/>
      <charset val="134"/>
      <scheme val="minor"/>
    </font>
    <font>
      <sz val="14"/>
      <color theme="0"/>
      <name val="Calibri"/>
      <family val="2"/>
      <charset val="134"/>
      <scheme val="minor"/>
    </font>
    <font>
      <sz val="14"/>
      <color theme="1"/>
      <name val="等线"/>
      <charset val="134"/>
    </font>
  </fonts>
  <fills count="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39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88">
    <xf numFmtId="0" fontId="0" fillId="0" borderId="0" xfId="0"/>
    <xf numFmtId="0" fontId="1" fillId="0" borderId="0" xfId="0" applyFont="1"/>
    <xf numFmtId="0" fontId="1" fillId="0" borderId="0" xfId="0" applyFont="1" applyAlignment="1"/>
    <xf numFmtId="0" fontId="1" fillId="5" borderId="0" xfId="0" applyFont="1" applyFill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2" fillId="5" borderId="11" xfId="0" applyFont="1" applyFill="1" applyBorder="1" applyAlignment="1">
      <alignment horizontal="center" vertical="center"/>
    </xf>
    <xf numFmtId="49" fontId="1" fillId="2" borderId="18" xfId="0" applyNumberFormat="1" applyFont="1" applyFill="1" applyBorder="1" applyAlignment="1">
      <alignment horizontal="center" vertical="center" wrapText="1"/>
    </xf>
    <xf numFmtId="49" fontId="1" fillId="2" borderId="19" xfId="0" applyNumberFormat="1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1" fillId="2" borderId="25" xfId="0" applyFont="1" applyFill="1" applyBorder="1" applyAlignment="1">
      <alignment horizontal="center" vertical="center"/>
    </xf>
    <xf numFmtId="0" fontId="1" fillId="2" borderId="26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1" fillId="2" borderId="25" xfId="0" applyFont="1" applyFill="1" applyBorder="1" applyAlignment="1">
      <alignment horizontal="center" vertical="center"/>
    </xf>
    <xf numFmtId="0" fontId="1" fillId="2" borderId="26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3" borderId="32" xfId="0" applyFont="1" applyFill="1" applyBorder="1" applyAlignment="1">
      <alignment horizontal="center" vertical="center"/>
    </xf>
    <xf numFmtId="0" fontId="2" fillId="3" borderId="33" xfId="0" applyFont="1" applyFill="1" applyBorder="1" applyAlignment="1">
      <alignment horizontal="center" vertical="center"/>
    </xf>
    <xf numFmtId="0" fontId="2" fillId="3" borderId="32" xfId="0" applyFont="1" applyFill="1" applyBorder="1" applyAlignment="1">
      <alignment horizontal="center" vertical="center"/>
    </xf>
    <xf numFmtId="0" fontId="2" fillId="3" borderId="23" xfId="0" applyFont="1" applyFill="1" applyBorder="1" applyAlignment="1">
      <alignment horizontal="center" vertical="center"/>
    </xf>
    <xf numFmtId="0" fontId="1" fillId="3" borderId="0" xfId="0" applyFont="1" applyFill="1" applyBorder="1"/>
    <xf numFmtId="0" fontId="1" fillId="2" borderId="30" xfId="0" applyFont="1" applyFill="1" applyBorder="1" applyAlignment="1">
      <alignment horizontal="center" vertical="center"/>
    </xf>
    <xf numFmtId="0" fontId="1" fillId="2" borderId="34" xfId="0" applyFont="1" applyFill="1" applyBorder="1" applyAlignment="1">
      <alignment horizontal="center" vertical="center"/>
    </xf>
    <xf numFmtId="0" fontId="1" fillId="2" borderId="27" xfId="0" applyFont="1" applyFill="1" applyBorder="1" applyAlignment="1">
      <alignment horizontal="center" vertical="center"/>
    </xf>
    <xf numFmtId="0" fontId="1" fillId="2" borderId="36" xfId="0" applyFont="1" applyFill="1" applyBorder="1" applyAlignment="1">
      <alignment horizontal="center" vertical="center"/>
    </xf>
    <xf numFmtId="49" fontId="1" fillId="2" borderId="22" xfId="0" applyNumberFormat="1" applyFont="1" applyFill="1" applyBorder="1" applyAlignment="1">
      <alignment horizontal="center" vertical="center" wrapText="1"/>
    </xf>
    <xf numFmtId="49" fontId="1" fillId="2" borderId="28" xfId="0" applyNumberFormat="1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 wrapText="1"/>
    </xf>
    <xf numFmtId="0" fontId="2" fillId="5" borderId="30" xfId="0" applyFont="1" applyFill="1" applyBorder="1" applyAlignment="1">
      <alignment horizontal="center"/>
    </xf>
    <xf numFmtId="0" fontId="2" fillId="5" borderId="38" xfId="0" applyFont="1" applyFill="1" applyBorder="1" applyAlignment="1">
      <alignment horizontal="center" vertical="center"/>
    </xf>
    <xf numFmtId="0" fontId="2" fillId="5" borderId="31" xfId="0" applyFont="1" applyFill="1" applyBorder="1" applyAlignment="1">
      <alignment horizontal="center" vertical="center"/>
    </xf>
    <xf numFmtId="0" fontId="1" fillId="3" borderId="33" xfId="0" applyFont="1" applyFill="1" applyBorder="1" applyAlignment="1">
      <alignment horizontal="center" vertical="center"/>
    </xf>
    <xf numFmtId="0" fontId="1" fillId="3" borderId="23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31" xfId="0" applyFont="1" applyFill="1" applyBorder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1" fontId="1" fillId="7" borderId="21" xfId="0" applyNumberFormat="1" applyFont="1" applyFill="1" applyBorder="1" applyAlignment="1">
      <alignment horizontal="center" vertical="center"/>
    </xf>
    <xf numFmtId="1" fontId="1" fillId="7" borderId="35" xfId="0" applyNumberFormat="1" applyFont="1" applyFill="1" applyBorder="1" applyAlignment="1">
      <alignment horizontal="center" vertical="center"/>
    </xf>
    <xf numFmtId="3" fontId="1" fillId="7" borderId="29" xfId="0" applyNumberFormat="1" applyFont="1" applyFill="1" applyBorder="1" applyAlignment="1">
      <alignment horizontal="center" vertical="center"/>
    </xf>
    <xf numFmtId="3" fontId="1" fillId="7" borderId="17" xfId="0" applyNumberFormat="1" applyFont="1" applyFill="1" applyBorder="1" applyAlignment="1">
      <alignment horizontal="center" vertical="center"/>
    </xf>
    <xf numFmtId="3" fontId="1" fillId="7" borderId="27" xfId="0" applyNumberFormat="1" applyFont="1" applyFill="1" applyBorder="1" applyAlignment="1">
      <alignment horizontal="center" vertical="center"/>
    </xf>
    <xf numFmtId="3" fontId="1" fillId="7" borderId="28" xfId="0" applyNumberFormat="1" applyFont="1" applyFill="1" applyBorder="1" applyAlignment="1">
      <alignment horizontal="center" vertical="center"/>
    </xf>
    <xf numFmtId="0" fontId="1" fillId="7" borderId="19" xfId="0" applyFont="1" applyFill="1" applyBorder="1" applyAlignment="1">
      <alignment horizontal="center" vertical="center"/>
    </xf>
    <xf numFmtId="0" fontId="1" fillId="7" borderId="20" xfId="0" applyFont="1" applyFill="1" applyBorder="1" applyAlignment="1">
      <alignment horizontal="center" vertical="center"/>
    </xf>
    <xf numFmtId="1" fontId="1" fillId="7" borderId="30" xfId="0" applyNumberFormat="1" applyFont="1" applyFill="1" applyBorder="1" applyAlignment="1">
      <alignment horizontal="center" vertical="center"/>
    </xf>
    <xf numFmtId="1" fontId="1" fillId="7" borderId="31" xfId="0" applyNumberFormat="1" applyFont="1" applyFill="1" applyBorder="1" applyAlignment="1">
      <alignment horizontal="center" vertical="center"/>
    </xf>
    <xf numFmtId="0" fontId="1" fillId="7" borderId="23" xfId="0" applyFont="1" applyFill="1" applyBorder="1" applyAlignment="1">
      <alignment horizontal="center" vertical="center"/>
    </xf>
    <xf numFmtId="0" fontId="1" fillId="4" borderId="17" xfId="0" applyFont="1" applyFill="1" applyBorder="1" applyAlignment="1">
      <alignment horizontal="center" vertical="center"/>
    </xf>
    <xf numFmtId="0" fontId="1" fillId="4" borderId="19" xfId="0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4" borderId="14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3" fontId="1" fillId="4" borderId="25" xfId="0" applyNumberFormat="1" applyFont="1" applyFill="1" applyBorder="1" applyAlignment="1">
      <alignment horizontal="center" vertical="center"/>
    </xf>
    <xf numFmtId="3" fontId="1" fillId="4" borderId="19" xfId="0" applyNumberFormat="1" applyFont="1" applyFill="1" applyBorder="1" applyAlignment="1">
      <alignment horizontal="center" vertical="center"/>
    </xf>
    <xf numFmtId="0" fontId="1" fillId="4" borderId="17" xfId="0" applyFont="1" applyFill="1" applyBorder="1" applyAlignment="1">
      <alignment horizontal="center" vertical="center"/>
    </xf>
    <xf numFmtId="1" fontId="1" fillId="7" borderId="27" xfId="0" applyNumberFormat="1" applyFont="1" applyFill="1" applyBorder="1" applyAlignment="1">
      <alignment horizontal="center" vertical="center"/>
    </xf>
    <xf numFmtId="1" fontId="1" fillId="7" borderId="28" xfId="0" applyNumberFormat="1" applyFont="1" applyFill="1" applyBorder="1" applyAlignment="1">
      <alignment horizontal="center" vertical="center"/>
    </xf>
    <xf numFmtId="1" fontId="1" fillId="7" borderId="24" xfId="0" applyNumberFormat="1" applyFont="1" applyFill="1" applyBorder="1" applyAlignment="1">
      <alignment horizontal="center" vertical="center"/>
    </xf>
    <xf numFmtId="0" fontId="1" fillId="6" borderId="37" xfId="0" applyFont="1" applyFill="1" applyBorder="1" applyAlignment="1">
      <alignment horizontal="right" vertical="center"/>
    </xf>
    <xf numFmtId="0" fontId="1" fillId="6" borderId="24" xfId="0" applyFont="1" applyFill="1" applyBorder="1"/>
    <xf numFmtId="0" fontId="1" fillId="6" borderId="37" xfId="0" applyFont="1" applyFill="1" applyBorder="1" applyAlignment="1">
      <alignment horizontal="right"/>
    </xf>
    <xf numFmtId="169" fontId="1" fillId="7" borderId="25" xfId="0" applyNumberFormat="1" applyFont="1" applyFill="1" applyBorder="1" applyAlignment="1">
      <alignment horizontal="center" vertical="center"/>
    </xf>
    <xf numFmtId="169" fontId="1" fillId="7" borderId="29" xfId="0" applyNumberFormat="1" applyFont="1" applyFill="1" applyBorder="1" applyAlignment="1">
      <alignment horizontal="center" vertical="center"/>
    </xf>
    <xf numFmtId="169" fontId="1" fillId="7" borderId="28" xfId="0" applyNumberFormat="1" applyFont="1" applyFill="1" applyBorder="1" applyAlignment="1">
      <alignment horizontal="center" vertical="center"/>
    </xf>
    <xf numFmtId="0" fontId="1" fillId="6" borderId="26" xfId="0" applyFont="1" applyFill="1" applyBorder="1" applyAlignment="1">
      <alignment horizontal="center" vertical="center"/>
    </xf>
    <xf numFmtId="0" fontId="1" fillId="7" borderId="0" xfId="0" applyFont="1" applyFill="1" applyAlignment="1">
      <alignment horizontal="center"/>
    </xf>
    <xf numFmtId="0" fontId="1" fillId="7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26786863"/>
        <c:axId val="1726790607"/>
      </c:barChart>
      <c:catAx>
        <c:axId val="17267868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6790607"/>
        <c:crosses val="autoZero"/>
        <c:auto val="1"/>
        <c:lblAlgn val="ctr"/>
        <c:lblOffset val="100"/>
        <c:noMultiLvlLbl val="0"/>
      </c:catAx>
      <c:valAx>
        <c:axId val="1726790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6786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2276" cy="6279931"/>
    <xdr:graphicFrame macro="">
      <xdr:nvGraphicFramePr>
        <xdr:cNvPr id="2" name="图表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showZeros="0" tabSelected="1" zoomScaleNormal="100" zoomScaleSheetLayoutView="100" workbookViewId="0">
      <selection activeCell="O9" sqref="O9"/>
    </sheetView>
  </sheetViews>
  <sheetFormatPr defaultRowHeight="18"/>
  <cols>
    <col min="1" max="1" width="20.109375" style="1" customWidth="1"/>
    <col min="2" max="2" width="11" style="1" customWidth="1"/>
    <col min="3" max="4" width="5.77734375" style="1" customWidth="1"/>
    <col min="5" max="5" width="11.6640625" style="1" customWidth="1"/>
    <col min="6" max="6" width="0.5546875" style="1" customWidth="1"/>
    <col min="7" max="9" width="8.77734375" style="1" customWidth="1"/>
    <col min="10" max="10" width="8.88671875" style="1"/>
    <col min="11" max="11" width="8.88671875" style="1" customWidth="1"/>
    <col min="12" max="12" width="0.5546875" style="31" customWidth="1"/>
    <col min="13" max="14" width="8.77734375" style="1" customWidth="1"/>
    <col min="15" max="15" width="8.88671875" style="1"/>
    <col min="16" max="16" width="11.21875" style="1" customWidth="1"/>
    <col min="17" max="18" width="8.88671875" style="1"/>
    <col min="19" max="19" width="19.109375" style="1" customWidth="1"/>
    <col min="20" max="20" width="22.33203125" style="1" customWidth="1"/>
    <col min="21" max="16384" width="8.88671875" style="1"/>
  </cols>
  <sheetData>
    <row r="1" spans="1:21" ht="18.600000000000001" thickBot="1">
      <c r="A1" s="5" t="s">
        <v>0</v>
      </c>
      <c r="B1" s="38" t="s">
        <v>1</v>
      </c>
      <c r="C1" s="8" t="s">
        <v>2</v>
      </c>
      <c r="D1" s="13"/>
      <c r="E1" s="32" t="s">
        <v>4</v>
      </c>
      <c r="F1" s="42" t="s">
        <v>33</v>
      </c>
      <c r="G1" s="34" t="s">
        <v>6</v>
      </c>
      <c r="H1" s="5" t="s">
        <v>8</v>
      </c>
      <c r="I1" s="18" t="s">
        <v>10</v>
      </c>
      <c r="J1" s="17" t="s">
        <v>13</v>
      </c>
      <c r="K1" s="25" t="s">
        <v>16</v>
      </c>
      <c r="L1" s="28"/>
      <c r="M1" s="18" t="s">
        <v>19</v>
      </c>
      <c r="N1" s="21" t="s">
        <v>21</v>
      </c>
      <c r="P1" s="40" t="s">
        <v>22</v>
      </c>
      <c r="Q1" s="41"/>
      <c r="S1" s="85" t="s">
        <v>28</v>
      </c>
      <c r="T1" s="85"/>
      <c r="U1" s="2"/>
    </row>
    <row r="2" spans="1:21" ht="18.600000000000001" thickBot="1">
      <c r="A2" s="6"/>
      <c r="B2" s="6"/>
      <c r="C2" s="9"/>
      <c r="D2" s="14"/>
      <c r="E2" s="33"/>
      <c r="F2" s="27"/>
      <c r="G2" s="35"/>
      <c r="H2" s="6"/>
      <c r="I2" s="19"/>
      <c r="J2" s="20" t="s">
        <v>14</v>
      </c>
      <c r="K2" s="11" t="s">
        <v>17</v>
      </c>
      <c r="L2" s="29"/>
      <c r="M2" s="19"/>
      <c r="N2" s="84">
        <v>6</v>
      </c>
      <c r="P2" s="78">
        <v>30.35</v>
      </c>
      <c r="Q2" s="79" t="s">
        <v>23</v>
      </c>
      <c r="S2" s="86" t="s">
        <v>29</v>
      </c>
      <c r="T2" s="86">
        <v>287.053</v>
      </c>
    </row>
    <row r="3" spans="1:21" ht="18.600000000000001" thickBot="1">
      <c r="A3" s="7"/>
      <c r="B3" s="6"/>
      <c r="C3" s="10" t="s">
        <v>11</v>
      </c>
      <c r="D3" s="4" t="s">
        <v>12</v>
      </c>
      <c r="E3" s="71">
        <v>91</v>
      </c>
      <c r="F3" s="27"/>
      <c r="G3" s="36" t="s">
        <v>7</v>
      </c>
      <c r="H3" s="15" t="s">
        <v>9</v>
      </c>
      <c r="I3" s="19"/>
      <c r="J3" s="20" t="s">
        <v>15</v>
      </c>
      <c r="K3" s="26"/>
      <c r="L3" s="29"/>
      <c r="M3" s="19"/>
      <c r="N3" s="22" t="s">
        <v>20</v>
      </c>
      <c r="P3" s="39" t="s">
        <v>24</v>
      </c>
      <c r="Q3" s="39"/>
      <c r="S3" s="86" t="s">
        <v>30</v>
      </c>
      <c r="T3" s="86">
        <v>9.8066499999999994</v>
      </c>
    </row>
    <row r="4" spans="1:21" ht="18.600000000000001" thickBot="1">
      <c r="A4" s="60" t="s">
        <v>32</v>
      </c>
      <c r="B4" s="7"/>
      <c r="C4" s="11" t="s">
        <v>3</v>
      </c>
      <c r="D4" s="12"/>
      <c r="E4" s="24" t="s">
        <v>5</v>
      </c>
      <c r="F4" s="27"/>
      <c r="G4" s="37"/>
      <c r="H4" s="16"/>
      <c r="I4" s="12"/>
      <c r="J4" s="56">
        <f>J5+J7+J9+J11+J13+J15+J17+J19</f>
        <v>60</v>
      </c>
      <c r="K4" s="26"/>
      <c r="L4" s="29"/>
      <c r="M4" s="12"/>
      <c r="N4" s="23" t="s">
        <v>15</v>
      </c>
      <c r="P4" s="80">
        <v>22.5</v>
      </c>
      <c r="Q4" s="79" t="s">
        <v>25</v>
      </c>
      <c r="S4" s="86" t="s">
        <v>31</v>
      </c>
      <c r="T4" s="86">
        <v>2.7182818279999998</v>
      </c>
    </row>
    <row r="5" spans="1:21" ht="18.600000000000001" thickBot="1">
      <c r="A5" s="61"/>
      <c r="B5" s="64">
        <v>3500</v>
      </c>
      <c r="C5" s="67">
        <v>335</v>
      </c>
      <c r="D5" s="68">
        <v>17</v>
      </c>
      <c r="E5" s="49">
        <f>IF(B5,SQRT(P2*T5/(EXP(LN(P2*T5)-((B5*T6*T3)/(T2*(C6+273.15))))))*E3,)</f>
        <v>97.374459770878772</v>
      </c>
      <c r="F5" s="27">
        <f>(G5*PI()/180)-(C5*PI()/180)+PI()</f>
        <v>-1.9373154697137052</v>
      </c>
      <c r="G5" s="72">
        <v>44</v>
      </c>
      <c r="H5" s="52">
        <f>IF(G6,G5+G6,)</f>
        <v>34.619627521886429</v>
      </c>
      <c r="I5" s="53">
        <f>IF(H5,H5+H6,)</f>
        <v>36.619627521886429</v>
      </c>
      <c r="J5" s="74">
        <v>6</v>
      </c>
      <c r="K5" s="57">
        <f>IF(D5,SQRT(E5*E5+D5*D5-2*E5*D5*COS(PI()-ABS(ASIN(D5*SIN(F5)/E5))-ABS(F5))),)</f>
        <v>89.98011855792015</v>
      </c>
      <c r="L5" s="29"/>
      <c r="M5" s="75">
        <f>IF(K5,J5/K5*60,)</f>
        <v>4.0008838148870431</v>
      </c>
      <c r="N5" s="81">
        <f>IF(K5,J5/K5*N2,)</f>
        <v>0.40008838148870435</v>
      </c>
      <c r="S5" s="86" t="s">
        <v>26</v>
      </c>
      <c r="T5" s="86">
        <v>3386.3753000000002</v>
      </c>
    </row>
    <row r="6" spans="1:21" ht="18.600000000000001" thickBot="1">
      <c r="A6" s="62" t="s">
        <v>37</v>
      </c>
      <c r="B6" s="61"/>
      <c r="C6" s="69">
        <v>-4</v>
      </c>
      <c r="D6" s="70"/>
      <c r="E6" s="50"/>
      <c r="F6" s="27"/>
      <c r="G6" s="51">
        <f>IF(E5,ASIN(D5*SIN(F5)/E5)*180/PI(),)</f>
        <v>-9.3803724781135713</v>
      </c>
      <c r="H6" s="73">
        <v>2</v>
      </c>
      <c r="I6" s="54"/>
      <c r="J6" s="55">
        <f>J4-J5</f>
        <v>54</v>
      </c>
      <c r="K6" s="58"/>
      <c r="L6" s="29"/>
      <c r="M6" s="76"/>
      <c r="N6" s="82">
        <f>IF(N5,P4-N5,)</f>
        <v>22.099911618511296</v>
      </c>
      <c r="S6" s="86" t="s">
        <v>27</v>
      </c>
      <c r="T6" s="86">
        <v>0.30480000000000002</v>
      </c>
    </row>
    <row r="7" spans="1:21" ht="18.600000000000001" thickBot="1">
      <c r="A7" s="63"/>
      <c r="B7" s="64">
        <v>3500</v>
      </c>
      <c r="C7" s="67">
        <v>335</v>
      </c>
      <c r="D7" s="68">
        <v>17</v>
      </c>
      <c r="E7" s="49">
        <f>IF(B7,SQRT(P2*T5/(EXP(LN(P2*T5)-((B7*T6*T3)/(T2*(C8+273.15))))))*E3,)</f>
        <v>97.374459770878772</v>
      </c>
      <c r="F7" s="27">
        <f>(G7*PI()/180)-(C7*PI()/180)+PI()</f>
        <v>-1.9373154697137052</v>
      </c>
      <c r="G7" s="72">
        <v>44</v>
      </c>
      <c r="H7" s="52">
        <f>IF(G8,G7+G8,)</f>
        <v>34.619627521886429</v>
      </c>
      <c r="I7" s="53">
        <f t="shared" ref="I7" si="0">IF(H7,H7+H8,)</f>
        <v>36.619627521886429</v>
      </c>
      <c r="J7" s="74">
        <v>3</v>
      </c>
      <c r="K7" s="57">
        <f>IF(D7,SQRT(E7*E7+D7*D7-2*E7*D7*COS(PI()-ABS(ASIN(D7*SIN(F7)/E7))-ABS(F7))),)</f>
        <v>89.98011855792015</v>
      </c>
      <c r="L7" s="29"/>
      <c r="M7" s="75">
        <f>IF(K7,J7/K7*60,)</f>
        <v>2.0004419074435216</v>
      </c>
      <c r="N7" s="81">
        <f>IF(K7,J7/K7*N2,)</f>
        <v>0.20004419074435217</v>
      </c>
    </row>
    <row r="8" spans="1:21" ht="18.600000000000001" thickBot="1">
      <c r="A8" s="64" t="s">
        <v>38</v>
      </c>
      <c r="B8" s="61"/>
      <c r="C8" s="69">
        <v>-4</v>
      </c>
      <c r="D8" s="70"/>
      <c r="E8" s="50"/>
      <c r="F8" s="27"/>
      <c r="G8" s="51">
        <f>IF(E7,ASIN(D7*SIN(F7)/E7)*180/PI(),)</f>
        <v>-9.3803724781135713</v>
      </c>
      <c r="H8" s="73">
        <v>2</v>
      </c>
      <c r="I8" s="54"/>
      <c r="J8" s="55">
        <f>J6-J7</f>
        <v>51</v>
      </c>
      <c r="K8" s="58"/>
      <c r="L8" s="29"/>
      <c r="M8" s="76"/>
      <c r="N8" s="82">
        <f>IF(N7,N6-N7,)</f>
        <v>21.899867427766942</v>
      </c>
    </row>
    <row r="9" spans="1:21" ht="18.600000000000001" thickBot="1">
      <c r="A9" s="65"/>
      <c r="B9" s="64">
        <v>3500</v>
      </c>
      <c r="C9" s="67">
        <v>335</v>
      </c>
      <c r="D9" s="68">
        <v>17</v>
      </c>
      <c r="E9" s="49">
        <f>IF(B9,SQRT(P2*T5/(EXP(LN(P2*T5)-((B9*T6*T3)/(T2*(C10+273.15))))))*E3,)</f>
        <v>97.374459770878772</v>
      </c>
      <c r="F9" s="27">
        <f>(G9*PI()/180)-(C9*PI()/180)+PI()</f>
        <v>-1.9373154697137052</v>
      </c>
      <c r="G9" s="72">
        <v>44</v>
      </c>
      <c r="H9" s="52">
        <f>IF(G10,G9+G10,)</f>
        <v>34.619627521886429</v>
      </c>
      <c r="I9" s="53">
        <f t="shared" ref="I9" si="1">IF(H9,H9+H10,)</f>
        <v>36.619627521886429</v>
      </c>
      <c r="J9" s="74">
        <v>9</v>
      </c>
      <c r="K9" s="57">
        <f>IF(D9,SQRT(E9*E9+D9*D9-2*E9*D9*COS(PI()-ABS(ASIN(D9*SIN(F9)/E9))-ABS(F9))),)</f>
        <v>89.98011855792015</v>
      </c>
      <c r="L9" s="29"/>
      <c r="M9" s="75">
        <f>IF(K9,J9/K9*60,)</f>
        <v>6.0013257223305647</v>
      </c>
      <c r="N9" s="81">
        <f>IF(K9,J9/K9*N2,)</f>
        <v>0.60013257223305638</v>
      </c>
    </row>
    <row r="10" spans="1:21" ht="18.600000000000001" thickBot="1">
      <c r="A10" s="64" t="s">
        <v>39</v>
      </c>
      <c r="B10" s="61"/>
      <c r="C10" s="69">
        <v>-4</v>
      </c>
      <c r="D10" s="70"/>
      <c r="E10" s="50"/>
      <c r="F10" s="27"/>
      <c r="G10" s="51">
        <f>IF(E9,ASIN(D9*SIN(F9)/E9)*180/PI(),)</f>
        <v>-9.3803724781135713</v>
      </c>
      <c r="H10" s="73">
        <v>2</v>
      </c>
      <c r="I10" s="54"/>
      <c r="J10" s="55">
        <f>J8-J9</f>
        <v>42</v>
      </c>
      <c r="K10" s="58"/>
      <c r="L10" s="29"/>
      <c r="M10" s="76"/>
      <c r="N10" s="82">
        <f>IF(N9,N8-N9,)</f>
        <v>21.299734855533885</v>
      </c>
      <c r="P10" s="48" t="s">
        <v>35</v>
      </c>
      <c r="Q10" s="48"/>
    </row>
    <row r="11" spans="1:21" ht="18.600000000000001" thickBot="1">
      <c r="A11" s="65"/>
      <c r="B11" s="64">
        <v>3500</v>
      </c>
      <c r="C11" s="67">
        <v>335</v>
      </c>
      <c r="D11" s="68">
        <v>17</v>
      </c>
      <c r="E11" s="49">
        <f>IF(B11,SQRT(P2*T5/(EXP(LN(P2*T5)-((B11*T6*T3)/(T2*(C12+273.15))))))*E3,)</f>
        <v>97.374459770878772</v>
      </c>
      <c r="F11" s="27">
        <f>(G11*PI()/180)-(C11*PI()/180)+PI()</f>
        <v>-1.9373154697137052</v>
      </c>
      <c r="G11" s="72">
        <v>44</v>
      </c>
      <c r="H11" s="52">
        <f>IF(G12,G11+G12,)</f>
        <v>34.619627521886429</v>
      </c>
      <c r="I11" s="53">
        <f t="shared" ref="I11" si="2">IF(H11,H11+H12,)</f>
        <v>36.619627521886429</v>
      </c>
      <c r="J11" s="74">
        <v>9</v>
      </c>
      <c r="K11" s="57">
        <f>IF(D11,SQRT(E11*E11+D11*D11-2*E11*D11*COS(PI()-ABS(ASIN(D11*SIN(F11)/E11))-ABS(F11))),)</f>
        <v>89.98011855792015</v>
      </c>
      <c r="L11" s="29"/>
      <c r="M11" s="75">
        <f>IF(K11,J11/K11*60,)</f>
        <v>6.0013257223305647</v>
      </c>
      <c r="N11" s="81">
        <f>IF(K11,J11/K11*N2,)</f>
        <v>0.60013257223305638</v>
      </c>
      <c r="P11" s="47" t="s">
        <v>34</v>
      </c>
      <c r="Q11" s="47"/>
    </row>
    <row r="12" spans="1:21" ht="18.600000000000001" thickBot="1">
      <c r="A12" s="64" t="s">
        <v>40</v>
      </c>
      <c r="B12" s="61"/>
      <c r="C12" s="69">
        <v>-4</v>
      </c>
      <c r="D12" s="70"/>
      <c r="E12" s="50"/>
      <c r="F12" s="27"/>
      <c r="G12" s="51">
        <f>IF(E11,ASIN(D11*SIN(F11)/E11)*180/PI(),)</f>
        <v>-9.3803724781135713</v>
      </c>
      <c r="H12" s="73">
        <v>2</v>
      </c>
      <c r="I12" s="54"/>
      <c r="J12" s="56">
        <f>J10-J11</f>
        <v>33</v>
      </c>
      <c r="K12" s="58"/>
      <c r="L12" s="29"/>
      <c r="M12" s="76"/>
      <c r="N12" s="82">
        <f>IF(N11,N10-N11,)</f>
        <v>20.699602283300827</v>
      </c>
    </row>
    <row r="13" spans="1:21" ht="18.600000000000001" thickBot="1">
      <c r="A13" s="65"/>
      <c r="B13" s="64">
        <v>3500</v>
      </c>
      <c r="C13" s="67">
        <v>335</v>
      </c>
      <c r="D13" s="68">
        <v>17</v>
      </c>
      <c r="E13" s="49">
        <f>IF(B13,SQRT(P2*T5/(EXP(LN(P2*T5)-((B13*T6*T3)/(T2*(C14+273.15))))))*E3,)</f>
        <v>97.374459770878772</v>
      </c>
      <c r="F13" s="27">
        <f>(G13*PI()/180)-(C13*PI()/180)+PI()</f>
        <v>-1.9373154697137052</v>
      </c>
      <c r="G13" s="72">
        <v>44</v>
      </c>
      <c r="H13" s="52">
        <f>IF(G14,G13+G14,)</f>
        <v>34.619627521886429</v>
      </c>
      <c r="I13" s="53">
        <f t="shared" ref="I13" si="3">IF(H13,H13+H14,)</f>
        <v>36.619627521886429</v>
      </c>
      <c r="J13" s="74">
        <v>8</v>
      </c>
      <c r="K13" s="57">
        <f>IF(D13,SQRT(E13*E13+D13*D13-2*E13*D13*COS(PI()-ABS(ASIN(D13*SIN(F13)/E13))-ABS(F13))),)</f>
        <v>89.98011855792015</v>
      </c>
      <c r="L13" s="29"/>
      <c r="M13" s="75">
        <f>IF(K13,J13/K13*60,)</f>
        <v>5.3345117531827242</v>
      </c>
      <c r="N13" s="81">
        <f>IF(K13,J13/K13*N2,)</f>
        <v>0.53345117531827246</v>
      </c>
    </row>
    <row r="14" spans="1:21" ht="18.600000000000001" thickBot="1">
      <c r="A14" s="64" t="s">
        <v>41</v>
      </c>
      <c r="B14" s="61"/>
      <c r="C14" s="69">
        <v>-4</v>
      </c>
      <c r="D14" s="70"/>
      <c r="E14" s="50"/>
      <c r="F14" s="27"/>
      <c r="G14" s="51">
        <f>IF(E13,ASIN(D13*SIN(F13)/E13)*180/PI(),)</f>
        <v>-9.3803724781135713</v>
      </c>
      <c r="H14" s="73">
        <v>2</v>
      </c>
      <c r="I14" s="54"/>
      <c r="J14" s="55">
        <f>J12-J13</f>
        <v>25</v>
      </c>
      <c r="K14" s="58"/>
      <c r="L14" s="29"/>
      <c r="M14" s="76"/>
      <c r="N14" s="82">
        <f>IF(N13,N12-N13,)</f>
        <v>20.166151107982554</v>
      </c>
    </row>
    <row r="15" spans="1:21" ht="18.600000000000001" customHeight="1" thickBot="1">
      <c r="A15" s="65"/>
      <c r="B15" s="64">
        <v>3500</v>
      </c>
      <c r="C15" s="67">
        <v>335</v>
      </c>
      <c r="D15" s="68">
        <v>17</v>
      </c>
      <c r="E15" s="49">
        <f>IF(B15,SQRT(P2*T5/(EXP(LN(P2*T5)-((B15*T6*T3)/(T2*(C16+273.15))))))*E3,)</f>
        <v>97.374459770878772</v>
      </c>
      <c r="F15" s="27">
        <f>(G15*PI()/180)-(C15*PI()/180)+PI()</f>
        <v>-1.9373154697137052</v>
      </c>
      <c r="G15" s="72">
        <v>44</v>
      </c>
      <c r="H15" s="52">
        <f>IF(G16,G15+G16,)</f>
        <v>34.619627521886429</v>
      </c>
      <c r="I15" s="53">
        <f t="shared" ref="I15" si="4">IF(H15,H15+H16,)</f>
        <v>36.619627521886429</v>
      </c>
      <c r="J15" s="74">
        <v>7</v>
      </c>
      <c r="K15" s="57">
        <f>IF(D15,SQRT(E15*E15+D15*D15-2*E15*D15*COS(PI()-ABS(ASIN(D15*SIN(F15)/E15))-ABS(F15))),)</f>
        <v>89.98011855792015</v>
      </c>
      <c r="L15" s="29"/>
      <c r="M15" s="75">
        <f>IF(K15,J15/K15*60,)</f>
        <v>4.6676977840348837</v>
      </c>
      <c r="N15" s="81">
        <f>IF(K15,J15/K15*N2,)</f>
        <v>0.46676977840348838</v>
      </c>
    </row>
    <row r="16" spans="1:21" ht="18.600000000000001" thickBot="1">
      <c r="A16" s="62" t="s">
        <v>42</v>
      </c>
      <c r="B16" s="61"/>
      <c r="C16" s="69">
        <v>-4</v>
      </c>
      <c r="D16" s="70"/>
      <c r="E16" s="50"/>
      <c r="F16" s="27"/>
      <c r="G16" s="51">
        <f>IF(E15,ASIN(D15*SIN(F15)/E15)*180/PI(),)</f>
        <v>-9.3803724781135713</v>
      </c>
      <c r="H16" s="73">
        <v>2</v>
      </c>
      <c r="I16" s="54"/>
      <c r="J16" s="56">
        <f>J14-J15</f>
        <v>18</v>
      </c>
      <c r="K16" s="58"/>
      <c r="L16" s="29"/>
      <c r="M16" s="76"/>
      <c r="N16" s="82">
        <f>N14-N15</f>
        <v>19.699381329579065</v>
      </c>
    </row>
    <row r="17" spans="1:20" ht="18.600000000000001" thickBot="1">
      <c r="A17" s="63"/>
      <c r="B17" s="64">
        <v>3500</v>
      </c>
      <c r="C17" s="67">
        <v>335</v>
      </c>
      <c r="D17" s="68">
        <v>17</v>
      </c>
      <c r="E17" s="49">
        <f>IF(B17,SQRT(P2*T5/(EXP(LN(P2*T5)-((B17*T6*T3)/(T2*(C18+273.15))))))*E3,)</f>
        <v>97.374459770878772</v>
      </c>
      <c r="F17" s="27">
        <f>(G17*PI()/180)-(C17*PI()/180)+PI()</f>
        <v>-1.9373154697137052</v>
      </c>
      <c r="G17" s="72">
        <v>44</v>
      </c>
      <c r="H17" s="52">
        <f>IF(G18,G17+G18,)</f>
        <v>34.619627521886429</v>
      </c>
      <c r="I17" s="53">
        <f t="shared" ref="I17" si="5">IF(H17,H17+H18,)</f>
        <v>36.619627521886429</v>
      </c>
      <c r="J17" s="74">
        <v>8</v>
      </c>
      <c r="K17" s="57">
        <f>IF(D17,SQRT(E17*E17+D17*D17-2*E17*D17*COS(PI()-ABS(ASIN(D17*SIN(F17)/E17))-ABS(F17))),)</f>
        <v>89.98011855792015</v>
      </c>
      <c r="L17" s="29"/>
      <c r="M17" s="75">
        <f>IF(K17,J17/K17*60,)</f>
        <v>5.3345117531827242</v>
      </c>
      <c r="N17" s="81">
        <f>IF(K17,J17/K17*N2,)</f>
        <v>0.53345117531827246</v>
      </c>
    </row>
    <row r="18" spans="1:20" ht="18.600000000000001" thickBot="1">
      <c r="A18" s="64" t="s">
        <v>43</v>
      </c>
      <c r="B18" s="61"/>
      <c r="C18" s="69">
        <v>-4</v>
      </c>
      <c r="D18" s="70"/>
      <c r="E18" s="50"/>
      <c r="F18" s="27"/>
      <c r="G18" s="51">
        <f>IF(E17,ASIN(D17*SIN(F17)/E17)*180/PI(),)</f>
        <v>-9.3803724781135713</v>
      </c>
      <c r="H18" s="73">
        <v>2</v>
      </c>
      <c r="I18" s="54"/>
      <c r="J18" s="55">
        <f>J16-J17</f>
        <v>10</v>
      </c>
      <c r="K18" s="58"/>
      <c r="L18" s="29"/>
      <c r="M18" s="76"/>
      <c r="N18" s="82">
        <f>IF(N17,N16-N17,)</f>
        <v>19.165930154260792</v>
      </c>
    </row>
    <row r="19" spans="1:20" ht="18.600000000000001" thickBot="1">
      <c r="A19" s="65"/>
      <c r="B19" s="64">
        <v>3500</v>
      </c>
      <c r="C19" s="67">
        <v>335</v>
      </c>
      <c r="D19" s="68">
        <v>17</v>
      </c>
      <c r="E19" s="49">
        <f>IF(B19,SQRT(P2*T5/(EXP(LN(P2*T5)-((B19*T6*T3)/(T2*(C20+273.15))))))*E3,)</f>
        <v>97.374459770878772</v>
      </c>
      <c r="F19" s="27">
        <f>(G19*PI()/180)-(C19*PI()/180)+PI()</f>
        <v>-1.9373154697137052</v>
      </c>
      <c r="G19" s="72">
        <v>44</v>
      </c>
      <c r="H19" s="52"/>
      <c r="I19" s="53"/>
      <c r="J19" s="74">
        <v>10</v>
      </c>
      <c r="K19" s="57">
        <f>IF(D19,SQRT(E19*E19+D19*D19-2*E19*D19*COS(PI()-ABS(ASIN(D19*SIN(F19)/E19))-ABS(F19))),)</f>
        <v>89.98011855792015</v>
      </c>
      <c r="L19" s="29"/>
      <c r="M19" s="75">
        <f>IF(K19,J19/K19*60,)</f>
        <v>6.6681396914784052</v>
      </c>
      <c r="N19" s="81">
        <f>IF(K19,J19/K19*N2,)</f>
        <v>0.66681396914784052</v>
      </c>
      <c r="P19" s="87" t="s">
        <v>36</v>
      </c>
      <c r="Q19" s="87"/>
      <c r="R19" s="87"/>
      <c r="S19" s="87"/>
      <c r="T19" s="87"/>
    </row>
    <row r="20" spans="1:20" ht="18.600000000000001" customHeight="1" thickBot="1">
      <c r="A20" s="62" t="s">
        <v>44</v>
      </c>
      <c r="B20" s="61"/>
      <c r="C20" s="69">
        <v>-4</v>
      </c>
      <c r="D20" s="70"/>
      <c r="E20" s="50"/>
      <c r="F20" s="43"/>
      <c r="G20" s="51"/>
      <c r="H20" s="73">
        <v>2</v>
      </c>
      <c r="I20" s="54"/>
      <c r="J20" s="55"/>
      <c r="K20" s="58"/>
      <c r="L20" s="29"/>
      <c r="M20" s="76"/>
      <c r="N20" s="82">
        <f>IF(N19,N18-N19,)</f>
        <v>18.499116185112953</v>
      </c>
      <c r="P20" s="87"/>
      <c r="Q20" s="87"/>
      <c r="R20" s="87"/>
      <c r="S20" s="87"/>
      <c r="T20" s="87"/>
    </row>
    <row r="21" spans="1:20" ht="18.600000000000001" thickBot="1">
      <c r="A21" s="66"/>
      <c r="B21" s="44" t="s">
        <v>18</v>
      </c>
      <c r="C21" s="44"/>
      <c r="D21" s="44"/>
      <c r="E21" s="44"/>
      <c r="F21" s="44"/>
      <c r="G21" s="44"/>
      <c r="H21" s="44"/>
      <c r="I21" s="45"/>
      <c r="J21" s="59">
        <f>J5+J7+J9+J11+J13+J15+J17+J19</f>
        <v>60</v>
      </c>
      <c r="K21" s="46"/>
      <c r="L21" s="29"/>
      <c r="M21" s="77">
        <f>SUM(M5:M20)</f>
        <v>40.008838148870439</v>
      </c>
      <c r="N21" s="83">
        <f>N5+N7+N9+N11+N13+N15+N17+N19</f>
        <v>4.0008838148870431</v>
      </c>
      <c r="P21" s="87"/>
      <c r="Q21" s="87"/>
      <c r="R21" s="87"/>
      <c r="S21" s="87"/>
      <c r="T21" s="87"/>
    </row>
    <row r="22" spans="1:20" ht="18.600000000000001" thickBo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0"/>
      <c r="M22" s="3"/>
      <c r="N22" s="3"/>
      <c r="P22" s="87"/>
      <c r="Q22" s="87"/>
      <c r="R22" s="87"/>
      <c r="S22" s="87"/>
      <c r="T22" s="87"/>
    </row>
  </sheetData>
  <mergeCells count="77">
    <mergeCell ref="P19:T22"/>
    <mergeCell ref="P3:Q3"/>
    <mergeCell ref="P1:Q1"/>
    <mergeCell ref="S1:T1"/>
    <mergeCell ref="P10:Q10"/>
    <mergeCell ref="P11:Q11"/>
    <mergeCell ref="M15:M16"/>
    <mergeCell ref="M17:M18"/>
    <mergeCell ref="M19:M20"/>
    <mergeCell ref="L1:L22"/>
    <mergeCell ref="K13:K14"/>
    <mergeCell ref="K15:K16"/>
    <mergeCell ref="K17:K18"/>
    <mergeCell ref="K19:K20"/>
    <mergeCell ref="M1:M4"/>
    <mergeCell ref="M5:M6"/>
    <mergeCell ref="M7:M8"/>
    <mergeCell ref="M9:M10"/>
    <mergeCell ref="M11:M12"/>
    <mergeCell ref="M13:M14"/>
    <mergeCell ref="I13:I14"/>
    <mergeCell ref="I15:I16"/>
    <mergeCell ref="I17:I18"/>
    <mergeCell ref="I19:I20"/>
    <mergeCell ref="B21:I21"/>
    <mergeCell ref="K2:K4"/>
    <mergeCell ref="K5:K6"/>
    <mergeCell ref="K7:K8"/>
    <mergeCell ref="K9:K10"/>
    <mergeCell ref="K11:K12"/>
    <mergeCell ref="I1:I4"/>
    <mergeCell ref="I5:I6"/>
    <mergeCell ref="I7:I8"/>
    <mergeCell ref="I9:I10"/>
    <mergeCell ref="C20:D20"/>
    <mergeCell ref="E1:E2"/>
    <mergeCell ref="G1:G2"/>
    <mergeCell ref="H1:H2"/>
    <mergeCell ref="G3:G4"/>
    <mergeCell ref="H3:H4"/>
    <mergeCell ref="I11:I12"/>
    <mergeCell ref="C8:D8"/>
    <mergeCell ref="C10:D10"/>
    <mergeCell ref="C12:D12"/>
    <mergeCell ref="C14:D14"/>
    <mergeCell ref="C16:D16"/>
    <mergeCell ref="C18:D18"/>
    <mergeCell ref="A18:A19"/>
    <mergeCell ref="A20:A21"/>
    <mergeCell ref="B17:B18"/>
    <mergeCell ref="E17:E18"/>
    <mergeCell ref="B19:B20"/>
    <mergeCell ref="E19:E20"/>
    <mergeCell ref="B15:B16"/>
    <mergeCell ref="E15:E16"/>
    <mergeCell ref="A16:A17"/>
    <mergeCell ref="C6:D6"/>
    <mergeCell ref="A1:A3"/>
    <mergeCell ref="A12:A13"/>
    <mergeCell ref="A14:A15"/>
    <mergeCell ref="B11:B12"/>
    <mergeCell ref="E11:E12"/>
    <mergeCell ref="B13:B14"/>
    <mergeCell ref="E13:E14"/>
    <mergeCell ref="A8:A9"/>
    <mergeCell ref="A10:A11"/>
    <mergeCell ref="B7:B8"/>
    <mergeCell ref="E7:E8"/>
    <mergeCell ref="B9:B10"/>
    <mergeCell ref="E9:E10"/>
    <mergeCell ref="A4:A5"/>
    <mergeCell ref="A6:A7"/>
    <mergeCell ref="B5:B6"/>
    <mergeCell ref="E5:E6"/>
    <mergeCell ref="B1:B4"/>
    <mergeCell ref="C4:D4"/>
    <mergeCell ref="C1:D2"/>
  </mergeCells>
  <pageMargins left="0.7" right="0.7" top="0.75" bottom="0.75" header="0.3" footer="0.3"/>
  <pageSetup paperSize="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工作表</vt:lpstr>
      </vt:variant>
      <vt:variant>
        <vt:i4>1</vt:i4>
      </vt:variant>
      <vt:variant>
        <vt:lpstr>图表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Sheet1</vt:lpstr>
      <vt:lpstr>Chart1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2018-03-21T23:40:07Z</cp:lastPrinted>
  <dcterms:created xsi:type="dcterms:W3CDTF">2018-03-21T23:11:55Z</dcterms:created>
  <dcterms:modified xsi:type="dcterms:W3CDTF">2018-03-22T02:04:24Z</dcterms:modified>
</cp:coreProperties>
</file>