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Carl_Documents\Carl-02我的文档\重点文档\APG文档\德州规则\"/>
    </mc:Choice>
  </mc:AlternateContent>
  <xr:revisionPtr revIDLastSave="0" documentId="13_ncr:1_{7C91CFB0-FBA6-4579-9577-957134EA47A0}" xr6:coauthVersionLast="45" xr6:coauthVersionMax="46" xr10:uidLastSave="{00000000-0000-0000-0000-000000000000}"/>
  <bookViews>
    <workbookView xWindow="-120" yWindow="-120" windowWidth="29040" windowHeight="15210" activeTab="1" xr2:uid="{00000000-000D-0000-FFFF-FFFF00000000}"/>
  </bookViews>
  <sheets>
    <sheet name="Sheet1" sheetId="1" r:id="rId1"/>
    <sheet name="Sheet2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7" i="2" l="1"/>
  <c r="N33" i="2" l="1"/>
  <c r="Q27" i="2"/>
  <c r="O27" i="2"/>
  <c r="N26" i="2"/>
  <c r="U26" i="2" s="1"/>
  <c r="U27" i="2" s="1"/>
  <c r="M26" i="2"/>
  <c r="T31" i="2"/>
  <c r="O31" i="2"/>
  <c r="T26" i="2"/>
  <c r="M27" i="2" s="1"/>
  <c r="T27" i="2" s="1"/>
  <c r="Q15" i="2"/>
  <c r="O15" i="2"/>
  <c r="N14" i="2"/>
  <c r="U14" i="2" s="1"/>
  <c r="U15" i="2" s="1"/>
  <c r="M14" i="2"/>
  <c r="T14" i="2" s="1"/>
  <c r="T28" i="2" l="1"/>
  <c r="P27" i="2"/>
  <c r="O28" i="2" s="1"/>
  <c r="S27" i="2"/>
  <c r="R27" i="2"/>
  <c r="Q28" i="2" s="1"/>
  <c r="S26" i="2"/>
  <c r="S14" i="2"/>
  <c r="M15" i="2"/>
  <c r="T15" i="2" s="1"/>
  <c r="R15" i="2" s="1"/>
  <c r="N28" i="2" l="1"/>
  <c r="U28" i="2" s="1"/>
  <c r="P28" i="2" s="1"/>
  <c r="O29" i="2" s="1"/>
  <c r="S28" i="2"/>
  <c r="Q16" i="2"/>
  <c r="P15" i="2"/>
  <c r="O16" i="2" s="1"/>
  <c r="T16" i="2"/>
  <c r="S15" i="2"/>
  <c r="N16" i="2" l="1"/>
  <c r="U16" i="2" s="1"/>
  <c r="U29" i="2"/>
  <c r="M29" i="2"/>
  <c r="T29" i="2" s="1"/>
  <c r="R28" i="2"/>
  <c r="Q29" i="2" s="1"/>
  <c r="N30" i="2"/>
  <c r="U30" i="2" s="1"/>
  <c r="P29" i="2" l="1"/>
  <c r="O30" i="2" s="1"/>
  <c r="S29" i="2"/>
  <c r="T30" i="2"/>
  <c r="R29" i="2"/>
  <c r="Q30" i="2" s="1"/>
  <c r="P30" i="2" s="1"/>
  <c r="S30" i="2"/>
  <c r="R30" i="2"/>
  <c r="P16" i="2"/>
  <c r="O17" i="2" s="1"/>
  <c r="U17" i="2"/>
  <c r="S16" i="2"/>
  <c r="R16" i="2"/>
  <c r="Q17" i="2" s="1"/>
  <c r="T17" i="2" l="1"/>
  <c r="N18" i="2" s="1"/>
  <c r="T18" i="2" l="1"/>
  <c r="S17" i="2"/>
  <c r="P17" i="2"/>
  <c r="O18" i="2" s="1"/>
  <c r="R17" i="2"/>
  <c r="Q18" i="2" s="1"/>
  <c r="U18" i="2" l="1"/>
  <c r="P18" i="2" s="1"/>
  <c r="S18" i="2" l="1"/>
  <c r="R18" i="2"/>
  <c r="N31" i="2"/>
  <c r="U31" i="2" s="1"/>
  <c r="S31" i="2" s="1"/>
  <c r="R31" i="2" l="1"/>
  <c r="Q32" i="2" s="1"/>
  <c r="U32" i="2"/>
  <c r="P31" i="2"/>
  <c r="O32" i="2" s="1"/>
  <c r="M32" i="2" l="1"/>
  <c r="T32" i="2" s="1"/>
  <c r="T33" i="2" l="1"/>
  <c r="U33" i="2"/>
  <c r="S32" i="2"/>
  <c r="R32" i="2"/>
  <c r="Q33" i="2" s="1"/>
  <c r="P32" i="2"/>
  <c r="O33" i="2" s="1"/>
  <c r="R33" i="2" l="1"/>
  <c r="S33" i="2"/>
  <c r="P33" i="2"/>
</calcChain>
</file>

<file path=xl/sharedStrings.xml><?xml version="1.0" encoding="utf-8"?>
<sst xmlns="http://schemas.openxmlformats.org/spreadsheetml/2006/main" count="261" uniqueCount="61">
  <si>
    <t>AI 各条街 的下注尺度优化建议</t>
  </si>
  <si>
    <t>翻牌前</t>
  </si>
  <si>
    <t>OPEN</t>
  </si>
  <si>
    <t>ALLIN</t>
  </si>
  <si>
    <t>3BET</t>
  </si>
  <si>
    <t>mini</t>
  </si>
  <si>
    <t>2.5X</t>
  </si>
  <si>
    <t>3.5X</t>
  </si>
  <si>
    <t>5X</t>
  </si>
  <si>
    <t>4BET</t>
  </si>
  <si>
    <t>5BET</t>
  </si>
  <si>
    <t>4X</t>
  </si>
  <si>
    <t>FLOP</t>
  </si>
  <si>
    <t>BET</t>
  </si>
  <si>
    <t>1/3POT</t>
  </si>
  <si>
    <t>1/2POT</t>
  </si>
  <si>
    <t>3/4POT</t>
  </si>
  <si>
    <t>POT</t>
  </si>
  <si>
    <t>1.5X POT</t>
  </si>
  <si>
    <t>Raise</t>
  </si>
  <si>
    <t>TURN</t>
  </si>
  <si>
    <t>RIVER</t>
  </si>
  <si>
    <t>200bb</t>
    <phoneticPr fontId="2" type="noConversion"/>
  </si>
  <si>
    <t>2、牌局例子1：</t>
    <phoneticPr fontId="4" type="noConversion"/>
  </si>
  <si>
    <t>下注回合</t>
    <phoneticPr fontId="4" type="noConversion"/>
  </si>
  <si>
    <t>翻牌前</t>
    <phoneticPr fontId="4" type="noConversion"/>
  </si>
  <si>
    <t>翻牌后</t>
    <phoneticPr fontId="4" type="noConversion"/>
  </si>
  <si>
    <t>操作顺序</t>
    <phoneticPr fontId="4" type="noConversion"/>
  </si>
  <si>
    <t>A</t>
    <phoneticPr fontId="4" type="noConversion"/>
  </si>
  <si>
    <t>B</t>
    <phoneticPr fontId="4" type="noConversion"/>
  </si>
  <si>
    <t>最小加注差额</t>
    <phoneticPr fontId="4" type="noConversion"/>
  </si>
  <si>
    <t>当前最大下注</t>
    <phoneticPr fontId="4" type="noConversion"/>
  </si>
  <si>
    <t>总底池</t>
    <phoneticPr fontId="4" type="noConversion"/>
  </si>
  <si>
    <t>牌局开始</t>
    <phoneticPr fontId="4" type="noConversion"/>
  </si>
  <si>
    <r>
      <t>B</t>
    </r>
    <r>
      <rPr>
        <sz val="11"/>
        <color theme="1"/>
        <rFont val="等线"/>
        <family val="3"/>
        <charset val="134"/>
        <scheme val="minor"/>
      </rPr>
      <t>B</t>
    </r>
    <phoneticPr fontId="4" type="noConversion"/>
  </si>
  <si>
    <t>SB&amp;D</t>
    <phoneticPr fontId="4" type="noConversion"/>
  </si>
  <si>
    <t>——</t>
    <phoneticPr fontId="4" type="noConversion"/>
  </si>
  <si>
    <t>备注</t>
    <phoneticPr fontId="4" type="noConversion"/>
  </si>
  <si>
    <t>系统强制下大小盲</t>
    <phoneticPr fontId="4" type="noConversion"/>
  </si>
  <si>
    <t>A属于open，下注到5个大盲</t>
    <phoneticPr fontId="4" type="noConversion"/>
  </si>
  <si>
    <t>当前</t>
    <phoneticPr fontId="4" type="noConversion"/>
  </si>
  <si>
    <t>更新</t>
    <phoneticPr fontId="4" type="noConversion"/>
  </si>
  <si>
    <t>1、以下牌局假设：</t>
    <phoneticPr fontId="4" type="noConversion"/>
  </si>
  <si>
    <t>小盲</t>
    <phoneticPr fontId="4" type="noConversion"/>
  </si>
  <si>
    <t>大盲</t>
    <phoneticPr fontId="4" type="noConversion"/>
  </si>
  <si>
    <t>玩家额外下注</t>
    <phoneticPr fontId="4" type="noConversion"/>
  </si>
  <si>
    <t>B属于3BET，加注1mini</t>
    <phoneticPr fontId="4" type="noConversion"/>
  </si>
  <si>
    <t>A属于4BET，加注2.5X</t>
    <phoneticPr fontId="4" type="noConversion"/>
  </si>
  <si>
    <t>B属于5BET，加注4X</t>
    <phoneticPr fontId="4" type="noConversion"/>
  </si>
  <si>
    <r>
      <t>因为我们的</t>
    </r>
    <r>
      <rPr>
        <sz val="11"/>
        <color theme="1"/>
        <rFont val="等线"/>
        <family val="3"/>
        <charset val="134"/>
        <scheme val="minor"/>
      </rPr>
      <t>BettingTree已经到头了，如果此时A是机器人，他只能选择"弃牌"或者"all in"；</t>
    </r>
    <phoneticPr fontId="4" type="noConversion"/>
  </si>
  <si>
    <t>如果上一步中A是玩家，且加注或者all in了，那么这一步B是机器人，同理B只能选择"弃牌"或者"all in"</t>
    <phoneticPr fontId="4" type="noConversion"/>
  </si>
  <si>
    <t>3、牌局例子2：</t>
    <phoneticPr fontId="4" type="noConversion"/>
  </si>
  <si>
    <t>A是庄家，所以B先行动，B属于BET，加注1/2POT</t>
    <phoneticPr fontId="4" type="noConversion"/>
  </si>
  <si>
    <t>A本轮累计</t>
    <phoneticPr fontId="4" type="noConversion"/>
  </si>
  <si>
    <t>B本轮累计</t>
    <phoneticPr fontId="4" type="noConversion"/>
  </si>
  <si>
    <t>A属于Raise，A加注1mini</t>
    <phoneticPr fontId="4" type="noConversion"/>
  </si>
  <si>
    <t>B属于3BET，加注4X</t>
    <phoneticPr fontId="4" type="noConversion"/>
  </si>
  <si>
    <r>
      <t>3、</t>
    </r>
    <r>
      <rPr>
        <sz val="11"/>
        <color theme="1"/>
        <rFont val="等线"/>
        <family val="3"/>
        <charset val="134"/>
        <scheme val="minor"/>
      </rPr>
      <t>POT指总底池</t>
    </r>
    <phoneticPr fontId="4" type="noConversion"/>
  </si>
  <si>
    <t>1、mini指最小加注；</t>
    <phoneticPr fontId="4" type="noConversion"/>
  </si>
  <si>
    <t>……</t>
    <phoneticPr fontId="4" type="noConversion"/>
  </si>
  <si>
    <t>2、X指前一个人本轮累计下注；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</si>
</sst>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sz val="9"/>
      <name val="等线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58" fontId="0" fillId="0" borderId="2" xfId="0" applyNumberFormat="1" applyBorder="1" applyAlignment="1">
      <alignment horizontal="center" vertical="center"/>
    </xf>
    <xf numFmtId="0" fontId="0" fillId="0" borderId="0" xfId="0" applyBorder="1"/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3" fillId="0" borderId="0" xfId="0" applyFont="1" applyAlignment="1">
      <alignment horizontal="center" vertical="center"/>
    </xf>
    <xf numFmtId="0" fontId="5" fillId="0" borderId="0" xfId="0" applyFont="1"/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0" fillId="0" borderId="9" xfId="0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9" xfId="0" applyFont="1" applyBorder="1"/>
    <xf numFmtId="0" fontId="0" fillId="2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9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5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workbookViewId="0">
      <selection sqref="A1:XFD1048576"/>
    </sheetView>
  </sheetViews>
  <sheetFormatPr defaultColWidth="9" defaultRowHeight="14.25" x14ac:dyDescent="0.2"/>
  <cols>
    <col min="2" max="2" width="9" style="1"/>
    <col min="3" max="3" width="11.25" style="1" customWidth="1"/>
    <col min="4" max="5" width="7.625" style="1" bestFit="1" customWidth="1"/>
    <col min="6" max="6" width="10.375" style="1" bestFit="1" customWidth="1"/>
  </cols>
  <sheetData>
    <row r="1" spans="1:9" ht="44.25" customHeight="1" x14ac:dyDescent="0.35">
      <c r="A1" s="2" t="s">
        <v>0</v>
      </c>
      <c r="B1" s="3"/>
      <c r="C1" s="3"/>
      <c r="D1" s="3"/>
      <c r="E1" s="3"/>
      <c r="F1" s="14" t="s">
        <v>22</v>
      </c>
      <c r="G1" s="2"/>
    </row>
    <row r="3" spans="1:9" x14ac:dyDescent="0.2">
      <c r="A3" s="24" t="s">
        <v>1</v>
      </c>
      <c r="B3" s="4" t="s">
        <v>2</v>
      </c>
      <c r="C3" s="4">
        <v>2</v>
      </c>
      <c r="D3" s="4">
        <v>2.5</v>
      </c>
      <c r="E3" s="4">
        <v>3</v>
      </c>
      <c r="F3" s="4">
        <v>5</v>
      </c>
      <c r="G3" s="5" t="s">
        <v>3</v>
      </c>
    </row>
    <row r="4" spans="1:9" x14ac:dyDescent="0.2">
      <c r="A4" s="25"/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7" t="s">
        <v>3</v>
      </c>
    </row>
    <row r="5" spans="1:9" x14ac:dyDescent="0.2">
      <c r="A5" s="25"/>
      <c r="B5" s="6" t="s">
        <v>9</v>
      </c>
      <c r="C5" s="6" t="s">
        <v>5</v>
      </c>
      <c r="D5" s="6" t="s">
        <v>6</v>
      </c>
      <c r="E5" s="6" t="s">
        <v>7</v>
      </c>
      <c r="F5" s="6" t="s">
        <v>8</v>
      </c>
      <c r="G5" s="7" t="s">
        <v>3</v>
      </c>
    </row>
    <row r="6" spans="1:9" x14ac:dyDescent="0.2">
      <c r="A6" s="25"/>
      <c r="B6" s="6" t="s">
        <v>10</v>
      </c>
      <c r="C6" s="6" t="s">
        <v>5</v>
      </c>
      <c r="D6" s="6" t="s">
        <v>6</v>
      </c>
      <c r="E6" s="6" t="s">
        <v>11</v>
      </c>
      <c r="F6" s="6" t="s">
        <v>3</v>
      </c>
      <c r="G6" s="8"/>
    </row>
    <row r="7" spans="1:9" x14ac:dyDescent="0.2">
      <c r="A7" s="24" t="s">
        <v>12</v>
      </c>
      <c r="B7" s="4" t="s">
        <v>13</v>
      </c>
      <c r="C7" s="9"/>
      <c r="D7" s="4" t="s">
        <v>14</v>
      </c>
      <c r="E7" s="4" t="s">
        <v>15</v>
      </c>
      <c r="F7" s="4" t="s">
        <v>16</v>
      </c>
      <c r="G7" s="4" t="s">
        <v>17</v>
      </c>
      <c r="H7" s="4" t="s">
        <v>18</v>
      </c>
      <c r="I7" s="5" t="s">
        <v>3</v>
      </c>
    </row>
    <row r="8" spans="1:9" x14ac:dyDescent="0.2">
      <c r="A8" s="25"/>
      <c r="B8" s="6" t="s">
        <v>19</v>
      </c>
      <c r="C8" s="6" t="s">
        <v>5</v>
      </c>
      <c r="D8" s="6" t="s">
        <v>6</v>
      </c>
      <c r="E8" s="6" t="s">
        <v>11</v>
      </c>
      <c r="F8" s="6" t="s">
        <v>3</v>
      </c>
      <c r="G8" s="10"/>
      <c r="H8" s="10"/>
      <c r="I8" s="8"/>
    </row>
    <row r="9" spans="1:9" x14ac:dyDescent="0.2">
      <c r="A9" s="25"/>
      <c r="B9" s="6" t="s">
        <v>4</v>
      </c>
      <c r="C9" s="6" t="s">
        <v>5</v>
      </c>
      <c r="D9" s="6" t="s">
        <v>6</v>
      </c>
      <c r="E9" s="6" t="s">
        <v>11</v>
      </c>
      <c r="F9" s="6" t="s">
        <v>3</v>
      </c>
      <c r="G9" s="10"/>
      <c r="H9" s="10"/>
      <c r="I9" s="8"/>
    </row>
    <row r="10" spans="1:9" x14ac:dyDescent="0.2">
      <c r="A10" s="26"/>
      <c r="B10" s="11" t="s">
        <v>9</v>
      </c>
      <c r="C10" s="11" t="s">
        <v>5</v>
      </c>
      <c r="D10" s="11" t="s">
        <v>6</v>
      </c>
      <c r="E10" s="11" t="s">
        <v>11</v>
      </c>
      <c r="F10" s="11" t="s">
        <v>3</v>
      </c>
      <c r="G10" s="12"/>
      <c r="H10" s="12"/>
      <c r="I10" s="13"/>
    </row>
    <row r="11" spans="1:9" x14ac:dyDescent="0.2">
      <c r="A11" s="27" t="s">
        <v>20</v>
      </c>
      <c r="B11" s="4" t="s">
        <v>13</v>
      </c>
      <c r="C11" s="9"/>
      <c r="D11" s="4" t="s">
        <v>14</v>
      </c>
      <c r="E11" s="4" t="s">
        <v>15</v>
      </c>
      <c r="F11" s="4" t="s">
        <v>16</v>
      </c>
      <c r="G11" s="4" t="s">
        <v>17</v>
      </c>
      <c r="H11" s="4" t="s">
        <v>18</v>
      </c>
      <c r="I11" s="5" t="s">
        <v>3</v>
      </c>
    </row>
    <row r="12" spans="1:9" x14ac:dyDescent="0.2">
      <c r="A12" s="28"/>
      <c r="B12" s="6" t="s">
        <v>19</v>
      </c>
      <c r="C12" s="6" t="s">
        <v>5</v>
      </c>
      <c r="D12" s="6" t="s">
        <v>6</v>
      </c>
      <c r="E12" s="6" t="s">
        <v>11</v>
      </c>
      <c r="F12" s="6" t="s">
        <v>3</v>
      </c>
      <c r="G12" s="10"/>
      <c r="H12" s="10"/>
      <c r="I12" s="8"/>
    </row>
    <row r="13" spans="1:9" x14ac:dyDescent="0.2">
      <c r="A13" s="28"/>
      <c r="B13" s="6" t="s">
        <v>4</v>
      </c>
      <c r="C13" s="6" t="s">
        <v>5</v>
      </c>
      <c r="D13" s="6" t="s">
        <v>6</v>
      </c>
      <c r="E13" s="6" t="s">
        <v>11</v>
      </c>
      <c r="F13" s="6" t="s">
        <v>3</v>
      </c>
      <c r="G13" s="10"/>
      <c r="H13" s="10"/>
      <c r="I13" s="8"/>
    </row>
    <row r="14" spans="1:9" x14ac:dyDescent="0.2">
      <c r="A14" s="29"/>
      <c r="B14" s="11" t="s">
        <v>9</v>
      </c>
      <c r="C14" s="11" t="s">
        <v>5</v>
      </c>
      <c r="D14" s="11" t="s">
        <v>6</v>
      </c>
      <c r="E14" s="11" t="s">
        <v>11</v>
      </c>
      <c r="F14" s="11" t="s">
        <v>3</v>
      </c>
      <c r="G14" s="12"/>
      <c r="H14" s="12"/>
      <c r="I14" s="13"/>
    </row>
    <row r="15" spans="1:9" x14ac:dyDescent="0.2">
      <c r="A15" s="24" t="s">
        <v>21</v>
      </c>
      <c r="B15" s="4" t="s">
        <v>13</v>
      </c>
      <c r="C15" s="9"/>
      <c r="D15" s="4" t="s">
        <v>14</v>
      </c>
      <c r="E15" s="4" t="s">
        <v>15</v>
      </c>
      <c r="F15" s="4" t="s">
        <v>16</v>
      </c>
      <c r="G15" s="4" t="s">
        <v>17</v>
      </c>
      <c r="H15" s="5" t="s">
        <v>3</v>
      </c>
    </row>
    <row r="16" spans="1:9" x14ac:dyDescent="0.2">
      <c r="A16" s="25"/>
      <c r="B16" s="6" t="s">
        <v>19</v>
      </c>
      <c r="C16" s="6" t="s">
        <v>5</v>
      </c>
      <c r="D16" s="6" t="s">
        <v>6</v>
      </c>
      <c r="E16" s="6" t="s">
        <v>11</v>
      </c>
      <c r="F16" s="6" t="s">
        <v>3</v>
      </c>
      <c r="G16" s="10"/>
      <c r="H16" s="8"/>
    </row>
    <row r="17" spans="1:8" x14ac:dyDescent="0.2">
      <c r="A17" s="25"/>
      <c r="B17" s="6" t="s">
        <v>4</v>
      </c>
      <c r="C17" s="6" t="s">
        <v>5</v>
      </c>
      <c r="D17" s="6" t="s">
        <v>6</v>
      </c>
      <c r="E17" s="6" t="s">
        <v>11</v>
      </c>
      <c r="F17" s="6" t="s">
        <v>3</v>
      </c>
      <c r="G17" s="10"/>
      <c r="H17" s="8"/>
    </row>
    <row r="18" spans="1:8" x14ac:dyDescent="0.2">
      <c r="A18" s="26"/>
      <c r="B18" s="11" t="s">
        <v>9</v>
      </c>
      <c r="C18" s="11" t="s">
        <v>5</v>
      </c>
      <c r="D18" s="11" t="s">
        <v>6</v>
      </c>
      <c r="E18" s="11" t="s">
        <v>11</v>
      </c>
      <c r="F18" s="11" t="s">
        <v>3</v>
      </c>
      <c r="G18" s="12"/>
      <c r="H18" s="13"/>
    </row>
  </sheetData>
  <mergeCells count="4">
    <mergeCell ref="A3:A6"/>
    <mergeCell ref="A7:A10"/>
    <mergeCell ref="A11:A14"/>
    <mergeCell ref="A15:A1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80E09-94BA-426B-9D1B-6E546847FB02}">
  <dimension ref="A1:V34"/>
  <sheetViews>
    <sheetView tabSelected="1" workbookViewId="0">
      <selection activeCell="I33" sqref="I33"/>
    </sheetView>
  </sheetViews>
  <sheetFormatPr defaultColWidth="9" defaultRowHeight="14.25" x14ac:dyDescent="0.2"/>
  <cols>
    <col min="2" max="2" width="9" style="1"/>
    <col min="3" max="3" width="11.25" style="1" customWidth="1"/>
    <col min="4" max="5" width="7.625" style="1" bestFit="1" customWidth="1"/>
    <col min="6" max="6" width="10.375" style="1" bestFit="1" customWidth="1"/>
    <col min="11" max="11" width="9.125" customWidth="1"/>
    <col min="13" max="14" width="7.625" customWidth="1"/>
    <col min="15" max="16" width="7.25" customWidth="1"/>
    <col min="17" max="18" width="8.875" customWidth="1"/>
    <col min="19" max="19" width="7.125" bestFit="1" customWidth="1"/>
    <col min="20" max="20" width="10.25" bestFit="1" customWidth="1"/>
    <col min="21" max="21" width="10" bestFit="1" customWidth="1"/>
    <col min="22" max="22" width="45.5" bestFit="1" customWidth="1"/>
  </cols>
  <sheetData>
    <row r="1" spans="1:22" ht="44.25" customHeight="1" x14ac:dyDescent="0.35">
      <c r="A1" s="30" t="s">
        <v>0</v>
      </c>
      <c r="B1" s="30"/>
      <c r="C1" s="30"/>
      <c r="D1" s="30"/>
      <c r="E1" s="30"/>
      <c r="F1" s="14" t="s">
        <v>22</v>
      </c>
      <c r="G1" s="2"/>
    </row>
    <row r="2" spans="1:22" ht="15" thickBot="1" x14ac:dyDescent="0.25">
      <c r="K2" s="15" t="s">
        <v>58</v>
      </c>
      <c r="N2" s="15"/>
      <c r="O2" s="15"/>
      <c r="P2" s="15"/>
      <c r="Q2" s="15"/>
    </row>
    <row r="3" spans="1:22" x14ac:dyDescent="0.2">
      <c r="A3" s="24" t="s">
        <v>1</v>
      </c>
      <c r="B3" s="4" t="s">
        <v>2</v>
      </c>
      <c r="C3" s="4">
        <v>2</v>
      </c>
      <c r="D3" s="4">
        <v>2.5</v>
      </c>
      <c r="E3" s="4">
        <v>3</v>
      </c>
      <c r="F3" s="4">
        <v>5</v>
      </c>
      <c r="G3" s="5" t="s">
        <v>3</v>
      </c>
      <c r="K3" s="15" t="s">
        <v>60</v>
      </c>
    </row>
    <row r="4" spans="1:22" x14ac:dyDescent="0.2">
      <c r="A4" s="25"/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7" t="s">
        <v>3</v>
      </c>
      <c r="K4" s="15" t="s">
        <v>57</v>
      </c>
    </row>
    <row r="5" spans="1:22" x14ac:dyDescent="0.2">
      <c r="A5" s="25"/>
      <c r="B5" s="6" t="s">
        <v>9</v>
      </c>
      <c r="C5" s="6" t="s">
        <v>5</v>
      </c>
      <c r="D5" s="6" t="s">
        <v>6</v>
      </c>
      <c r="E5" s="6" t="s">
        <v>7</v>
      </c>
      <c r="F5" s="6" t="s">
        <v>8</v>
      </c>
      <c r="G5" s="7" t="s">
        <v>3</v>
      </c>
    </row>
    <row r="6" spans="1:22" ht="15" thickBot="1" x14ac:dyDescent="0.25">
      <c r="A6" s="25"/>
      <c r="B6" s="6" t="s">
        <v>10</v>
      </c>
      <c r="C6" s="6" t="s">
        <v>5</v>
      </c>
      <c r="D6" s="6" t="s">
        <v>6</v>
      </c>
      <c r="E6" s="6" t="s">
        <v>11</v>
      </c>
      <c r="F6" s="6" t="s">
        <v>3</v>
      </c>
      <c r="G6" s="8"/>
      <c r="K6" s="18" t="s">
        <v>42</v>
      </c>
    </row>
    <row r="7" spans="1:22" x14ac:dyDescent="0.2">
      <c r="A7" s="24" t="s">
        <v>12</v>
      </c>
      <c r="B7" s="4" t="s">
        <v>13</v>
      </c>
      <c r="C7" s="9"/>
      <c r="D7" s="4" t="s">
        <v>14</v>
      </c>
      <c r="E7" s="4" t="s">
        <v>15</v>
      </c>
      <c r="F7" s="4" t="s">
        <v>16</v>
      </c>
      <c r="G7" s="4" t="s">
        <v>17</v>
      </c>
      <c r="H7" s="4" t="s">
        <v>18</v>
      </c>
      <c r="I7" s="5" t="s">
        <v>3</v>
      </c>
      <c r="K7" s="17" t="s">
        <v>43</v>
      </c>
      <c r="L7" s="1">
        <v>1</v>
      </c>
    </row>
    <row r="8" spans="1:22" x14ac:dyDescent="0.2">
      <c r="A8" s="25"/>
      <c r="B8" s="6" t="s">
        <v>19</v>
      </c>
      <c r="C8" s="6" t="s">
        <v>5</v>
      </c>
      <c r="D8" s="6" t="s">
        <v>6</v>
      </c>
      <c r="E8" s="6" t="s">
        <v>11</v>
      </c>
      <c r="F8" s="6" t="s">
        <v>3</v>
      </c>
      <c r="G8" s="10"/>
      <c r="H8" s="10"/>
      <c r="I8" s="8"/>
      <c r="K8" s="17" t="s">
        <v>44</v>
      </c>
      <c r="L8" s="1">
        <v>2</v>
      </c>
    </row>
    <row r="9" spans="1:22" x14ac:dyDescent="0.2">
      <c r="A9" s="25"/>
      <c r="B9" s="6" t="s">
        <v>4</v>
      </c>
      <c r="C9" s="6" t="s">
        <v>5</v>
      </c>
      <c r="D9" s="6" t="s">
        <v>6</v>
      </c>
      <c r="E9" s="6" t="s">
        <v>11</v>
      </c>
      <c r="F9" s="6" t="s">
        <v>3</v>
      </c>
      <c r="G9" s="10"/>
      <c r="H9" s="10"/>
      <c r="I9" s="8"/>
    </row>
    <row r="10" spans="1:22" ht="15" thickBot="1" x14ac:dyDescent="0.25">
      <c r="A10" s="26"/>
      <c r="B10" s="11" t="s">
        <v>9</v>
      </c>
      <c r="C10" s="11" t="s">
        <v>5</v>
      </c>
      <c r="D10" s="11" t="s">
        <v>6</v>
      </c>
      <c r="E10" s="11" t="s">
        <v>11</v>
      </c>
      <c r="F10" s="11" t="s">
        <v>3</v>
      </c>
      <c r="G10" s="12"/>
      <c r="H10" s="12"/>
      <c r="I10" s="13"/>
      <c r="K10" s="18" t="s">
        <v>23</v>
      </c>
      <c r="N10" s="15"/>
      <c r="O10" s="15"/>
      <c r="P10" s="15"/>
      <c r="Q10" s="15"/>
    </row>
    <row r="11" spans="1:22" x14ac:dyDescent="0.2">
      <c r="A11" s="27" t="s">
        <v>20</v>
      </c>
      <c r="B11" s="4" t="s">
        <v>13</v>
      </c>
      <c r="C11" s="9"/>
      <c r="D11" s="4" t="s">
        <v>14</v>
      </c>
      <c r="E11" s="4" t="s">
        <v>15</v>
      </c>
      <c r="F11" s="4" t="s">
        <v>16</v>
      </c>
      <c r="G11" s="4" t="s">
        <v>17</v>
      </c>
      <c r="H11" s="4" t="s">
        <v>18</v>
      </c>
      <c r="I11" s="5" t="s">
        <v>3</v>
      </c>
      <c r="K11" s="39" t="s">
        <v>24</v>
      </c>
      <c r="L11" s="39" t="s">
        <v>27</v>
      </c>
      <c r="M11" s="37" t="s">
        <v>45</v>
      </c>
      <c r="N11" s="38"/>
      <c r="O11" s="41" t="s">
        <v>30</v>
      </c>
      <c r="P11" s="42"/>
      <c r="Q11" s="41" t="s">
        <v>31</v>
      </c>
      <c r="R11" s="42"/>
      <c r="S11" s="31" t="s">
        <v>32</v>
      </c>
      <c r="T11" s="31" t="s">
        <v>53</v>
      </c>
      <c r="U11" s="31" t="s">
        <v>54</v>
      </c>
      <c r="V11" s="31" t="s">
        <v>37</v>
      </c>
    </row>
    <row r="12" spans="1:22" x14ac:dyDescent="0.2">
      <c r="A12" s="28"/>
      <c r="B12" s="6" t="s">
        <v>19</v>
      </c>
      <c r="C12" s="6" t="s">
        <v>5</v>
      </c>
      <c r="D12" s="6" t="s">
        <v>6</v>
      </c>
      <c r="E12" s="6" t="s">
        <v>11</v>
      </c>
      <c r="F12" s="6" t="s">
        <v>3</v>
      </c>
      <c r="G12" s="10"/>
      <c r="H12" s="10"/>
      <c r="I12" s="8"/>
      <c r="K12" s="40"/>
      <c r="L12" s="40"/>
      <c r="M12" s="20" t="s">
        <v>28</v>
      </c>
      <c r="N12" s="20" t="s">
        <v>29</v>
      </c>
      <c r="O12" s="43"/>
      <c r="P12" s="44"/>
      <c r="Q12" s="43"/>
      <c r="R12" s="44"/>
      <c r="S12" s="32"/>
      <c r="T12" s="32"/>
      <c r="U12" s="32"/>
      <c r="V12" s="32"/>
    </row>
    <row r="13" spans="1:22" x14ac:dyDescent="0.2">
      <c r="A13" s="28"/>
      <c r="B13" s="6" t="s">
        <v>4</v>
      </c>
      <c r="C13" s="6" t="s">
        <v>5</v>
      </c>
      <c r="D13" s="6" t="s">
        <v>6</v>
      </c>
      <c r="E13" s="6" t="s">
        <v>11</v>
      </c>
      <c r="F13" s="6" t="s">
        <v>3</v>
      </c>
      <c r="G13" s="10"/>
      <c r="H13" s="10"/>
      <c r="I13" s="8"/>
      <c r="K13" s="35" t="s">
        <v>33</v>
      </c>
      <c r="L13" s="20" t="s">
        <v>36</v>
      </c>
      <c r="M13" s="20" t="s">
        <v>35</v>
      </c>
      <c r="N13" s="20" t="s">
        <v>34</v>
      </c>
      <c r="O13" s="20" t="s">
        <v>40</v>
      </c>
      <c r="P13" s="20" t="s">
        <v>41</v>
      </c>
      <c r="Q13" s="20" t="s">
        <v>40</v>
      </c>
      <c r="R13" s="20" t="s">
        <v>41</v>
      </c>
      <c r="S13" s="20" t="s">
        <v>36</v>
      </c>
      <c r="T13" s="20" t="s">
        <v>36</v>
      </c>
      <c r="U13" s="20" t="s">
        <v>36</v>
      </c>
      <c r="V13" s="21" t="s">
        <v>36</v>
      </c>
    </row>
    <row r="14" spans="1:22" ht="15" thickBot="1" x14ac:dyDescent="0.25">
      <c r="A14" s="29"/>
      <c r="B14" s="11" t="s">
        <v>9</v>
      </c>
      <c r="C14" s="11" t="s">
        <v>5</v>
      </c>
      <c r="D14" s="11" t="s">
        <v>6</v>
      </c>
      <c r="E14" s="11" t="s">
        <v>11</v>
      </c>
      <c r="F14" s="11" t="s">
        <v>3</v>
      </c>
      <c r="G14" s="12"/>
      <c r="H14" s="12"/>
      <c r="I14" s="13"/>
      <c r="K14" s="35"/>
      <c r="L14" s="19">
        <v>0</v>
      </c>
      <c r="M14" s="19">
        <f>L7</f>
        <v>1</v>
      </c>
      <c r="N14" s="19">
        <f>L8</f>
        <v>2</v>
      </c>
      <c r="O14" s="20" t="s">
        <v>36</v>
      </c>
      <c r="P14" s="20" t="s">
        <v>36</v>
      </c>
      <c r="Q14" s="20" t="s">
        <v>36</v>
      </c>
      <c r="R14" s="20" t="s">
        <v>36</v>
      </c>
      <c r="S14" s="19">
        <f>SUM(T14:U14)</f>
        <v>3</v>
      </c>
      <c r="T14" s="19">
        <f>M14</f>
        <v>1</v>
      </c>
      <c r="U14" s="19">
        <f>N14</f>
        <v>2</v>
      </c>
      <c r="V14" s="21" t="s">
        <v>38</v>
      </c>
    </row>
    <row r="15" spans="1:22" x14ac:dyDescent="0.2">
      <c r="A15" s="24" t="s">
        <v>21</v>
      </c>
      <c r="B15" s="4" t="s">
        <v>13</v>
      </c>
      <c r="C15" s="9"/>
      <c r="D15" s="4" t="s">
        <v>14</v>
      </c>
      <c r="E15" s="4" t="s">
        <v>15</v>
      </c>
      <c r="F15" s="4" t="s">
        <v>16</v>
      </c>
      <c r="G15" s="4" t="s">
        <v>17</v>
      </c>
      <c r="H15" s="5" t="s">
        <v>3</v>
      </c>
      <c r="K15" s="36" t="s">
        <v>25</v>
      </c>
      <c r="L15" s="19">
        <v>1</v>
      </c>
      <c r="M15" s="19">
        <f>5-T14</f>
        <v>4</v>
      </c>
      <c r="N15" s="19"/>
      <c r="O15" s="22">
        <f>L8</f>
        <v>2</v>
      </c>
      <c r="P15" s="19">
        <f>MAX(O15, (T15-Q15))</f>
        <v>3</v>
      </c>
      <c r="Q15" s="22">
        <f>L8</f>
        <v>2</v>
      </c>
      <c r="R15" s="19">
        <f>MAX(T15:U15)</f>
        <v>5</v>
      </c>
      <c r="S15" s="19">
        <f>SUM(T15:U15)</f>
        <v>7</v>
      </c>
      <c r="T15" s="19">
        <f t="shared" ref="T15:U18" si="0">T14+M15</f>
        <v>5</v>
      </c>
      <c r="U15" s="19">
        <f t="shared" si="0"/>
        <v>2</v>
      </c>
      <c r="V15" s="21" t="s">
        <v>39</v>
      </c>
    </row>
    <row r="16" spans="1:22" x14ac:dyDescent="0.2">
      <c r="A16" s="25"/>
      <c r="B16" s="6" t="s">
        <v>19</v>
      </c>
      <c r="C16" s="6" t="s">
        <v>5</v>
      </c>
      <c r="D16" s="6" t="s">
        <v>6</v>
      </c>
      <c r="E16" s="6" t="s">
        <v>11</v>
      </c>
      <c r="F16" s="6" t="s">
        <v>3</v>
      </c>
      <c r="G16" s="10"/>
      <c r="H16" s="8"/>
      <c r="K16" s="36"/>
      <c r="L16" s="19">
        <v>2</v>
      </c>
      <c r="M16" s="19"/>
      <c r="N16" s="19">
        <f>(Q16+O16*1)-U15</f>
        <v>6</v>
      </c>
      <c r="O16" s="19">
        <f>P15</f>
        <v>3</v>
      </c>
      <c r="P16" s="19">
        <f>MAX(O16, (U16-Q16))</f>
        <v>3</v>
      </c>
      <c r="Q16" s="19">
        <f>R15</f>
        <v>5</v>
      </c>
      <c r="R16" s="19">
        <f>MAX(T16:U16)</f>
        <v>8</v>
      </c>
      <c r="S16" s="19">
        <f>SUM(T16:U16)</f>
        <v>13</v>
      </c>
      <c r="T16" s="19">
        <f t="shared" si="0"/>
        <v>5</v>
      </c>
      <c r="U16" s="19">
        <f t="shared" si="0"/>
        <v>8</v>
      </c>
      <c r="V16" s="21" t="s">
        <v>46</v>
      </c>
    </row>
    <row r="17" spans="1:22" x14ac:dyDescent="0.2">
      <c r="A17" s="25"/>
      <c r="B17" s="6" t="s">
        <v>4</v>
      </c>
      <c r="C17" s="6" t="s">
        <v>5</v>
      </c>
      <c r="D17" s="6" t="s">
        <v>6</v>
      </c>
      <c r="E17" s="6" t="s">
        <v>11</v>
      </c>
      <c r="F17" s="6" t="s">
        <v>3</v>
      </c>
      <c r="G17" s="10"/>
      <c r="H17" s="8"/>
      <c r="K17" s="36"/>
      <c r="L17" s="19">
        <v>3</v>
      </c>
      <c r="M17" s="19">
        <f>U16*2.5-T16</f>
        <v>15</v>
      </c>
      <c r="N17" s="19"/>
      <c r="O17" s="19">
        <f>P16</f>
        <v>3</v>
      </c>
      <c r="P17" s="19">
        <f>MAX(O17, (T17-Q17))</f>
        <v>12</v>
      </c>
      <c r="Q17" s="19">
        <f>R16</f>
        <v>8</v>
      </c>
      <c r="R17" s="19">
        <f>MAX(T17:U17)</f>
        <v>20</v>
      </c>
      <c r="S17" s="19">
        <f>SUM(T17:U17)</f>
        <v>28</v>
      </c>
      <c r="T17" s="19">
        <f t="shared" si="0"/>
        <v>20</v>
      </c>
      <c r="U17" s="19">
        <f t="shared" si="0"/>
        <v>8</v>
      </c>
      <c r="V17" s="21" t="s">
        <v>47</v>
      </c>
    </row>
    <row r="18" spans="1:22" ht="15" thickBot="1" x14ac:dyDescent="0.25">
      <c r="A18" s="26"/>
      <c r="B18" s="11" t="s">
        <v>9</v>
      </c>
      <c r="C18" s="11" t="s">
        <v>5</v>
      </c>
      <c r="D18" s="11" t="s">
        <v>6</v>
      </c>
      <c r="E18" s="11" t="s">
        <v>11</v>
      </c>
      <c r="F18" s="11" t="s">
        <v>3</v>
      </c>
      <c r="G18" s="12"/>
      <c r="H18" s="13"/>
      <c r="K18" s="36"/>
      <c r="L18" s="19">
        <v>4</v>
      </c>
      <c r="M18" s="19"/>
      <c r="N18" s="19">
        <f>T17*4-U17</f>
        <v>72</v>
      </c>
      <c r="O18" s="19">
        <f>P17</f>
        <v>12</v>
      </c>
      <c r="P18" s="19">
        <f>MAX(O18, (U18-Q18))</f>
        <v>60</v>
      </c>
      <c r="Q18" s="19">
        <f>R17</f>
        <v>20</v>
      </c>
      <c r="R18" s="19">
        <f>MAX(T18:U18)</f>
        <v>80</v>
      </c>
      <c r="S18" s="19">
        <f>SUM(T18:U18)</f>
        <v>100</v>
      </c>
      <c r="T18" s="19">
        <f t="shared" si="0"/>
        <v>20</v>
      </c>
      <c r="U18" s="19">
        <f t="shared" si="0"/>
        <v>80</v>
      </c>
      <c r="V18" s="21" t="s">
        <v>48</v>
      </c>
    </row>
    <row r="19" spans="1:22" x14ac:dyDescent="0.2">
      <c r="K19" s="36"/>
      <c r="L19" s="19">
        <v>5</v>
      </c>
      <c r="M19" s="45" t="s">
        <v>49</v>
      </c>
      <c r="N19" s="46"/>
      <c r="O19" s="46"/>
      <c r="P19" s="46"/>
      <c r="Q19" s="46"/>
      <c r="R19" s="46"/>
      <c r="S19" s="46"/>
      <c r="T19" s="46"/>
      <c r="U19" s="46"/>
      <c r="V19" s="46"/>
    </row>
    <row r="20" spans="1:22" x14ac:dyDescent="0.2">
      <c r="K20" s="36"/>
      <c r="L20" s="19">
        <v>6</v>
      </c>
      <c r="M20" s="45" t="s">
        <v>50</v>
      </c>
      <c r="N20" s="46"/>
      <c r="O20" s="46"/>
      <c r="P20" s="46"/>
      <c r="Q20" s="46"/>
      <c r="R20" s="46"/>
      <c r="S20" s="46"/>
      <c r="T20" s="46"/>
      <c r="U20" s="46"/>
      <c r="V20" s="46"/>
    </row>
    <row r="22" spans="1:22" x14ac:dyDescent="0.2">
      <c r="K22" s="18" t="s">
        <v>51</v>
      </c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2" x14ac:dyDescent="0.2">
      <c r="B23"/>
      <c r="C23" s="16"/>
      <c r="K23" s="36" t="s">
        <v>24</v>
      </c>
      <c r="L23" s="36" t="s">
        <v>27</v>
      </c>
      <c r="M23" s="35" t="s">
        <v>45</v>
      </c>
      <c r="N23" s="35"/>
      <c r="O23" s="35" t="s">
        <v>30</v>
      </c>
      <c r="P23" s="35"/>
      <c r="Q23" s="35" t="s">
        <v>31</v>
      </c>
      <c r="R23" s="35"/>
      <c r="S23" s="35" t="s">
        <v>32</v>
      </c>
      <c r="T23" s="35" t="s">
        <v>53</v>
      </c>
      <c r="U23" s="35" t="s">
        <v>54</v>
      </c>
      <c r="V23" s="35" t="s">
        <v>37</v>
      </c>
    </row>
    <row r="24" spans="1:22" x14ac:dyDescent="0.2">
      <c r="B24"/>
      <c r="C24" s="16"/>
      <c r="K24" s="36"/>
      <c r="L24" s="36"/>
      <c r="M24" s="20" t="s">
        <v>28</v>
      </c>
      <c r="N24" s="20" t="s">
        <v>29</v>
      </c>
      <c r="O24" s="35"/>
      <c r="P24" s="35"/>
      <c r="Q24" s="35"/>
      <c r="R24" s="35"/>
      <c r="S24" s="35"/>
      <c r="T24" s="35"/>
      <c r="U24" s="35"/>
      <c r="V24" s="36"/>
    </row>
    <row r="25" spans="1:22" x14ac:dyDescent="0.2">
      <c r="K25" s="35" t="s">
        <v>33</v>
      </c>
      <c r="L25" s="20" t="s">
        <v>36</v>
      </c>
      <c r="M25" s="20" t="s">
        <v>35</v>
      </c>
      <c r="N25" s="20" t="s">
        <v>34</v>
      </c>
      <c r="O25" s="20" t="s">
        <v>40</v>
      </c>
      <c r="P25" s="20" t="s">
        <v>41</v>
      </c>
      <c r="Q25" s="20" t="s">
        <v>40</v>
      </c>
      <c r="R25" s="20" t="s">
        <v>41</v>
      </c>
      <c r="S25" s="20" t="s">
        <v>36</v>
      </c>
      <c r="T25" s="20" t="s">
        <v>36</v>
      </c>
      <c r="U25" s="20" t="s">
        <v>36</v>
      </c>
      <c r="V25" s="21" t="s">
        <v>36</v>
      </c>
    </row>
    <row r="26" spans="1:22" x14ac:dyDescent="0.2">
      <c r="K26" s="35"/>
      <c r="L26" s="19">
        <v>0</v>
      </c>
      <c r="M26" s="19">
        <f>L7</f>
        <v>1</v>
      </c>
      <c r="N26" s="19">
        <f>L8</f>
        <v>2</v>
      </c>
      <c r="O26" s="20" t="s">
        <v>36</v>
      </c>
      <c r="P26" s="20" t="s">
        <v>36</v>
      </c>
      <c r="Q26" s="20" t="s">
        <v>36</v>
      </c>
      <c r="R26" s="20" t="s">
        <v>36</v>
      </c>
      <c r="S26" s="19">
        <f>SUM(T26:U26)</f>
        <v>3</v>
      </c>
      <c r="T26" s="19">
        <f>M26</f>
        <v>1</v>
      </c>
      <c r="U26" s="19">
        <f>N26</f>
        <v>2</v>
      </c>
      <c r="V26" s="21" t="s">
        <v>38</v>
      </c>
    </row>
    <row r="27" spans="1:22" x14ac:dyDescent="0.2">
      <c r="K27" s="36" t="s">
        <v>25</v>
      </c>
      <c r="L27" s="19">
        <v>1</v>
      </c>
      <c r="M27" s="19">
        <f>5-T26</f>
        <v>4</v>
      </c>
      <c r="N27" s="19"/>
      <c r="O27" s="22">
        <f>L8</f>
        <v>2</v>
      </c>
      <c r="P27" s="19">
        <f>MAX(O27, (T27-Q27))</f>
        <v>3</v>
      </c>
      <c r="Q27" s="22">
        <f>L8</f>
        <v>2</v>
      </c>
      <c r="R27" s="19">
        <f t="shared" ref="R27:R33" si="1">MAX(T27:U27)</f>
        <v>5</v>
      </c>
      <c r="S27" s="19">
        <f>SUM(T27:U27)</f>
        <v>7</v>
      </c>
      <c r="T27" s="19">
        <f t="shared" ref="T27:U30" si="2">T26+M27</f>
        <v>5</v>
      </c>
      <c r="U27" s="19">
        <f t="shared" si="2"/>
        <v>2</v>
      </c>
      <c r="V27" s="21" t="s">
        <v>39</v>
      </c>
    </row>
    <row r="28" spans="1:22" x14ac:dyDescent="0.2">
      <c r="K28" s="36"/>
      <c r="L28" s="19">
        <v>2</v>
      </c>
      <c r="M28" s="19"/>
      <c r="N28" s="19">
        <f>(Q28+O28*1)-U27</f>
        <v>6</v>
      </c>
      <c r="O28" s="19">
        <f>P27</f>
        <v>3</v>
      </c>
      <c r="P28" s="19">
        <f>MAX(O28, (U28-Q28))</f>
        <v>3</v>
      </c>
      <c r="Q28" s="19">
        <f>R27</f>
        <v>5</v>
      </c>
      <c r="R28" s="19">
        <f t="shared" si="1"/>
        <v>8</v>
      </c>
      <c r="S28" s="19">
        <f>SUM(T28:U28)</f>
        <v>13</v>
      </c>
      <c r="T28" s="19">
        <f t="shared" si="2"/>
        <v>5</v>
      </c>
      <c r="U28" s="19">
        <f t="shared" si="2"/>
        <v>8</v>
      </c>
      <c r="V28" s="21" t="s">
        <v>46</v>
      </c>
    </row>
    <row r="29" spans="1:22" x14ac:dyDescent="0.2">
      <c r="K29" s="36"/>
      <c r="L29" s="19">
        <v>3</v>
      </c>
      <c r="M29" s="19">
        <f>U28*2.5-T28</f>
        <v>15</v>
      </c>
      <c r="N29" s="19"/>
      <c r="O29" s="19">
        <f>P28</f>
        <v>3</v>
      </c>
      <c r="P29" s="19">
        <f>MAX(O29, (T29-Q29))</f>
        <v>12</v>
      </c>
      <c r="Q29" s="19">
        <f>R28</f>
        <v>8</v>
      </c>
      <c r="R29" s="19">
        <f t="shared" si="1"/>
        <v>20</v>
      </c>
      <c r="S29" s="19">
        <f>SUM(T29:U29)</f>
        <v>28</v>
      </c>
      <c r="T29" s="19">
        <f t="shared" si="2"/>
        <v>20</v>
      </c>
      <c r="U29" s="19">
        <f t="shared" si="2"/>
        <v>8</v>
      </c>
      <c r="V29" s="21" t="s">
        <v>47</v>
      </c>
    </row>
    <row r="30" spans="1:22" x14ac:dyDescent="0.2">
      <c r="K30" s="36"/>
      <c r="L30" s="19">
        <v>4</v>
      </c>
      <c r="M30" s="19"/>
      <c r="N30" s="19">
        <f>T29*4-U29</f>
        <v>72</v>
      </c>
      <c r="O30" s="19">
        <f>P29</f>
        <v>12</v>
      </c>
      <c r="P30" s="19">
        <f>MAX(O30, (U30-Q30))</f>
        <v>60</v>
      </c>
      <c r="Q30" s="19">
        <f>R29</f>
        <v>20</v>
      </c>
      <c r="R30" s="19">
        <f t="shared" si="1"/>
        <v>80</v>
      </c>
      <c r="S30" s="19">
        <f>SUM(T30:U30)</f>
        <v>100</v>
      </c>
      <c r="T30" s="19">
        <f t="shared" si="2"/>
        <v>20</v>
      </c>
      <c r="U30" s="19">
        <f t="shared" si="2"/>
        <v>80</v>
      </c>
      <c r="V30" s="21" t="s">
        <v>48</v>
      </c>
    </row>
    <row r="31" spans="1:22" x14ac:dyDescent="0.2">
      <c r="K31" s="35" t="s">
        <v>26</v>
      </c>
      <c r="L31" s="19">
        <v>1</v>
      </c>
      <c r="M31" s="19"/>
      <c r="N31" s="19">
        <f>(Q31-0)+(S30+(Q31-0))*1/2</f>
        <v>50</v>
      </c>
      <c r="O31" s="22">
        <f>L8</f>
        <v>2</v>
      </c>
      <c r="P31" s="19">
        <f>MAX(O31, (U31-Q31))</f>
        <v>50</v>
      </c>
      <c r="Q31" s="22">
        <v>0</v>
      </c>
      <c r="R31" s="19">
        <f t="shared" si="1"/>
        <v>50</v>
      </c>
      <c r="S31" s="22">
        <f>$S$30+SUM(T31:U31)</f>
        <v>150</v>
      </c>
      <c r="T31" s="22">
        <f>M31</f>
        <v>0</v>
      </c>
      <c r="U31" s="22">
        <f>N31</f>
        <v>50</v>
      </c>
      <c r="V31" s="21" t="s">
        <v>52</v>
      </c>
    </row>
    <row r="32" spans="1:22" x14ac:dyDescent="0.2">
      <c r="K32" s="36"/>
      <c r="L32" s="19">
        <v>2</v>
      </c>
      <c r="M32" s="19">
        <f>(Q32+O32*1)-T31</f>
        <v>100</v>
      </c>
      <c r="N32" s="19"/>
      <c r="O32" s="19">
        <f>P31</f>
        <v>50</v>
      </c>
      <c r="P32" s="19">
        <f>MAX(O32, (T32-Q32))</f>
        <v>50</v>
      </c>
      <c r="Q32" s="19">
        <f>R31</f>
        <v>50</v>
      </c>
      <c r="R32" s="19">
        <f t="shared" si="1"/>
        <v>100</v>
      </c>
      <c r="S32" s="23">
        <f>$S$30+SUM(T32:U32)</f>
        <v>250</v>
      </c>
      <c r="T32" s="19">
        <f>T31+M32</f>
        <v>100</v>
      </c>
      <c r="U32" s="19">
        <f>U31+N32</f>
        <v>50</v>
      </c>
      <c r="V32" s="21" t="s">
        <v>55</v>
      </c>
    </row>
    <row r="33" spans="11:22" x14ac:dyDescent="0.2">
      <c r="K33" s="36"/>
      <c r="L33" s="19">
        <v>3</v>
      </c>
      <c r="M33" s="19"/>
      <c r="N33" s="19">
        <f>T32*4-U32</f>
        <v>350</v>
      </c>
      <c r="O33" s="19">
        <f>P32</f>
        <v>50</v>
      </c>
      <c r="P33" s="19">
        <f>MAX(O33, (U33-Q33))</f>
        <v>300</v>
      </c>
      <c r="Q33" s="19">
        <f>R32</f>
        <v>100</v>
      </c>
      <c r="R33" s="19">
        <f t="shared" si="1"/>
        <v>400</v>
      </c>
      <c r="S33" s="23">
        <f>$S$30+SUM(T33:U33)</f>
        <v>600</v>
      </c>
      <c r="T33" s="19">
        <f>T32+M33</f>
        <v>100</v>
      </c>
      <c r="U33" s="19">
        <f>U32+N33</f>
        <v>400</v>
      </c>
      <c r="V33" s="21" t="s">
        <v>56</v>
      </c>
    </row>
    <row r="34" spans="11:22" x14ac:dyDescent="0.2">
      <c r="K34" s="33" t="s">
        <v>59</v>
      </c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</row>
  </sheetData>
  <mergeCells count="31">
    <mergeCell ref="U23:U24"/>
    <mergeCell ref="A3:A6"/>
    <mergeCell ref="A7:A10"/>
    <mergeCell ref="A11:A14"/>
    <mergeCell ref="A15:A18"/>
    <mergeCell ref="K13:K14"/>
    <mergeCell ref="K15:K20"/>
    <mergeCell ref="K23:K24"/>
    <mergeCell ref="L23:L24"/>
    <mergeCell ref="K11:K12"/>
    <mergeCell ref="K34:V34"/>
    <mergeCell ref="K31:K33"/>
    <mergeCell ref="M11:N11"/>
    <mergeCell ref="L11:L12"/>
    <mergeCell ref="O11:P12"/>
    <mergeCell ref="Q11:R12"/>
    <mergeCell ref="V23:V24"/>
    <mergeCell ref="K25:K26"/>
    <mergeCell ref="K27:K30"/>
    <mergeCell ref="M19:V19"/>
    <mergeCell ref="M20:V20"/>
    <mergeCell ref="M23:N23"/>
    <mergeCell ref="O23:P24"/>
    <mergeCell ref="Q23:R24"/>
    <mergeCell ref="S23:S24"/>
    <mergeCell ref="T23:T24"/>
    <mergeCell ref="A1:E1"/>
    <mergeCell ref="S11:S12"/>
    <mergeCell ref="T11:T12"/>
    <mergeCell ref="U11:U12"/>
    <mergeCell ref="V11:V1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陈光城</dc:creator>
  <cp:lastModifiedBy>Administrator</cp:lastModifiedBy>
  <dcterms:created xsi:type="dcterms:W3CDTF">2015-06-05T18:19:00Z</dcterms:created>
  <dcterms:modified xsi:type="dcterms:W3CDTF">2021-03-22T02:43:19Z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