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4136458\Desktop\"/>
    </mc:Choice>
  </mc:AlternateContent>
  <bookViews>
    <workbookView xWindow="0" yWindow="0" windowWidth="26083" windowHeight="1116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K27" i="1" s="1"/>
  <c r="L27" i="1" s="1"/>
  <c r="C27" i="1"/>
  <c r="D27" i="1" s="1"/>
  <c r="E27" i="1" s="1"/>
  <c r="J26" i="1"/>
  <c r="K26" i="1" s="1"/>
  <c r="L26" i="1" s="1"/>
  <c r="C26" i="1"/>
  <c r="D26" i="1" s="1"/>
  <c r="E26" i="1" s="1"/>
  <c r="K25" i="1"/>
  <c r="L25" i="1" s="1"/>
  <c r="C25" i="1"/>
  <c r="D25" i="1" s="1"/>
  <c r="E25" i="1" s="1"/>
  <c r="J23" i="1"/>
  <c r="K23" i="1" s="1"/>
  <c r="L23" i="1" s="1"/>
  <c r="C23" i="1"/>
  <c r="D23" i="1" s="1"/>
  <c r="E23" i="1" s="1"/>
  <c r="J22" i="1"/>
  <c r="K22" i="1" s="1"/>
  <c r="L22" i="1" s="1"/>
  <c r="C22" i="1"/>
  <c r="D22" i="1" s="1"/>
  <c r="E22" i="1" s="1"/>
  <c r="K21" i="1"/>
  <c r="L21" i="1" s="1"/>
  <c r="D21" i="1"/>
  <c r="E21" i="1" s="1"/>
</calcChain>
</file>

<file path=xl/sharedStrings.xml><?xml version="1.0" encoding="utf-8"?>
<sst xmlns="http://schemas.openxmlformats.org/spreadsheetml/2006/main" count="34" uniqueCount="14">
  <si>
    <t>PAL groups</t>
  </si>
  <si>
    <t>PAL</t>
  </si>
  <si>
    <t>Lower cut-off</t>
  </si>
  <si>
    <t>Upper cut-off</t>
  </si>
  <si>
    <t>Low/Sedentary</t>
  </si>
  <si>
    <t>d</t>
  </si>
  <si>
    <t>Moderate</t>
  </si>
  <si>
    <t>CVwEI</t>
  </si>
  <si>
    <t>High</t>
  </si>
  <si>
    <t>CVwB</t>
  </si>
  <si>
    <t>CVtP</t>
  </si>
  <si>
    <t>n</t>
  </si>
  <si>
    <t>scaling</t>
  </si>
  <si>
    <t>critical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</si>
</sst>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9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327804</xdr:colOff>
      <xdr:row>2</xdr:row>
      <xdr:rowOff>17253</xdr:rowOff>
    </xdr:from>
    <xdr:to>
      <xdr:col>13</xdr:col>
      <xdr:colOff>405440</xdr:colOff>
      <xdr:row>9</xdr:row>
      <xdr:rowOff>34506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54415" y="379562"/>
          <a:ext cx="4425350" cy="1285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O27"/>
  <sheetViews>
    <sheetView tabSelected="1" workbookViewId="0">
      <selection activeCell="I33" sqref="I33"/>
    </sheetView>
  </sheetViews>
  <sheetFormatPr defaultRowHeight="14.3" x14ac:dyDescent="0.25"/>
  <sheetData>
    <row r="19" spans="2:15" x14ac:dyDescent="0.25">
      <c r="D19" s="4">
        <v>0.95</v>
      </c>
      <c r="E19" s="4">
        <v>0.95</v>
      </c>
      <c r="K19" s="4">
        <v>0.9</v>
      </c>
      <c r="L19" s="4">
        <v>0.9</v>
      </c>
    </row>
    <row r="20" spans="2:15" x14ac:dyDescent="0.25">
      <c r="B20" t="s">
        <v>0</v>
      </c>
      <c r="C20" t="s">
        <v>1</v>
      </c>
      <c r="D20" t="s">
        <v>2</v>
      </c>
      <c r="E20" t="s">
        <v>3</v>
      </c>
      <c r="I20" t="s">
        <v>0</v>
      </c>
      <c r="J20" t="s">
        <v>1</v>
      </c>
      <c r="K20" t="s">
        <v>2</v>
      </c>
      <c r="L20" t="s">
        <v>3</v>
      </c>
    </row>
    <row r="21" spans="2:15" x14ac:dyDescent="0.25">
      <c r="B21" t="s">
        <v>4</v>
      </c>
      <c r="C21">
        <v>1.55</v>
      </c>
      <c r="D21" s="1">
        <f>C21*EXP(-G$27*((SQRT($G$22^2/$G$21+$G$23^2+$G$24^2))/100)/(SQRT($G$25)))</f>
        <v>0.96486181494162437</v>
      </c>
      <c r="E21" s="1">
        <f>D21*EXP(G$27*((SQRT($G$22^2/$G$21+$G$23^2+$G$24^2))/100)/(SQRT($G$25)))</f>
        <v>1.55</v>
      </c>
      <c r="F21" s="2" t="s">
        <v>5</v>
      </c>
      <c r="G21">
        <v>2</v>
      </c>
      <c r="I21" t="s">
        <v>4</v>
      </c>
      <c r="J21" s="3">
        <v>1.76</v>
      </c>
      <c r="K21" s="5">
        <f>J21*EXP(-N$27*((SQRT($G$22^2/$G$21+$G$23^2+$G$24^2))/100)/(SQRT($G$25)))</f>
        <v>1.1917561634114573</v>
      </c>
      <c r="L21" s="1">
        <f>K21*EXP(N$27*((SQRT($G$22^2/$G$21+$G$23^2+$G$24^2))/100)/(SQRT($G$25)))</f>
        <v>1.76</v>
      </c>
      <c r="M21" s="2" t="s">
        <v>5</v>
      </c>
      <c r="N21">
        <v>2</v>
      </c>
      <c r="O21" s="1"/>
    </row>
    <row r="22" spans="2:15" x14ac:dyDescent="0.25">
      <c r="B22" t="s">
        <v>6</v>
      </c>
      <c r="C22">
        <f>1.78*G26</f>
        <v>1.78</v>
      </c>
      <c r="D22" s="1">
        <f t="shared" ref="D22:D27" si="0">C22*EXP(-G$27*((SQRT($G$22^2/$G$21+$G$23^2+$G$24^2))/100)/(SQRT($G$25)))</f>
        <v>1.1080348584490913</v>
      </c>
      <c r="E22" s="1">
        <f t="shared" ref="E22:E27" si="1">D22*EXP(G$27*((SQRT($G$22^2/$G$21+$G$23^2+$G$24^2))/100)/(SQRT($G$25)))</f>
        <v>1.7800000000000002</v>
      </c>
      <c r="F22" s="2" t="s">
        <v>7</v>
      </c>
      <c r="G22">
        <v>23</v>
      </c>
      <c r="I22" t="s">
        <v>6</v>
      </c>
      <c r="J22">
        <f>1.78*N26</f>
        <v>1.78</v>
      </c>
      <c r="K22" s="1">
        <f>J22*EXP(-N$27*((SQRT($G$22^2/$G$21+$G$23^2+$G$24^2))/100)/(SQRT($G$25)))</f>
        <v>1.2052988470865875</v>
      </c>
      <c r="L22" s="1">
        <f>K22*EXP(N$27*((SQRT($G$22^2/$G$21+$G$23^2+$G$24^2))/100)/(SQRT($G$25)))</f>
        <v>1.78</v>
      </c>
      <c r="M22" s="2" t="s">
        <v>7</v>
      </c>
      <c r="N22">
        <v>23</v>
      </c>
      <c r="O22" s="1"/>
    </row>
    <row r="23" spans="2:15" x14ac:dyDescent="0.25">
      <c r="B23" t="s">
        <v>8</v>
      </c>
      <c r="C23">
        <f>2.1*G26</f>
        <v>2.1</v>
      </c>
      <c r="D23" s="1">
        <f t="shared" si="0"/>
        <v>1.3072321363725234</v>
      </c>
      <c r="E23" s="1">
        <f t="shared" si="1"/>
        <v>2.1</v>
      </c>
      <c r="F23" s="2" t="s">
        <v>9</v>
      </c>
      <c r="G23">
        <v>8.5</v>
      </c>
      <c r="I23" t="s">
        <v>8</v>
      </c>
      <c r="J23">
        <f>2.1*N26</f>
        <v>2.1</v>
      </c>
      <c r="K23" s="1">
        <f>J23*EXP(-N$27*((SQRT($G$22^2/$G$21+$G$23^2+$G$24^2))/100)/(SQRT($G$25)))</f>
        <v>1.4219817858886707</v>
      </c>
      <c r="L23" s="1">
        <f>K23*EXP(N$27*((SQRT($G$22^2/$G$21+$G$23^2+$G$24^2))/100)/(SQRT($G$25)))</f>
        <v>2.1</v>
      </c>
      <c r="M23" s="2" t="s">
        <v>9</v>
      </c>
      <c r="N23">
        <v>8.5</v>
      </c>
      <c r="O23" s="1"/>
    </row>
    <row r="24" spans="2:15" x14ac:dyDescent="0.25">
      <c r="D24" s="1"/>
      <c r="E24" s="1"/>
      <c r="F24" s="2" t="s">
        <v>10</v>
      </c>
      <c r="G24">
        <v>15</v>
      </c>
      <c r="K24" s="1"/>
      <c r="L24" s="1"/>
      <c r="M24" s="2" t="s">
        <v>10</v>
      </c>
      <c r="N24">
        <v>15</v>
      </c>
      <c r="O24" s="1"/>
    </row>
    <row r="25" spans="2:15" x14ac:dyDescent="0.25">
      <c r="B25" t="s">
        <v>4</v>
      </c>
      <c r="C25">
        <f>1.56*G26</f>
        <v>1.56</v>
      </c>
      <c r="D25" s="1">
        <f t="shared" si="0"/>
        <v>0.97108672987673172</v>
      </c>
      <c r="E25" s="1">
        <f t="shared" si="1"/>
        <v>1.56</v>
      </c>
      <c r="F25" s="2" t="s">
        <v>11</v>
      </c>
      <c r="G25">
        <v>1</v>
      </c>
      <c r="I25" t="s">
        <v>4</v>
      </c>
      <c r="J25" s="3">
        <v>1.71</v>
      </c>
      <c r="K25" s="5">
        <f>J25*EXP(-N$27*((SQRT($G$22^2/$G$21+$G$23^2+$G$24^2))/100)/(SQRT($G$25)))</f>
        <v>1.1578994542236318</v>
      </c>
      <c r="L25" s="1">
        <f>K25*EXP(N$27*((SQRT($G$22^2/$G$21+$G$23^2+$G$24^2))/100)/(SQRT($G$25)))</f>
        <v>1.7100000000000002</v>
      </c>
      <c r="M25" s="2" t="s">
        <v>11</v>
      </c>
      <c r="N25">
        <v>1</v>
      </c>
      <c r="O25" s="1"/>
    </row>
    <row r="26" spans="2:15" x14ac:dyDescent="0.25">
      <c r="B26" t="s">
        <v>6</v>
      </c>
      <c r="C26">
        <f>1.64*G26</f>
        <v>1.64</v>
      </c>
      <c r="D26" s="1">
        <f t="shared" si="0"/>
        <v>1.0208860493575895</v>
      </c>
      <c r="E26" s="1">
        <f t="shared" si="1"/>
        <v>1.6399999999999997</v>
      </c>
      <c r="F26" t="s">
        <v>12</v>
      </c>
      <c r="G26">
        <v>1</v>
      </c>
      <c r="I26" t="s">
        <v>6</v>
      </c>
      <c r="J26">
        <f>1.64*N26</f>
        <v>1.64</v>
      </c>
      <c r="K26" s="1">
        <f>J26*EXP(-N$27*((SQRT($G$22^2/$G$21+$G$23^2+$G$24^2))/100)/(SQRT($G$25)))</f>
        <v>1.1105000613606759</v>
      </c>
      <c r="L26" s="1">
        <f>K26*EXP(N$27*((SQRT($G$22^2/$G$21+$G$23^2+$G$24^2))/100)/(SQRT($G$25)))</f>
        <v>1.6399999999999997</v>
      </c>
      <c r="M26" t="s">
        <v>12</v>
      </c>
      <c r="N26">
        <v>1</v>
      </c>
      <c r="O26" s="1"/>
    </row>
    <row r="27" spans="2:15" x14ac:dyDescent="0.25">
      <c r="B27" t="s">
        <v>8</v>
      </c>
      <c r="C27">
        <f>1.82*G26</f>
        <v>1.82</v>
      </c>
      <c r="D27" s="1">
        <f t="shared" si="0"/>
        <v>1.1329345181895203</v>
      </c>
      <c r="E27" s="1">
        <f t="shared" si="1"/>
        <v>1.82</v>
      </c>
      <c r="F27" s="2" t="s">
        <v>13</v>
      </c>
      <c r="G27">
        <v>2</v>
      </c>
      <c r="I27" t="s">
        <v>8</v>
      </c>
      <c r="J27">
        <f>1.82*N26</f>
        <v>1.82</v>
      </c>
      <c r="K27" s="1">
        <f>J27*EXP(-N$27*((SQRT($G$22^2/$G$21+$G$23^2+$G$24^2))/100)/(SQRT($G$25)))</f>
        <v>1.232384214436848</v>
      </c>
      <c r="L27" s="1">
        <f>K27*EXP(N$27*((SQRT($G$22^2/$G$21+$G$23^2+$G$24^2))/100)/(SQRT($G$25)))</f>
        <v>1.8200000000000003</v>
      </c>
      <c r="M27" s="2" t="s">
        <v>13</v>
      </c>
      <c r="N27">
        <v>1.645</v>
      </c>
      <c r="O2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Tam</dc:creator>
  <cp:lastModifiedBy>King Tam</cp:lastModifiedBy>
  <dcterms:created xsi:type="dcterms:W3CDTF">2017-03-06T07:12:14Z</dcterms:created>
  <dcterms:modified xsi:type="dcterms:W3CDTF">2017-03-06T07:18:54Z</dcterms:modified>
</cp:coreProperties>
</file>