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hi\Downloads\"/>
    </mc:Choice>
  </mc:AlternateContent>
  <xr:revisionPtr revIDLastSave="0" documentId="13_ncr:1_{56A2A752-0C2B-4568-B4E9-28E0562DA1BB}" xr6:coauthVersionLast="47" xr6:coauthVersionMax="47" xr10:uidLastSave="{00000000-0000-0000-0000-000000000000}"/>
  <bookViews>
    <workbookView xWindow="-120" yWindow="-120" windowWidth="20730" windowHeight="11160" xr2:uid="{796D9B0A-30B0-4EA4-9637-342C97FCC1B9}"/>
  </bookViews>
  <sheets>
    <sheet name="Dashboard" sheetId="1" r:id="rId1"/>
    <sheet name="Sheet1" sheetId="6" state="hidden" r:id="rId2"/>
    <sheet name="Ansalysis" sheetId="2" r:id="rId3"/>
    <sheet name="Transactions" sheetId="3" r:id="rId4"/>
    <sheet name="Data Validation" sheetId="4" r:id="rId5"/>
    <sheet name="Nov Data" sheetId="5" state="hidden" r:id="rId6"/>
  </sheets>
  <externalReferences>
    <externalReference r:id="rId7"/>
  </externalReferences>
  <definedNames>
    <definedName name="_xlchart.v1.0" hidden="1">Ansalysis!$R$28:$R$35</definedName>
    <definedName name="_xlchart.v1.1" hidden="1">Ansalysis!$S$27</definedName>
    <definedName name="_xlchart.v1.2" hidden="1">Ansalysis!$S$28:$S$35</definedName>
    <definedName name="_xlchart.v1.3" hidden="1">Ansalysis!$R$4:$S$20</definedName>
    <definedName name="_xlchart.v1.4" hidden="1">Ansalysis!$T$3</definedName>
    <definedName name="_xlchart.v1.5" hidden="1">Ansalysis!$T$4:$T$20</definedName>
    <definedName name="Categories">[1]!TblDV[Sub-category]</definedName>
    <definedName name="proper">[1]!TblDV[Sub-category]</definedName>
    <definedName name="Slicer_Category1">#N/A</definedName>
    <definedName name="Slicer_Dat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0" i="1" l="1"/>
  <c r="N20" i="1"/>
  <c r="O20" i="1" s="1"/>
  <c r="L21" i="1"/>
  <c r="N21" i="1"/>
  <c r="O21" i="1" s="1"/>
  <c r="L22" i="1"/>
  <c r="N22" i="1"/>
  <c r="O22" i="1" s="1"/>
  <c r="L23" i="1"/>
  <c r="N23" i="1"/>
  <c r="O23" i="1" s="1"/>
  <c r="L24" i="1"/>
  <c r="N24" i="1"/>
  <c r="O24" i="1" s="1"/>
  <c r="I2" i="5"/>
  <c r="I3" i="5"/>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H2"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F47" i="5"/>
  <c r="F46" i="5"/>
  <c r="F45" i="5"/>
  <c r="F44" i="5"/>
  <c r="F43" i="5"/>
  <c r="F42" i="5"/>
  <c r="F41" i="5"/>
  <c r="F40" i="5"/>
  <c r="F39" i="5"/>
  <c r="F38" i="5"/>
  <c r="F37" i="5"/>
  <c r="F36" i="5"/>
  <c r="F35" i="5"/>
  <c r="F34" i="5"/>
  <c r="F33" i="5"/>
  <c r="F32" i="5"/>
  <c r="F31" i="5"/>
  <c r="F30" i="5"/>
  <c r="F29" i="5"/>
  <c r="F28" i="5"/>
  <c r="F27" i="5"/>
  <c r="F26" i="5"/>
  <c r="F25" i="5"/>
  <c r="F24" i="5"/>
  <c r="F23" i="5"/>
  <c r="F22" i="5"/>
  <c r="F21" i="5"/>
  <c r="F20" i="5"/>
  <c r="F19" i="5"/>
  <c r="F18" i="5"/>
  <c r="F17" i="5"/>
  <c r="F16" i="5"/>
  <c r="F15" i="5"/>
  <c r="F14" i="5"/>
  <c r="F13" i="5"/>
  <c r="F12" i="5"/>
  <c r="F11" i="5"/>
  <c r="F10" i="5"/>
  <c r="F9" i="5"/>
  <c r="F8" i="5"/>
  <c r="F7" i="5"/>
  <c r="F6" i="5"/>
  <c r="F5" i="5"/>
  <c r="F4" i="5"/>
  <c r="F3" i="5"/>
  <c r="F2" i="5"/>
  <c r="F487" i="3"/>
  <c r="F486" i="3"/>
  <c r="F485" i="3"/>
  <c r="F484" i="3"/>
  <c r="F483" i="3"/>
  <c r="F482" i="3"/>
  <c r="F481" i="3"/>
  <c r="F480" i="3"/>
  <c r="F479" i="3"/>
  <c r="F478" i="3"/>
  <c r="F477" i="3"/>
  <c r="F476" i="3"/>
  <c r="F475" i="3"/>
  <c r="F474" i="3"/>
  <c r="F473" i="3"/>
  <c r="F472" i="3"/>
  <c r="F471" i="3"/>
  <c r="F470" i="3"/>
  <c r="F469" i="3"/>
  <c r="F468" i="3"/>
  <c r="F467" i="3"/>
  <c r="F466" i="3"/>
  <c r="F465" i="3"/>
  <c r="F464" i="3"/>
  <c r="F463" i="3"/>
  <c r="F462" i="3"/>
  <c r="F461" i="3"/>
  <c r="F460" i="3"/>
  <c r="F459" i="3"/>
  <c r="F458" i="3"/>
  <c r="F457" i="3"/>
  <c r="F456" i="3"/>
  <c r="F455" i="3"/>
  <c r="F454" i="3"/>
  <c r="F453" i="3"/>
  <c r="F452" i="3"/>
  <c r="F451" i="3"/>
  <c r="F450" i="3"/>
  <c r="F449" i="3"/>
  <c r="F448" i="3"/>
  <c r="F447" i="3"/>
  <c r="F446" i="3"/>
  <c r="F445" i="3"/>
  <c r="F444" i="3"/>
  <c r="F443" i="3"/>
  <c r="F442" i="3"/>
  <c r="F441" i="3"/>
  <c r="F440" i="3"/>
  <c r="F439" i="3"/>
  <c r="F438" i="3"/>
  <c r="F437" i="3"/>
  <c r="F436" i="3"/>
  <c r="F435" i="3"/>
  <c r="F434" i="3"/>
  <c r="F433" i="3"/>
  <c r="F432" i="3"/>
  <c r="F431" i="3"/>
  <c r="F430" i="3"/>
  <c r="F429" i="3"/>
  <c r="F428" i="3"/>
  <c r="F427" i="3"/>
  <c r="F426" i="3"/>
  <c r="F425" i="3"/>
  <c r="F424" i="3"/>
  <c r="F423" i="3"/>
  <c r="F422" i="3"/>
  <c r="F421" i="3"/>
  <c r="F420" i="3"/>
  <c r="F419" i="3"/>
  <c r="F418" i="3"/>
  <c r="F417" i="3"/>
  <c r="F416" i="3"/>
  <c r="F415" i="3"/>
  <c r="F414" i="3"/>
  <c r="F413" i="3"/>
  <c r="F412" i="3"/>
  <c r="F411" i="3"/>
  <c r="F410" i="3"/>
  <c r="F409" i="3"/>
  <c r="F408" i="3"/>
  <c r="F407" i="3"/>
  <c r="F406" i="3"/>
  <c r="F405" i="3"/>
  <c r="F404" i="3"/>
  <c r="F403" i="3"/>
  <c r="F402" i="3"/>
  <c r="F401" i="3"/>
  <c r="F400" i="3"/>
  <c r="F399" i="3"/>
  <c r="F398" i="3"/>
  <c r="F397" i="3"/>
  <c r="F396" i="3"/>
  <c r="F395" i="3"/>
  <c r="F394" i="3"/>
  <c r="F393" i="3"/>
  <c r="F392" i="3"/>
  <c r="F391" i="3"/>
  <c r="F390" i="3"/>
  <c r="F389" i="3"/>
  <c r="F388" i="3"/>
  <c r="F387" i="3"/>
  <c r="F386" i="3"/>
  <c r="F385" i="3"/>
  <c r="F384" i="3"/>
  <c r="F383" i="3"/>
  <c r="F382" i="3"/>
  <c r="F381" i="3"/>
  <c r="F380" i="3"/>
  <c r="F379" i="3"/>
  <c r="F378" i="3"/>
  <c r="F377" i="3"/>
  <c r="F376" i="3"/>
  <c r="F375" i="3"/>
  <c r="F374" i="3"/>
  <c r="F373" i="3"/>
  <c r="F372" i="3"/>
  <c r="F371" i="3"/>
  <c r="F370" i="3"/>
  <c r="F369" i="3"/>
  <c r="F368" i="3"/>
  <c r="F367" i="3"/>
  <c r="F366" i="3"/>
  <c r="F365" i="3"/>
  <c r="F364" i="3"/>
  <c r="F363" i="3"/>
  <c r="F362" i="3"/>
  <c r="F361" i="3"/>
  <c r="F360" i="3"/>
  <c r="F359" i="3"/>
  <c r="F358" i="3"/>
  <c r="F357" i="3"/>
  <c r="F356" i="3"/>
  <c r="F355" i="3"/>
  <c r="F354" i="3"/>
  <c r="F353" i="3"/>
  <c r="F352" i="3"/>
  <c r="F351" i="3"/>
  <c r="F350" i="3"/>
  <c r="F349" i="3"/>
  <c r="F348" i="3"/>
  <c r="F347" i="3"/>
  <c r="F346" i="3"/>
  <c r="F345" i="3"/>
  <c r="F344" i="3"/>
  <c r="F343" i="3"/>
  <c r="F342" i="3"/>
  <c r="F341" i="3"/>
  <c r="F340" i="3"/>
  <c r="F339" i="3"/>
  <c r="F338" i="3"/>
  <c r="F337" i="3"/>
  <c r="F336" i="3"/>
  <c r="F335" i="3"/>
  <c r="F334" i="3"/>
  <c r="F333" i="3"/>
  <c r="F332" i="3"/>
  <c r="F331" i="3"/>
  <c r="F330" i="3"/>
  <c r="F329" i="3"/>
  <c r="F328" i="3"/>
  <c r="F327" i="3"/>
  <c r="F326" i="3"/>
  <c r="F325" i="3"/>
  <c r="F324" i="3"/>
  <c r="F323" i="3"/>
  <c r="F322" i="3"/>
  <c r="F321" i="3"/>
  <c r="F320" i="3"/>
  <c r="F319" i="3"/>
  <c r="F318" i="3"/>
  <c r="F317" i="3"/>
  <c r="F316" i="3"/>
  <c r="F315" i="3"/>
  <c r="F314" i="3"/>
  <c r="F313" i="3"/>
  <c r="F312" i="3"/>
  <c r="F311" i="3"/>
  <c r="F310" i="3"/>
  <c r="F309" i="3"/>
  <c r="F308" i="3"/>
  <c r="F307"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W3" i="2" a="1"/>
  <c r="W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<sst xmlns="http://schemas.openxmlformats.org/spreadsheetml/2006/main" count="2209" uniqueCount="80">
  <si>
    <t>Category Type</t>
  </si>
  <si>
    <t>(All)</t>
  </si>
  <si>
    <t>Expense</t>
  </si>
  <si>
    <t>Category</t>
  </si>
  <si>
    <t>Sum of Debit</t>
  </si>
  <si>
    <t>Date</t>
  </si>
  <si>
    <t>Sum of Amount</t>
  </si>
  <si>
    <t>Sub-category</t>
  </si>
  <si>
    <t>Living Expenses</t>
  </si>
  <si>
    <t>Jan</t>
  </si>
  <si>
    <t>Discretionary</t>
  </si>
  <si>
    <t>Transport</t>
  </si>
  <si>
    <t>Dining Out</t>
  </si>
  <si>
    <t>Charity</t>
  </si>
  <si>
    <t>Medical</t>
  </si>
  <si>
    <t>Donation</t>
  </si>
  <si>
    <t>Feb</t>
  </si>
  <si>
    <t>Coffee</t>
  </si>
  <si>
    <t>Mar</t>
  </si>
  <si>
    <t>Restaurant</t>
  </si>
  <si>
    <t>Apr</t>
  </si>
  <si>
    <t>Clothes</t>
  </si>
  <si>
    <t>May</t>
  </si>
  <si>
    <t>Entertainment</t>
  </si>
  <si>
    <t>Jun</t>
  </si>
  <si>
    <t>Furnishings</t>
  </si>
  <si>
    <t>Grand Total</t>
  </si>
  <si>
    <t>Jul</t>
  </si>
  <si>
    <t>Gifts</t>
  </si>
  <si>
    <t>Aug</t>
  </si>
  <si>
    <t>Gym</t>
  </si>
  <si>
    <t>Sep</t>
  </si>
  <si>
    <t>Gas/Electrics</t>
  </si>
  <si>
    <t>Oct</t>
  </si>
  <si>
    <t>Groceries</t>
  </si>
  <si>
    <t>Net</t>
  </si>
  <si>
    <t>Phone</t>
  </si>
  <si>
    <t>Account</t>
  </si>
  <si>
    <t>Rent</t>
  </si>
  <si>
    <t>Checking</t>
  </si>
  <si>
    <t>Dentist</t>
  </si>
  <si>
    <t>Credit</t>
  </si>
  <si>
    <t>Doctor</t>
  </si>
  <si>
    <t>MV Fuel</t>
  </si>
  <si>
    <t>MV Loan</t>
  </si>
  <si>
    <t>Taxi</t>
  </si>
  <si>
    <t>Salary</t>
  </si>
  <si>
    <t>Description</t>
  </si>
  <si>
    <t>Debit</t>
  </si>
  <si>
    <t>Amount</t>
  </si>
  <si>
    <t>ACME Pty Ltd</t>
  </si>
  <si>
    <t>Ground</t>
  </si>
  <si>
    <t>Estate Mgt.</t>
  </si>
  <si>
    <t>Finance Co.</t>
  </si>
  <si>
    <t>Green's</t>
  </si>
  <si>
    <t>Elec. Co.</t>
  </si>
  <si>
    <t>Fuel. Co</t>
  </si>
  <si>
    <t>Event Cinemas</t>
  </si>
  <si>
    <t>Fashionistas</t>
  </si>
  <si>
    <t>Joe's Grill</t>
  </si>
  <si>
    <t>Taxi Co.</t>
  </si>
  <si>
    <t>Muscle Beach</t>
  </si>
  <si>
    <t>Smile Dental</t>
  </si>
  <si>
    <t>Phone Co.</t>
  </si>
  <si>
    <t>Sam's Gifts</t>
  </si>
  <si>
    <t>Streaming Co.</t>
  </si>
  <si>
    <t>Pizza Pomodoro</t>
  </si>
  <si>
    <t>Golden Arches</t>
  </si>
  <si>
    <t>Worldvision</t>
  </si>
  <si>
    <t>Ted's Trainers</t>
  </si>
  <si>
    <t>Ticketek</t>
  </si>
  <si>
    <t>Global Fashion</t>
  </si>
  <si>
    <t>Village Medical</t>
  </si>
  <si>
    <t>Sports Co.</t>
  </si>
  <si>
    <t>Foodary</t>
  </si>
  <si>
    <t>BW Club</t>
  </si>
  <si>
    <t>Home Decorator</t>
  </si>
  <si>
    <t>Fodary</t>
  </si>
  <si>
    <t>Income</t>
  </si>
  <si>
    <t xml:space="preserve">Top 5 categories in selected period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</si>
</sst>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F800]dddd\,\ mmmm\ dd\,\ yyyy"/>
  </numFmts>
  <fonts count="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solid">
        <fgColor theme="4" tint="0.79998168889431442"/>
        <bgColor theme="4" tint="0.79998168889431442"/>
      </patternFill>
    </fill>
  </fills>
  <borders count="3">
    <border>
      <left/>
      <right/>
      <top/>
      <bottom/>
      <diagonal/>
    </border>
    <border>
      <left/>
      <right/>
      <top/>
      <bottom style="thin">
        <color indexed="64"/>
      </bottom>
      <diagonal/>
    </border>
    <border>
      <left/>
      <right/>
      <top/>
      <bottom style="thin">
        <color theme="4" tint="0.39997558519241921"/>
      </bottom>
      <diagonal/>
    </border>
  </borders>
  <cellStyleXfs count="1">
    <xf numFmtId="0" fontId="0" fillId="0" borderId="0"/>
  </cellStyleXfs>
  <cellXfs count="18">
    <xf numFmtId="0" fontId="0" fillId="0" borderId="0" xfId="0"/>
    <xf numFmtId="164" fontId="0" fillId="0" borderId="0" xfId="0" applyNumberFormat="1"/>
    <xf numFmtId="14" fontId="0" fillId="0" borderId="0" xfId="0" applyNumberFormat="1"/>
    <xf numFmtId="3" fontId="0" fillId="0" borderId="0" xfId="0" applyNumberFormat="1"/>
    <xf numFmtId="0" fontId="0" fillId="0" borderId="0" xfId="0" pivotButton="1"/>
    <xf numFmtId="0" fontId="1" fillId="0" borderId="1" xfId="0" applyFont="1" applyBorder="1"/>
    <xf numFmtId="0" fontId="2" fillId="0" borderId="0" xfId="0" applyFont="1"/>
    <xf numFmtId="0" fontId="3" fillId="0" borderId="1" xfId="0" applyFont="1" applyBorder="1"/>
    <xf numFmtId="0" fontId="3" fillId="2" borderId="1" xfId="0" applyFont="1" applyFill="1" applyBorder="1"/>
    <xf numFmtId="14" fontId="2" fillId="0" borderId="0" xfId="0" applyNumberFormat="1" applyFont="1"/>
    <xf numFmtId="0" fontId="2" fillId="3" borderId="0" xfId="0" applyFont="1" applyFill="1"/>
    <xf numFmtId="165" fontId="2" fillId="0" borderId="0" xfId="0" applyNumberFormat="1" applyFont="1"/>
    <xf numFmtId="0" fontId="2" fillId="2" borderId="0" xfId="0" applyFont="1" applyFill="1"/>
    <xf numFmtId="0" fontId="1" fillId="4" borderId="2" xfId="0" applyFont="1" applyFill="1" applyBorder="1"/>
    <xf numFmtId="0" fontId="1" fillId="0" borderId="2" xfId="0" applyFont="1" applyBorder="1"/>
    <xf numFmtId="0" fontId="1" fillId="0" borderId="0" xfId="0" applyFont="1"/>
    <xf numFmtId="0" fontId="4" fillId="0" borderId="0" xfId="0" applyFont="1"/>
    <xf numFmtId="0" fontId="0" fillId="0" borderId="0" xfId="0" applyNumberFormat="1"/>
  </cellXfs>
  <cellStyles count="1">
    <cellStyle name="Normal" xfId="0" builtinId="0"/>
  </cellStyles>
  <dxfs count="30">
    <dxf>
      <font>
        <strike val="0"/>
        <outline val="0"/>
        <shadow val="0"/>
        <u val="none"/>
        <vertAlign val="baseline"/>
        <sz val="14"/>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4"/>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4"/>
        <color theme="1"/>
        <name val="Calibri"/>
        <family val="2"/>
        <scheme val="minor"/>
      </font>
      <fill>
        <patternFill patternType="solid">
          <fgColor indexed="64"/>
          <bgColor theme="9" tint="0.79998168889431442"/>
        </patternFill>
      </fill>
    </dxf>
    <dxf>
      <font>
        <strike val="0"/>
        <outline val="0"/>
        <shadow val="0"/>
        <u val="none"/>
        <vertAlign val="baseline"/>
        <sz val="14"/>
        <color theme="1"/>
        <name val="Calibri"/>
        <family val="2"/>
        <scheme val="minor"/>
      </font>
      <fill>
        <patternFill patternType="solid">
          <fgColor indexed="64"/>
          <bgColor theme="9" tint="0.79998168889431442"/>
        </patternFill>
      </fill>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166" formatCode="d/mm/yyyy"/>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outline="0">
        <bottom style="thin">
          <color indexed="64"/>
        </bottom>
      </border>
    </dxf>
    <dxf>
      <font>
        <b/>
        <i val="0"/>
        <strike val="0"/>
        <condense val="0"/>
        <extend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dxf>
    <dxf>
      <font>
        <strike val="0"/>
        <outline val="0"/>
        <shadow val="0"/>
        <u val="none"/>
        <vertAlign val="baseline"/>
        <sz val="14"/>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4"/>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4"/>
        <color theme="1"/>
        <name val="Calibri"/>
        <family val="2"/>
        <scheme val="minor"/>
      </font>
      <fill>
        <patternFill patternType="solid">
          <fgColor indexed="64"/>
          <bgColor theme="9" tint="0.79998168889431442"/>
        </patternFill>
      </fill>
    </dxf>
    <dxf>
      <font>
        <strike val="0"/>
        <outline val="0"/>
        <shadow val="0"/>
        <u val="none"/>
        <vertAlign val="baseline"/>
        <sz val="14"/>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numFmt numFmtId="166" formatCode="d/mm/yyyy"/>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numFmt numFmtId="167"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[1]Analysis!$W$3</c:f>
          <c:strCache>
            <c:ptCount val="1"/>
            <c:pt idx="0">
              <c:v>All Expenses</c:v>
            </c:pt>
          </c:strCache>
        </c:strRef>
      </c:tx>
      <c:layout>
        <c:manualLayout>
          <c:xMode val="edge"/>
          <c:yMode val="edge"/>
          <c:x val="2.5833333333333364E-2"/>
          <c:y val="2.7777777777777776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dLblPos val="outEnd"/>
          <c:showLegendKey val="0"/>
          <c:showVal val="1"/>
          <c:showCatName val="0"/>
          <c:showSerName val="0"/>
          <c:showPercent val="0"/>
          <c:showBubbleSize val="0"/>
        </c:dLbls>
        <c:gapWidth val="50"/>
        <c:overlap val="-27"/>
        <c:axId val="2023248223"/>
        <c:axId val="2023251135"/>
      </c:barChart>
      <c:catAx>
        <c:axId val="20232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251135"/>
        <c:crosses val="autoZero"/>
        <c:auto val="1"/>
        <c:lblAlgn val="ctr"/>
        <c:lblOffset val="100"/>
        <c:noMultiLvlLbl val="0"/>
      </c:catAx>
      <c:valAx>
        <c:axId val="2023251135"/>
        <c:scaling>
          <c:orientation val="minMax"/>
          <c:max val="3200"/>
          <c:min val="0"/>
        </c:scaling>
        <c:delete val="1"/>
        <c:axPos val="l"/>
        <c:numFmt formatCode="General" sourceLinked="1"/>
        <c:majorTickMark val="none"/>
        <c:minorTickMark val="none"/>
        <c:tickLblPos val="nextTo"/>
        <c:crossAx val="202324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 excel.xlsx]Ansalysis!Doughnut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spend by Account</a:t>
            </a:r>
          </a:p>
        </c:rich>
      </c:tx>
      <c:layout>
        <c:manualLayout>
          <c:xMode val="edge"/>
          <c:yMode val="edge"/>
          <c:x val="0.19368566301128065"/>
          <c:y val="9.92062242219722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902876202974628"/>
          <c:y val="0.15721930592009331"/>
          <c:w val="0.40047572178477692"/>
          <c:h val="0.66745953630796151"/>
        </c:manualLayout>
      </c:layout>
      <c:doughnutChart>
        <c:varyColors val="1"/>
        <c:ser>
          <c:idx val="0"/>
          <c:order val="0"/>
          <c:tx>
            <c:strRef>
              <c:f>Ansalysis!$B$15</c:f>
              <c:strCache>
                <c:ptCount val="1"/>
                <c:pt idx="0">
                  <c:v>Total</c:v>
                </c:pt>
              </c:strCache>
            </c:strRef>
          </c:tx>
          <c:explosion val="3"/>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B3-4F83-914F-E27B640E015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B3-4F83-914F-E27B640E015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Ansalysis!$A$16:$A$18</c:f>
              <c:strCache>
                <c:ptCount val="2"/>
                <c:pt idx="0">
                  <c:v>Checking</c:v>
                </c:pt>
                <c:pt idx="1">
                  <c:v>Credit</c:v>
                </c:pt>
              </c:strCache>
            </c:strRef>
          </c:cat>
          <c:val>
            <c:numRef>
              <c:f>Ansalysis!$B$16:$B$18</c:f>
              <c:numCache>
                <c:formatCode>"$"#,##0</c:formatCode>
                <c:ptCount val="2"/>
                <c:pt idx="0">
                  <c:v>12674.7</c:v>
                </c:pt>
                <c:pt idx="1">
                  <c:v>17970.300000000003</c:v>
                </c:pt>
              </c:numCache>
            </c:numRef>
          </c:val>
          <c:extLst>
            <c:ext xmlns:c16="http://schemas.microsoft.com/office/drawing/2014/chart" uri="{C3380CC4-5D6E-409C-BE32-E72D297353CC}">
              <c16:uniqueId val="{00000004-B5B3-4F83-914F-E27B640E0153}"/>
            </c:ext>
          </c:extLst>
        </c:ser>
        <c:dLbls>
          <c:showLegendKey val="0"/>
          <c:showVal val="1"/>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22894601835489939"/>
          <c:y val="0.75263817022872137"/>
          <c:w val="0.49538061158100194"/>
          <c:h val="0.194743157105361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8000">
          <a:schemeClr val="accent1">
            <a:lumMod val="5000"/>
            <a:lumOff val="95000"/>
          </a:schemeClr>
        </a:gs>
        <a:gs pos="18000">
          <a:schemeClr val="accent1">
            <a:lumMod val="45000"/>
            <a:lumOff val="55000"/>
          </a:schemeClr>
        </a:gs>
        <a:gs pos="76000">
          <a:schemeClr val="accent1">
            <a:lumMod val="45000"/>
            <a:lumOff val="55000"/>
          </a:schemeClr>
        </a:gs>
        <a:gs pos="32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 excel.xlsx]Ansalysis!ClColoumchart</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Ansalysis!$E$3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Ansalysis!$D$4:$D$14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Ansalysis!$E$4:$E$14</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CCDD-454B-8167-88D269172743}"/>
            </c:ext>
          </c:extLst>
        </c:ser>
        <c:dLbls>
          <c:dLblPos val="outEnd"/>
          <c:showLegendKey val="0"/>
          <c:showVal val="1"/>
          <c:showCatName val="0"/>
          <c:showSerName val="0"/>
          <c:showPercent val="0"/>
          <c:showBubbleSize val="0"/>
        </c:dLbls>
        <c:gapWidth val="100"/>
        <c:overlap val="-27"/>
        <c:axId val="699562552"/>
        <c:axId val="699552112"/>
      </c:barChart>
      <c:catAx>
        <c:axId val="6995625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552112"/>
        <c:crosses val="autoZero"/>
        <c:auto val="1"/>
        <c:lblAlgn val="ctr"/>
        <c:lblOffset val="100"/>
        <c:noMultiLvlLbl val="0"/>
      </c:catAx>
      <c:valAx>
        <c:axId val="699552112"/>
        <c:scaling>
          <c:orientation val="minMax"/>
        </c:scaling>
        <c:delete val="1"/>
        <c:axPos val="l"/>
        <c:numFmt formatCode="#,##0" sourceLinked="1"/>
        <c:majorTickMark val="out"/>
        <c:minorTickMark val="none"/>
        <c:tickLblPos val="nextTo"/>
        <c:crossAx val="699562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3000">
          <a:schemeClr val="accent1">
            <a:lumMod val="5000"/>
            <a:lumOff val="95000"/>
          </a:schemeClr>
        </a:gs>
        <a:gs pos="18000">
          <a:schemeClr val="accent1">
            <a:lumMod val="45000"/>
            <a:lumOff val="55000"/>
          </a:schemeClr>
        </a:gs>
        <a:gs pos="76000">
          <a:schemeClr val="accent1">
            <a:lumMod val="45000"/>
            <a:lumOff val="55000"/>
          </a:schemeClr>
        </a:gs>
        <a:gs pos="32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[personal finance dashboard excel.xlsx]Ansalysis!Netcoloum</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income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Ansalysis!$H$3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Ansalysis!$H$4:$H$14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0-21FE-4EB3-9268-8F0C91B436E0}"/>
            </c:ext>
          </c:extLst>
        </c:ser>
        <c:dLbls>
          <c:dLblPos val="outEnd"/>
          <c:showLegendKey val="0"/>
          <c:showVal val="1"/>
          <c:showCatName val="0"/>
          <c:showSerName val="0"/>
          <c:showPercent val="0"/>
          <c:showBubbleSize val="0"/>
        </c:dLbls>
        <c:gapWidth val="100"/>
        <c:overlap val="-27"/>
        <c:axId val="699580552"/>
        <c:axId val="699584152"/>
      </c:barChart>
      <c:catAx>
        <c:axId val="699580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584152"/>
        <c:crosses val="autoZero"/>
        <c:auto val="1"/>
        <c:lblAlgn val="ctr"/>
        <c:lblOffset val="100"/>
        <c:noMultiLvlLbl val="0"/>
      </c:catAx>
      <c:valAx>
        <c:axId val="699584152"/>
        <c:scaling>
          <c:orientation val="minMax"/>
        </c:scaling>
        <c:delete val="1"/>
        <c:axPos val="l"/>
        <c:numFmt formatCode="#,##0" sourceLinked="1"/>
        <c:majorTickMark val="none"/>
        <c:minorTickMark val="none"/>
        <c:tickLblPos val="nextTo"/>
        <c:crossAx val="699580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3000">
          <a:schemeClr val="accent1">
            <a:lumMod val="5000"/>
            <a:lumOff val="95000"/>
          </a:schemeClr>
        </a:gs>
        <a:gs pos="18000">
          <a:schemeClr val="accent1">
            <a:lumMod val="45000"/>
            <a:lumOff val="55000"/>
          </a:schemeClr>
        </a:gs>
        <a:gs pos="76000">
          <a:schemeClr val="accent1">
            <a:lumMod val="45000"/>
            <a:lumOff val="55000"/>
          </a:schemeClr>
        </a:gs>
        <a:gs pos="32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finance dashboard excel.xlsx]Ansalysis!Linechart</c:name>
    <c:fmtId val="1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Ansalysis!$K$3:$K$4</c:f>
              <c:strCache>
                <c:ptCount val="1"/>
                <c:pt idx="0">
                  <c:v>Living Expenses</c:v>
                </c:pt>
              </c:strCache>
            </c:strRef>
          </c:tx>
          <c:spPr>
            <a:ln w="28575" cap="rnd">
              <a:solidFill>
                <a:schemeClr val="accent1"/>
              </a:solidFill>
              <a:round/>
            </a:ln>
            <a:effectLst/>
          </c:spPr>
          <c:marker>
            <c:symbol val="none"/>
          </c:marker>
          <c:cat>
            <c:strRef>
              <c:f>Ansalysis!$J$5:$J$14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Ansalysis!$K$5:$K$14</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3045-4F52-913B-84CC9A1ABBF2}"/>
            </c:ext>
          </c:extLst>
        </c:ser>
        <c:ser>
          <c:idx val="1"/>
          <c:order val="1"/>
          <c:tx>
            <c:strRef>
              <c:f>Ansalysis!$L$3:$L$4</c:f>
              <c:strCache>
                <c:ptCount val="1"/>
                <c:pt idx="0">
                  <c:v>Discretionary</c:v>
                </c:pt>
              </c:strCache>
            </c:strRef>
          </c:tx>
          <c:spPr>
            <a:ln w="28575" cap="rnd">
              <a:solidFill>
                <a:schemeClr val="accent2"/>
              </a:solidFill>
              <a:round/>
            </a:ln>
            <a:effectLst/>
          </c:spPr>
          <c:marker>
            <c:symbol val="none"/>
          </c:marker>
          <c:cat>
            <c:strRef>
              <c:f>Ansalysis!$J$5:$J$14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Ansalysis!$L$5:$L$14</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3045-4F52-913B-84CC9A1ABBF2}"/>
            </c:ext>
          </c:extLst>
        </c:ser>
        <c:ser>
          <c:idx val="2"/>
          <c:order val="2"/>
          <c:tx>
            <c:strRef>
              <c:f>Ansalysis!$M$3:$M$4</c:f>
              <c:strCache>
                <c:ptCount val="1"/>
                <c:pt idx="0">
                  <c:v>Transport</c:v>
                </c:pt>
              </c:strCache>
            </c:strRef>
          </c:tx>
          <c:spPr>
            <a:ln w="28575" cap="rnd">
              <a:solidFill>
                <a:schemeClr val="accent3"/>
              </a:solidFill>
              <a:round/>
            </a:ln>
            <a:effectLst/>
          </c:spPr>
          <c:marker>
            <c:symbol val="none"/>
          </c:marker>
          <c:cat>
            <c:strRef>
              <c:f>Ansalysis!$J$5:$J$14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Ansalysis!$M$5:$M$14</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3045-4F52-913B-84CC9A1ABBF2}"/>
            </c:ext>
          </c:extLst>
        </c:ser>
        <c:ser>
          <c:idx val="3"/>
          <c:order val="3"/>
          <c:tx>
            <c:strRef>
              <c:f>Ansalysis!$N$3:$N$4</c:f>
              <c:strCache>
                <c:ptCount val="1"/>
                <c:pt idx="0">
                  <c:v>Dining Out</c:v>
                </c:pt>
              </c:strCache>
            </c:strRef>
          </c:tx>
          <c:spPr>
            <a:ln w="28575" cap="rnd">
              <a:solidFill>
                <a:schemeClr val="accent4"/>
              </a:solidFill>
              <a:round/>
            </a:ln>
            <a:effectLst/>
          </c:spPr>
          <c:marker>
            <c:symbol val="none"/>
          </c:marker>
          <c:cat>
            <c:strRef>
              <c:f>Ansalysis!$J$5:$J$14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Ansalysis!$N$5:$N$14</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3045-4F52-913B-84CC9A1ABBF2}"/>
            </c:ext>
          </c:extLst>
        </c:ser>
        <c:ser>
          <c:idx val="4"/>
          <c:order val="4"/>
          <c:tx>
            <c:strRef>
              <c:f>Ansalysis!$O$3:$O$4</c:f>
              <c:strCache>
                <c:ptCount val="1"/>
                <c:pt idx="0">
                  <c:v>Charity</c:v>
                </c:pt>
              </c:strCache>
            </c:strRef>
          </c:tx>
          <c:spPr>
            <a:ln w="28575" cap="rnd">
              <a:solidFill>
                <a:schemeClr val="accent5"/>
              </a:solidFill>
              <a:round/>
            </a:ln>
            <a:effectLst/>
          </c:spPr>
          <c:marker>
            <c:symbol val="none"/>
          </c:marker>
          <c:cat>
            <c:strRef>
              <c:f>Ansalysis!$J$5:$J$14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Ansalysis!$O$5:$O$14</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04-3045-4F52-913B-84CC9A1ABBF2}"/>
            </c:ext>
          </c:extLst>
        </c:ser>
        <c:ser>
          <c:idx val="5"/>
          <c:order val="5"/>
          <c:tx>
            <c:strRef>
              <c:f>Ansalysis!$P$3:$P$4</c:f>
              <c:strCache>
                <c:ptCount val="1"/>
                <c:pt idx="0">
                  <c:v>Medical</c:v>
                </c:pt>
              </c:strCache>
            </c:strRef>
          </c:tx>
          <c:spPr>
            <a:ln w="28575" cap="rnd">
              <a:solidFill>
                <a:schemeClr val="accent6"/>
              </a:solidFill>
              <a:round/>
            </a:ln>
            <a:effectLst/>
          </c:spPr>
          <c:marker>
            <c:symbol val="none"/>
          </c:marker>
          <c:cat>
            <c:strRef>
              <c:f>Ansalysis!$J$5:$J$14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Ansalysis!$P$5:$P$14</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10-3045-4F52-913B-84CC9A1ABBF2}"/>
            </c:ext>
          </c:extLst>
        </c:ser>
        <c:dLbls>
          <c:showLegendKey val="0"/>
          <c:showVal val="0"/>
          <c:showCatName val="0"/>
          <c:showSerName val="0"/>
          <c:showPercent val="0"/>
          <c:showBubbleSize val="0"/>
        </c:dLbls>
        <c:smooth val="0"/>
        <c:axId val="699578392"/>
        <c:axId val="699579112"/>
      </c:lineChart>
      <c:catAx>
        <c:axId val="699578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579112"/>
        <c:crosses val="autoZero"/>
        <c:auto val="1"/>
        <c:lblAlgn val="ctr"/>
        <c:lblOffset val="100"/>
        <c:noMultiLvlLbl val="0"/>
      </c:catAx>
      <c:valAx>
        <c:axId val="699579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578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43000">
          <a:schemeClr val="accent1">
            <a:lumMod val="5000"/>
            <a:lumOff val="95000"/>
          </a:schemeClr>
        </a:gs>
        <a:gs pos="18000">
          <a:schemeClr val="accent1">
            <a:lumMod val="45000"/>
            <a:lumOff val="55000"/>
          </a:schemeClr>
        </a:gs>
        <a:gs pos="76000">
          <a:schemeClr val="accent1">
            <a:lumMod val="45000"/>
            <a:lumOff val="55000"/>
          </a:schemeClr>
        </a:gs>
        <a:gs pos="32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title pos="t" align="ctr" overlay="0"/>
    <cx:plotArea>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Category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Category</a:t>
          </a:r>
        </a:p>
      </cx:txPr>
    </cx:title>
    <cx:plotArea>
      <cx:plotAreaRegion>
        <cx:series layoutId="treemap" uniqueId="{C2FB4902-DBCC-483B-A0E1-E454C8CD7669}">
          <cx:tx>
            <cx:txData>
              <cx:f>_xlchart.v1.4</cx:f>
              <cx:v>Sum of Debit</cx:v>
            </cx:txData>
          </cx:tx>
          <cx:dataLabels pos="inEnd">
            <cx:visibility seriesName="0" categoryName="1" value="1"/>
            <cx:separator>, </cx:separator>
          </cx:dataLabels>
          <cx:dataId val="0"/>
          <cx:layoutPr>
            <cx:parentLabelLayout val="overlapping"/>
          </cx:layoutPr>
        </cx:series>
      </cx:plotAreaRegion>
    </cx:plotArea>
  </cx:chart>
  <cx:spPr>
    <a:gradFill>
      <a:gsLst>
        <a:gs pos="43000">
          <a:schemeClr val="accent1">
            <a:lumMod val="5000"/>
            <a:lumOff val="95000"/>
          </a:schemeClr>
        </a:gs>
        <a:gs pos="18000">
          <a:schemeClr val="accent1">
            <a:lumMod val="45000"/>
            <a:lumOff val="55000"/>
          </a:schemeClr>
        </a:gs>
        <a:gs pos="76000">
          <a:schemeClr val="accent1">
            <a:lumMod val="45000"/>
            <a:lumOff val="55000"/>
          </a:schemeClr>
        </a:gs>
        <a:gs pos="32000">
          <a:schemeClr val="accent1">
            <a:lumMod val="30000"/>
            <a:lumOff val="70000"/>
          </a:schemeClr>
        </a:gs>
      </a:gsLst>
      <a:lin ang="5400000" scaled="1"/>
    </a:grad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Period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Period</a:t>
          </a:r>
        </a:p>
      </cx:txPr>
    </cx:title>
    <cx:plotArea>
      <cx:plotAreaRegion>
        <cx:series layoutId="waterfall" uniqueId="{BA54EFB4-7B5D-4913-8640-7BA362E8580E}">
          <cx:tx>
            <cx:txData>
              <cx:f>_xlchart.v1.1</cx:f>
              <cx:v>Sum of Amount</cx:v>
            </cx:txData>
          </cx:tx>
          <cx:dataLabels pos="outEnd">
            <cx:visibility seriesName="0" categoryName="0" value="1"/>
          </cx:dataLabels>
          <cx:dataId val="0"/>
          <cx:layoutPr>
            <cx:subtotals>
              <cx:idx val="7"/>
            </cx:subtotals>
          </cx:layoutPr>
        </cx:series>
      </cx:plotAreaRegion>
      <cx:axis id="0">
        <cx:catScaling gapWidth="0.5"/>
        <cx:tickLabels/>
      </cx:axis>
      <cx:axis id="1" hidden="1">
        <cx:valScaling/>
        <cx:tickLabels/>
      </cx:axis>
    </cx:plotArea>
    <cx:legend pos="t" align="ctr" overlay="0"/>
  </cx:chart>
  <cx:spPr>
    <a:gradFill>
      <a:gsLst>
        <a:gs pos="43000">
          <a:schemeClr val="accent1">
            <a:lumMod val="5000"/>
            <a:lumOff val="95000"/>
          </a:schemeClr>
        </a:gs>
        <a:gs pos="18000">
          <a:schemeClr val="accent1">
            <a:lumMod val="45000"/>
            <a:lumOff val="55000"/>
          </a:schemeClr>
        </a:gs>
        <a:gs pos="76000">
          <a:schemeClr val="accent1">
            <a:lumMod val="45000"/>
            <a:lumOff val="55000"/>
          </a:schemeClr>
        </a:gs>
        <a:gs pos="32000">
          <a:schemeClr val="accent1">
            <a:lumMod val="30000"/>
            <a:lumOff val="70000"/>
          </a:schemeClr>
        </a:gs>
      </a:gsLst>
      <a:lin ang="5400000" scaled="1"/>
    </a:gra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chart" Target="../charts/chart3.xml"/><Relationship Id="rId20"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2.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8</xdr:col>
      <xdr:colOff>231054</xdr:colOff>
      <xdr:row>3</xdr:row>
      <xdr:rowOff>132514</xdr:rowOff>
    </xdr:from>
    <xdr:to>
      <xdr:col>9</xdr:col>
      <xdr:colOff>1014</xdr:colOff>
      <xdr:row>5</xdr:row>
      <xdr:rowOff>37911</xdr:rowOff>
    </xdr:to>
    <xdr:grpSp>
      <xdr:nvGrpSpPr>
        <xdr:cNvPr id="2" name="Group 1">
          <a:extLst>
            <a:ext uri="{FF2B5EF4-FFF2-40B4-BE49-F238E27FC236}">
              <a16:creationId xmlns:a16="http://schemas.microsoft.com/office/drawing/2014/main" id="{6815A05D-33F0-460F-93A5-4A949E63C249}"/>
            </a:ext>
          </a:extLst>
        </xdr:cNvPr>
        <xdr:cNvGrpSpPr/>
      </xdr:nvGrpSpPr>
      <xdr:grpSpPr>
        <a:xfrm flipH="1">
          <a:off x="5104310" y="697369"/>
          <a:ext cx="379117" cy="281966"/>
          <a:chOff x="7890512" y="723899"/>
          <a:chExt cx="380989" cy="240032"/>
        </a:xfrm>
      </xdr:grpSpPr>
      <xdr:sp macro="" textlink="">
        <xdr:nvSpPr>
          <xdr:cNvPr id="3" name="Rectangle 2">
            <a:extLst>
              <a:ext uri="{FF2B5EF4-FFF2-40B4-BE49-F238E27FC236}">
                <a16:creationId xmlns:a16="http://schemas.microsoft.com/office/drawing/2014/main" id="{AC7E166E-3745-49CA-87C8-EACDE8DF025E}"/>
              </a:ext>
            </a:extLst>
          </xdr:cNvPr>
          <xdr:cNvSpPr/>
        </xdr:nvSpPr>
        <xdr:spPr>
          <a:xfrm>
            <a:off x="7890512" y="723899"/>
            <a:ext cx="304800" cy="152121"/>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sp macro="" textlink="">
        <xdr:nvSpPr>
          <xdr:cNvPr id="4" name="Rectangle: Rounded Corners 3">
            <a:extLst>
              <a:ext uri="{FF2B5EF4-FFF2-40B4-BE49-F238E27FC236}">
                <a16:creationId xmlns:a16="http://schemas.microsoft.com/office/drawing/2014/main" id="{806FAFCF-7642-4B9F-06A6-1ED377C4CB37}"/>
              </a:ext>
            </a:extLst>
          </xdr:cNvPr>
          <xdr:cNvSpPr/>
        </xdr:nvSpPr>
        <xdr:spPr>
          <a:xfrm>
            <a:off x="7892407" y="733426"/>
            <a:ext cx="379094" cy="230505"/>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12</xdr:col>
      <xdr:colOff>550373</xdr:colOff>
      <xdr:row>3</xdr:row>
      <xdr:rowOff>137679</xdr:rowOff>
    </xdr:from>
    <xdr:to>
      <xdr:col>13</xdr:col>
      <xdr:colOff>244905</xdr:colOff>
      <xdr:row>4</xdr:row>
      <xdr:rowOff>142151</xdr:rowOff>
    </xdr:to>
    <xdr:sp macro="" textlink="">
      <xdr:nvSpPr>
        <xdr:cNvPr id="5" name="Rectangle 4">
          <a:extLst>
            <a:ext uri="{FF2B5EF4-FFF2-40B4-BE49-F238E27FC236}">
              <a16:creationId xmlns:a16="http://schemas.microsoft.com/office/drawing/2014/main" id="{14744A3F-B4C1-467F-8958-0AAB02438D25}"/>
            </a:ext>
          </a:extLst>
        </xdr:cNvPr>
        <xdr:cNvSpPr/>
      </xdr:nvSpPr>
      <xdr:spPr>
        <a:xfrm>
          <a:off x="7865573" y="686319"/>
          <a:ext cx="304132" cy="187352"/>
        </a:xfrm>
        <a:prstGeom prst="rect">
          <a:avLst/>
        </a:prstGeom>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14117</xdr:colOff>
      <xdr:row>3</xdr:row>
      <xdr:rowOff>143507</xdr:rowOff>
    </xdr:from>
    <xdr:to>
      <xdr:col>13</xdr:col>
      <xdr:colOff>390912</xdr:colOff>
      <xdr:row>5</xdr:row>
      <xdr:rowOff>15974</xdr:rowOff>
    </xdr:to>
    <xdr:sp macro="" textlink="">
      <xdr:nvSpPr>
        <xdr:cNvPr id="6" name="Rectangle: Rounded Corners 5">
          <a:extLst>
            <a:ext uri="{FF2B5EF4-FFF2-40B4-BE49-F238E27FC236}">
              <a16:creationId xmlns:a16="http://schemas.microsoft.com/office/drawing/2014/main" id="{CD892F33-545E-4BB1-8D07-80DAE19E2146}"/>
            </a:ext>
          </a:extLst>
        </xdr:cNvPr>
        <xdr:cNvSpPr/>
      </xdr:nvSpPr>
      <xdr:spPr>
        <a:xfrm>
          <a:off x="7938917" y="692147"/>
          <a:ext cx="376795" cy="238227"/>
        </a:xfrm>
        <a:prstGeom prst="roundRect">
          <a:avLst>
            <a:gd name="adj" fmla="val 28788"/>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76200</xdr:colOff>
      <xdr:row>0</xdr:row>
      <xdr:rowOff>0</xdr:rowOff>
    </xdr:from>
    <xdr:to>
      <xdr:col>24</xdr:col>
      <xdr:colOff>120240</xdr:colOff>
      <xdr:row>3</xdr:row>
      <xdr:rowOff>142350</xdr:rowOff>
    </xdr:to>
    <xdr:sp macro="" textlink="">
      <xdr:nvSpPr>
        <xdr:cNvPr id="8" name="Rectangle: Rounded Corners 7">
          <a:extLst>
            <a:ext uri="{FF2B5EF4-FFF2-40B4-BE49-F238E27FC236}">
              <a16:creationId xmlns:a16="http://schemas.microsoft.com/office/drawing/2014/main" id="{F4EBD9D0-EDA6-4538-8365-0A45D8EB1214}"/>
            </a:ext>
          </a:extLst>
        </xdr:cNvPr>
        <xdr:cNvSpPr/>
      </xdr:nvSpPr>
      <xdr:spPr>
        <a:xfrm>
          <a:off x="76200" y="0"/>
          <a:ext cx="14674440" cy="690990"/>
        </a:xfrm>
        <a:prstGeom prst="roundRect">
          <a:avLst/>
        </a:prstGeom>
        <a:gradFill flip="none" rotWithShape="1">
          <a:gsLst>
            <a:gs pos="100000">
              <a:schemeClr val="accent5">
                <a:lumMod val="50000"/>
              </a:schemeClr>
            </a:gs>
            <a:gs pos="0">
              <a:schemeClr val="accent5">
                <a:lumMod val="50000"/>
              </a:schemeClr>
            </a:gs>
            <a:gs pos="56000">
              <a:schemeClr val="accent5"/>
            </a:gs>
          </a:gsLst>
          <a:lin ang="0" scaled="1"/>
          <a:tileRect/>
        </a:gradFill>
        <a:ln>
          <a:noFill/>
        </a:ln>
        <a:effectLst>
          <a:reflection blurRad="6350" stA="52000" endA="300" endPos="350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3000">
              <a:solidFill>
                <a:schemeClr val="bg1"/>
              </a:solidFill>
              <a:latin typeface="+mj-lt"/>
            </a:rPr>
            <a:t>PERSONAL</a:t>
          </a:r>
          <a:r>
            <a:rPr lang="en-AU" sz="3000" baseline="0">
              <a:solidFill>
                <a:schemeClr val="bg1"/>
              </a:solidFill>
              <a:latin typeface="+mj-lt"/>
            </a:rPr>
            <a:t> FINANCE DASHBOARD</a:t>
          </a:r>
          <a:endParaRPr lang="en-AU" sz="3000">
            <a:solidFill>
              <a:schemeClr val="bg1"/>
            </a:solidFill>
            <a:latin typeface="+mj-lt"/>
          </a:endParaRPr>
        </a:p>
      </xdr:txBody>
    </xdr:sp>
    <xdr:clientData/>
  </xdr:twoCellAnchor>
  <xdr:twoCellAnchor editAs="oneCell">
    <xdr:from>
      <xdr:col>22</xdr:col>
      <xdr:colOff>316678</xdr:colOff>
      <xdr:row>0</xdr:row>
      <xdr:rowOff>57393</xdr:rowOff>
    </xdr:from>
    <xdr:to>
      <xdr:col>23</xdr:col>
      <xdr:colOff>139078</xdr:colOff>
      <xdr:row>2</xdr:row>
      <xdr:rowOff>123633</xdr:rowOff>
    </xdr:to>
    <xdr:pic>
      <xdr:nvPicPr>
        <xdr:cNvPr id="9" name="Graphic 8" descr="Medical with solid fill">
          <a:extLst>
            <a:ext uri="{FF2B5EF4-FFF2-40B4-BE49-F238E27FC236}">
              <a16:creationId xmlns:a16="http://schemas.microsoft.com/office/drawing/2014/main" id="{C9DBA1D0-1C98-454C-9BA3-8CB488E950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9266" y="57393"/>
          <a:ext cx="427518" cy="447240"/>
        </a:xfrm>
        <a:prstGeom prst="rect">
          <a:avLst/>
        </a:prstGeom>
      </xdr:spPr>
    </xdr:pic>
    <xdr:clientData/>
  </xdr:twoCellAnchor>
  <xdr:twoCellAnchor editAs="oneCell">
    <xdr:from>
      <xdr:col>20</xdr:col>
      <xdr:colOff>489538</xdr:colOff>
      <xdr:row>0</xdr:row>
      <xdr:rowOff>34981</xdr:rowOff>
    </xdr:from>
    <xdr:to>
      <xdr:col>21</xdr:col>
      <xdr:colOff>311938</xdr:colOff>
      <xdr:row>2</xdr:row>
      <xdr:rowOff>101221</xdr:rowOff>
    </xdr:to>
    <xdr:pic>
      <xdr:nvPicPr>
        <xdr:cNvPr id="10" name="Graphic 9" descr="Philanthropy with solid fill">
          <a:extLst>
            <a:ext uri="{FF2B5EF4-FFF2-40B4-BE49-F238E27FC236}">
              <a16:creationId xmlns:a16="http://schemas.microsoft.com/office/drawing/2014/main" id="{05E64078-DB1C-451F-B076-99BA0EA219B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591891" y="34981"/>
          <a:ext cx="427518" cy="447240"/>
        </a:xfrm>
        <a:prstGeom prst="rect">
          <a:avLst/>
        </a:prstGeom>
      </xdr:spPr>
    </xdr:pic>
    <xdr:clientData/>
  </xdr:twoCellAnchor>
  <xdr:twoCellAnchor editAs="oneCell">
    <xdr:from>
      <xdr:col>18</xdr:col>
      <xdr:colOff>417125</xdr:colOff>
      <xdr:row>0</xdr:row>
      <xdr:rowOff>23775</xdr:rowOff>
    </xdr:from>
    <xdr:to>
      <xdr:col>19</xdr:col>
      <xdr:colOff>239525</xdr:colOff>
      <xdr:row>2</xdr:row>
      <xdr:rowOff>90015</xdr:rowOff>
    </xdr:to>
    <xdr:pic>
      <xdr:nvPicPr>
        <xdr:cNvPr id="11" name="Graphic 10" descr="Table and chairs with solid fill">
          <a:extLst>
            <a:ext uri="{FF2B5EF4-FFF2-40B4-BE49-F238E27FC236}">
              <a16:creationId xmlns:a16="http://schemas.microsoft.com/office/drawing/2014/main" id="{7AAC4395-6077-450D-B063-DD52311BE3C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89925" y="23775"/>
          <a:ext cx="432000" cy="432000"/>
        </a:xfrm>
        <a:prstGeom prst="rect">
          <a:avLst/>
        </a:prstGeom>
      </xdr:spPr>
    </xdr:pic>
    <xdr:clientData/>
  </xdr:twoCellAnchor>
  <xdr:twoCellAnchor editAs="oneCell">
    <xdr:from>
      <xdr:col>16</xdr:col>
      <xdr:colOff>342007</xdr:colOff>
      <xdr:row>0</xdr:row>
      <xdr:rowOff>68598</xdr:rowOff>
    </xdr:from>
    <xdr:to>
      <xdr:col>17</xdr:col>
      <xdr:colOff>163094</xdr:colOff>
      <xdr:row>2</xdr:row>
      <xdr:rowOff>134838</xdr:rowOff>
    </xdr:to>
    <xdr:pic>
      <xdr:nvPicPr>
        <xdr:cNvPr id="12" name="Graphic 11" descr="Car with solid fill">
          <a:extLst>
            <a:ext uri="{FF2B5EF4-FFF2-40B4-BE49-F238E27FC236}">
              <a16:creationId xmlns:a16="http://schemas.microsoft.com/office/drawing/2014/main" id="{50534E77-99CA-4DC7-AADD-EB592EA973C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0023889" y="68598"/>
          <a:ext cx="426205" cy="447240"/>
        </a:xfrm>
        <a:prstGeom prst="rect">
          <a:avLst/>
        </a:prstGeom>
      </xdr:spPr>
    </xdr:pic>
    <xdr:clientData/>
  </xdr:twoCellAnchor>
  <xdr:twoCellAnchor editAs="oneCell">
    <xdr:from>
      <xdr:col>14</xdr:col>
      <xdr:colOff>247182</xdr:colOff>
      <xdr:row>0</xdr:row>
      <xdr:rowOff>23775</xdr:rowOff>
    </xdr:from>
    <xdr:to>
      <xdr:col>15</xdr:col>
      <xdr:colOff>68268</xdr:colOff>
      <xdr:row>2</xdr:row>
      <xdr:rowOff>90015</xdr:rowOff>
    </xdr:to>
    <xdr:pic>
      <xdr:nvPicPr>
        <xdr:cNvPr id="13" name="Graphic 12" descr="Shopping bag with solid fill">
          <a:extLst>
            <a:ext uri="{FF2B5EF4-FFF2-40B4-BE49-F238E27FC236}">
              <a16:creationId xmlns:a16="http://schemas.microsoft.com/office/drawing/2014/main" id="{EE8BA391-CFEF-45C9-8BB0-81117F0B71F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781582" y="23775"/>
          <a:ext cx="430686" cy="432000"/>
        </a:xfrm>
        <a:prstGeom prst="rect">
          <a:avLst/>
        </a:prstGeom>
      </xdr:spPr>
    </xdr:pic>
    <xdr:clientData/>
  </xdr:twoCellAnchor>
  <xdr:twoCellAnchor editAs="oneCell">
    <xdr:from>
      <xdr:col>12</xdr:col>
      <xdr:colOff>7840</xdr:colOff>
      <xdr:row>0</xdr:row>
      <xdr:rowOff>23775</xdr:rowOff>
    </xdr:from>
    <xdr:to>
      <xdr:col>12</xdr:col>
      <xdr:colOff>439840</xdr:colOff>
      <xdr:row>2</xdr:row>
      <xdr:rowOff>90015</xdr:rowOff>
    </xdr:to>
    <xdr:pic>
      <xdr:nvPicPr>
        <xdr:cNvPr id="14" name="Graphic 13" descr="Dog House with solid fill">
          <a:extLst>
            <a:ext uri="{FF2B5EF4-FFF2-40B4-BE49-F238E27FC236}">
              <a16:creationId xmlns:a16="http://schemas.microsoft.com/office/drawing/2014/main" id="{C05C3898-A153-41B7-8854-4E9E9E0B6C8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323040" y="23775"/>
          <a:ext cx="432000" cy="432000"/>
        </a:xfrm>
        <a:prstGeom prst="rect">
          <a:avLst/>
        </a:prstGeom>
      </xdr:spPr>
    </xdr:pic>
    <xdr:clientData/>
  </xdr:twoCellAnchor>
  <xdr:twoCellAnchor>
    <xdr:from>
      <xdr:col>12</xdr:col>
      <xdr:colOff>315115</xdr:colOff>
      <xdr:row>0</xdr:row>
      <xdr:rowOff>47625</xdr:rowOff>
    </xdr:from>
    <xdr:to>
      <xdr:col>14</xdr:col>
      <xdr:colOff>176893</xdr:colOff>
      <xdr:row>2</xdr:row>
      <xdr:rowOff>122464</xdr:rowOff>
    </xdr:to>
    <xdr:sp macro="" textlink="Ansalysis!B4">
      <xdr:nvSpPr>
        <xdr:cNvPr id="15" name="TextBox 14">
          <a:extLst>
            <a:ext uri="{FF2B5EF4-FFF2-40B4-BE49-F238E27FC236}">
              <a16:creationId xmlns:a16="http://schemas.microsoft.com/office/drawing/2014/main" id="{DB867877-9604-4B36-9C35-4904332AC9B7}"/>
            </a:ext>
          </a:extLst>
        </xdr:cNvPr>
        <xdr:cNvSpPr txBox="1"/>
      </xdr:nvSpPr>
      <xdr:spPr>
        <a:xfrm>
          <a:off x="7662972" y="47625"/>
          <a:ext cx="1086421" cy="455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126586-CC8C-44C9-B7B8-DC10F79EA8C1}" type="TxLink">
            <a:rPr lang="en-US" sz="1800" b="1" i="0" u="none" strike="noStrike">
              <a:solidFill>
                <a:schemeClr val="accent1">
                  <a:lumMod val="20000"/>
                  <a:lumOff val="80000"/>
                </a:schemeClr>
              </a:solidFill>
              <a:latin typeface="Calibri"/>
              <a:cs typeface="Calibri"/>
            </a:rPr>
            <a:pPr algn="ctr"/>
            <a:t>$16,400</a:t>
          </a:fld>
          <a:endParaRPr lang="en-US" sz="2800" b="1">
            <a:solidFill>
              <a:schemeClr val="accent1">
                <a:lumMod val="20000"/>
                <a:lumOff val="80000"/>
              </a:schemeClr>
            </a:solidFill>
          </a:endParaRPr>
        </a:p>
      </xdr:txBody>
    </xdr:sp>
    <xdr:clientData/>
  </xdr:twoCellAnchor>
  <xdr:twoCellAnchor>
    <xdr:from>
      <xdr:col>12</xdr:col>
      <xdr:colOff>10315</xdr:colOff>
      <xdr:row>2</xdr:row>
      <xdr:rowOff>24765</xdr:rowOff>
    </xdr:from>
    <xdr:to>
      <xdr:col>14</xdr:col>
      <xdr:colOff>266176</xdr:colOff>
      <xdr:row>3</xdr:row>
      <xdr:rowOff>99060</xdr:rowOff>
    </xdr:to>
    <xdr:sp macro="" textlink="">
      <xdr:nvSpPr>
        <xdr:cNvPr id="16" name="TextBox 15">
          <a:extLst>
            <a:ext uri="{FF2B5EF4-FFF2-40B4-BE49-F238E27FC236}">
              <a16:creationId xmlns:a16="http://schemas.microsoft.com/office/drawing/2014/main" id="{DB43462C-FC1C-4255-9FD5-E0E03DDE79A7}"/>
            </a:ext>
          </a:extLst>
        </xdr:cNvPr>
        <xdr:cNvSpPr txBox="1"/>
      </xdr:nvSpPr>
      <xdr:spPr>
        <a:xfrm>
          <a:off x="7325515" y="390525"/>
          <a:ext cx="147506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Living Expenses</a:t>
          </a:r>
        </a:p>
      </xdr:txBody>
    </xdr:sp>
    <xdr:clientData/>
  </xdr:twoCellAnchor>
  <xdr:twoCellAnchor>
    <xdr:from>
      <xdr:col>14</xdr:col>
      <xdr:colOff>555867</xdr:colOff>
      <xdr:row>0</xdr:row>
      <xdr:rowOff>47625</xdr:rowOff>
    </xdr:from>
    <xdr:to>
      <xdr:col>16</xdr:col>
      <xdr:colOff>270117</xdr:colOff>
      <xdr:row>2</xdr:row>
      <xdr:rowOff>110490</xdr:rowOff>
    </xdr:to>
    <xdr:sp macro="" textlink="">
      <xdr:nvSpPr>
        <xdr:cNvPr id="17" name="TextBox 16">
          <a:extLst>
            <a:ext uri="{FF2B5EF4-FFF2-40B4-BE49-F238E27FC236}">
              <a16:creationId xmlns:a16="http://schemas.microsoft.com/office/drawing/2014/main" id="{231D4E5D-35F2-4E73-AD53-5EF79E971C03}"/>
            </a:ext>
          </a:extLst>
        </xdr:cNvPr>
        <xdr:cNvSpPr txBox="1"/>
      </xdr:nvSpPr>
      <xdr:spPr>
        <a:xfrm>
          <a:off x="9090267" y="47625"/>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endParaRPr lang="en-US" sz="1600" b="0" i="0" u="none" strike="noStrike">
            <a:solidFill>
              <a:schemeClr val="accent5">
                <a:lumMod val="20000"/>
                <a:lumOff val="80000"/>
              </a:schemeClr>
            </a:solidFill>
            <a:latin typeface="Calibri"/>
            <a:ea typeface="+mn-ea"/>
            <a:cs typeface="Calibri"/>
          </a:endParaRPr>
        </a:p>
      </xdr:txBody>
    </xdr:sp>
    <xdr:clientData/>
  </xdr:twoCellAnchor>
  <xdr:twoCellAnchor>
    <xdr:from>
      <xdr:col>14</xdr:col>
      <xdr:colOff>207055</xdr:colOff>
      <xdr:row>2</xdr:row>
      <xdr:rowOff>24765</xdr:rowOff>
    </xdr:from>
    <xdr:to>
      <xdr:col>16</xdr:col>
      <xdr:colOff>465544</xdr:colOff>
      <xdr:row>3</xdr:row>
      <xdr:rowOff>99060</xdr:rowOff>
    </xdr:to>
    <xdr:sp macro="" textlink="">
      <xdr:nvSpPr>
        <xdr:cNvPr id="18" name="TextBox 17">
          <a:extLst>
            <a:ext uri="{FF2B5EF4-FFF2-40B4-BE49-F238E27FC236}">
              <a16:creationId xmlns:a16="http://schemas.microsoft.com/office/drawing/2014/main" id="{0DA29D00-CF7C-40BB-A43B-E44FFC502845}"/>
            </a:ext>
          </a:extLst>
        </xdr:cNvPr>
        <xdr:cNvSpPr txBox="1"/>
      </xdr:nvSpPr>
      <xdr:spPr>
        <a:xfrm>
          <a:off x="8741455" y="390525"/>
          <a:ext cx="1477689"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Discretionary</a:t>
          </a:r>
        </a:p>
      </xdr:txBody>
    </xdr:sp>
    <xdr:clientData/>
  </xdr:twoCellAnchor>
  <xdr:twoCellAnchor>
    <xdr:from>
      <xdr:col>17</xdr:col>
      <xdr:colOff>126914</xdr:colOff>
      <xdr:row>0</xdr:row>
      <xdr:rowOff>47625</xdr:rowOff>
    </xdr:from>
    <xdr:to>
      <xdr:col>18</xdr:col>
      <xdr:colOff>452077</xdr:colOff>
      <xdr:row>2</xdr:row>
      <xdr:rowOff>110490</xdr:rowOff>
    </xdr:to>
    <xdr:sp macro="" textlink="[1]Analysis!B6">
      <xdr:nvSpPr>
        <xdr:cNvPr id="19" name="TextBox 18">
          <a:extLst>
            <a:ext uri="{FF2B5EF4-FFF2-40B4-BE49-F238E27FC236}">
              <a16:creationId xmlns:a16="http://schemas.microsoft.com/office/drawing/2014/main" id="{09764F59-2076-4C41-8F8D-7735D6073930}"/>
            </a:ext>
          </a:extLst>
        </xdr:cNvPr>
        <xdr:cNvSpPr txBox="1"/>
      </xdr:nvSpPr>
      <xdr:spPr>
        <a:xfrm>
          <a:off x="10490114" y="47625"/>
          <a:ext cx="93476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AC3651A1-9829-48EA-8F57-E46DFBC529D1}" type="TxLink">
            <a:rPr lang="en-US" sz="1600" b="0" i="0" u="none" strike="noStrike">
              <a:solidFill>
                <a:schemeClr val="accent5">
                  <a:lumMod val="20000"/>
                  <a:lumOff val="80000"/>
                </a:schemeClr>
              </a:solidFill>
              <a:latin typeface="Calibri"/>
              <a:ea typeface="+mn-ea"/>
              <a:cs typeface="Calibri"/>
            </a:rPr>
            <a:pPr marL="0" indent="0"/>
            <a:t> </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16</xdr:col>
      <xdr:colOff>337777</xdr:colOff>
      <xdr:row>2</xdr:row>
      <xdr:rowOff>24765</xdr:rowOff>
    </xdr:from>
    <xdr:to>
      <xdr:col>18</xdr:col>
      <xdr:colOff>594952</xdr:colOff>
      <xdr:row>3</xdr:row>
      <xdr:rowOff>99060</xdr:rowOff>
    </xdr:to>
    <xdr:sp macro="" textlink="">
      <xdr:nvSpPr>
        <xdr:cNvPr id="20" name="TextBox 19">
          <a:extLst>
            <a:ext uri="{FF2B5EF4-FFF2-40B4-BE49-F238E27FC236}">
              <a16:creationId xmlns:a16="http://schemas.microsoft.com/office/drawing/2014/main" id="{6BCCF10C-4BFB-43A4-9DD0-FBB2658C8434}"/>
            </a:ext>
          </a:extLst>
        </xdr:cNvPr>
        <xdr:cNvSpPr txBox="1"/>
      </xdr:nvSpPr>
      <xdr:spPr>
        <a:xfrm>
          <a:off x="10091377" y="390525"/>
          <a:ext cx="147637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Transport</a:t>
          </a:r>
        </a:p>
      </xdr:txBody>
    </xdr:sp>
    <xdr:clientData/>
  </xdr:twoCellAnchor>
  <xdr:twoCellAnchor>
    <xdr:from>
      <xdr:col>19</xdr:col>
      <xdr:colOff>185705</xdr:colOff>
      <xdr:row>0</xdr:row>
      <xdr:rowOff>47625</xdr:rowOff>
    </xdr:from>
    <xdr:to>
      <xdr:col>20</xdr:col>
      <xdr:colOff>509555</xdr:colOff>
      <xdr:row>2</xdr:row>
      <xdr:rowOff>110490</xdr:rowOff>
    </xdr:to>
    <xdr:sp macro="" textlink="[1]Analysis!B7">
      <xdr:nvSpPr>
        <xdr:cNvPr id="21" name="TextBox 20">
          <a:extLst>
            <a:ext uri="{FF2B5EF4-FFF2-40B4-BE49-F238E27FC236}">
              <a16:creationId xmlns:a16="http://schemas.microsoft.com/office/drawing/2014/main" id="{EAE53FCB-5EA5-4352-97A1-28936625D589}"/>
            </a:ext>
          </a:extLst>
        </xdr:cNvPr>
        <xdr:cNvSpPr txBox="1"/>
      </xdr:nvSpPr>
      <xdr:spPr>
        <a:xfrm>
          <a:off x="11768105" y="47625"/>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09C22AFA-8557-478E-BE3A-3BA3BC5EC1E3}" type="TxLink">
            <a:rPr lang="en-US" sz="1600" b="0" i="0" u="none" strike="noStrike">
              <a:solidFill>
                <a:schemeClr val="accent5">
                  <a:lumMod val="20000"/>
                  <a:lumOff val="80000"/>
                </a:schemeClr>
              </a:solidFill>
              <a:latin typeface="Calibri"/>
              <a:ea typeface="+mn-ea"/>
              <a:cs typeface="Calibri"/>
            </a:rPr>
            <a:pPr marL="0" indent="0"/>
            <a:t> </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18</xdr:col>
      <xdr:colOff>395255</xdr:colOff>
      <xdr:row>2</xdr:row>
      <xdr:rowOff>24765</xdr:rowOff>
    </xdr:from>
    <xdr:to>
      <xdr:col>21</xdr:col>
      <xdr:colOff>41516</xdr:colOff>
      <xdr:row>3</xdr:row>
      <xdr:rowOff>99060</xdr:rowOff>
    </xdr:to>
    <xdr:sp macro="" textlink="">
      <xdr:nvSpPr>
        <xdr:cNvPr id="22" name="TextBox 21">
          <a:extLst>
            <a:ext uri="{FF2B5EF4-FFF2-40B4-BE49-F238E27FC236}">
              <a16:creationId xmlns:a16="http://schemas.microsoft.com/office/drawing/2014/main" id="{4CE60A8D-CC3A-432B-921F-109C7B7BBC13}"/>
            </a:ext>
          </a:extLst>
        </xdr:cNvPr>
        <xdr:cNvSpPr txBox="1"/>
      </xdr:nvSpPr>
      <xdr:spPr>
        <a:xfrm>
          <a:off x="11368055" y="390525"/>
          <a:ext cx="1475061"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Dining Out</a:t>
          </a:r>
        </a:p>
      </xdr:txBody>
    </xdr:sp>
    <xdr:clientData/>
  </xdr:twoCellAnchor>
  <xdr:twoCellAnchor>
    <xdr:from>
      <xdr:col>21</xdr:col>
      <xdr:colOff>272415</xdr:colOff>
      <xdr:row>0</xdr:row>
      <xdr:rowOff>47625</xdr:rowOff>
    </xdr:from>
    <xdr:to>
      <xdr:col>22</xdr:col>
      <xdr:colOff>596265</xdr:colOff>
      <xdr:row>2</xdr:row>
      <xdr:rowOff>110490</xdr:rowOff>
    </xdr:to>
    <xdr:sp macro="" textlink="[1]Analysis!B8">
      <xdr:nvSpPr>
        <xdr:cNvPr id="23" name="TextBox 22">
          <a:extLst>
            <a:ext uri="{FF2B5EF4-FFF2-40B4-BE49-F238E27FC236}">
              <a16:creationId xmlns:a16="http://schemas.microsoft.com/office/drawing/2014/main" id="{28E6D3DE-3998-44B6-9DFA-270B7F620400}"/>
            </a:ext>
          </a:extLst>
        </xdr:cNvPr>
        <xdr:cNvSpPr txBox="1"/>
      </xdr:nvSpPr>
      <xdr:spPr>
        <a:xfrm>
          <a:off x="13074015" y="47625"/>
          <a:ext cx="9334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59ACBC63-5C1F-4157-81AB-CEAB65C2A44C}" type="TxLink">
            <a:rPr lang="en-US" sz="1600" b="0" i="0" u="none" strike="noStrike">
              <a:solidFill>
                <a:schemeClr val="accent5">
                  <a:lumMod val="20000"/>
                  <a:lumOff val="80000"/>
                </a:schemeClr>
              </a:solidFill>
              <a:latin typeface="Calibri"/>
              <a:ea typeface="+mn-ea"/>
              <a:cs typeface="Calibri"/>
            </a:rPr>
            <a:pPr marL="0" indent="0"/>
            <a:t> </a:t>
          </a:fld>
          <a:endParaRPr lang="en-AU" sz="1600" b="0" i="0" u="none" strike="noStrike">
            <a:solidFill>
              <a:schemeClr val="accent5">
                <a:lumMod val="20000"/>
                <a:lumOff val="80000"/>
              </a:schemeClr>
            </a:solidFill>
            <a:latin typeface="Calibri"/>
            <a:ea typeface="+mn-ea"/>
            <a:cs typeface="Calibri"/>
          </a:endParaRPr>
        </a:p>
      </xdr:txBody>
    </xdr:sp>
    <xdr:clientData/>
  </xdr:twoCellAnchor>
  <xdr:twoCellAnchor>
    <xdr:from>
      <xdr:col>20</xdr:col>
      <xdr:colOff>596265</xdr:colOff>
      <xdr:row>2</xdr:row>
      <xdr:rowOff>24765</xdr:rowOff>
    </xdr:from>
    <xdr:to>
      <xdr:col>22</xdr:col>
      <xdr:colOff>605790</xdr:colOff>
      <xdr:row>3</xdr:row>
      <xdr:rowOff>99060</xdr:rowOff>
    </xdr:to>
    <xdr:sp macro="" textlink="">
      <xdr:nvSpPr>
        <xdr:cNvPr id="24" name="TextBox 23">
          <a:extLst>
            <a:ext uri="{FF2B5EF4-FFF2-40B4-BE49-F238E27FC236}">
              <a16:creationId xmlns:a16="http://schemas.microsoft.com/office/drawing/2014/main" id="{752B3E9B-9DA7-4110-86F7-A910D7199F81}"/>
            </a:ext>
          </a:extLst>
        </xdr:cNvPr>
        <xdr:cNvSpPr txBox="1"/>
      </xdr:nvSpPr>
      <xdr:spPr>
        <a:xfrm>
          <a:off x="12788265" y="390525"/>
          <a:ext cx="1228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Charity</a:t>
          </a:r>
        </a:p>
      </xdr:txBody>
    </xdr:sp>
    <xdr:clientData/>
  </xdr:twoCellAnchor>
  <xdr:twoCellAnchor>
    <xdr:from>
      <xdr:col>22</xdr:col>
      <xdr:colOff>443866</xdr:colOff>
      <xdr:row>2</xdr:row>
      <xdr:rowOff>24765</xdr:rowOff>
    </xdr:from>
    <xdr:to>
      <xdr:col>24</xdr:col>
      <xdr:colOff>158116</xdr:colOff>
      <xdr:row>3</xdr:row>
      <xdr:rowOff>99060</xdr:rowOff>
    </xdr:to>
    <xdr:sp macro="" textlink="">
      <xdr:nvSpPr>
        <xdr:cNvPr id="26" name="TextBox 25">
          <a:extLst>
            <a:ext uri="{FF2B5EF4-FFF2-40B4-BE49-F238E27FC236}">
              <a16:creationId xmlns:a16="http://schemas.microsoft.com/office/drawing/2014/main" id="{F2BFE37D-D0A2-4875-AA04-3870AA735F10}"/>
            </a:ext>
          </a:extLst>
        </xdr:cNvPr>
        <xdr:cNvSpPr txBox="1"/>
      </xdr:nvSpPr>
      <xdr:spPr>
        <a:xfrm>
          <a:off x="13855066" y="390525"/>
          <a:ext cx="9334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a:solidFill>
                <a:schemeClr val="accent5">
                  <a:lumMod val="20000"/>
                  <a:lumOff val="80000"/>
                </a:schemeClr>
              </a:solidFill>
            </a:rPr>
            <a:t>Medical</a:t>
          </a:r>
        </a:p>
      </xdr:txBody>
    </xdr:sp>
    <xdr:clientData/>
  </xdr:twoCellAnchor>
  <xdr:twoCellAnchor>
    <xdr:from>
      <xdr:col>10</xdr:col>
      <xdr:colOff>407276</xdr:colOff>
      <xdr:row>0</xdr:row>
      <xdr:rowOff>95250</xdr:rowOff>
    </xdr:from>
    <xdr:to>
      <xdr:col>11</xdr:col>
      <xdr:colOff>528605</xdr:colOff>
      <xdr:row>3</xdr:row>
      <xdr:rowOff>123825</xdr:rowOff>
    </xdr:to>
    <xdr:sp macro="" textlink="">
      <xdr:nvSpPr>
        <xdr:cNvPr id="27" name="TextBox 26">
          <a:extLst>
            <a:ext uri="{FF2B5EF4-FFF2-40B4-BE49-F238E27FC236}">
              <a16:creationId xmlns:a16="http://schemas.microsoft.com/office/drawing/2014/main" id="{9229B753-4EF5-4D3B-B925-591D23A64E1B}"/>
            </a:ext>
          </a:extLst>
        </xdr:cNvPr>
        <xdr:cNvSpPr txBox="1"/>
      </xdr:nvSpPr>
      <xdr:spPr>
        <a:xfrm>
          <a:off x="6503276" y="95250"/>
          <a:ext cx="730929" cy="577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AU" sz="1400">
              <a:solidFill>
                <a:schemeClr val="accent5">
                  <a:lumMod val="20000"/>
                  <a:lumOff val="80000"/>
                </a:schemeClr>
              </a:solidFill>
            </a:rPr>
            <a:t>Spend YTD</a:t>
          </a:r>
        </a:p>
      </xdr:txBody>
    </xdr:sp>
    <xdr:clientData/>
  </xdr:twoCellAnchor>
  <xdr:twoCellAnchor>
    <xdr:from>
      <xdr:col>9</xdr:col>
      <xdr:colOff>600075</xdr:colOff>
      <xdr:row>8</xdr:row>
      <xdr:rowOff>125730</xdr:rowOff>
    </xdr:from>
    <xdr:to>
      <xdr:col>11</xdr:col>
      <xdr:colOff>567690</xdr:colOff>
      <xdr:row>12</xdr:row>
      <xdr:rowOff>87630</xdr:rowOff>
    </xdr:to>
    <xdr:sp macro="" textlink="[1]Analysis!B18">
      <xdr:nvSpPr>
        <xdr:cNvPr id="28" name="TextBox 27">
          <a:extLst>
            <a:ext uri="{FF2B5EF4-FFF2-40B4-BE49-F238E27FC236}">
              <a16:creationId xmlns:a16="http://schemas.microsoft.com/office/drawing/2014/main" id="{A0040A25-074C-4A26-89CC-E534713C4777}"/>
            </a:ext>
          </a:extLst>
        </xdr:cNvPr>
        <xdr:cNvSpPr txBox="1"/>
      </xdr:nvSpPr>
      <xdr:spPr>
        <a:xfrm>
          <a:off x="6086475" y="1588770"/>
          <a:ext cx="1186815" cy="693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47E3F42-FF32-4835-A0A1-CB026301BC98}" type="TxLink">
            <a:rPr lang="en-US" sz="2000" b="0" i="0" u="none" strike="noStrike">
              <a:solidFill>
                <a:schemeClr val="bg1"/>
              </a:solidFill>
              <a:latin typeface="Calibri"/>
              <a:cs typeface="Calibri"/>
            </a:rPr>
            <a:pPr algn="ctr"/>
            <a:t> </a:t>
          </a:fld>
          <a:endParaRPr lang="en-AU" sz="2000">
            <a:solidFill>
              <a:schemeClr val="bg1"/>
            </a:solidFill>
          </a:endParaRPr>
        </a:p>
      </xdr:txBody>
    </xdr:sp>
    <xdr:clientData/>
  </xdr:twoCellAnchor>
  <xdr:twoCellAnchor>
    <xdr:from>
      <xdr:col>0</xdr:col>
      <xdr:colOff>0</xdr:colOff>
      <xdr:row>4</xdr:row>
      <xdr:rowOff>20955</xdr:rowOff>
    </xdr:from>
    <xdr:to>
      <xdr:col>8</xdr:col>
      <xdr:colOff>533400</xdr:colOff>
      <xdr:row>16</xdr:row>
      <xdr:rowOff>30480</xdr:rowOff>
    </xdr:to>
    <xdr:graphicFrame macro="">
      <xdr:nvGraphicFramePr>
        <xdr:cNvPr id="29" name="Chart 28">
          <a:extLst>
            <a:ext uri="{FF2B5EF4-FFF2-40B4-BE49-F238E27FC236}">
              <a16:creationId xmlns:a16="http://schemas.microsoft.com/office/drawing/2014/main" id="{CB7F296F-1315-4C49-B1B4-B9DA1F9FC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72783</xdr:colOff>
      <xdr:row>4</xdr:row>
      <xdr:rowOff>40006</xdr:rowOff>
    </xdr:from>
    <xdr:to>
      <xdr:col>10</xdr:col>
      <xdr:colOff>537882</xdr:colOff>
      <xdr:row>23</xdr:row>
      <xdr:rowOff>176894</xdr:rowOff>
    </xdr:to>
    <xdr:sp macro="" textlink="">
      <xdr:nvSpPr>
        <xdr:cNvPr id="31" name="Rectangle: Rounded Corners 30">
          <a:extLst>
            <a:ext uri="{FF2B5EF4-FFF2-40B4-BE49-F238E27FC236}">
              <a16:creationId xmlns:a16="http://schemas.microsoft.com/office/drawing/2014/main" id="{0AD969A9-3966-4E71-A5B8-906F5AD0DCF1}"/>
            </a:ext>
          </a:extLst>
        </xdr:cNvPr>
        <xdr:cNvSpPr/>
      </xdr:nvSpPr>
      <xdr:spPr>
        <a:xfrm>
          <a:off x="72783" y="802006"/>
          <a:ext cx="6588313" cy="3756388"/>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15</xdr:col>
      <xdr:colOff>145676</xdr:colOff>
      <xdr:row>3</xdr:row>
      <xdr:rowOff>156882</xdr:rowOff>
    </xdr:from>
    <xdr:to>
      <xdr:col>24</xdr:col>
      <xdr:colOff>123264</xdr:colOff>
      <xdr:row>24</xdr:row>
      <xdr:rowOff>9750</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2F0C14DF-AE91-4128-A07E-A7292A97E5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9289676" y="728382"/>
              <a:ext cx="5463988" cy="38533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89646</xdr:colOff>
      <xdr:row>4</xdr:row>
      <xdr:rowOff>32161</xdr:rowOff>
    </xdr:from>
    <xdr:to>
      <xdr:col>24</xdr:col>
      <xdr:colOff>153630</xdr:colOff>
      <xdr:row>24</xdr:row>
      <xdr:rowOff>61816</xdr:rowOff>
    </xdr:to>
    <xdr:sp macro="" textlink="">
      <xdr:nvSpPr>
        <xdr:cNvPr id="34" name="Rectangle: Rounded Corners 33">
          <a:extLst>
            <a:ext uri="{FF2B5EF4-FFF2-40B4-BE49-F238E27FC236}">
              <a16:creationId xmlns:a16="http://schemas.microsoft.com/office/drawing/2014/main" id="{D6754D85-FC0B-4B3D-9CC8-D30FB0EDED95}"/>
            </a:ext>
          </a:extLst>
        </xdr:cNvPr>
        <xdr:cNvSpPr/>
      </xdr:nvSpPr>
      <xdr:spPr>
        <a:xfrm>
          <a:off x="9166411" y="794161"/>
          <a:ext cx="5510043" cy="383965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15</xdr:col>
      <xdr:colOff>56029</xdr:colOff>
      <xdr:row>24</xdr:row>
      <xdr:rowOff>125730</xdr:rowOff>
    </xdr:from>
    <xdr:to>
      <xdr:col>24</xdr:col>
      <xdr:colOff>120013</xdr:colOff>
      <xdr:row>38</xdr:row>
      <xdr:rowOff>180975</xdr:rowOff>
    </xdr:to>
    <xdr:sp macro="" textlink="">
      <xdr:nvSpPr>
        <xdr:cNvPr id="36" name="Rectangle: Rounded Corners 35">
          <a:extLst>
            <a:ext uri="{FF2B5EF4-FFF2-40B4-BE49-F238E27FC236}">
              <a16:creationId xmlns:a16="http://schemas.microsoft.com/office/drawing/2014/main" id="{1BA9414B-9431-4EF9-BE85-2C7341F8583E}"/>
            </a:ext>
          </a:extLst>
        </xdr:cNvPr>
        <xdr:cNvSpPr/>
      </xdr:nvSpPr>
      <xdr:spPr>
        <a:xfrm>
          <a:off x="9132794" y="4697730"/>
          <a:ext cx="5510043" cy="2722245"/>
        </a:xfrm>
        <a:prstGeom prst="roundRect">
          <a:avLst>
            <a:gd name="adj" fmla="val 3645"/>
          </a:avLst>
        </a:prstGeom>
        <a:noFill/>
        <a:ln>
          <a:solidFill>
            <a:schemeClr val="accent5">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148590</xdr:colOff>
      <xdr:row>4</xdr:row>
      <xdr:rowOff>68579</xdr:rowOff>
    </xdr:from>
    <xdr:to>
      <xdr:col>24</xdr:col>
      <xdr:colOff>5715</xdr:colOff>
      <xdr:row>5</xdr:row>
      <xdr:rowOff>144780</xdr:rowOff>
    </xdr:to>
    <xdr:sp macro="" textlink="[1]Analysis!T1">
      <xdr:nvSpPr>
        <xdr:cNvPr id="41" name="TextBox 40">
          <a:extLst>
            <a:ext uri="{FF2B5EF4-FFF2-40B4-BE49-F238E27FC236}">
              <a16:creationId xmlns:a16="http://schemas.microsoft.com/office/drawing/2014/main" id="{0E8635E7-1E26-4430-871C-085C0C5A305E}"/>
            </a:ext>
          </a:extLst>
        </xdr:cNvPr>
        <xdr:cNvSpPr txBox="1"/>
      </xdr:nvSpPr>
      <xdr:spPr>
        <a:xfrm>
          <a:off x="8073390" y="800099"/>
          <a:ext cx="6562725" cy="2590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C3B481-70FE-463E-8F52-2AE7080F007D}" type="TxLink">
            <a:rPr lang="en-US" sz="1100" b="0" i="0" u="none" strike="noStrike">
              <a:solidFill>
                <a:schemeClr val="tx1">
                  <a:lumMod val="65000"/>
                  <a:lumOff val="35000"/>
                </a:schemeClr>
              </a:solidFill>
              <a:latin typeface="Calibri"/>
              <a:cs typeface="Calibri"/>
            </a:rPr>
            <a:pPr/>
            <a:t> </a:t>
          </a:fld>
          <a:endParaRPr lang="en-AU" sz="1100">
            <a:solidFill>
              <a:schemeClr val="tx1">
                <a:lumMod val="65000"/>
                <a:lumOff val="35000"/>
              </a:schemeClr>
            </a:solidFill>
          </a:endParaRPr>
        </a:p>
      </xdr:txBody>
    </xdr:sp>
    <xdr:clientData/>
  </xdr:twoCellAnchor>
  <xdr:twoCellAnchor>
    <xdr:from>
      <xdr:col>22</xdr:col>
      <xdr:colOff>456309</xdr:colOff>
      <xdr:row>0</xdr:row>
      <xdr:rowOff>43144</xdr:rowOff>
    </xdr:from>
    <xdr:to>
      <xdr:col>24</xdr:col>
      <xdr:colOff>318086</xdr:colOff>
      <xdr:row>2</xdr:row>
      <xdr:rowOff>117983</xdr:rowOff>
    </xdr:to>
    <xdr:sp macro="" textlink="Ansalysis!B9">
      <xdr:nvSpPr>
        <xdr:cNvPr id="42" name="TextBox 41">
          <a:extLst>
            <a:ext uri="{FF2B5EF4-FFF2-40B4-BE49-F238E27FC236}">
              <a16:creationId xmlns:a16="http://schemas.microsoft.com/office/drawing/2014/main" id="{9FCC5C09-4F19-474E-AEAE-A8AB3AF160A9}"/>
            </a:ext>
          </a:extLst>
        </xdr:cNvPr>
        <xdr:cNvSpPr txBox="1"/>
      </xdr:nvSpPr>
      <xdr:spPr>
        <a:xfrm>
          <a:off x="13768897" y="43144"/>
          <a:ext cx="1072013" cy="455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1E8D60D-5DAD-4377-AF36-7F64A73C390D}" type="TxLink">
            <a:rPr lang="en-US" sz="1800" b="1" i="0" u="none" strike="noStrike">
              <a:solidFill>
                <a:schemeClr val="accent1">
                  <a:lumMod val="20000"/>
                  <a:lumOff val="80000"/>
                </a:schemeClr>
              </a:solidFill>
              <a:latin typeface="Calibri"/>
              <a:ea typeface="+mn-ea"/>
              <a:cs typeface="Calibri"/>
            </a:rPr>
            <a:pPr marL="0" indent="0" algn="ctr"/>
            <a:t>$379</a:t>
          </a:fld>
          <a:endParaRPr lang="en-US" sz="1800" b="1" i="0" u="none" strike="noStrike">
            <a:solidFill>
              <a:schemeClr val="accent1">
                <a:lumMod val="20000"/>
                <a:lumOff val="80000"/>
              </a:schemeClr>
            </a:solidFill>
            <a:latin typeface="Calibri"/>
            <a:ea typeface="+mn-ea"/>
            <a:cs typeface="Calibri"/>
          </a:endParaRPr>
        </a:p>
      </xdr:txBody>
    </xdr:sp>
    <xdr:clientData/>
  </xdr:twoCellAnchor>
  <xdr:twoCellAnchor>
    <xdr:from>
      <xdr:col>21</xdr:col>
      <xdr:colOff>130058</xdr:colOff>
      <xdr:row>0</xdr:row>
      <xdr:rowOff>102695</xdr:rowOff>
    </xdr:from>
    <xdr:to>
      <xdr:col>22</xdr:col>
      <xdr:colOff>481853</xdr:colOff>
      <xdr:row>2</xdr:row>
      <xdr:rowOff>67237</xdr:rowOff>
    </xdr:to>
    <xdr:sp macro="" textlink="Ansalysis!B8">
      <xdr:nvSpPr>
        <xdr:cNvPr id="43" name="TextBox 42">
          <a:extLst>
            <a:ext uri="{FF2B5EF4-FFF2-40B4-BE49-F238E27FC236}">
              <a16:creationId xmlns:a16="http://schemas.microsoft.com/office/drawing/2014/main" id="{53B9017F-4456-4FD9-821C-BFAC505A7657}"/>
            </a:ext>
          </a:extLst>
        </xdr:cNvPr>
        <xdr:cNvSpPr txBox="1"/>
      </xdr:nvSpPr>
      <xdr:spPr>
        <a:xfrm>
          <a:off x="12837529" y="102695"/>
          <a:ext cx="956912" cy="345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CD65E02-9698-4A6C-A1B9-21C2FD8649F8}" type="TxLink">
            <a:rPr lang="en-US" sz="1800" b="1" i="0" u="none" strike="noStrike">
              <a:solidFill>
                <a:schemeClr val="accent1">
                  <a:lumMod val="20000"/>
                  <a:lumOff val="80000"/>
                </a:schemeClr>
              </a:solidFill>
              <a:latin typeface="Calibri"/>
              <a:ea typeface="+mn-ea"/>
              <a:cs typeface="Calibri"/>
            </a:rPr>
            <a:pPr marL="0" indent="0" algn="ctr"/>
            <a:t>$550</a:t>
          </a:fld>
          <a:endParaRPr lang="en-US" sz="1800" b="1" i="0" u="none" strike="noStrike">
            <a:solidFill>
              <a:schemeClr val="accent1">
                <a:lumMod val="20000"/>
                <a:lumOff val="80000"/>
              </a:schemeClr>
            </a:solidFill>
            <a:latin typeface="Calibri"/>
            <a:ea typeface="+mn-ea"/>
            <a:cs typeface="Calibri"/>
          </a:endParaRPr>
        </a:p>
      </xdr:txBody>
    </xdr:sp>
    <xdr:clientData/>
  </xdr:twoCellAnchor>
  <xdr:twoCellAnchor>
    <xdr:from>
      <xdr:col>19</xdr:col>
      <xdr:colOff>132779</xdr:colOff>
      <xdr:row>0</xdr:row>
      <xdr:rowOff>55789</xdr:rowOff>
    </xdr:from>
    <xdr:to>
      <xdr:col>20</xdr:col>
      <xdr:colOff>606878</xdr:colOff>
      <xdr:row>2</xdr:row>
      <xdr:rowOff>130628</xdr:rowOff>
    </xdr:to>
    <xdr:sp macro="" textlink="Ansalysis!B7">
      <xdr:nvSpPr>
        <xdr:cNvPr id="44" name="TextBox 43">
          <a:extLst>
            <a:ext uri="{FF2B5EF4-FFF2-40B4-BE49-F238E27FC236}">
              <a16:creationId xmlns:a16="http://schemas.microsoft.com/office/drawing/2014/main" id="{8FCE81AC-2187-4235-B38F-101B83D719BC}"/>
            </a:ext>
          </a:extLst>
        </xdr:cNvPr>
        <xdr:cNvSpPr txBox="1"/>
      </xdr:nvSpPr>
      <xdr:spPr>
        <a:xfrm>
          <a:off x="11766886" y="55789"/>
          <a:ext cx="1086421" cy="455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4935566-5F2D-423C-B84E-70C6C01CCB8D}" type="TxLink">
            <a:rPr lang="en-US" sz="1800" b="1" i="0" u="none" strike="noStrike">
              <a:solidFill>
                <a:schemeClr val="accent1">
                  <a:lumMod val="20000"/>
                  <a:lumOff val="80000"/>
                </a:schemeClr>
              </a:solidFill>
              <a:latin typeface="Calibri"/>
              <a:ea typeface="+mn-ea"/>
              <a:cs typeface="Calibri"/>
            </a:rPr>
            <a:pPr marL="0" indent="0" algn="ctr"/>
            <a:t>$2,397</a:t>
          </a:fld>
          <a:endParaRPr lang="en-US" sz="1800" b="1" i="0" u="none" strike="noStrike">
            <a:solidFill>
              <a:schemeClr val="accent1">
                <a:lumMod val="20000"/>
                <a:lumOff val="80000"/>
              </a:schemeClr>
            </a:solidFill>
            <a:latin typeface="Calibri"/>
            <a:ea typeface="+mn-ea"/>
            <a:cs typeface="Calibri"/>
          </a:endParaRPr>
        </a:p>
      </xdr:txBody>
    </xdr:sp>
    <xdr:clientData/>
  </xdr:twoCellAnchor>
  <xdr:twoCellAnchor>
    <xdr:from>
      <xdr:col>17</xdr:col>
      <xdr:colOff>40250</xdr:colOff>
      <xdr:row>0</xdr:row>
      <xdr:rowOff>56109</xdr:rowOff>
    </xdr:from>
    <xdr:to>
      <xdr:col>18</xdr:col>
      <xdr:colOff>514349</xdr:colOff>
      <xdr:row>2</xdr:row>
      <xdr:rowOff>130948</xdr:rowOff>
    </xdr:to>
    <xdr:sp macro="" textlink="Ansalysis!B6">
      <xdr:nvSpPr>
        <xdr:cNvPr id="45" name="TextBox 44">
          <a:extLst>
            <a:ext uri="{FF2B5EF4-FFF2-40B4-BE49-F238E27FC236}">
              <a16:creationId xmlns:a16="http://schemas.microsoft.com/office/drawing/2014/main" id="{3CA45C42-66EF-4B8E-8CC4-B0732D2D085C}"/>
            </a:ext>
          </a:extLst>
        </xdr:cNvPr>
        <xdr:cNvSpPr txBox="1"/>
      </xdr:nvSpPr>
      <xdr:spPr>
        <a:xfrm>
          <a:off x="10327250" y="56109"/>
          <a:ext cx="1079217" cy="455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EC22924-2E17-49DC-8C6C-423D661E6EE8}" type="TxLink">
            <a:rPr lang="en-US" sz="1800" b="1" i="0" u="none" strike="noStrike">
              <a:solidFill>
                <a:schemeClr val="accent1">
                  <a:lumMod val="20000"/>
                  <a:lumOff val="80000"/>
                </a:schemeClr>
              </a:solidFill>
              <a:latin typeface="Calibri"/>
              <a:ea typeface="+mn-ea"/>
              <a:cs typeface="Calibri"/>
            </a:rPr>
            <a:pPr marL="0" indent="0" algn="ctr"/>
            <a:t>$3,592</a:t>
          </a:fld>
          <a:endParaRPr lang="en-US" sz="1800" b="1" i="0" u="none" strike="noStrike">
            <a:solidFill>
              <a:schemeClr val="accent1">
                <a:lumMod val="20000"/>
                <a:lumOff val="80000"/>
              </a:schemeClr>
            </a:solidFill>
            <a:latin typeface="Calibri"/>
            <a:ea typeface="+mn-ea"/>
            <a:cs typeface="Calibri"/>
          </a:endParaRPr>
        </a:p>
      </xdr:txBody>
    </xdr:sp>
    <xdr:clientData/>
  </xdr:twoCellAnchor>
  <xdr:twoCellAnchor>
    <xdr:from>
      <xdr:col>14</xdr:col>
      <xdr:colOff>519222</xdr:colOff>
      <xdr:row>0</xdr:row>
      <xdr:rowOff>47625</xdr:rowOff>
    </xdr:from>
    <xdr:to>
      <xdr:col>16</xdr:col>
      <xdr:colOff>381000</xdr:colOff>
      <xdr:row>2</xdr:row>
      <xdr:rowOff>122464</xdr:rowOff>
    </xdr:to>
    <xdr:sp macro="" textlink="Ansalysis!B5">
      <xdr:nvSpPr>
        <xdr:cNvPr id="46" name="TextBox 45">
          <a:extLst>
            <a:ext uri="{FF2B5EF4-FFF2-40B4-BE49-F238E27FC236}">
              <a16:creationId xmlns:a16="http://schemas.microsoft.com/office/drawing/2014/main" id="{1A952403-BCB4-480C-89FE-A2C1FA54CA24}"/>
            </a:ext>
          </a:extLst>
        </xdr:cNvPr>
        <xdr:cNvSpPr txBox="1"/>
      </xdr:nvSpPr>
      <xdr:spPr>
        <a:xfrm>
          <a:off x="9091722" y="47625"/>
          <a:ext cx="1086421" cy="455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5F37BF-D1A3-4DA3-BEBA-1120B18CB2DE}" type="TxLink">
            <a:rPr lang="en-US" sz="1800" b="1" i="0" u="none" strike="noStrike">
              <a:solidFill>
                <a:schemeClr val="accent1">
                  <a:lumMod val="20000"/>
                  <a:lumOff val="80000"/>
                </a:schemeClr>
              </a:solidFill>
              <a:latin typeface="Calibri"/>
              <a:ea typeface="+mn-ea"/>
              <a:cs typeface="Calibri"/>
            </a:rPr>
            <a:pPr marL="0" indent="0" algn="ctr"/>
            <a:t>$7,328</a:t>
          </a:fld>
          <a:endParaRPr lang="en-US" sz="1800" b="1" i="0" u="none" strike="noStrike">
            <a:solidFill>
              <a:schemeClr val="accent1">
                <a:lumMod val="20000"/>
                <a:lumOff val="80000"/>
              </a:schemeClr>
            </a:solidFill>
            <a:latin typeface="Calibri"/>
            <a:ea typeface="+mn-ea"/>
            <a:cs typeface="Calibri"/>
          </a:endParaRPr>
        </a:p>
      </xdr:txBody>
    </xdr:sp>
    <xdr:clientData/>
  </xdr:twoCellAnchor>
  <xdr:twoCellAnchor>
    <xdr:from>
      <xdr:col>10</xdr:col>
      <xdr:colOff>582707</xdr:colOff>
      <xdr:row>3</xdr:row>
      <xdr:rowOff>145676</xdr:rowOff>
    </xdr:from>
    <xdr:to>
      <xdr:col>15</xdr:col>
      <xdr:colOff>100853</xdr:colOff>
      <xdr:row>17</xdr:row>
      <xdr:rowOff>145676</xdr:rowOff>
    </xdr:to>
    <xdr:graphicFrame macro="">
      <xdr:nvGraphicFramePr>
        <xdr:cNvPr id="47" name="Chart 46">
          <a:extLst>
            <a:ext uri="{FF2B5EF4-FFF2-40B4-BE49-F238E27FC236}">
              <a16:creationId xmlns:a16="http://schemas.microsoft.com/office/drawing/2014/main" id="{218ACCBB-3521-46E5-A750-6858A220BB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168087</xdr:colOff>
      <xdr:row>3</xdr:row>
      <xdr:rowOff>179294</xdr:rowOff>
    </xdr:from>
    <xdr:to>
      <xdr:col>24</xdr:col>
      <xdr:colOff>89647</xdr:colOff>
      <xdr:row>14</xdr:row>
      <xdr:rowOff>134471</xdr:rowOff>
    </xdr:to>
    <xdr:graphicFrame macro="">
      <xdr:nvGraphicFramePr>
        <xdr:cNvPr id="49" name="Chart 48">
          <a:extLst>
            <a:ext uri="{FF2B5EF4-FFF2-40B4-BE49-F238E27FC236}">
              <a16:creationId xmlns:a16="http://schemas.microsoft.com/office/drawing/2014/main" id="{6C41E3C5-8310-4140-8205-1F69F2085C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212910</xdr:colOff>
      <xdr:row>15</xdr:row>
      <xdr:rowOff>0</xdr:rowOff>
    </xdr:from>
    <xdr:to>
      <xdr:col>24</xdr:col>
      <xdr:colOff>88297</xdr:colOff>
      <xdr:row>23</xdr:row>
      <xdr:rowOff>145676</xdr:rowOff>
    </xdr:to>
    <xdr:graphicFrame macro="">
      <xdr:nvGraphicFramePr>
        <xdr:cNvPr id="50" name="Chart 49">
          <a:extLst>
            <a:ext uri="{FF2B5EF4-FFF2-40B4-BE49-F238E27FC236}">
              <a16:creationId xmlns:a16="http://schemas.microsoft.com/office/drawing/2014/main" id="{05CF4C16-7A59-49C9-985C-2FDE4295D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123265</xdr:colOff>
      <xdr:row>24</xdr:row>
      <xdr:rowOff>156882</xdr:rowOff>
    </xdr:from>
    <xdr:to>
      <xdr:col>24</xdr:col>
      <xdr:colOff>56030</xdr:colOff>
      <xdr:row>38</xdr:row>
      <xdr:rowOff>145677</xdr:rowOff>
    </xdr:to>
    <xdr:graphicFrame macro="">
      <xdr:nvGraphicFramePr>
        <xdr:cNvPr id="51" name="Chart 50">
          <a:extLst>
            <a:ext uri="{FF2B5EF4-FFF2-40B4-BE49-F238E27FC236}">
              <a16:creationId xmlns:a16="http://schemas.microsoft.com/office/drawing/2014/main" id="{50BE978C-8683-4AAC-B497-1455F29C4A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33617</xdr:colOff>
      <xdr:row>3</xdr:row>
      <xdr:rowOff>179293</xdr:rowOff>
    </xdr:from>
    <xdr:to>
      <xdr:col>10</xdr:col>
      <xdr:colOff>504265</xdr:colOff>
      <xdr:row>22</xdr:row>
      <xdr:rowOff>154847</xdr:rowOff>
    </xdr:to>
    <mc:AlternateContent xmlns:mc="http://schemas.openxmlformats.org/markup-compatibility/2006">
      <mc:Choice xmlns:cx1="http://schemas.microsoft.com/office/drawing/2015/9/8/chartex" Requires="cx1">
        <xdr:graphicFrame macro="">
          <xdr:nvGraphicFramePr>
            <xdr:cNvPr id="52" name="Chart 51">
              <a:extLst>
                <a:ext uri="{FF2B5EF4-FFF2-40B4-BE49-F238E27FC236}">
                  <a16:creationId xmlns:a16="http://schemas.microsoft.com/office/drawing/2014/main" id="{BBD8395A-50A2-4B46-AF8A-9D0071C452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33617" y="750793"/>
              <a:ext cx="6566648" cy="35950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24</xdr:row>
      <xdr:rowOff>80040</xdr:rowOff>
    </xdr:from>
    <xdr:to>
      <xdr:col>10</xdr:col>
      <xdr:colOff>523477</xdr:colOff>
      <xdr:row>38</xdr:row>
      <xdr:rowOff>156240</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8BA349B1-81DD-4BA1-A868-EDE2363731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0" y="4652040"/>
              <a:ext cx="6619477"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22412</xdr:colOff>
      <xdr:row>19</xdr:row>
      <xdr:rowOff>0</xdr:rowOff>
    </xdr:from>
    <xdr:to>
      <xdr:col>14</xdr:col>
      <xdr:colOff>582706</xdr:colOff>
      <xdr:row>19</xdr:row>
      <xdr:rowOff>0</xdr:rowOff>
    </xdr:to>
    <xdr:cxnSp macro="">
      <xdr:nvCxnSpPr>
        <xdr:cNvPr id="57" name="Straight Connector 56">
          <a:extLst>
            <a:ext uri="{FF2B5EF4-FFF2-40B4-BE49-F238E27FC236}">
              <a16:creationId xmlns:a16="http://schemas.microsoft.com/office/drawing/2014/main" id="{14B1879E-7AA5-BA0A-F97F-349167D39C37}"/>
            </a:ext>
          </a:extLst>
        </xdr:cNvPr>
        <xdr:cNvCxnSpPr/>
      </xdr:nvCxnSpPr>
      <xdr:spPr>
        <a:xfrm>
          <a:off x="5468471" y="5905500"/>
          <a:ext cx="237564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10</xdr:col>
      <xdr:colOff>525559</xdr:colOff>
      <xdr:row>24</xdr:row>
      <xdr:rowOff>123263</xdr:rowOff>
    </xdr:from>
    <xdr:to>
      <xdr:col>12</xdr:col>
      <xdr:colOff>559055</xdr:colOff>
      <xdr:row>38</xdr:row>
      <xdr:rowOff>138481</xdr:rowOff>
    </xdr:to>
    <mc:AlternateContent xmlns:mc="http://schemas.openxmlformats.org/markup-compatibility/2006" xmlns:a14="http://schemas.microsoft.com/office/drawing/2010/main">
      <mc:Choice Requires="a14">
        <xdr:graphicFrame macro="">
          <xdr:nvGraphicFramePr>
            <xdr:cNvPr id="58" name="Date 1">
              <a:extLst>
                <a:ext uri="{FF2B5EF4-FFF2-40B4-BE49-F238E27FC236}">
                  <a16:creationId xmlns:a16="http://schemas.microsoft.com/office/drawing/2014/main" id="{9B85DC45-C8BA-4330-A24A-2C1785457C76}"/>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6648773" y="4695263"/>
              <a:ext cx="1258139" cy="26822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67235</xdr:colOff>
      <xdr:row>24</xdr:row>
      <xdr:rowOff>112058</xdr:rowOff>
    </xdr:from>
    <xdr:to>
      <xdr:col>15</xdr:col>
      <xdr:colOff>67234</xdr:colOff>
      <xdr:row>38</xdr:row>
      <xdr:rowOff>100853</xdr:rowOff>
    </xdr:to>
    <mc:AlternateContent xmlns:mc="http://schemas.openxmlformats.org/markup-compatibility/2006" xmlns:a14="http://schemas.microsoft.com/office/drawing/2010/main">
      <mc:Choice Requires="a14">
        <xdr:graphicFrame macro="">
          <xdr:nvGraphicFramePr>
            <xdr:cNvPr id="59" name="Category 1">
              <a:extLst>
                <a:ext uri="{FF2B5EF4-FFF2-40B4-BE49-F238E27FC236}">
                  <a16:creationId xmlns:a16="http://schemas.microsoft.com/office/drawing/2014/main" id="{9F5B00D3-1BE0-4DFE-B2D7-8927889FD17B}"/>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027414" y="4684058"/>
              <a:ext cx="1224641" cy="26557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0.39207</cdr:x>
      <cdr:y>0.47479</cdr:y>
    </cdr:from>
    <cdr:to>
      <cdr:x>0.59912</cdr:x>
      <cdr:y>0.54622</cdr:y>
    </cdr:to>
    <cdr:sp macro="" textlink="">
      <cdr:nvSpPr>
        <cdr:cNvPr id="2" name="TextBox 1">
          <a:extLst xmlns:a="http://schemas.openxmlformats.org/drawingml/2006/main">
            <a:ext uri="{FF2B5EF4-FFF2-40B4-BE49-F238E27FC236}">
              <a16:creationId xmlns:a16="http://schemas.microsoft.com/office/drawing/2014/main" id="{FCC38860-9440-CFD4-9DC1-CD6F9D6842D5}"/>
            </a:ext>
          </a:extLst>
        </cdr:cNvPr>
        <cdr:cNvSpPr txBox="1"/>
      </cdr:nvSpPr>
      <cdr:spPr>
        <a:xfrm xmlns:a="http://schemas.openxmlformats.org/drawingml/2006/main">
          <a:off x="997323" y="1266265"/>
          <a:ext cx="526676" cy="190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0.33715</cdr:x>
      <cdr:y>0.44342</cdr:y>
    </cdr:from>
    <cdr:to>
      <cdr:x>0.63671</cdr:x>
      <cdr:y>0.53585</cdr:y>
    </cdr:to>
    <cdr:sp macro="" textlink="">
      <cdr:nvSpPr>
        <cdr:cNvPr id="3" name="TextBox 47">
          <a:extLst xmlns:a="http://schemas.openxmlformats.org/drawingml/2006/main">
            <a:ext uri="{FF2B5EF4-FFF2-40B4-BE49-F238E27FC236}">
              <a16:creationId xmlns:a16="http://schemas.microsoft.com/office/drawing/2014/main" id="{DCB3521C-DFF2-C7E9-6EC9-AB5CFB815D10}"/>
            </a:ext>
          </a:extLst>
        </cdr:cNvPr>
        <cdr:cNvSpPr txBox="1"/>
      </cdr:nvSpPr>
      <cdr:spPr>
        <a:xfrm xmlns:a="http://schemas.openxmlformats.org/drawingml/2006/main">
          <a:off x="857624" y="1182595"/>
          <a:ext cx="762000" cy="246529"/>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21BF42C6-1F09-4F9F-90B0-CC4C2F48B8C7}" type="TxLink">
            <a:rPr lang="en-US" sz="1100" b="0" i="0" u="none" strike="noStrike">
              <a:solidFill>
                <a:srgbClr val="000000"/>
              </a:solidFill>
              <a:latin typeface="Calibri"/>
              <a:cs typeface="Calibri"/>
            </a:rPr>
            <a:pPr algn="ctr"/>
            <a:t>$30,645</a:t>
          </a:fld>
          <a:endParaRPr lang="en-US" sz="1100"/>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C:\C:\Users\Prerana%20Baraskar\Downloads\Personal_Finance_Dashboard_dl.xlsx" TargetMode="External"/><Relationship Id="rId1" Type="http://schemas.openxmlformats.org/officeDocument/2006/relationships/externalLinkPath" Target="/Users/Prerana%20Baraskar/Downloads/Personal_Finance_Dashboard_d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shboard"/>
      <sheetName val="Analysis"/>
      <sheetName val="Transactions"/>
      <sheetName val="Data Validation"/>
      <sheetName val="Nov Data"/>
      <sheetName val="Personal_Finance_Dashboard_dl"/>
    </sheetNames>
    <sheetDataSet>
      <sheetData sheetId="0"/>
      <sheetData sheetId="1">
        <row r="3">
          <cell r="T3" t="str">
            <v>Sum of Debit</v>
          </cell>
          <cell r="W3" t="str">
            <v>All Expenses</v>
          </cell>
        </row>
      </sheetData>
      <sheetData sheetId="2"/>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xlFile://Root/Users/Prerana%20Baraskar/Downloads/Personal_Finance_Dashboard_d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515.712498726854" createdVersion="7" refreshedVersion="7" minRefreshableVersion="3" recordCount="486" xr:uid="{CCF6AB99-27B9-4377-BE97-840F23ECAC7E}">
  <cacheSource type="worksheet">
    <worksheetSource name="Transactions" r:id="rId2"/>
  </cacheSource>
  <cacheFields count="9">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1">
        <rangePr groupBy="months" startDate="2021-01-04T00:00:00" endDate="2021-11-01T00:00:00"/>
        <groupItems count="14">
          <s v="&lt;4/01/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3464933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FCB9CF-325E-4771-B3A3-18C6971A30BC}" name="PivotTable1"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V3:V9"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7"/>
  </rowFields>
  <rowItems count="6">
    <i>
      <x/>
    </i>
    <i>
      <x v="1"/>
    </i>
    <i>
      <x v="2"/>
    </i>
    <i>
      <x v="3"/>
    </i>
    <i>
      <x v="4"/>
    </i>
    <i>
      <x v="6"/>
    </i>
  </rowItems>
  <colItems count="1">
    <i/>
  </colItems>
  <pageFields count="1">
    <pageField fld="8"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B54421-206F-44E2-9BF6-AE5F485CFC33}" name="Datavalidation"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A22:B27"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measureFilter="1" sortType="descending">
      <items count="19">
        <item x="8"/>
        <item x="1"/>
        <item x="12"/>
        <item x="16"/>
        <item x="15"/>
        <item x="7"/>
        <item x="17"/>
        <item x="5"/>
        <item x="14"/>
        <item x="4"/>
        <item x="11"/>
        <item x="6"/>
        <item x="3"/>
        <item x="13"/>
        <item x="2"/>
        <item x="9"/>
        <item x="0"/>
        <item x="10"/>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6"/>
  </rowFields>
  <rowItems count="5">
    <i>
      <x v="14"/>
    </i>
    <i>
      <x v="9"/>
    </i>
    <i>
      <x/>
    </i>
    <i>
      <x v="5"/>
    </i>
    <i>
      <x v="12"/>
    </i>
  </rowItems>
  <colItems count="1">
    <i/>
  </colItems>
  <dataFields count="1">
    <dataField name="Sum of Debit" fld="3" baseField="0" baseItem="0" numFmtId="164"/>
  </dataFields>
  <pivotTableStyleInfo name="PivotStyleLight16" showRowHeaders="1" showColHeaders="1" showRowStripes="0" showColStripes="0" showLastColumn="1"/>
  <filters count="1">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2DB553-A78C-437C-BA8F-41B5472DCD96}" name="Waterfall" cacheId="0" applyNumberFormats="0" applyBorderFormats="0" applyFontFormats="0" applyPatternFormats="0" applyAlignmentFormats="0" applyWidthHeightFormats="1" dataCaption="Values" grandTotalCaption="Net" updatedVersion="8" minRefreshableVersion="3" useAutoFormatting="1" itemPrintTitles="1" createdVersion="7" indent="0" compact="0" outline="1" outlineData="1" compactData="0" multipleFieldFilters="0">
  <location ref="R27:S35"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Page" compact="0" numFmtId="14" multipleItemSelectionAllowed="1"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items count="8">
        <item x="0"/>
        <item x="2"/>
        <item x="6"/>
        <item x="1"/>
        <item x="4"/>
        <item x="5"/>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8">
    <i>
      <x/>
    </i>
    <i>
      <x v="1"/>
    </i>
    <i>
      <x v="2"/>
    </i>
    <i>
      <x v="3"/>
    </i>
    <i>
      <x v="4"/>
    </i>
    <i>
      <x v="5"/>
    </i>
    <i>
      <x v="6"/>
    </i>
    <i t="grand">
      <x/>
    </i>
  </rowItems>
  <colItems count="1">
    <i/>
  </colItems>
  <pageFields count="1">
    <pageField fld="1" hier="-1"/>
  </pageFields>
  <dataFields count="1">
    <dataField name="Sum of Amount" fld="5"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9000E8-2A00-4FA2-9059-B309D2F9586B}" name="Netcoloum" cacheId="0" applyNumberFormats="0" applyBorderFormats="0" applyFontFormats="0" applyPatternFormats="0" applyAlignmentFormats="0" applyWidthHeightFormats="1" dataCaption="Values" grandTotalCaption="Net" updatedVersion="8" minRefreshableVersion="3" useAutoFormatting="1" itemPrintTitles="1" createdVersion="7" indent="0" compact="0" outline="1" outlineData="1" compactData="0" multipleFieldFilters="0" chartFormat="13">
  <location ref="G3:H14" firstHeaderRow="1" firstDataRow="1" firstDataCol="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dataFields count="1">
    <dataField name="Sum of Amount" fld="5" baseField="0" baseItem="0" numFmtId="3"/>
  </dataFields>
  <chartFormats count="2">
    <chartFormat chart="5"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AE6AD9-9BD3-48DB-BC82-77155074F611}" name="ClColoumchart" cacheId="0" applyNumberFormats="0" applyBorderFormats="0" applyFontFormats="0" applyPatternFormats="0" applyAlignmentFormats="0" applyWidthHeightFormats="1" dataCaption="Values" updatedVersion="8" minRefreshableVersion="3" useAutoFormatting="1" itemPrintTitles="1" createdVersion="7" indent="0" compact="0" outline="1" outlineData="1" compactData="0" multipleFieldFilters="0" chartFormat="8">
  <location ref="D3:E14" firstHeaderRow="1" firstDataRow="1"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1">
    <i>
      <x v="1"/>
    </i>
    <i>
      <x v="2"/>
    </i>
    <i>
      <x v="3"/>
    </i>
    <i>
      <x v="4"/>
    </i>
    <i>
      <x v="5"/>
    </i>
    <i>
      <x v="6"/>
    </i>
    <i>
      <x v="7"/>
    </i>
    <i>
      <x v="8"/>
    </i>
    <i>
      <x v="9"/>
    </i>
    <i>
      <x v="10"/>
    </i>
    <i t="grand">
      <x/>
    </i>
  </rowItems>
  <colItems count="1">
    <i/>
  </colItems>
  <pageFields count="1">
    <pageField fld="8" hier="-1"/>
  </pageFields>
  <dataFields count="1">
    <dataField name="Sum of Debit" fld="3" baseField="0" baseItem="0" numFmtId="3"/>
  </dataFields>
  <chartFormats count="2">
    <chartFormat chart="2"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EC81F7-B4DC-40EB-BE54-C16CEE50F72F}" name="Doughnut" cacheId="0" applyNumberFormats="0" applyBorderFormats="0" applyFontFormats="0" applyPatternFormats="0" applyAlignmentFormats="0" applyWidthHeightFormats="1" dataCaption="Values" updatedVersion="8" minRefreshableVersion="3" useAutoFormatting="1" itemPrintTitles="1" createdVersion="7" indent="0" compact="0" outline="1" outlineData="1" compactData="0" multipleFieldFilters="0" chartFormat="10">
  <location ref="A15:B18" firstHeaderRow="1" firstDataRow="1" firstDataCol="1"/>
  <pivotFields count="9">
    <pivotField axis="axisRow" compact="0" showAll="0">
      <items count="3">
        <item x="0"/>
        <item x="1"/>
        <item t="default"/>
      </items>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items count="8">
        <item x="6"/>
        <item x="1"/>
        <item x="4"/>
        <item x="2"/>
        <item x="5"/>
        <item x="0"/>
        <item x="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0"/>
  </rowFields>
  <rowItems count="3">
    <i>
      <x/>
    </i>
    <i>
      <x v="1"/>
    </i>
    <i t="grand">
      <x/>
    </i>
  </rowItems>
  <colItems count="1">
    <i/>
  </colItems>
  <dataFields count="1">
    <dataField name="Sum of Debit" fld="3" baseField="0" baseItem="0" numFmtId="164"/>
  </dataFields>
  <chartFormats count="6">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0"/>
          </reference>
        </references>
      </pivotArea>
    </chartFormat>
    <chartFormat chart="7"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95C3A5-62A3-4610-93E7-7BE8E4626E17}" name="Linechart" cacheId="0" applyNumberFormats="0" applyBorderFormats="0" applyFontFormats="0" applyPatternFormats="0" applyAlignmentFormats="0" applyWidthHeightFormats="1" dataCaption="Values" updatedVersion="8" minRefreshableVersion="3" useAutoFormatting="1" rowGrandTotals="0" colGrandTotals="0" itemPrintTitles="1" createdVersion="7" indent="0" compact="0" outline="1" outlineData="1" compactData="0" multipleFieldFilters="0" chartFormat="12">
  <location ref="J3:P14" firstHeaderRow="1" firstDataRow="2" firstDataCol="1" rowPageCount="1" colPageCount="1"/>
  <pivotFields count="9">
    <pivotField compact="0" showAll="0">
      <extLst>
        <ext xmlns:x14="http://schemas.microsoft.com/office/spreadsheetml/2009/9/main" uri="{2946ED86-A175-432a-8AC1-64E0C546D7DE}">
          <x14:pivotField fillDownLabels="1"/>
        </ext>
      </extLst>
    </pivotField>
    <pivotField axis="axisRow"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Col"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Page" compact="0" showAll="0">
      <items count="3">
        <item x="1"/>
        <item x="0"/>
        <item t="default"/>
      </items>
      <extLst>
        <ext xmlns:x14="http://schemas.microsoft.com/office/spreadsheetml/2009/9/main" uri="{2946ED86-A175-432a-8AC1-64E0C546D7DE}">
          <x14:pivotField fillDownLabels="1"/>
        </ext>
      </extLst>
    </pivotField>
  </pivotFields>
  <rowFields count="1">
    <field x="1"/>
  </rowFields>
  <rowItems count="10">
    <i>
      <x v="1"/>
    </i>
    <i>
      <x v="2"/>
    </i>
    <i>
      <x v="3"/>
    </i>
    <i>
      <x v="4"/>
    </i>
    <i>
      <x v="5"/>
    </i>
    <i>
      <x v="6"/>
    </i>
    <i>
      <x v="7"/>
    </i>
    <i>
      <x v="8"/>
    </i>
    <i>
      <x v="9"/>
    </i>
    <i>
      <x v="10"/>
    </i>
  </rowItems>
  <colFields count="1">
    <field x="7"/>
  </colFields>
  <colItems count="6">
    <i>
      <x v="3"/>
    </i>
    <i>
      <x v="2"/>
    </i>
    <i>
      <x v="6"/>
    </i>
    <i>
      <x v="1"/>
    </i>
    <i>
      <x/>
    </i>
    <i>
      <x v="4"/>
    </i>
  </colItems>
  <pageFields count="1">
    <pageField fld="8" item="0" hier="-1"/>
  </pageFields>
  <dataFields count="1">
    <dataField name="Sum of Debit" fld="3" baseField="0" baseItem="0" numFmtId="3"/>
  </dataFields>
  <chartFormats count="1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12" series="1">
      <pivotArea type="data" outline="0" fieldPosition="0">
        <references count="2">
          <reference field="4294967294" count="1" selected="0">
            <x v="0"/>
          </reference>
          <reference field="7" count="1" selected="0">
            <x v="3"/>
          </reference>
        </references>
      </pivotArea>
    </chartFormat>
    <chartFormat chart="6" format="13" series="1">
      <pivotArea type="data" outline="0" fieldPosition="0">
        <references count="2">
          <reference field="4294967294" count="1" selected="0">
            <x v="0"/>
          </reference>
          <reference field="7" count="1" selected="0">
            <x v="2"/>
          </reference>
        </references>
      </pivotArea>
    </chartFormat>
    <chartFormat chart="6" format="14" series="1">
      <pivotArea type="data" outline="0" fieldPosition="0">
        <references count="2">
          <reference field="4294967294" count="1" selected="0">
            <x v="0"/>
          </reference>
          <reference field="7" count="1" selected="0">
            <x v="6"/>
          </reference>
        </references>
      </pivotArea>
    </chartFormat>
    <chartFormat chart="6" format="15" series="1">
      <pivotArea type="data" outline="0" fieldPosition="0">
        <references count="2">
          <reference field="4294967294" count="1" selected="0">
            <x v="0"/>
          </reference>
          <reference field="7" count="1" selected="0">
            <x v="1"/>
          </reference>
        </references>
      </pivotArea>
    </chartFormat>
    <chartFormat chart="6" format="16" series="1">
      <pivotArea type="data" outline="0" fieldPosition="0">
        <references count="2">
          <reference field="4294967294" count="1" selected="0">
            <x v="0"/>
          </reference>
          <reference field="7" count="1" selected="0">
            <x v="0"/>
          </reference>
        </references>
      </pivotArea>
    </chartFormat>
    <chartFormat chart="6" format="17" series="1">
      <pivotArea type="data" outline="0" fieldPosition="0">
        <references count="2">
          <reference field="4294967294" count="1" selected="0">
            <x v="0"/>
          </reference>
          <reference field="7" count="1" selected="0">
            <x v="4"/>
          </reference>
        </references>
      </pivotArea>
    </chartFormat>
    <chartFormat chart="11" format="12" series="1">
      <pivotArea type="data" outline="0" fieldPosition="0">
        <references count="2">
          <reference field="4294967294" count="1" selected="0">
            <x v="0"/>
          </reference>
          <reference field="7" count="1" selected="0">
            <x v="3"/>
          </reference>
        </references>
      </pivotArea>
    </chartFormat>
    <chartFormat chart="11" format="13" series="1">
      <pivotArea type="data" outline="0" fieldPosition="0">
        <references count="2">
          <reference field="4294967294" count="1" selected="0">
            <x v="0"/>
          </reference>
          <reference field="7" count="1" selected="0">
            <x v="2"/>
          </reference>
        </references>
      </pivotArea>
    </chartFormat>
    <chartFormat chart="11" format="14" series="1">
      <pivotArea type="data" outline="0" fieldPosition="0">
        <references count="2">
          <reference field="4294967294" count="1" selected="0">
            <x v="0"/>
          </reference>
          <reference field="7" count="1" selected="0">
            <x v="6"/>
          </reference>
        </references>
      </pivotArea>
    </chartFormat>
    <chartFormat chart="11" format="15" series="1">
      <pivotArea type="data" outline="0" fieldPosition="0">
        <references count="2">
          <reference field="4294967294" count="1" selected="0">
            <x v="0"/>
          </reference>
          <reference field="7" count="1" selected="0">
            <x v="1"/>
          </reference>
        </references>
      </pivotArea>
    </chartFormat>
    <chartFormat chart="11" format="16" series="1">
      <pivotArea type="data" outline="0" fieldPosition="0">
        <references count="2">
          <reference field="4294967294" count="1" selected="0">
            <x v="0"/>
          </reference>
          <reference field="7" count="1" selected="0">
            <x v="0"/>
          </reference>
        </references>
      </pivotArea>
    </chartFormat>
    <chartFormat chart="11" format="17"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1A4B1A-124F-4FD3-B843-D69788B1011F}" name="Headline" cacheId="0" applyNumberFormats="0" applyBorderFormats="0" applyFontFormats="0" applyPatternFormats="0" applyAlignmentFormats="0" applyWidthHeightFormats="1" dataCaption="Values" updatedVersion="8" minRefreshableVersion="3" useAutoFormatting="1" itemPrintTitles="1" createdVersion="7" indent="0" compact="0" outline="1" outlineData="1" compactData="0" multipleFieldFilters="0">
  <location ref="A3:B11" firstHeaderRow="1" firstDataRow="1" firstDataCol="1"/>
  <pivotFields count="9">
    <pivotField compact="0" showAll="0">
      <extLst>
        <ext xmlns:x14="http://schemas.microsoft.com/office/spreadsheetml/2009/9/main" uri="{2946ED86-A175-432a-8AC1-64E0C546D7DE}">
          <x14:pivotField fillDownLabels="1"/>
        </ext>
      </extLst>
    </pivotField>
    <pivotField compact="0" numFmtId="14"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 axis="axisRow" compact="0"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showAll="0">
      <extLst>
        <ext xmlns:x14="http://schemas.microsoft.com/office/spreadsheetml/2009/9/main" uri="{2946ED86-A175-432a-8AC1-64E0C546D7DE}">
          <x14:pivotField fillDownLabels="1"/>
        </ext>
      </extLst>
    </pivotField>
  </pivotFields>
  <rowFields count="1">
    <field x="7"/>
  </rowFields>
  <rowItems count="8">
    <i>
      <x v="3"/>
    </i>
    <i>
      <x v="2"/>
    </i>
    <i>
      <x v="6"/>
    </i>
    <i>
      <x v="1"/>
    </i>
    <i>
      <x/>
    </i>
    <i>
      <x v="4"/>
    </i>
    <i>
      <x v="5"/>
    </i>
    <i t="grand">
      <x/>
    </i>
  </rowItems>
  <colItems count="1">
    <i/>
  </colItems>
  <dataFields count="1">
    <dataField name="Sum of Debit" fld="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216C8AA-1284-4BDF-87D6-0D012B901DF5}" name="Treemap" cacheId="0" applyNumberFormats="0" applyBorderFormats="0" applyFontFormats="0" applyPatternFormats="0" applyAlignmentFormats="0" applyWidthHeightFormats="1" dataCaption="Values" updatedVersion="8" minRefreshableVersion="3" useAutoFormatting="1" rowGrandTotals="0" itemPrintTitles="1" createdVersion="7" indent="0" compact="0" compactData="0" multipleFieldFilters="0">
  <location ref="R3:T20" firstHeaderRow="1" firstDataRow="1" firstDataCol="2" rowPageCount="1" colPageCount="1"/>
  <pivotFields count="9">
    <pivotField compact="0" outline="0" showAll="0">
      <extLst>
        <ext xmlns:x14="http://schemas.microsoft.com/office/spreadsheetml/2009/9/main" uri="{2946ED86-A175-432a-8AC1-64E0C546D7DE}">
          <x14:pivotField fillDownLabels="1"/>
        </ext>
      </extLst>
    </pivotField>
    <pivotField compact="0" numFmtId="14"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9">
        <item x="8"/>
        <item x="1"/>
        <item x="12"/>
        <item x="16"/>
        <item x="15"/>
        <item x="7"/>
        <item x="17"/>
        <item x="5"/>
        <item x="14"/>
        <item x="4"/>
        <item x="11"/>
        <item x="6"/>
        <item x="3"/>
        <item x="13"/>
        <item x="2"/>
        <item x="9"/>
        <item x="0"/>
        <item x="10"/>
        <item t="default"/>
      </items>
      <extLst>
        <ext xmlns:x14="http://schemas.microsoft.com/office/spreadsheetml/2009/9/main" uri="{2946ED86-A175-432a-8AC1-64E0C546D7DE}">
          <x14:pivotField fillDownLabels="1"/>
        </ext>
      </extLst>
    </pivotField>
    <pivotField axis="axisRow" compact="0" outline="0" showAll="0" defaultSubtotal="0">
      <items count="7">
        <item x="6"/>
        <item x="1"/>
        <item x="4"/>
        <item x="2"/>
        <item x="5"/>
        <item x="0"/>
        <item x="3"/>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s>
  <rowFields count="2">
    <field x="7"/>
    <field x="6"/>
  </rowFields>
  <rowItems count="17">
    <i>
      <x/>
      <x v="4"/>
    </i>
    <i>
      <x v="1"/>
      <x v="1"/>
    </i>
    <i r="1">
      <x v="15"/>
    </i>
    <i>
      <x v="2"/>
      <x/>
    </i>
    <i r="1">
      <x v="5"/>
    </i>
    <i r="1">
      <x v="6"/>
    </i>
    <i r="1">
      <x v="8"/>
    </i>
    <i r="1">
      <x v="10"/>
    </i>
    <i>
      <x v="3"/>
      <x v="7"/>
    </i>
    <i r="1">
      <x v="9"/>
    </i>
    <i r="1">
      <x v="13"/>
    </i>
    <i r="1">
      <x v="14"/>
    </i>
    <i>
      <x v="4"/>
      <x v="2"/>
    </i>
    <i r="1">
      <x v="3"/>
    </i>
    <i>
      <x v="6"/>
      <x v="11"/>
    </i>
    <i r="1">
      <x v="12"/>
    </i>
    <i r="1">
      <x v="17"/>
    </i>
  </rowItems>
  <colItems count="1">
    <i/>
  </colItems>
  <pageFields count="1">
    <pageField fld="8" item="0" hier="-1"/>
  </pageField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9D5551B5-4277-4E8D-B44B-CB3C201647EE}" sourceName="Date">
  <pivotTables>
    <pivotTable tabId="2" name="Datavalidation"/>
    <pivotTable tabId="2" name="Waterfall"/>
    <pivotTable tabId="2" name="Treemap"/>
    <pivotTable tabId="2" name="Headline"/>
  </pivotTables>
  <data>
    <tabular pivotCacheId="1346493371">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3165FEB0-1131-43CC-8B04-34CAA93FCEBB}" sourceName="Category">
  <pivotTables>
    <pivotTable tabId="2" name="Treemap"/>
    <pivotTable tabId="2" name="ClColoumchart"/>
    <pivotTable tabId="2" name="Headline"/>
  </pivotTables>
  <data>
    <tabular pivotCacheId="1346493371">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8AC3DEF2-7CE7-4126-90F2-7B2A2CEEB183}" cache="Slicer_Date" caption="Date" startItem="2" rowHeight="274320"/>
  <slicer name="Category 1" xr10:uid="{A1056375-B978-4C48-ABE7-AB60EEBA95B9}" cache="Slicer_Category1" caption="Category"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02AADBF-D237-496C-AAA7-0B68C5F648A2}" name="Table4" displayName="Table4" ref="A1:I71" totalsRowShown="0">
  <autoFilter ref="A1:I71" xr:uid="{902AADBF-D237-496C-AAA7-0B68C5F648A2}"/>
  <tableColumns count="9">
    <tableColumn id="1" xr3:uid="{61DFAEBB-350F-43AA-9343-E4FBEC7E3F3A}" name="Account"/>
    <tableColumn id="2" xr3:uid="{C3D1AEF2-ED69-4756-9508-C2B5F032AD41}" name="Date" dataDxfId="29"/>
    <tableColumn id="3" xr3:uid="{ABCD87A8-C17E-4910-8FD8-FE68581B7120}" name="Description"/>
    <tableColumn id="4" xr3:uid="{03AC827A-01ED-4C9B-A873-C05739F6B0CD}" name="Debit"/>
    <tableColumn id="5" xr3:uid="{51FAF1F0-6529-4FDD-9559-D26638B2A3B0}" name="Credit"/>
    <tableColumn id="6" xr3:uid="{E8707791-3488-43DB-9753-7D1856DC8F35}" name="Amount"/>
    <tableColumn id="7" xr3:uid="{2F86FA63-E01E-431F-A507-966ED45E7B95}" name="Sub-category"/>
    <tableColumn id="8" xr3:uid="{915C41D8-811C-4ED9-9029-79141D47272E}" name="Category"/>
    <tableColumn id="9" xr3:uid="{E796BA5C-2928-4C91-9FFD-D62FEE6D1752}" name="Category 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EBBD4C-19CE-4EAF-A2AB-AE817643AD6F}" name="Transactions" displayName="Transactions" ref="A1:I487" totalsRowShown="0" headerRowDxfId="28" dataDxfId="27">
  <autoFilter ref="A1:I487" xr:uid="{76EBBD4C-19CE-4EAF-A2AB-AE817643AD6F}"/>
  <tableColumns count="9">
    <tableColumn id="1" xr3:uid="{1B1045D7-FBD3-4B00-8032-9BEA46F97433}" name="Account" dataDxfId="26"/>
    <tableColumn id="2" xr3:uid="{C9993B2F-09C8-4F59-8D64-A8E6E9705CC8}" name="Date" dataDxfId="25"/>
    <tableColumn id="3" xr3:uid="{D022EBBF-FE89-4A5B-AD62-644291871DDE}" name="Description" dataDxfId="24"/>
    <tableColumn id="4" xr3:uid="{23BA9BDD-C0FC-4F60-836B-361FF75E8FC6}" name="Debit" dataDxfId="23"/>
    <tableColumn id="5" xr3:uid="{80658666-B6DA-43C1-B612-E42BC4981B16}" name="Credit" dataDxfId="22"/>
    <tableColumn id="9" xr3:uid="{229EF880-4671-4663-97FF-32B2B18FEF43}" name="Amount" dataDxfId="21">
      <calculatedColumnFormula>E2-D2</calculatedColumnFormula>
    </tableColumn>
    <tableColumn id="6" xr3:uid="{74B6A9F5-ECE0-4A58-9B6A-54FAF3824373}" name="Sub-category" dataDxfId="20"/>
    <tableColumn id="7" xr3:uid="{5F7803ED-DE6B-4401-B891-54793F3E64D3}" name="Category" dataDxfId="19">
      <calculatedColumnFormula>VLOOKUP(Transactions[[#This Row],[Sub-category]],TblDV[],2,0)</calculatedColumnFormula>
    </tableColumn>
    <tableColumn id="8" xr3:uid="{3EF4CE3C-014E-415D-BD90-899C6FFDD46F}" name="Category Type" dataDxfId="18">
      <calculatedColumnFormula>VLOOKUP(Transactions[[#This Row],[Sub-category]],TblDV[],3,0)</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9CE136-D3E1-4F5E-8518-23B187264ED4}" name="TblDV" displayName="TblDV" ref="A1:C19" totalsRowShown="0" headerRowDxfId="17" dataDxfId="15" headerRowBorderDxfId="16">
  <autoFilter ref="A1:C19" xr:uid="{1E9CE136-D3E1-4F5E-8518-23B187264ED4}"/>
  <tableColumns count="3">
    <tableColumn id="1" xr3:uid="{97B3255E-9B9F-4450-972A-ABC4D3E3B9EC}" name="Sub-category" dataDxfId="14"/>
    <tableColumn id="2" xr3:uid="{C52EDAE7-644E-48D8-A147-137451790238}" name="Category" dataDxfId="13"/>
    <tableColumn id="3" xr3:uid="{1289FB28-9448-4AA9-B8DA-22D724E76AF4}" name="Category Type"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3BD5EE7-D8B0-4875-B788-D3D042A44625}" name="NovData" displayName="NovData" ref="A1:I47" totalsRowShown="0" headerRowDxfId="11" dataDxfId="9" headerRowBorderDxfId="10">
  <autoFilter ref="A1:I47" xr:uid="{C3BD5EE7-D8B0-4875-B788-D3D042A44625}"/>
  <tableColumns count="9">
    <tableColumn id="1" xr3:uid="{A805672E-161F-4F44-ACA9-A0410EE3E84E}" name="Account" dataDxfId="8"/>
    <tableColumn id="2" xr3:uid="{781589F5-417A-4DA2-9CDF-5AEDC475C73A}" name="Date" dataDxfId="7"/>
    <tableColumn id="3" xr3:uid="{5BB5CF4C-802E-472E-BAE2-7274AC9B2E5F}" name="Description" dataDxfId="6"/>
    <tableColumn id="4" xr3:uid="{C1374BE8-3E4F-4792-8A68-6A7F6DE67C5D}" name="Debit" dataDxfId="5"/>
    <tableColumn id="5" xr3:uid="{53E25F8F-0F60-4266-B879-195025992F94}" name="Credit" dataDxfId="4"/>
    <tableColumn id="6" xr3:uid="{DCF54B16-BF88-4946-A45F-E2E7D79662C2}" name="Amount" dataDxfId="3">
      <calculatedColumnFormula>E2-D2</calculatedColumnFormula>
    </tableColumn>
    <tableColumn id="7" xr3:uid="{71504234-F733-46E7-A353-CCFFEAB9BBD3}" name="Sub-category" dataDxfId="2"/>
    <tableColumn id="8" xr3:uid="{1F5CD0AC-6B93-4BC7-9204-BB7A58BD61A1}" name="Category" dataDxfId="1">
      <calculatedColumnFormula>VLOOKUP(NovData[[#This Row],[Sub-category]],TblDV[],2,0)</calculatedColumnFormula>
    </tableColumn>
    <tableColumn id="9" xr3:uid="{5CBD635C-8A4A-47CF-AF09-4CBF344B7EDC}" name="Category Type" dataDxfId="0">
      <calculatedColumnFormula>VLOOKUP(NovData[[#This Row],[Sub-category]],TblDV[],3,0)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B9FE0-4653-4696-8F53-AD9AEFE7A992}">
  <sheetPr>
    <tabColor theme="4" tint="-0.249977111117893"/>
  </sheetPr>
  <dimension ref="L19:O41"/>
  <sheetViews>
    <sheetView showGridLines="0" tabSelected="1" zoomScale="86" zoomScaleNormal="86" workbookViewId="0">
      <selection activeCell="Z7" sqref="Z7"/>
    </sheetView>
  </sheetViews>
  <sheetFormatPr defaultRowHeight="15" x14ac:dyDescent="0.25"/>
  <sheetData>
    <row r="19" spans="12:15" x14ac:dyDescent="0.25">
      <c r="L19" t="s">
        <v>79</v>
      </c>
    </row>
    <row r="20" spans="12:15" x14ac:dyDescent="0.25">
      <c r="L20" t="str">
        <f>Ansalysis!A23</f>
        <v>Rent</v>
      </c>
      <c r="N20" s="1">
        <f>Ansalysis!B23</f>
        <v>9000</v>
      </c>
      <c r="O20" s="1">
        <f>N20</f>
        <v>9000</v>
      </c>
    </row>
    <row r="21" spans="12:15" x14ac:dyDescent="0.25">
      <c r="L21" t="str">
        <f>Ansalysis!A24</f>
        <v>Groceries</v>
      </c>
      <c r="N21" s="1">
        <f>Ansalysis!B24</f>
        <v>6454.0999999999995</v>
      </c>
      <c r="O21" s="1">
        <f t="shared" ref="O21:O24" si="0">N21</f>
        <v>6454.0999999999995</v>
      </c>
    </row>
    <row r="22" spans="12:15" x14ac:dyDescent="0.25">
      <c r="L22" t="str">
        <f>Ansalysis!A25</f>
        <v>Clothes</v>
      </c>
      <c r="N22" s="1">
        <f>Ansalysis!B25</f>
        <v>4303.6000000000004</v>
      </c>
      <c r="O22" s="1">
        <f t="shared" si="0"/>
        <v>4303.6000000000004</v>
      </c>
    </row>
    <row r="23" spans="12:15" x14ac:dyDescent="0.25">
      <c r="L23" t="str">
        <f>Ansalysis!A26</f>
        <v>Entertainment</v>
      </c>
      <c r="N23" s="1">
        <f>Ansalysis!B26</f>
        <v>1812.6</v>
      </c>
      <c r="O23" s="1">
        <f t="shared" si="0"/>
        <v>1812.6</v>
      </c>
    </row>
    <row r="24" spans="12:15" x14ac:dyDescent="0.25">
      <c r="L24" t="str">
        <f>Ansalysis!A27</f>
        <v>MV Loan</v>
      </c>
      <c r="N24" s="1">
        <f>Ansalysis!B27</f>
        <v>1500</v>
      </c>
      <c r="O24" s="1">
        <f t="shared" si="0"/>
        <v>1500</v>
      </c>
    </row>
    <row r="41" spans="12:12" x14ac:dyDescent="0.25">
      <c r="L41" s="16"/>
    </row>
  </sheetData>
  <conditionalFormatting sqref="O20:O24">
    <cfRule type="dataBar" priority="1">
      <dataBar showValue="0">
        <cfvo type="min"/>
        <cfvo type="max"/>
        <color theme="7" tint="0.39997558519241921"/>
      </dataBar>
      <extLst>
        <ext xmlns:x14="http://schemas.microsoft.com/office/spreadsheetml/2009/9/main" uri="{B025F937-C7B1-47D3-B67F-A62EFF666E3E}">
          <x14:id>{BE33B20A-74E9-4020-9841-A18147E0A0C1}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E33B20A-74E9-4020-9841-A18147E0A0C1}">
            <x14:dataBar minLength="0" maxLength="100" gradient="0">
              <x14:cfvo type="autoMin"/>
              <x14:cfvo type="autoMax"/>
              <x14:negativeFillColor rgb="FFFF0000"/>
              <x14:axisColor rgb="FF000000"/>
            </x14:dataBar>
          </x14:cfRule>
          <xm:sqref>O20:O24</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81A4-755B-4699-8406-725BC560AD34}">
  <dimension ref="A1:I71"/>
  <sheetViews>
    <sheetView workbookViewId="0">
      <selection sqref="A1:I71"/>
    </sheetView>
  </sheetViews>
  <sheetFormatPr defaultRowHeight="15" x14ac:dyDescent="0.25"/>
  <cols>
    <col min="1" max="1" width="10.28515625" customWidth="1"/>
    <col min="3" max="3" width="13.28515625" customWidth="1"/>
    <col min="6" max="6" width="10.28515625" customWidth="1"/>
    <col min="7" max="7" width="14.7109375" customWidth="1"/>
    <col min="8" max="8" width="11" customWidth="1"/>
    <col min="9" max="9" width="15.7109375" customWidth="1"/>
  </cols>
  <sheetData>
    <row r="1" spans="1:9" x14ac:dyDescent="0.25">
      <c r="A1" t="s">
        <v>37</v>
      </c>
      <c r="B1" t="s">
        <v>5</v>
      </c>
      <c r="C1" t="s">
        <v>47</v>
      </c>
      <c r="D1" t="s">
        <v>48</v>
      </c>
      <c r="E1" t="s">
        <v>41</v>
      </c>
      <c r="F1" t="s">
        <v>49</v>
      </c>
      <c r="G1" t="s">
        <v>7</v>
      </c>
      <c r="H1" t="s">
        <v>3</v>
      </c>
      <c r="I1" t="s">
        <v>0</v>
      </c>
    </row>
    <row r="2" spans="1:9" x14ac:dyDescent="0.25">
      <c r="A2" t="s">
        <v>41</v>
      </c>
      <c r="B2" s="2">
        <v>44498</v>
      </c>
      <c r="C2" t="s">
        <v>54</v>
      </c>
      <c r="D2">
        <v>189</v>
      </c>
      <c r="F2">
        <v>-189</v>
      </c>
      <c r="G2" t="s">
        <v>34</v>
      </c>
      <c r="H2" t="s">
        <v>8</v>
      </c>
      <c r="I2" t="s">
        <v>2</v>
      </c>
    </row>
    <row r="3" spans="1:9" x14ac:dyDescent="0.25">
      <c r="A3" t="s">
        <v>41</v>
      </c>
      <c r="B3" s="2">
        <v>44491</v>
      </c>
      <c r="C3" t="s">
        <v>54</v>
      </c>
      <c r="D3">
        <v>178.9</v>
      </c>
      <c r="F3">
        <v>-178.9</v>
      </c>
      <c r="G3" t="s">
        <v>34</v>
      </c>
      <c r="H3" t="s">
        <v>8</v>
      </c>
      <c r="I3" t="s">
        <v>2</v>
      </c>
    </row>
    <row r="4" spans="1:9" x14ac:dyDescent="0.25">
      <c r="A4" t="s">
        <v>39</v>
      </c>
      <c r="B4" s="2">
        <v>44201</v>
      </c>
      <c r="C4" t="s">
        <v>52</v>
      </c>
      <c r="D4">
        <v>900</v>
      </c>
      <c r="F4">
        <v>-900</v>
      </c>
      <c r="G4" t="s">
        <v>38</v>
      </c>
      <c r="H4" t="s">
        <v>8</v>
      </c>
      <c r="I4" t="s">
        <v>2</v>
      </c>
    </row>
    <row r="5" spans="1:9" x14ac:dyDescent="0.25">
      <c r="A5" t="s">
        <v>39</v>
      </c>
      <c r="B5" s="2">
        <v>44488</v>
      </c>
      <c r="C5" t="s">
        <v>63</v>
      </c>
      <c r="D5">
        <v>40</v>
      </c>
      <c r="F5">
        <v>-40</v>
      </c>
      <c r="G5" t="s">
        <v>36</v>
      </c>
      <c r="H5" t="s">
        <v>8</v>
      </c>
      <c r="I5" t="s">
        <v>2</v>
      </c>
    </row>
    <row r="6" spans="1:9" x14ac:dyDescent="0.25">
      <c r="A6" t="s">
        <v>41</v>
      </c>
      <c r="B6" s="2">
        <v>44484</v>
      </c>
      <c r="C6" t="s">
        <v>54</v>
      </c>
      <c r="D6">
        <v>143.9</v>
      </c>
      <c r="F6">
        <v>-143.9</v>
      </c>
      <c r="G6" t="s">
        <v>34</v>
      </c>
      <c r="H6" t="s">
        <v>8</v>
      </c>
      <c r="I6" t="s">
        <v>2</v>
      </c>
    </row>
    <row r="7" spans="1:9" x14ac:dyDescent="0.25">
      <c r="A7" t="s">
        <v>39</v>
      </c>
      <c r="B7" s="2">
        <v>44480</v>
      </c>
      <c r="C7" t="s">
        <v>55</v>
      </c>
      <c r="D7">
        <v>59</v>
      </c>
      <c r="F7">
        <v>-59</v>
      </c>
      <c r="G7" t="s">
        <v>32</v>
      </c>
      <c r="H7" t="s">
        <v>8</v>
      </c>
      <c r="I7" t="s">
        <v>2</v>
      </c>
    </row>
    <row r="8" spans="1:9" x14ac:dyDescent="0.25">
      <c r="A8" t="s">
        <v>41</v>
      </c>
      <c r="B8" s="2">
        <v>44477</v>
      </c>
      <c r="C8" t="s">
        <v>54</v>
      </c>
      <c r="D8">
        <v>105</v>
      </c>
      <c r="F8">
        <v>-105</v>
      </c>
      <c r="G8" t="s">
        <v>34</v>
      </c>
      <c r="H8" t="s">
        <v>8</v>
      </c>
      <c r="I8" t="s">
        <v>2</v>
      </c>
    </row>
    <row r="9" spans="1:9" x14ac:dyDescent="0.25">
      <c r="A9" t="s">
        <v>39</v>
      </c>
      <c r="B9" s="2">
        <v>44475</v>
      </c>
      <c r="C9" t="s">
        <v>52</v>
      </c>
      <c r="D9">
        <v>900</v>
      </c>
      <c r="F9">
        <v>-900</v>
      </c>
      <c r="G9" t="s">
        <v>38</v>
      </c>
      <c r="H9" t="s">
        <v>8</v>
      </c>
      <c r="I9" t="s">
        <v>2</v>
      </c>
    </row>
    <row r="10" spans="1:9" x14ac:dyDescent="0.25">
      <c r="A10" t="s">
        <v>41</v>
      </c>
      <c r="B10" s="2">
        <v>44204</v>
      </c>
      <c r="C10" t="s">
        <v>54</v>
      </c>
      <c r="D10">
        <v>155</v>
      </c>
      <c r="F10">
        <v>-155</v>
      </c>
      <c r="G10" t="s">
        <v>34</v>
      </c>
      <c r="H10" t="s">
        <v>8</v>
      </c>
      <c r="I10" t="s">
        <v>2</v>
      </c>
    </row>
    <row r="11" spans="1:9" x14ac:dyDescent="0.25">
      <c r="A11" t="s">
        <v>39</v>
      </c>
      <c r="B11" s="2">
        <v>44207</v>
      </c>
      <c r="C11" t="s">
        <v>55</v>
      </c>
      <c r="D11">
        <v>50</v>
      </c>
      <c r="F11">
        <v>-50</v>
      </c>
      <c r="G11" t="s">
        <v>32</v>
      </c>
      <c r="H11" t="s">
        <v>8</v>
      </c>
      <c r="I11" t="s">
        <v>2</v>
      </c>
    </row>
    <row r="12" spans="1:9" x14ac:dyDescent="0.25">
      <c r="A12" t="s">
        <v>41</v>
      </c>
      <c r="B12" s="2">
        <v>44467</v>
      </c>
      <c r="C12" t="s">
        <v>54</v>
      </c>
      <c r="D12">
        <v>223</v>
      </c>
      <c r="F12">
        <v>-223</v>
      </c>
      <c r="G12" t="s">
        <v>34</v>
      </c>
      <c r="H12" t="s">
        <v>8</v>
      </c>
      <c r="I12" t="s">
        <v>2</v>
      </c>
    </row>
    <row r="13" spans="1:9" x14ac:dyDescent="0.25">
      <c r="A13" t="s">
        <v>41</v>
      </c>
      <c r="B13" s="2">
        <v>44460</v>
      </c>
      <c r="C13" t="s">
        <v>54</v>
      </c>
      <c r="D13">
        <v>177.9</v>
      </c>
      <c r="F13">
        <v>-177.9</v>
      </c>
      <c r="G13" t="s">
        <v>34</v>
      </c>
      <c r="H13" t="s">
        <v>8</v>
      </c>
      <c r="I13" t="s">
        <v>2</v>
      </c>
    </row>
    <row r="14" spans="1:9" x14ac:dyDescent="0.25">
      <c r="A14" t="s">
        <v>39</v>
      </c>
      <c r="B14" s="2">
        <v>44457</v>
      </c>
      <c r="C14" t="s">
        <v>63</v>
      </c>
      <c r="D14">
        <v>40</v>
      </c>
      <c r="F14">
        <v>-40</v>
      </c>
      <c r="G14" t="s">
        <v>36</v>
      </c>
      <c r="H14" t="s">
        <v>8</v>
      </c>
      <c r="I14" t="s">
        <v>2</v>
      </c>
    </row>
    <row r="15" spans="1:9" x14ac:dyDescent="0.25">
      <c r="A15" t="s">
        <v>41</v>
      </c>
      <c r="B15" s="2">
        <v>44453</v>
      </c>
      <c r="C15" t="s">
        <v>54</v>
      </c>
      <c r="D15">
        <v>143</v>
      </c>
      <c r="F15">
        <v>-143</v>
      </c>
      <c r="G15" t="s">
        <v>34</v>
      </c>
      <c r="H15" t="s">
        <v>8</v>
      </c>
      <c r="I15" t="s">
        <v>2</v>
      </c>
    </row>
    <row r="16" spans="1:9" x14ac:dyDescent="0.25">
      <c r="A16" t="s">
        <v>39</v>
      </c>
      <c r="B16" s="2">
        <v>44449</v>
      </c>
      <c r="C16" t="s">
        <v>55</v>
      </c>
      <c r="D16">
        <v>58.1</v>
      </c>
      <c r="F16">
        <v>-58.1</v>
      </c>
      <c r="G16" t="s">
        <v>32</v>
      </c>
      <c r="H16" t="s">
        <v>8</v>
      </c>
      <c r="I16" t="s">
        <v>2</v>
      </c>
    </row>
    <row r="17" spans="1:9" x14ac:dyDescent="0.25">
      <c r="A17" t="s">
        <v>41</v>
      </c>
      <c r="B17" s="2">
        <v>44211</v>
      </c>
      <c r="C17" t="s">
        <v>54</v>
      </c>
      <c r="D17">
        <v>135</v>
      </c>
      <c r="F17">
        <v>-135</v>
      </c>
      <c r="G17" t="s">
        <v>34</v>
      </c>
      <c r="H17" t="s">
        <v>8</v>
      </c>
      <c r="I17" t="s">
        <v>2</v>
      </c>
    </row>
    <row r="18" spans="1:9" x14ac:dyDescent="0.25">
      <c r="A18" t="s">
        <v>41</v>
      </c>
      <c r="B18" s="2">
        <v>44446</v>
      </c>
      <c r="C18" t="s">
        <v>54</v>
      </c>
      <c r="D18">
        <v>163.39999999999998</v>
      </c>
      <c r="F18">
        <v>-163.39999999999998</v>
      </c>
      <c r="G18" t="s">
        <v>34</v>
      </c>
      <c r="H18" t="s">
        <v>8</v>
      </c>
      <c r="I18" t="s">
        <v>2</v>
      </c>
    </row>
    <row r="19" spans="1:9" x14ac:dyDescent="0.25">
      <c r="A19" t="s">
        <v>39</v>
      </c>
      <c r="B19" s="2">
        <v>44444</v>
      </c>
      <c r="C19" t="s">
        <v>52</v>
      </c>
      <c r="D19">
        <v>900</v>
      </c>
      <c r="F19">
        <v>-900</v>
      </c>
      <c r="G19" t="s">
        <v>38</v>
      </c>
      <c r="H19" t="s">
        <v>8</v>
      </c>
      <c r="I19" t="s">
        <v>2</v>
      </c>
    </row>
    <row r="20" spans="1:9" x14ac:dyDescent="0.25">
      <c r="A20" t="s">
        <v>41</v>
      </c>
      <c r="B20" s="2">
        <v>44436</v>
      </c>
      <c r="C20" t="s">
        <v>54</v>
      </c>
      <c r="D20">
        <v>117</v>
      </c>
      <c r="F20">
        <v>-117</v>
      </c>
      <c r="G20" t="s">
        <v>34</v>
      </c>
      <c r="H20" t="s">
        <v>8</v>
      </c>
      <c r="I20" t="s">
        <v>2</v>
      </c>
    </row>
    <row r="21" spans="1:9" x14ac:dyDescent="0.25">
      <c r="A21" t="s">
        <v>41</v>
      </c>
      <c r="B21" s="2">
        <v>44429</v>
      </c>
      <c r="C21" t="s">
        <v>54</v>
      </c>
      <c r="D21">
        <v>177</v>
      </c>
      <c r="F21">
        <v>-177</v>
      </c>
      <c r="G21" t="s">
        <v>34</v>
      </c>
      <c r="H21" t="s">
        <v>8</v>
      </c>
      <c r="I21" t="s">
        <v>2</v>
      </c>
    </row>
    <row r="22" spans="1:9" x14ac:dyDescent="0.25">
      <c r="A22" t="s">
        <v>39</v>
      </c>
      <c r="B22" s="2">
        <v>44426</v>
      </c>
      <c r="C22" t="s">
        <v>63</v>
      </c>
      <c r="D22">
        <v>40</v>
      </c>
      <c r="F22">
        <v>-40</v>
      </c>
      <c r="G22" t="s">
        <v>36</v>
      </c>
      <c r="H22" t="s">
        <v>8</v>
      </c>
      <c r="I22" t="s">
        <v>2</v>
      </c>
    </row>
    <row r="23" spans="1:9" x14ac:dyDescent="0.25">
      <c r="A23" t="s">
        <v>41</v>
      </c>
      <c r="B23" s="2">
        <v>44422</v>
      </c>
      <c r="C23" t="s">
        <v>54</v>
      </c>
      <c r="D23">
        <v>142.1</v>
      </c>
      <c r="F23">
        <v>-142.1</v>
      </c>
      <c r="G23" t="s">
        <v>34</v>
      </c>
      <c r="H23" t="s">
        <v>8</v>
      </c>
      <c r="I23" t="s">
        <v>2</v>
      </c>
    </row>
    <row r="24" spans="1:9" x14ac:dyDescent="0.25">
      <c r="A24" t="s">
        <v>39</v>
      </c>
      <c r="B24" s="2">
        <v>44418</v>
      </c>
      <c r="C24" t="s">
        <v>55</v>
      </c>
      <c r="D24">
        <v>57</v>
      </c>
      <c r="F24">
        <v>-57</v>
      </c>
      <c r="G24" t="s">
        <v>32</v>
      </c>
      <c r="H24" t="s">
        <v>8</v>
      </c>
      <c r="I24" t="s">
        <v>2</v>
      </c>
    </row>
    <row r="25" spans="1:9" x14ac:dyDescent="0.25">
      <c r="A25" t="s">
        <v>41</v>
      </c>
      <c r="B25" s="2">
        <v>44415</v>
      </c>
      <c r="C25" t="s">
        <v>54</v>
      </c>
      <c r="D25">
        <v>137</v>
      </c>
      <c r="F25">
        <v>-137</v>
      </c>
      <c r="G25" t="s">
        <v>34</v>
      </c>
      <c r="H25" t="s">
        <v>8</v>
      </c>
      <c r="I25" t="s">
        <v>2</v>
      </c>
    </row>
    <row r="26" spans="1:9" x14ac:dyDescent="0.25">
      <c r="A26" t="s">
        <v>39</v>
      </c>
      <c r="B26" s="2">
        <v>44413</v>
      </c>
      <c r="C26" t="s">
        <v>52</v>
      </c>
      <c r="D26">
        <v>900</v>
      </c>
      <c r="F26">
        <v>-900</v>
      </c>
      <c r="G26" t="s">
        <v>38</v>
      </c>
      <c r="H26" t="s">
        <v>8</v>
      </c>
      <c r="I26" t="s">
        <v>2</v>
      </c>
    </row>
    <row r="27" spans="1:9" x14ac:dyDescent="0.25">
      <c r="A27" t="s">
        <v>41</v>
      </c>
      <c r="B27" s="2">
        <v>44405</v>
      </c>
      <c r="C27" t="s">
        <v>54</v>
      </c>
      <c r="D27">
        <v>193</v>
      </c>
      <c r="F27">
        <v>-193</v>
      </c>
      <c r="G27" t="s">
        <v>34</v>
      </c>
      <c r="H27" t="s">
        <v>8</v>
      </c>
      <c r="I27" t="s">
        <v>2</v>
      </c>
    </row>
    <row r="28" spans="1:9" x14ac:dyDescent="0.25">
      <c r="A28" t="s">
        <v>39</v>
      </c>
      <c r="B28" s="2">
        <v>44215</v>
      </c>
      <c r="C28" t="s">
        <v>63</v>
      </c>
      <c r="D28">
        <v>40</v>
      </c>
      <c r="F28">
        <v>-40</v>
      </c>
      <c r="G28" t="s">
        <v>36</v>
      </c>
      <c r="H28" t="s">
        <v>8</v>
      </c>
      <c r="I28" t="s">
        <v>2</v>
      </c>
    </row>
    <row r="29" spans="1:9" x14ac:dyDescent="0.25">
      <c r="A29" t="s">
        <v>41</v>
      </c>
      <c r="B29" s="2">
        <v>44398</v>
      </c>
      <c r="C29" t="s">
        <v>54</v>
      </c>
      <c r="D29">
        <v>176</v>
      </c>
      <c r="F29">
        <v>-176</v>
      </c>
      <c r="G29" t="s">
        <v>34</v>
      </c>
      <c r="H29" t="s">
        <v>8</v>
      </c>
      <c r="I29" t="s">
        <v>2</v>
      </c>
    </row>
    <row r="30" spans="1:9" x14ac:dyDescent="0.25">
      <c r="A30" t="s">
        <v>39</v>
      </c>
      <c r="B30" s="2">
        <v>44395</v>
      </c>
      <c r="C30" t="s">
        <v>63</v>
      </c>
      <c r="D30">
        <v>40</v>
      </c>
      <c r="F30">
        <v>-40</v>
      </c>
      <c r="G30" t="s">
        <v>36</v>
      </c>
      <c r="H30" t="s">
        <v>8</v>
      </c>
      <c r="I30" t="s">
        <v>2</v>
      </c>
    </row>
    <row r="31" spans="1:9" x14ac:dyDescent="0.25">
      <c r="A31" t="s">
        <v>41</v>
      </c>
      <c r="B31" s="2">
        <v>44391</v>
      </c>
      <c r="C31" t="s">
        <v>54</v>
      </c>
      <c r="D31">
        <v>141.1</v>
      </c>
      <c r="F31">
        <v>-141.1</v>
      </c>
      <c r="G31" t="s">
        <v>34</v>
      </c>
      <c r="H31" t="s">
        <v>8</v>
      </c>
      <c r="I31" t="s">
        <v>2</v>
      </c>
    </row>
    <row r="32" spans="1:9" x14ac:dyDescent="0.25">
      <c r="A32" t="s">
        <v>39</v>
      </c>
      <c r="B32" s="2">
        <v>44387</v>
      </c>
      <c r="C32" t="s">
        <v>55</v>
      </c>
      <c r="D32">
        <v>56.1</v>
      </c>
      <c r="F32">
        <v>-56.1</v>
      </c>
      <c r="G32" t="s">
        <v>32</v>
      </c>
      <c r="H32" t="s">
        <v>8</v>
      </c>
      <c r="I32" t="s">
        <v>2</v>
      </c>
    </row>
    <row r="33" spans="1:9" x14ac:dyDescent="0.25">
      <c r="A33" t="s">
        <v>41</v>
      </c>
      <c r="B33" s="2">
        <v>44384</v>
      </c>
      <c r="C33" t="s">
        <v>54</v>
      </c>
      <c r="D33">
        <v>180</v>
      </c>
      <c r="F33">
        <v>-180</v>
      </c>
      <c r="G33" t="s">
        <v>34</v>
      </c>
      <c r="H33" t="s">
        <v>8</v>
      </c>
      <c r="I33" t="s">
        <v>2</v>
      </c>
    </row>
    <row r="34" spans="1:9" x14ac:dyDescent="0.25">
      <c r="A34" t="s">
        <v>41</v>
      </c>
      <c r="B34" s="2">
        <v>44218</v>
      </c>
      <c r="C34" t="s">
        <v>54</v>
      </c>
      <c r="D34">
        <v>170</v>
      </c>
      <c r="F34">
        <v>-170</v>
      </c>
      <c r="G34" t="s">
        <v>34</v>
      </c>
      <c r="H34" t="s">
        <v>8</v>
      </c>
      <c r="I34" t="s">
        <v>2</v>
      </c>
    </row>
    <row r="35" spans="1:9" x14ac:dyDescent="0.25">
      <c r="A35" t="s">
        <v>39</v>
      </c>
      <c r="B35" s="2">
        <v>44382</v>
      </c>
      <c r="C35" t="s">
        <v>52</v>
      </c>
      <c r="D35">
        <v>900</v>
      </c>
      <c r="F35">
        <v>-900</v>
      </c>
      <c r="G35" t="s">
        <v>38</v>
      </c>
      <c r="H35" t="s">
        <v>8</v>
      </c>
      <c r="I35" t="s">
        <v>2</v>
      </c>
    </row>
    <row r="36" spans="1:9" x14ac:dyDescent="0.25">
      <c r="A36" t="s">
        <v>41</v>
      </c>
      <c r="B36" s="2">
        <v>44374</v>
      </c>
      <c r="C36" t="s">
        <v>54</v>
      </c>
      <c r="D36">
        <v>166.9</v>
      </c>
      <c r="F36">
        <v>-166.9</v>
      </c>
      <c r="G36" t="s">
        <v>34</v>
      </c>
      <c r="H36" t="s">
        <v>8</v>
      </c>
      <c r="I36" t="s">
        <v>2</v>
      </c>
    </row>
    <row r="37" spans="1:9" x14ac:dyDescent="0.25">
      <c r="A37" t="s">
        <v>41</v>
      </c>
      <c r="B37" s="2">
        <v>44367</v>
      </c>
      <c r="C37" t="s">
        <v>54</v>
      </c>
      <c r="D37">
        <v>234</v>
      </c>
      <c r="F37">
        <v>-234</v>
      </c>
      <c r="G37" t="s">
        <v>34</v>
      </c>
      <c r="H37" t="s">
        <v>8</v>
      </c>
      <c r="I37" t="s">
        <v>2</v>
      </c>
    </row>
    <row r="38" spans="1:9" x14ac:dyDescent="0.25">
      <c r="A38" t="s">
        <v>39</v>
      </c>
      <c r="B38" s="2">
        <v>44364</v>
      </c>
      <c r="C38" t="s">
        <v>63</v>
      </c>
      <c r="D38">
        <v>40</v>
      </c>
      <c r="F38">
        <v>-40</v>
      </c>
      <c r="G38" t="s">
        <v>36</v>
      </c>
      <c r="H38" t="s">
        <v>8</v>
      </c>
      <c r="I38" t="s">
        <v>2</v>
      </c>
    </row>
    <row r="39" spans="1:9" x14ac:dyDescent="0.25">
      <c r="A39" t="s">
        <v>41</v>
      </c>
      <c r="B39" s="2">
        <v>44360</v>
      </c>
      <c r="C39" t="s">
        <v>54</v>
      </c>
      <c r="D39">
        <v>140.19999999999999</v>
      </c>
      <c r="F39">
        <v>-140.19999999999999</v>
      </c>
      <c r="G39" t="s">
        <v>34</v>
      </c>
      <c r="H39" t="s">
        <v>8</v>
      </c>
      <c r="I39" t="s">
        <v>2</v>
      </c>
    </row>
    <row r="40" spans="1:9" x14ac:dyDescent="0.25">
      <c r="A40" t="s">
        <v>39</v>
      </c>
      <c r="B40" s="2">
        <v>44356</v>
      </c>
      <c r="C40" t="s">
        <v>55</v>
      </c>
      <c r="D40">
        <v>55</v>
      </c>
      <c r="F40">
        <v>-55</v>
      </c>
      <c r="G40" t="s">
        <v>32</v>
      </c>
      <c r="H40" t="s">
        <v>8</v>
      </c>
      <c r="I40" t="s">
        <v>2</v>
      </c>
    </row>
    <row r="41" spans="1:9" x14ac:dyDescent="0.25">
      <c r="A41" t="s">
        <v>41</v>
      </c>
      <c r="B41" s="2">
        <v>44353</v>
      </c>
      <c r="C41" t="s">
        <v>54</v>
      </c>
      <c r="D41">
        <v>119</v>
      </c>
      <c r="F41">
        <v>-119</v>
      </c>
      <c r="G41" t="s">
        <v>34</v>
      </c>
      <c r="H41" t="s">
        <v>8</v>
      </c>
      <c r="I41" t="s">
        <v>2</v>
      </c>
    </row>
    <row r="42" spans="1:9" x14ac:dyDescent="0.25">
      <c r="A42" t="s">
        <v>39</v>
      </c>
      <c r="B42" s="2">
        <v>44350</v>
      </c>
      <c r="C42" t="s">
        <v>52</v>
      </c>
      <c r="D42">
        <v>900</v>
      </c>
      <c r="F42">
        <v>-900</v>
      </c>
      <c r="G42" t="s">
        <v>38</v>
      </c>
      <c r="H42" t="s">
        <v>8</v>
      </c>
      <c r="I42" t="s">
        <v>2</v>
      </c>
    </row>
    <row r="43" spans="1:9" x14ac:dyDescent="0.25">
      <c r="A43" t="s">
        <v>41</v>
      </c>
      <c r="B43" s="2">
        <v>44343</v>
      </c>
      <c r="C43" t="s">
        <v>54</v>
      </c>
      <c r="D43">
        <v>165.8</v>
      </c>
      <c r="F43">
        <v>-165.8</v>
      </c>
      <c r="G43" t="s">
        <v>34</v>
      </c>
      <c r="H43" t="s">
        <v>8</v>
      </c>
      <c r="I43" t="s">
        <v>2</v>
      </c>
    </row>
    <row r="44" spans="1:9" x14ac:dyDescent="0.25">
      <c r="A44" t="s">
        <v>41</v>
      </c>
      <c r="B44" s="2">
        <v>44225</v>
      </c>
      <c r="C44" t="s">
        <v>54</v>
      </c>
      <c r="D44">
        <v>162</v>
      </c>
      <c r="F44">
        <v>-162</v>
      </c>
      <c r="G44" t="s">
        <v>34</v>
      </c>
      <c r="H44" t="s">
        <v>8</v>
      </c>
      <c r="I44" t="s">
        <v>2</v>
      </c>
    </row>
    <row r="45" spans="1:9" x14ac:dyDescent="0.25">
      <c r="A45" t="s">
        <v>41</v>
      </c>
      <c r="B45" s="2">
        <v>44336</v>
      </c>
      <c r="C45" t="s">
        <v>54</v>
      </c>
      <c r="D45">
        <v>174</v>
      </c>
      <c r="F45">
        <v>-174</v>
      </c>
      <c r="G45" t="s">
        <v>34</v>
      </c>
      <c r="H45" t="s">
        <v>8</v>
      </c>
      <c r="I45" t="s">
        <v>2</v>
      </c>
    </row>
    <row r="46" spans="1:9" x14ac:dyDescent="0.25">
      <c r="A46" t="s">
        <v>39</v>
      </c>
      <c r="B46" s="2">
        <v>44333</v>
      </c>
      <c r="C46" t="s">
        <v>63</v>
      </c>
      <c r="D46">
        <v>40</v>
      </c>
      <c r="F46">
        <v>-40</v>
      </c>
      <c r="G46" t="s">
        <v>36</v>
      </c>
      <c r="H46" t="s">
        <v>8</v>
      </c>
      <c r="I46" t="s">
        <v>2</v>
      </c>
    </row>
    <row r="47" spans="1:9" x14ac:dyDescent="0.25">
      <c r="A47" t="s">
        <v>41</v>
      </c>
      <c r="B47" s="2">
        <v>44329</v>
      </c>
      <c r="C47" t="s">
        <v>54</v>
      </c>
      <c r="D47">
        <v>139.1</v>
      </c>
      <c r="F47">
        <v>-139.1</v>
      </c>
      <c r="G47" t="s">
        <v>34</v>
      </c>
      <c r="H47" t="s">
        <v>8</v>
      </c>
      <c r="I47" t="s">
        <v>2</v>
      </c>
    </row>
    <row r="48" spans="1:9" x14ac:dyDescent="0.25">
      <c r="A48" t="s">
        <v>39</v>
      </c>
      <c r="B48" s="2">
        <v>44325</v>
      </c>
      <c r="C48" t="s">
        <v>55</v>
      </c>
      <c r="D48">
        <v>54.1</v>
      </c>
      <c r="F48">
        <v>-54.1</v>
      </c>
      <c r="G48" t="s">
        <v>32</v>
      </c>
      <c r="H48" t="s">
        <v>8</v>
      </c>
      <c r="I48" t="s">
        <v>2</v>
      </c>
    </row>
    <row r="49" spans="1:9" x14ac:dyDescent="0.25">
      <c r="A49" t="s">
        <v>41</v>
      </c>
      <c r="B49" s="2">
        <v>44322</v>
      </c>
      <c r="C49" t="s">
        <v>54</v>
      </c>
      <c r="D49">
        <v>170</v>
      </c>
      <c r="F49">
        <v>-170</v>
      </c>
      <c r="G49" t="s">
        <v>34</v>
      </c>
      <c r="H49" t="s">
        <v>8</v>
      </c>
      <c r="I49" t="s">
        <v>2</v>
      </c>
    </row>
    <row r="50" spans="1:9" x14ac:dyDescent="0.25">
      <c r="A50" t="s">
        <v>39</v>
      </c>
      <c r="B50" s="2">
        <v>44319</v>
      </c>
      <c r="C50" t="s">
        <v>52</v>
      </c>
      <c r="D50">
        <v>900</v>
      </c>
      <c r="F50">
        <v>-900</v>
      </c>
      <c r="G50" t="s">
        <v>38</v>
      </c>
      <c r="H50" t="s">
        <v>8</v>
      </c>
      <c r="I50" t="s">
        <v>2</v>
      </c>
    </row>
    <row r="51" spans="1:9" x14ac:dyDescent="0.25">
      <c r="A51" t="s">
        <v>39</v>
      </c>
      <c r="B51" s="2">
        <v>44229</v>
      </c>
      <c r="C51" t="s">
        <v>52</v>
      </c>
      <c r="D51">
        <v>900</v>
      </c>
      <c r="F51">
        <v>-900</v>
      </c>
      <c r="G51" t="s">
        <v>38</v>
      </c>
      <c r="H51" t="s">
        <v>8</v>
      </c>
      <c r="I51" t="s">
        <v>2</v>
      </c>
    </row>
    <row r="52" spans="1:9" x14ac:dyDescent="0.25">
      <c r="A52" t="s">
        <v>41</v>
      </c>
      <c r="B52" s="2">
        <v>44312</v>
      </c>
      <c r="C52" t="s">
        <v>54</v>
      </c>
      <c r="D52">
        <v>164.9</v>
      </c>
      <c r="F52">
        <v>-164.9</v>
      </c>
      <c r="G52" t="s">
        <v>34</v>
      </c>
      <c r="H52" t="s">
        <v>8</v>
      </c>
      <c r="I52" t="s">
        <v>2</v>
      </c>
    </row>
    <row r="53" spans="1:9" x14ac:dyDescent="0.25">
      <c r="A53" t="s">
        <v>41</v>
      </c>
      <c r="B53" s="2">
        <v>44305</v>
      </c>
      <c r="C53" t="s">
        <v>54</v>
      </c>
      <c r="D53">
        <v>173</v>
      </c>
      <c r="F53">
        <v>-173</v>
      </c>
      <c r="G53" t="s">
        <v>34</v>
      </c>
      <c r="H53" t="s">
        <v>8</v>
      </c>
      <c r="I53" t="s">
        <v>2</v>
      </c>
    </row>
    <row r="54" spans="1:9" x14ac:dyDescent="0.25">
      <c r="A54" t="s">
        <v>39</v>
      </c>
      <c r="B54" s="2">
        <v>44302</v>
      </c>
      <c r="C54" t="s">
        <v>63</v>
      </c>
      <c r="D54">
        <v>40</v>
      </c>
      <c r="F54">
        <v>-40</v>
      </c>
      <c r="G54" t="s">
        <v>36</v>
      </c>
      <c r="H54" t="s">
        <v>8</v>
      </c>
      <c r="I54" t="s">
        <v>2</v>
      </c>
    </row>
    <row r="55" spans="1:9" x14ac:dyDescent="0.25">
      <c r="A55" t="s">
        <v>41</v>
      </c>
      <c r="B55" s="2">
        <v>44298</v>
      </c>
      <c r="C55" t="s">
        <v>54</v>
      </c>
      <c r="D55">
        <v>98</v>
      </c>
      <c r="F55">
        <v>-98</v>
      </c>
      <c r="G55" t="s">
        <v>34</v>
      </c>
      <c r="H55" t="s">
        <v>8</v>
      </c>
      <c r="I55" t="s">
        <v>2</v>
      </c>
    </row>
    <row r="56" spans="1:9" x14ac:dyDescent="0.25">
      <c r="A56" t="s">
        <v>39</v>
      </c>
      <c r="B56" s="2">
        <v>44294</v>
      </c>
      <c r="C56" t="s">
        <v>55</v>
      </c>
      <c r="D56">
        <v>53.2</v>
      </c>
      <c r="F56">
        <v>-53.2</v>
      </c>
      <c r="G56" t="s">
        <v>32</v>
      </c>
      <c r="H56" t="s">
        <v>8</v>
      </c>
      <c r="I56" t="s">
        <v>2</v>
      </c>
    </row>
    <row r="57" spans="1:9" x14ac:dyDescent="0.25">
      <c r="A57" t="s">
        <v>41</v>
      </c>
      <c r="B57" s="2">
        <v>44232</v>
      </c>
      <c r="C57" t="s">
        <v>54</v>
      </c>
      <c r="D57">
        <v>205</v>
      </c>
      <c r="F57">
        <v>-205</v>
      </c>
      <c r="G57" t="s">
        <v>34</v>
      </c>
      <c r="H57" t="s">
        <v>8</v>
      </c>
      <c r="I57" t="s">
        <v>2</v>
      </c>
    </row>
    <row r="58" spans="1:9" x14ac:dyDescent="0.25">
      <c r="A58" t="s">
        <v>39</v>
      </c>
      <c r="B58" s="2">
        <v>44235</v>
      </c>
      <c r="C58" t="s">
        <v>55</v>
      </c>
      <c r="D58">
        <v>51.1</v>
      </c>
      <c r="F58">
        <v>-51.1</v>
      </c>
      <c r="G58" t="s">
        <v>32</v>
      </c>
      <c r="H58" t="s">
        <v>8</v>
      </c>
      <c r="I58" t="s">
        <v>2</v>
      </c>
    </row>
    <row r="59" spans="1:9" x14ac:dyDescent="0.25">
      <c r="A59" t="s">
        <v>41</v>
      </c>
      <c r="B59" s="2">
        <v>44291</v>
      </c>
      <c r="C59" t="s">
        <v>54</v>
      </c>
      <c r="D59">
        <v>158.19999999999999</v>
      </c>
      <c r="F59">
        <v>-158.19999999999999</v>
      </c>
      <c r="G59" t="s">
        <v>34</v>
      </c>
      <c r="H59" t="s">
        <v>8</v>
      </c>
      <c r="I59" t="s">
        <v>2</v>
      </c>
    </row>
    <row r="60" spans="1:9" x14ac:dyDescent="0.25">
      <c r="A60" t="s">
        <v>39</v>
      </c>
      <c r="B60" s="2">
        <v>44288</v>
      </c>
      <c r="C60" t="s">
        <v>52</v>
      </c>
      <c r="D60">
        <v>900</v>
      </c>
      <c r="F60">
        <v>-900</v>
      </c>
      <c r="G60" t="s">
        <v>38</v>
      </c>
      <c r="H60" t="s">
        <v>8</v>
      </c>
      <c r="I60" t="s">
        <v>2</v>
      </c>
    </row>
    <row r="61" spans="1:9" x14ac:dyDescent="0.25">
      <c r="A61" t="s">
        <v>41</v>
      </c>
      <c r="B61" s="2">
        <v>44281</v>
      </c>
      <c r="C61" t="s">
        <v>54</v>
      </c>
      <c r="D61">
        <v>209</v>
      </c>
      <c r="F61">
        <v>-209</v>
      </c>
      <c r="G61" t="s">
        <v>34</v>
      </c>
      <c r="H61" t="s">
        <v>8</v>
      </c>
      <c r="I61" t="s">
        <v>2</v>
      </c>
    </row>
    <row r="62" spans="1:9" x14ac:dyDescent="0.25">
      <c r="A62" t="s">
        <v>41</v>
      </c>
      <c r="B62" s="2">
        <v>44274</v>
      </c>
      <c r="C62" t="s">
        <v>54</v>
      </c>
      <c r="D62">
        <v>171.9</v>
      </c>
      <c r="F62">
        <v>-171.9</v>
      </c>
      <c r="G62" t="s">
        <v>34</v>
      </c>
      <c r="H62" t="s">
        <v>8</v>
      </c>
      <c r="I62" t="s">
        <v>2</v>
      </c>
    </row>
    <row r="63" spans="1:9" x14ac:dyDescent="0.25">
      <c r="A63" t="s">
        <v>39</v>
      </c>
      <c r="B63" s="2">
        <v>44271</v>
      </c>
      <c r="C63" t="s">
        <v>63</v>
      </c>
      <c r="D63">
        <v>40</v>
      </c>
      <c r="F63">
        <v>-40</v>
      </c>
      <c r="G63" t="s">
        <v>36</v>
      </c>
      <c r="H63" t="s">
        <v>8</v>
      </c>
      <c r="I63" t="s">
        <v>2</v>
      </c>
    </row>
    <row r="64" spans="1:9" x14ac:dyDescent="0.25">
      <c r="A64" t="s">
        <v>41</v>
      </c>
      <c r="B64" s="2">
        <v>44239</v>
      </c>
      <c r="C64" t="s">
        <v>54</v>
      </c>
      <c r="D64">
        <v>135.9</v>
      </c>
      <c r="F64">
        <v>-135.9</v>
      </c>
      <c r="G64" t="s">
        <v>34</v>
      </c>
      <c r="H64" t="s">
        <v>8</v>
      </c>
      <c r="I64" t="s">
        <v>2</v>
      </c>
    </row>
    <row r="65" spans="1:9" x14ac:dyDescent="0.25">
      <c r="A65" t="s">
        <v>41</v>
      </c>
      <c r="B65" s="2">
        <v>44267</v>
      </c>
      <c r="C65" t="s">
        <v>54</v>
      </c>
      <c r="D65">
        <v>137</v>
      </c>
      <c r="F65">
        <v>-137</v>
      </c>
      <c r="G65" t="s">
        <v>34</v>
      </c>
      <c r="H65" t="s">
        <v>8</v>
      </c>
      <c r="I65" t="s">
        <v>2</v>
      </c>
    </row>
    <row r="66" spans="1:9" x14ac:dyDescent="0.25">
      <c r="A66" t="s">
        <v>39</v>
      </c>
      <c r="B66" s="2">
        <v>44263</v>
      </c>
      <c r="C66" t="s">
        <v>55</v>
      </c>
      <c r="D66">
        <v>52.1</v>
      </c>
      <c r="F66">
        <v>-52.1</v>
      </c>
      <c r="G66" t="s">
        <v>32</v>
      </c>
      <c r="H66" t="s">
        <v>8</v>
      </c>
      <c r="I66" t="s">
        <v>2</v>
      </c>
    </row>
    <row r="67" spans="1:9" x14ac:dyDescent="0.25">
      <c r="A67" t="s">
        <v>41</v>
      </c>
      <c r="B67" s="2">
        <v>44260</v>
      </c>
      <c r="C67" t="s">
        <v>54</v>
      </c>
      <c r="D67">
        <v>149</v>
      </c>
      <c r="F67">
        <v>-149</v>
      </c>
      <c r="G67" t="s">
        <v>34</v>
      </c>
      <c r="H67" t="s">
        <v>8</v>
      </c>
      <c r="I67" t="s">
        <v>2</v>
      </c>
    </row>
    <row r="68" spans="1:9" x14ac:dyDescent="0.25">
      <c r="A68" t="s">
        <v>39</v>
      </c>
      <c r="B68" s="2">
        <v>44257</v>
      </c>
      <c r="C68" t="s">
        <v>52</v>
      </c>
      <c r="D68">
        <v>900</v>
      </c>
      <c r="F68">
        <v>-900</v>
      </c>
      <c r="G68" t="s">
        <v>38</v>
      </c>
      <c r="H68" t="s">
        <v>8</v>
      </c>
      <c r="I68" t="s">
        <v>2</v>
      </c>
    </row>
    <row r="69" spans="1:9" x14ac:dyDescent="0.25">
      <c r="A69" t="s">
        <v>41</v>
      </c>
      <c r="B69" s="2">
        <v>44253</v>
      </c>
      <c r="C69" t="s">
        <v>54</v>
      </c>
      <c r="D69">
        <v>162.9</v>
      </c>
      <c r="F69">
        <v>-162.9</v>
      </c>
      <c r="G69" t="s">
        <v>34</v>
      </c>
      <c r="H69" t="s">
        <v>8</v>
      </c>
      <c r="I69" t="s">
        <v>2</v>
      </c>
    </row>
    <row r="70" spans="1:9" x14ac:dyDescent="0.25">
      <c r="A70" t="s">
        <v>41</v>
      </c>
      <c r="B70" s="2">
        <v>44246</v>
      </c>
      <c r="C70" t="s">
        <v>54</v>
      </c>
      <c r="D70">
        <v>171</v>
      </c>
      <c r="F70">
        <v>-171</v>
      </c>
      <c r="G70" t="s">
        <v>34</v>
      </c>
      <c r="H70" t="s">
        <v>8</v>
      </c>
      <c r="I70" t="s">
        <v>2</v>
      </c>
    </row>
    <row r="71" spans="1:9" x14ac:dyDescent="0.25">
      <c r="A71" t="s">
        <v>39</v>
      </c>
      <c r="B71" s="2">
        <v>44243</v>
      </c>
      <c r="C71" t="s">
        <v>63</v>
      </c>
      <c r="D71">
        <v>40</v>
      </c>
      <c r="F71">
        <v>-40</v>
      </c>
      <c r="G71" t="s">
        <v>36</v>
      </c>
      <c r="H71" t="s">
        <v>8</v>
      </c>
      <c r="I71" t="s">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980DE-9810-423B-895D-B1CE97F3D134}">
  <sheetPr>
    <tabColor theme="4" tint="0.59999389629810485"/>
  </sheetPr>
  <dimension ref="A1:AC35"/>
  <sheetViews>
    <sheetView zoomScaleNormal="100" workbookViewId="0">
      <selection activeCell="A6" sqref="A4:A10"/>
      <pivotSelection pane="bottomRight" showHeader="1" axis="axisRow" activeRow="5" previousRow="5" click="1" r:id="rId8">
        <pivotArea dataOnly="0" labelOnly="1" fieldPosition="0">
          <references count="1">
            <reference field="7" count="0"/>
          </references>
        </pivotArea>
      </pivotSelection>
    </sheetView>
  </sheetViews>
  <sheetFormatPr defaultRowHeight="15" x14ac:dyDescent="0.25"/>
  <cols>
    <col min="1" max="1" width="15" bestFit="1" customWidth="1"/>
    <col min="2" max="2" width="12.42578125" bestFit="1" customWidth="1"/>
    <col min="4" max="4" width="13.7109375" bestFit="1" customWidth="1"/>
    <col min="5" max="5" width="12.42578125" bestFit="1" customWidth="1"/>
    <col min="7" max="7" width="7.42578125" bestFit="1" customWidth="1"/>
    <col min="8" max="8" width="14.85546875" bestFit="1" customWidth="1"/>
    <col min="10" max="10" width="13.7109375" bestFit="1" customWidth="1"/>
    <col min="11" max="11" width="15" bestFit="1" customWidth="1"/>
    <col min="12" max="12" width="12.7109375" bestFit="1" customWidth="1"/>
    <col min="13" max="13" width="9.42578125" bestFit="1" customWidth="1"/>
    <col min="14" max="14" width="10.42578125" bestFit="1" customWidth="1"/>
    <col min="15" max="15" width="7.28515625" bestFit="1" customWidth="1"/>
    <col min="16" max="16" width="8.140625" bestFit="1" customWidth="1"/>
    <col min="17" max="17" width="6.28515625" bestFit="1" customWidth="1"/>
    <col min="18" max="18" width="15" bestFit="1" customWidth="1"/>
    <col min="19" max="19" width="14.85546875" bestFit="1" customWidth="1"/>
    <col min="20" max="20" width="12.42578125" bestFit="1" customWidth="1"/>
    <col min="22" max="22" width="15" bestFit="1" customWidth="1"/>
    <col min="23" max="23" width="12.140625" bestFit="1" customWidth="1"/>
  </cols>
  <sheetData>
    <row r="1" spans="1:29" x14ac:dyDescent="0.25">
      <c r="D1" s="4" t="s">
        <v>0</v>
      </c>
      <c r="E1" t="s">
        <v>1</v>
      </c>
      <c r="J1" s="4" t="s">
        <v>0</v>
      </c>
      <c r="K1" t="s">
        <v>2</v>
      </c>
      <c r="R1" s="4" t="s">
        <v>0</v>
      </c>
      <c r="S1" t="s">
        <v>2</v>
      </c>
      <c r="V1" s="4" t="s">
        <v>0</v>
      </c>
      <c r="W1" t="s">
        <v>2</v>
      </c>
    </row>
    <row r="3" spans="1:29" x14ac:dyDescent="0.25">
      <c r="A3" s="4" t="s">
        <v>3</v>
      </c>
      <c r="B3" t="s">
        <v>4</v>
      </c>
      <c r="D3" s="4" t="s">
        <v>5</v>
      </c>
      <c r="E3" t="s">
        <v>4</v>
      </c>
      <c r="G3" s="4" t="s">
        <v>5</v>
      </c>
      <c r="H3" t="s">
        <v>6</v>
      </c>
      <c r="J3" s="4" t="s">
        <v>4</v>
      </c>
      <c r="K3" s="4" t="s">
        <v>3</v>
      </c>
      <c r="R3" s="4" t="s">
        <v>3</v>
      </c>
      <c r="S3" s="4" t="s">
        <v>7</v>
      </c>
      <c r="T3" t="s">
        <v>4</v>
      </c>
      <c r="V3" s="4" t="s">
        <v>3</v>
      </c>
      <c r="W3" t="str" cm="1">
        <f t="array" ref="W3">_xlfn.IFS(NOT(ISBLANK(V9)),"All Expenses",TRUE,_xlfn.TEXTJOIN(", ",TRUE,V4:V9))</f>
        <v>All Expenses</v>
      </c>
      <c r="AA3" s="13" t="s">
        <v>3</v>
      </c>
      <c r="AB3" s="13" t="s">
        <v>7</v>
      </c>
      <c r="AC3" s="13" t="s">
        <v>4</v>
      </c>
    </row>
    <row r="4" spans="1:29" x14ac:dyDescent="0.25">
      <c r="A4" t="s">
        <v>8</v>
      </c>
      <c r="B4" s="1">
        <v>16399.800000000003</v>
      </c>
      <c r="D4" s="2" t="s">
        <v>9</v>
      </c>
      <c r="E4" s="3">
        <v>3058</v>
      </c>
      <c r="G4" s="2" t="s">
        <v>9</v>
      </c>
      <c r="H4" s="3">
        <v>942</v>
      </c>
      <c r="J4" s="4" t="s">
        <v>5</v>
      </c>
      <c r="K4" t="s">
        <v>8</v>
      </c>
      <c r="L4" t="s">
        <v>10</v>
      </c>
      <c r="M4" t="s">
        <v>11</v>
      </c>
      <c r="N4" t="s">
        <v>12</v>
      </c>
      <c r="O4" t="s">
        <v>13</v>
      </c>
      <c r="P4" t="s">
        <v>14</v>
      </c>
      <c r="R4" t="s">
        <v>13</v>
      </c>
      <c r="S4" t="s">
        <v>15</v>
      </c>
      <c r="T4" s="17">
        <v>550</v>
      </c>
      <c r="V4" t="s">
        <v>13</v>
      </c>
      <c r="AA4" s="14" t="s">
        <v>13</v>
      </c>
      <c r="AB4" t="s">
        <v>15</v>
      </c>
      <c r="AC4">
        <v>550</v>
      </c>
    </row>
    <row r="5" spans="1:29" x14ac:dyDescent="0.25">
      <c r="A5" t="s">
        <v>10</v>
      </c>
      <c r="B5" s="1">
        <v>7327.6000000000013</v>
      </c>
      <c r="D5" s="2" t="s">
        <v>16</v>
      </c>
      <c r="E5" s="3">
        <v>2934.6000000000004</v>
      </c>
      <c r="G5" s="2" t="s">
        <v>16</v>
      </c>
      <c r="H5" s="3">
        <v>1065.3999999999996</v>
      </c>
      <c r="J5" s="2" t="s">
        <v>9</v>
      </c>
      <c r="K5" s="3">
        <v>1612</v>
      </c>
      <c r="L5" s="3">
        <v>690</v>
      </c>
      <c r="M5" s="3">
        <v>341</v>
      </c>
      <c r="N5" s="3">
        <v>206</v>
      </c>
      <c r="O5" s="3">
        <v>55</v>
      </c>
      <c r="P5" s="3">
        <v>154</v>
      </c>
      <c r="R5" t="s">
        <v>12</v>
      </c>
      <c r="S5" t="s">
        <v>17</v>
      </c>
      <c r="T5" s="17">
        <v>1115</v>
      </c>
      <c r="V5" t="s">
        <v>12</v>
      </c>
      <c r="AA5" s="15" t="s">
        <v>12</v>
      </c>
      <c r="AB5" t="s">
        <v>17</v>
      </c>
      <c r="AC5">
        <v>1115</v>
      </c>
    </row>
    <row r="6" spans="1:29" x14ac:dyDescent="0.25">
      <c r="A6" t="s">
        <v>11</v>
      </c>
      <c r="B6" s="1">
        <v>3591.6999999999989</v>
      </c>
      <c r="D6" s="2" t="s">
        <v>18</v>
      </c>
      <c r="E6" s="3">
        <v>3079.7</v>
      </c>
      <c r="G6" s="2" t="s">
        <v>18</v>
      </c>
      <c r="H6" s="3">
        <v>920.29999999999939</v>
      </c>
      <c r="J6" s="2" t="s">
        <v>16</v>
      </c>
      <c r="K6" s="3">
        <v>1665.9</v>
      </c>
      <c r="L6" s="3">
        <v>659.80000000000007</v>
      </c>
      <c r="M6" s="3">
        <v>345.1</v>
      </c>
      <c r="N6" s="3">
        <v>208.8</v>
      </c>
      <c r="O6" s="3">
        <v>55</v>
      </c>
      <c r="P6" s="3"/>
      <c r="R6" t="s">
        <v>12</v>
      </c>
      <c r="S6" t="s">
        <v>19</v>
      </c>
      <c r="T6" s="17">
        <v>1281.9000000000001</v>
      </c>
      <c r="V6" t="s">
        <v>10</v>
      </c>
      <c r="AA6" s="14" t="s">
        <v>12</v>
      </c>
      <c r="AB6" t="s">
        <v>19</v>
      </c>
      <c r="AC6">
        <v>1281.9000000000001</v>
      </c>
    </row>
    <row r="7" spans="1:29" x14ac:dyDescent="0.25">
      <c r="A7" t="s">
        <v>12</v>
      </c>
      <c r="B7" s="1">
        <v>2396.8999999999992</v>
      </c>
      <c r="D7" s="2" t="s">
        <v>20</v>
      </c>
      <c r="E7" s="3">
        <v>3068</v>
      </c>
      <c r="G7" s="2" t="s">
        <v>20</v>
      </c>
      <c r="H7" s="3">
        <v>931.99999999999977</v>
      </c>
      <c r="J7" s="2" t="s">
        <v>18</v>
      </c>
      <c r="K7" s="3">
        <v>1659</v>
      </c>
      <c r="L7" s="3">
        <v>704.80000000000007</v>
      </c>
      <c r="M7" s="3">
        <v>348.9</v>
      </c>
      <c r="N7" s="3">
        <v>237</v>
      </c>
      <c r="O7" s="3">
        <v>55</v>
      </c>
      <c r="P7" s="3">
        <v>75</v>
      </c>
      <c r="R7" t="s">
        <v>10</v>
      </c>
      <c r="S7" t="s">
        <v>21</v>
      </c>
      <c r="T7" s="17">
        <v>4303.6000000000004</v>
      </c>
      <c r="V7" t="s">
        <v>8</v>
      </c>
      <c r="AA7" s="15" t="s">
        <v>10</v>
      </c>
      <c r="AB7" t="s">
        <v>21</v>
      </c>
      <c r="AC7">
        <v>4303.6000000000004</v>
      </c>
    </row>
    <row r="8" spans="1:29" x14ac:dyDescent="0.25">
      <c r="A8" t="s">
        <v>13</v>
      </c>
      <c r="B8" s="1">
        <v>550</v>
      </c>
      <c r="D8" s="2" t="s">
        <v>22</v>
      </c>
      <c r="E8" s="3">
        <v>3146.1</v>
      </c>
      <c r="G8" s="2" t="s">
        <v>22</v>
      </c>
      <c r="H8" s="3">
        <v>853.89999999999986</v>
      </c>
      <c r="J8" s="2" t="s">
        <v>20</v>
      </c>
      <c r="K8" s="3">
        <v>1587.3000000000002</v>
      </c>
      <c r="L8" s="3">
        <v>832.6</v>
      </c>
      <c r="M8" s="3">
        <v>353</v>
      </c>
      <c r="N8" s="3">
        <v>240.1</v>
      </c>
      <c r="O8" s="3">
        <v>55</v>
      </c>
      <c r="P8" s="3"/>
      <c r="R8" t="s">
        <v>10</v>
      </c>
      <c r="S8" t="s">
        <v>23</v>
      </c>
      <c r="T8" s="17">
        <v>1812.5999999999995</v>
      </c>
      <c r="V8" t="s">
        <v>14</v>
      </c>
      <c r="AA8" s="15" t="s">
        <v>10</v>
      </c>
      <c r="AB8" t="s">
        <v>23</v>
      </c>
      <c r="AC8">
        <v>1812.5999999999995</v>
      </c>
    </row>
    <row r="9" spans="1:29" x14ac:dyDescent="0.25">
      <c r="A9" t="s">
        <v>14</v>
      </c>
      <c r="B9" s="1">
        <v>379</v>
      </c>
      <c r="D9" s="2" t="s">
        <v>24</v>
      </c>
      <c r="E9" s="3">
        <v>3035.7</v>
      </c>
      <c r="G9" s="2" t="s">
        <v>24</v>
      </c>
      <c r="H9" s="3">
        <v>964.30000000000007</v>
      </c>
      <c r="J9" s="2" t="s">
        <v>22</v>
      </c>
      <c r="K9" s="3">
        <v>1642.9999999999998</v>
      </c>
      <c r="L9" s="3">
        <v>772.7</v>
      </c>
      <c r="M9" s="3">
        <v>357.2</v>
      </c>
      <c r="N9" s="3">
        <v>243.2</v>
      </c>
      <c r="O9" s="3">
        <v>55</v>
      </c>
      <c r="P9" s="3">
        <v>75</v>
      </c>
      <c r="R9" t="s">
        <v>10</v>
      </c>
      <c r="S9" t="s">
        <v>25</v>
      </c>
      <c r="T9" s="17">
        <v>416.4</v>
      </c>
      <c r="V9" t="s">
        <v>11</v>
      </c>
      <c r="AA9" s="15" t="s">
        <v>10</v>
      </c>
      <c r="AB9" t="s">
        <v>25</v>
      </c>
      <c r="AC9">
        <v>416.4</v>
      </c>
    </row>
    <row r="10" spans="1:29" x14ac:dyDescent="0.25">
      <c r="A10" t="s">
        <v>46</v>
      </c>
      <c r="B10" s="1"/>
      <c r="D10" s="2" t="s">
        <v>27</v>
      </c>
      <c r="E10" s="3">
        <v>3095</v>
      </c>
      <c r="G10" s="2" t="s">
        <v>27</v>
      </c>
      <c r="H10" s="3">
        <v>905.00000000000045</v>
      </c>
      <c r="J10" s="2" t="s">
        <v>24</v>
      </c>
      <c r="K10" s="3">
        <v>1655.1000000000001</v>
      </c>
      <c r="L10" s="3">
        <v>723.19999999999993</v>
      </c>
      <c r="M10" s="3">
        <v>361.3</v>
      </c>
      <c r="N10" s="3">
        <v>241.1</v>
      </c>
      <c r="O10" s="3">
        <v>55</v>
      </c>
      <c r="P10" s="3"/>
      <c r="R10" t="s">
        <v>10</v>
      </c>
      <c r="S10" t="s">
        <v>28</v>
      </c>
      <c r="T10" s="17">
        <v>495.00000000000006</v>
      </c>
      <c r="AA10" s="15" t="s">
        <v>10</v>
      </c>
      <c r="AB10" t="s">
        <v>28</v>
      </c>
      <c r="AC10">
        <v>495.00000000000006</v>
      </c>
    </row>
    <row r="11" spans="1:29" x14ac:dyDescent="0.25">
      <c r="A11" t="s">
        <v>26</v>
      </c>
      <c r="B11" s="1">
        <v>30645</v>
      </c>
      <c r="D11" s="2" t="s">
        <v>29</v>
      </c>
      <c r="E11" s="3">
        <v>2982.0999999999995</v>
      </c>
      <c r="G11" s="2" t="s">
        <v>29</v>
      </c>
      <c r="H11" s="3">
        <v>1017.9000000000005</v>
      </c>
      <c r="J11" s="2" t="s">
        <v>27</v>
      </c>
      <c r="K11" s="3">
        <v>1686.1999999999998</v>
      </c>
      <c r="L11" s="3">
        <v>729.10000000000014</v>
      </c>
      <c r="M11" s="3">
        <v>365.40000000000003</v>
      </c>
      <c r="N11" s="3">
        <v>259.29999999999995</v>
      </c>
      <c r="O11" s="3">
        <v>55</v>
      </c>
      <c r="P11" s="3"/>
      <c r="R11" t="s">
        <v>10</v>
      </c>
      <c r="S11" t="s">
        <v>30</v>
      </c>
      <c r="T11" s="17">
        <v>300</v>
      </c>
      <c r="AA11" s="14" t="s">
        <v>10</v>
      </c>
      <c r="AB11" t="s">
        <v>30</v>
      </c>
      <c r="AC11">
        <v>300</v>
      </c>
    </row>
    <row r="12" spans="1:29" x14ac:dyDescent="0.25">
      <c r="D12" s="2" t="s">
        <v>31</v>
      </c>
      <c r="E12" s="3">
        <v>3117.1</v>
      </c>
      <c r="G12" s="2" t="s">
        <v>31</v>
      </c>
      <c r="H12" s="3">
        <v>882.89999999999952</v>
      </c>
      <c r="J12" s="2" t="s">
        <v>29</v>
      </c>
      <c r="K12" s="3">
        <v>1570.1</v>
      </c>
      <c r="L12" s="3">
        <v>735.19999999999993</v>
      </c>
      <c r="M12" s="3">
        <v>369.3</v>
      </c>
      <c r="N12" s="3">
        <v>252.5</v>
      </c>
      <c r="O12" s="3">
        <v>55</v>
      </c>
      <c r="P12" s="3"/>
      <c r="R12" t="s">
        <v>8</v>
      </c>
      <c r="S12" t="s">
        <v>32</v>
      </c>
      <c r="T12" s="17">
        <v>545.70000000000005</v>
      </c>
      <c r="AA12" s="15" t="s">
        <v>8</v>
      </c>
      <c r="AB12" t="s">
        <v>32</v>
      </c>
      <c r="AC12">
        <v>545.70000000000005</v>
      </c>
    </row>
    <row r="13" spans="1:29" x14ac:dyDescent="0.25">
      <c r="D13" s="2" t="s">
        <v>33</v>
      </c>
      <c r="E13" s="3">
        <v>3128.7</v>
      </c>
      <c r="G13" s="2" t="s">
        <v>33</v>
      </c>
      <c r="H13" s="3">
        <v>871.30000000000007</v>
      </c>
      <c r="J13" s="2" t="s">
        <v>31</v>
      </c>
      <c r="K13" s="3">
        <v>1705.4</v>
      </c>
      <c r="L13" s="3">
        <v>732.9</v>
      </c>
      <c r="M13" s="3">
        <v>373.3</v>
      </c>
      <c r="N13" s="3">
        <v>250.5</v>
      </c>
      <c r="O13" s="3">
        <v>55</v>
      </c>
      <c r="P13" s="3"/>
      <c r="R13" t="s">
        <v>8</v>
      </c>
      <c r="S13" t="s">
        <v>34</v>
      </c>
      <c r="T13" s="17">
        <v>6454.0999999999995</v>
      </c>
      <c r="AA13" s="15" t="s">
        <v>8</v>
      </c>
      <c r="AB13" t="s">
        <v>34</v>
      </c>
      <c r="AC13">
        <v>6454.0999999999995</v>
      </c>
    </row>
    <row r="14" spans="1:29" x14ac:dyDescent="0.25">
      <c r="D14" s="2" t="s">
        <v>26</v>
      </c>
      <c r="E14" s="3">
        <v>30644.999999999996</v>
      </c>
      <c r="G14" s="2" t="s">
        <v>35</v>
      </c>
      <c r="H14" s="3">
        <v>9354.9999999999982</v>
      </c>
      <c r="J14" s="2" t="s">
        <v>33</v>
      </c>
      <c r="K14" s="3">
        <v>1615.8000000000002</v>
      </c>
      <c r="L14" s="3">
        <v>747.30000000000007</v>
      </c>
      <c r="M14" s="3">
        <v>377.20000000000005</v>
      </c>
      <c r="N14" s="3">
        <v>258.39999999999998</v>
      </c>
      <c r="O14" s="3">
        <v>55</v>
      </c>
      <c r="P14" s="3">
        <v>75</v>
      </c>
      <c r="R14" t="s">
        <v>8</v>
      </c>
      <c r="S14" t="s">
        <v>36</v>
      </c>
      <c r="T14" s="17">
        <v>400</v>
      </c>
      <c r="AA14" s="15" t="s">
        <v>8</v>
      </c>
      <c r="AB14" t="s">
        <v>36</v>
      </c>
      <c r="AC14">
        <v>400</v>
      </c>
    </row>
    <row r="15" spans="1:29" x14ac:dyDescent="0.25">
      <c r="A15" s="4" t="s">
        <v>37</v>
      </c>
      <c r="B15" t="s">
        <v>4</v>
      </c>
      <c r="R15" t="s">
        <v>8</v>
      </c>
      <c r="S15" t="s">
        <v>38</v>
      </c>
      <c r="T15" s="17">
        <v>9000</v>
      </c>
      <c r="AA15" s="14" t="s">
        <v>8</v>
      </c>
      <c r="AB15" t="s">
        <v>38</v>
      </c>
      <c r="AC15">
        <v>9000</v>
      </c>
    </row>
    <row r="16" spans="1:29" x14ac:dyDescent="0.25">
      <c r="A16" t="s">
        <v>39</v>
      </c>
      <c r="B16" s="1">
        <v>12674.7</v>
      </c>
      <c r="R16" t="s">
        <v>14</v>
      </c>
      <c r="S16" t="s">
        <v>40</v>
      </c>
      <c r="T16" s="17">
        <v>154</v>
      </c>
      <c r="AA16" s="15" t="s">
        <v>14</v>
      </c>
      <c r="AB16" t="s">
        <v>40</v>
      </c>
      <c r="AC16">
        <v>154</v>
      </c>
    </row>
    <row r="17" spans="1:29" x14ac:dyDescent="0.25">
      <c r="A17" t="s">
        <v>41</v>
      </c>
      <c r="B17" s="1">
        <v>17970.300000000003</v>
      </c>
      <c r="R17" t="s">
        <v>14</v>
      </c>
      <c r="S17" t="s">
        <v>42</v>
      </c>
      <c r="T17" s="17">
        <v>225</v>
      </c>
      <c r="AA17" s="14" t="s">
        <v>14</v>
      </c>
      <c r="AB17" t="s">
        <v>42</v>
      </c>
      <c r="AC17">
        <v>225</v>
      </c>
    </row>
    <row r="18" spans="1:29" x14ac:dyDescent="0.25">
      <c r="A18" t="s">
        <v>26</v>
      </c>
      <c r="B18" s="1">
        <v>30645.000000000004</v>
      </c>
      <c r="R18" t="s">
        <v>11</v>
      </c>
      <c r="S18" t="s">
        <v>43</v>
      </c>
      <c r="T18" s="17">
        <v>1489.5</v>
      </c>
      <c r="AA18" s="15" t="s">
        <v>11</v>
      </c>
      <c r="AB18" t="s">
        <v>43</v>
      </c>
      <c r="AC18">
        <v>1489.5</v>
      </c>
    </row>
    <row r="19" spans="1:29" x14ac:dyDescent="0.25">
      <c r="R19" t="s">
        <v>11</v>
      </c>
      <c r="S19" t="s">
        <v>44</v>
      </c>
      <c r="T19" s="17">
        <v>1500</v>
      </c>
      <c r="AA19" s="15" t="s">
        <v>11</v>
      </c>
      <c r="AB19" t="s">
        <v>44</v>
      </c>
      <c r="AC19">
        <v>1500</v>
      </c>
    </row>
    <row r="20" spans="1:29" x14ac:dyDescent="0.25">
      <c r="R20" t="s">
        <v>11</v>
      </c>
      <c r="S20" t="s">
        <v>45</v>
      </c>
      <c r="T20" s="17">
        <v>602.20000000000016</v>
      </c>
      <c r="AA20" s="14" t="s">
        <v>11</v>
      </c>
      <c r="AB20" t="s">
        <v>45</v>
      </c>
      <c r="AC20">
        <v>602.20000000000016</v>
      </c>
    </row>
    <row r="22" spans="1:29" x14ac:dyDescent="0.25">
      <c r="A22" s="4" t="s">
        <v>7</v>
      </c>
      <c r="B22" t="s">
        <v>4</v>
      </c>
    </row>
    <row r="23" spans="1:29" x14ac:dyDescent="0.25">
      <c r="A23" t="s">
        <v>38</v>
      </c>
      <c r="B23" s="1">
        <v>9000</v>
      </c>
    </row>
    <row r="24" spans="1:29" x14ac:dyDescent="0.25">
      <c r="A24" t="s">
        <v>34</v>
      </c>
      <c r="B24" s="1">
        <v>6454.0999999999995</v>
      </c>
    </row>
    <row r="25" spans="1:29" x14ac:dyDescent="0.25">
      <c r="A25" t="s">
        <v>21</v>
      </c>
      <c r="B25" s="1">
        <v>4303.6000000000004</v>
      </c>
      <c r="R25" s="4" t="s">
        <v>5</v>
      </c>
      <c r="S25" t="s">
        <v>1</v>
      </c>
    </row>
    <row r="26" spans="1:29" x14ac:dyDescent="0.25">
      <c r="A26" t="s">
        <v>23</v>
      </c>
      <c r="B26" s="1">
        <v>1812.6</v>
      </c>
    </row>
    <row r="27" spans="1:29" x14ac:dyDescent="0.25">
      <c r="A27" t="s">
        <v>44</v>
      </c>
      <c r="B27" s="1">
        <v>1500</v>
      </c>
      <c r="R27" s="4" t="s">
        <v>3</v>
      </c>
      <c r="S27" t="s">
        <v>6</v>
      </c>
      <c r="U27" t="s">
        <v>3</v>
      </c>
      <c r="V27" t="s">
        <v>6</v>
      </c>
    </row>
    <row r="28" spans="1:29" x14ac:dyDescent="0.25">
      <c r="R28" t="s">
        <v>46</v>
      </c>
      <c r="S28" s="3">
        <v>40000</v>
      </c>
      <c r="U28" t="s">
        <v>46</v>
      </c>
      <c r="V28">
        <v>40000</v>
      </c>
    </row>
    <row r="29" spans="1:29" x14ac:dyDescent="0.25">
      <c r="R29" t="s">
        <v>8</v>
      </c>
      <c r="S29" s="3">
        <v>-16399.800000000003</v>
      </c>
      <c r="U29" t="s">
        <v>8</v>
      </c>
      <c r="V29">
        <v>-16399.800000000003</v>
      </c>
    </row>
    <row r="30" spans="1:29" x14ac:dyDescent="0.25">
      <c r="R30" t="s">
        <v>13</v>
      </c>
      <c r="S30" s="3">
        <v>-550</v>
      </c>
      <c r="U30" t="s">
        <v>13</v>
      </c>
      <c r="V30">
        <v>-550</v>
      </c>
    </row>
    <row r="31" spans="1:29" x14ac:dyDescent="0.25">
      <c r="R31" t="s">
        <v>12</v>
      </c>
      <c r="S31" s="3">
        <v>-2396.8999999999992</v>
      </c>
      <c r="U31" t="s">
        <v>12</v>
      </c>
      <c r="V31">
        <v>-2396.8999999999992</v>
      </c>
    </row>
    <row r="32" spans="1:29" x14ac:dyDescent="0.25">
      <c r="R32" t="s">
        <v>10</v>
      </c>
      <c r="S32" s="3">
        <v>-7327.6000000000013</v>
      </c>
      <c r="U32" t="s">
        <v>10</v>
      </c>
      <c r="V32">
        <v>-7327.6000000000013</v>
      </c>
    </row>
    <row r="33" spans="18:22" x14ac:dyDescent="0.25">
      <c r="R33" t="s">
        <v>14</v>
      </c>
      <c r="S33" s="3">
        <v>-379</v>
      </c>
      <c r="U33" t="s">
        <v>14</v>
      </c>
      <c r="V33">
        <v>-379</v>
      </c>
    </row>
    <row r="34" spans="18:22" x14ac:dyDescent="0.25">
      <c r="R34" t="s">
        <v>11</v>
      </c>
      <c r="S34" s="3">
        <v>-3591.6999999999989</v>
      </c>
      <c r="U34" t="s">
        <v>11</v>
      </c>
      <c r="V34">
        <v>-3591.6999999999989</v>
      </c>
    </row>
    <row r="35" spans="18:22" x14ac:dyDescent="0.25">
      <c r="R35" t="s">
        <v>35</v>
      </c>
      <c r="S35" s="3">
        <v>9354.9999999999982</v>
      </c>
      <c r="U35" t="s">
        <v>35</v>
      </c>
      <c r="V35">
        <v>9354.9999999999982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B50B-CF63-46A3-BDAE-47ECE760B229}">
  <sheetPr>
    <tabColor theme="4" tint="0.79998168889431442"/>
  </sheetPr>
  <dimension ref="A1:I487"/>
  <sheetViews>
    <sheetView zoomScale="70" zoomScaleNormal="70" workbookViewId="0">
      <selection activeCell="F3" sqref="F3"/>
    </sheetView>
  </sheetViews>
  <sheetFormatPr defaultRowHeight="15" x14ac:dyDescent="0.25"/>
  <cols>
    <col min="1" max="1" width="15.140625" customWidth="1"/>
    <col min="2" max="2" width="19.5703125" customWidth="1"/>
    <col min="3" max="3" width="21.85546875" customWidth="1"/>
    <col min="4" max="4" width="10.28515625" customWidth="1"/>
    <col min="5" max="5" width="11" customWidth="1"/>
    <col min="6" max="6" width="14.7109375" customWidth="1"/>
    <col min="7" max="7" width="18.85546875" customWidth="1"/>
    <col min="8" max="8" width="21.140625" customWidth="1"/>
    <col min="9" max="9" width="18.140625" customWidth="1"/>
  </cols>
  <sheetData>
    <row r="1" spans="1:9" ht="18.75" x14ac:dyDescent="0.3">
      <c r="A1" s="6" t="s">
        <v>37</v>
      </c>
      <c r="B1" s="11" t="s">
        <v>5</v>
      </c>
      <c r="C1" s="6" t="s">
        <v>47</v>
      </c>
      <c r="D1" s="6" t="s">
        <v>48</v>
      </c>
      <c r="E1" s="6" t="s">
        <v>41</v>
      </c>
      <c r="F1" s="12" t="s">
        <v>49</v>
      </c>
      <c r="G1" s="8" t="s">
        <v>7</v>
      </c>
      <c r="H1" s="8" t="s">
        <v>3</v>
      </c>
      <c r="I1" s="12" t="s">
        <v>0</v>
      </c>
    </row>
    <row r="2" spans="1:9" ht="18.75" x14ac:dyDescent="0.3">
      <c r="A2" s="6" t="s">
        <v>39</v>
      </c>
      <c r="B2" s="9">
        <v>44200</v>
      </c>
      <c r="C2" s="6" t="s">
        <v>50</v>
      </c>
      <c r="D2" s="6"/>
      <c r="E2" s="6">
        <v>4000</v>
      </c>
      <c r="F2" s="10">
        <f t="shared" ref="F2:F65" si="0">E2-D2</f>
        <v>4000</v>
      </c>
      <c r="G2" s="10" t="s">
        <v>46</v>
      </c>
      <c r="H2" s="10" t="str">
        <f>VLOOKUP(Transactions[[#This Row],[Sub-category]],TblDV[],2,0)</f>
        <v>Salary</v>
      </c>
      <c r="I2" s="10" t="str">
        <f>VLOOKUP(Transactions[[#This Row],[Sub-category]],TblDV[],3,0)</f>
        <v>Income</v>
      </c>
    </row>
    <row r="3" spans="1:9" ht="18.75" x14ac:dyDescent="0.3">
      <c r="A3" s="6" t="s">
        <v>41</v>
      </c>
      <c r="B3" s="9">
        <v>44200</v>
      </c>
      <c r="C3" s="6" t="s">
        <v>51</v>
      </c>
      <c r="D3" s="6">
        <v>5</v>
      </c>
      <c r="E3" s="6"/>
      <c r="F3" s="10">
        <f t="shared" si="0"/>
        <v>-5</v>
      </c>
      <c r="G3" s="10" t="s">
        <v>17</v>
      </c>
      <c r="H3" s="10" t="str">
        <f>VLOOKUP(Transactions[[#This Row],[Sub-category]],TblDV[],2,0)</f>
        <v>Dining Out</v>
      </c>
      <c r="I3" s="10" t="str">
        <f>VLOOKUP(Transactions[[#This Row],[Sub-category]],TblDV[],3,0)</f>
        <v>Expense</v>
      </c>
    </row>
    <row r="4" spans="1:9" ht="18.75" x14ac:dyDescent="0.3">
      <c r="A4" s="6" t="s">
        <v>39</v>
      </c>
      <c r="B4" s="9">
        <v>44201</v>
      </c>
      <c r="C4" s="6" t="s">
        <v>52</v>
      </c>
      <c r="D4" s="6">
        <v>900</v>
      </c>
      <c r="E4" s="6"/>
      <c r="F4" s="10">
        <f t="shared" si="0"/>
        <v>-900</v>
      </c>
      <c r="G4" s="10" t="s">
        <v>38</v>
      </c>
      <c r="H4" s="10" t="str">
        <f>VLOOKUP(Transactions[[#This Row],[Sub-category]],TblDV[],2,0)</f>
        <v>Living Expenses</v>
      </c>
      <c r="I4" s="10" t="str">
        <f>VLOOKUP(Transactions[[#This Row],[Sub-category]],TblDV[],3,0)</f>
        <v>Expense</v>
      </c>
    </row>
    <row r="5" spans="1:9" ht="18.75" x14ac:dyDescent="0.3">
      <c r="A5" s="6" t="s">
        <v>39</v>
      </c>
      <c r="B5" s="9">
        <v>44201</v>
      </c>
      <c r="C5" s="6" t="s">
        <v>53</v>
      </c>
      <c r="D5" s="6">
        <v>150</v>
      </c>
      <c r="E5" s="6"/>
      <c r="F5" s="10">
        <f t="shared" si="0"/>
        <v>-150</v>
      </c>
      <c r="G5" s="10" t="s">
        <v>44</v>
      </c>
      <c r="H5" s="10" t="str">
        <f>VLOOKUP(Transactions[[#This Row],[Sub-category]],TblDV[],2,0)</f>
        <v>Transport</v>
      </c>
      <c r="I5" s="10" t="str">
        <f>VLOOKUP(Transactions[[#This Row],[Sub-category]],TblDV[],3,0)</f>
        <v>Expense</v>
      </c>
    </row>
    <row r="6" spans="1:9" ht="18.75" x14ac:dyDescent="0.3">
      <c r="A6" s="6" t="s">
        <v>41</v>
      </c>
      <c r="B6" s="9">
        <v>44201</v>
      </c>
      <c r="C6" s="6" t="s">
        <v>51</v>
      </c>
      <c r="D6" s="6">
        <v>5</v>
      </c>
      <c r="E6" s="6"/>
      <c r="F6" s="10">
        <f t="shared" si="0"/>
        <v>-5</v>
      </c>
      <c r="G6" s="10" t="s">
        <v>17</v>
      </c>
      <c r="H6" s="10" t="str">
        <f>VLOOKUP(Transactions[[#This Row],[Sub-category]],TblDV[],2,0)</f>
        <v>Dining Out</v>
      </c>
      <c r="I6" s="10" t="str">
        <f>VLOOKUP(Transactions[[#This Row],[Sub-category]],TblDV[],3,0)</f>
        <v>Expense</v>
      </c>
    </row>
    <row r="7" spans="1:9" ht="18.75" x14ac:dyDescent="0.3">
      <c r="A7" s="6" t="s">
        <v>41</v>
      </c>
      <c r="B7" s="9">
        <v>44202</v>
      </c>
      <c r="C7" s="6" t="s">
        <v>51</v>
      </c>
      <c r="D7" s="6">
        <v>5</v>
      </c>
      <c r="E7" s="6"/>
      <c r="F7" s="10">
        <f t="shared" si="0"/>
        <v>-5</v>
      </c>
      <c r="G7" s="10" t="s">
        <v>17</v>
      </c>
      <c r="H7" s="10" t="str">
        <f>VLOOKUP(Transactions[[#This Row],[Sub-category]],TblDV[],2,0)</f>
        <v>Dining Out</v>
      </c>
      <c r="I7" s="10" t="str">
        <f>VLOOKUP(Transactions[[#This Row],[Sub-category]],TblDV[],3,0)</f>
        <v>Expense</v>
      </c>
    </row>
    <row r="8" spans="1:9" ht="18.75" x14ac:dyDescent="0.3">
      <c r="A8" s="6" t="s">
        <v>41</v>
      </c>
      <c r="B8" s="9">
        <v>44203</v>
      </c>
      <c r="C8" s="6" t="s">
        <v>51</v>
      </c>
      <c r="D8" s="6">
        <v>5</v>
      </c>
      <c r="E8" s="6"/>
      <c r="F8" s="10">
        <f t="shared" si="0"/>
        <v>-5</v>
      </c>
      <c r="G8" s="10" t="s">
        <v>17</v>
      </c>
      <c r="H8" s="10" t="str">
        <f>VLOOKUP(Transactions[[#This Row],[Sub-category]],TblDV[],2,0)</f>
        <v>Dining Out</v>
      </c>
      <c r="I8" s="10" t="str">
        <f>VLOOKUP(Transactions[[#This Row],[Sub-category]],TblDV[],3,0)</f>
        <v>Expense</v>
      </c>
    </row>
    <row r="9" spans="1:9" ht="18.75" x14ac:dyDescent="0.3">
      <c r="A9" s="6" t="s">
        <v>41</v>
      </c>
      <c r="B9" s="9">
        <v>44204</v>
      </c>
      <c r="C9" s="6" t="s">
        <v>51</v>
      </c>
      <c r="D9" s="6">
        <v>5</v>
      </c>
      <c r="E9" s="6"/>
      <c r="F9" s="10">
        <f t="shared" si="0"/>
        <v>-5</v>
      </c>
      <c r="G9" s="10" t="s">
        <v>17</v>
      </c>
      <c r="H9" s="10" t="str">
        <f>VLOOKUP(Transactions[[#This Row],[Sub-category]],TblDV[],2,0)</f>
        <v>Dining Out</v>
      </c>
      <c r="I9" s="10" t="str">
        <f>VLOOKUP(Transactions[[#This Row],[Sub-category]],TblDV[],3,0)</f>
        <v>Expense</v>
      </c>
    </row>
    <row r="10" spans="1:9" ht="18.75" x14ac:dyDescent="0.3">
      <c r="A10" s="6" t="s">
        <v>41</v>
      </c>
      <c r="B10" s="9">
        <v>44204</v>
      </c>
      <c r="C10" s="6" t="s">
        <v>54</v>
      </c>
      <c r="D10" s="6">
        <v>155</v>
      </c>
      <c r="E10" s="6"/>
      <c r="F10" s="10">
        <f t="shared" si="0"/>
        <v>-155</v>
      </c>
      <c r="G10" s="10" t="s">
        <v>34</v>
      </c>
      <c r="H10" s="10" t="str">
        <f>VLOOKUP(Transactions[[#This Row],[Sub-category]],TblDV[],2,0)</f>
        <v>Living Expenses</v>
      </c>
      <c r="I10" s="10" t="str">
        <f>VLOOKUP(Transactions[[#This Row],[Sub-category]],TblDV[],3,0)</f>
        <v>Expense</v>
      </c>
    </row>
    <row r="11" spans="1:9" ht="18.75" x14ac:dyDescent="0.3">
      <c r="A11" s="6" t="s">
        <v>39</v>
      </c>
      <c r="B11" s="9">
        <v>44207</v>
      </c>
      <c r="C11" s="6" t="s">
        <v>55</v>
      </c>
      <c r="D11" s="6">
        <v>50</v>
      </c>
      <c r="E11" s="6"/>
      <c r="F11" s="10">
        <f t="shared" si="0"/>
        <v>-50</v>
      </c>
      <c r="G11" s="10" t="s">
        <v>32</v>
      </c>
      <c r="H11" s="10" t="str">
        <f>VLOOKUP(Transactions[[#This Row],[Sub-category]],TblDV[],2,0)</f>
        <v>Living Expenses</v>
      </c>
      <c r="I11" s="10" t="str">
        <f>VLOOKUP(Transactions[[#This Row],[Sub-category]],TblDV[],3,0)</f>
        <v>Expense</v>
      </c>
    </row>
    <row r="12" spans="1:9" ht="18.75" x14ac:dyDescent="0.3">
      <c r="A12" s="6" t="s">
        <v>41</v>
      </c>
      <c r="B12" s="9">
        <v>44207</v>
      </c>
      <c r="C12" s="6" t="s">
        <v>51</v>
      </c>
      <c r="D12" s="6">
        <v>5</v>
      </c>
      <c r="E12" s="6"/>
      <c r="F12" s="10">
        <f t="shared" si="0"/>
        <v>-5</v>
      </c>
      <c r="G12" s="10" t="s">
        <v>17</v>
      </c>
      <c r="H12" s="10" t="str">
        <f>VLOOKUP(Transactions[[#This Row],[Sub-category]],TblDV[],2,0)</f>
        <v>Dining Out</v>
      </c>
      <c r="I12" s="10" t="str">
        <f>VLOOKUP(Transactions[[#This Row],[Sub-category]],TblDV[],3,0)</f>
        <v>Expense</v>
      </c>
    </row>
    <row r="13" spans="1:9" ht="18.75" x14ac:dyDescent="0.3">
      <c r="A13" s="6" t="s">
        <v>41</v>
      </c>
      <c r="B13" s="9">
        <v>44208</v>
      </c>
      <c r="C13" s="6" t="s">
        <v>51</v>
      </c>
      <c r="D13" s="6">
        <v>5</v>
      </c>
      <c r="E13" s="6"/>
      <c r="F13" s="10">
        <f t="shared" si="0"/>
        <v>-5</v>
      </c>
      <c r="G13" s="10" t="s">
        <v>17</v>
      </c>
      <c r="H13" s="10" t="str">
        <f>VLOOKUP(Transactions[[#This Row],[Sub-category]],TblDV[],2,0)</f>
        <v>Dining Out</v>
      </c>
      <c r="I13" s="10" t="str">
        <f>VLOOKUP(Transactions[[#This Row],[Sub-category]],TblDV[],3,0)</f>
        <v>Expense</v>
      </c>
    </row>
    <row r="14" spans="1:9" ht="18.75" x14ac:dyDescent="0.3">
      <c r="A14" s="6" t="s">
        <v>41</v>
      </c>
      <c r="B14" s="9">
        <v>44209</v>
      </c>
      <c r="C14" s="6" t="s">
        <v>56</v>
      </c>
      <c r="D14" s="6">
        <v>77</v>
      </c>
      <c r="E14" s="6"/>
      <c r="F14" s="10">
        <f t="shared" si="0"/>
        <v>-77</v>
      </c>
      <c r="G14" s="10" t="s">
        <v>43</v>
      </c>
      <c r="H14" s="10" t="str">
        <f>VLOOKUP(Transactions[[#This Row],[Sub-category]],TblDV[],2,0)</f>
        <v>Transport</v>
      </c>
      <c r="I14" s="10" t="str">
        <f>VLOOKUP(Transactions[[#This Row],[Sub-category]],TblDV[],3,0)</f>
        <v>Expense</v>
      </c>
    </row>
    <row r="15" spans="1:9" ht="18.75" x14ac:dyDescent="0.3">
      <c r="A15" s="6" t="s">
        <v>41</v>
      </c>
      <c r="B15" s="9">
        <v>44209</v>
      </c>
      <c r="C15" s="6" t="s">
        <v>51</v>
      </c>
      <c r="D15" s="6">
        <v>5</v>
      </c>
      <c r="E15" s="6"/>
      <c r="F15" s="10">
        <f t="shared" si="0"/>
        <v>-5</v>
      </c>
      <c r="G15" s="10" t="s">
        <v>17</v>
      </c>
      <c r="H15" s="10" t="str">
        <f>VLOOKUP(Transactions[[#This Row],[Sub-category]],TblDV[],2,0)</f>
        <v>Dining Out</v>
      </c>
      <c r="I15" s="10" t="str">
        <f>VLOOKUP(Transactions[[#This Row],[Sub-category]],TblDV[],3,0)</f>
        <v>Expense</v>
      </c>
    </row>
    <row r="16" spans="1:9" ht="18.75" x14ac:dyDescent="0.3">
      <c r="A16" s="6" t="s">
        <v>41</v>
      </c>
      <c r="B16" s="9">
        <v>44210</v>
      </c>
      <c r="C16" s="6" t="s">
        <v>51</v>
      </c>
      <c r="D16" s="6">
        <v>5</v>
      </c>
      <c r="E16" s="6"/>
      <c r="F16" s="10">
        <f t="shared" si="0"/>
        <v>-5</v>
      </c>
      <c r="G16" s="10" t="s">
        <v>17</v>
      </c>
      <c r="H16" s="10" t="str">
        <f>VLOOKUP(Transactions[[#This Row],[Sub-category]],TblDV[],2,0)</f>
        <v>Dining Out</v>
      </c>
      <c r="I16" s="10" t="str">
        <f>VLOOKUP(Transactions[[#This Row],[Sub-category]],TblDV[],3,0)</f>
        <v>Expense</v>
      </c>
    </row>
    <row r="17" spans="1:9" ht="18.75" x14ac:dyDescent="0.3">
      <c r="A17" s="6" t="s">
        <v>41</v>
      </c>
      <c r="B17" s="9">
        <v>44211</v>
      </c>
      <c r="C17" s="6" t="s">
        <v>54</v>
      </c>
      <c r="D17" s="6">
        <v>135</v>
      </c>
      <c r="E17" s="6"/>
      <c r="F17" s="10">
        <f t="shared" si="0"/>
        <v>-135</v>
      </c>
      <c r="G17" s="10" t="s">
        <v>34</v>
      </c>
      <c r="H17" s="10" t="str">
        <f>VLOOKUP(Transactions[[#This Row],[Sub-category]],TblDV[],2,0)</f>
        <v>Living Expenses</v>
      </c>
      <c r="I17" s="10" t="str">
        <f>VLOOKUP(Transactions[[#This Row],[Sub-category]],TblDV[],3,0)</f>
        <v>Expense</v>
      </c>
    </row>
    <row r="18" spans="1:9" ht="18.75" x14ac:dyDescent="0.3">
      <c r="A18" s="6" t="s">
        <v>41</v>
      </c>
      <c r="B18" s="9">
        <v>44211</v>
      </c>
      <c r="C18" s="6" t="s">
        <v>51</v>
      </c>
      <c r="D18" s="6">
        <v>5</v>
      </c>
      <c r="E18" s="6"/>
      <c r="F18" s="10">
        <f t="shared" si="0"/>
        <v>-5</v>
      </c>
      <c r="G18" s="10" t="s">
        <v>17</v>
      </c>
      <c r="H18" s="10" t="str">
        <f>VLOOKUP(Transactions[[#This Row],[Sub-category]],TblDV[],2,0)</f>
        <v>Dining Out</v>
      </c>
      <c r="I18" s="10" t="str">
        <f>VLOOKUP(Transactions[[#This Row],[Sub-category]],TblDV[],3,0)</f>
        <v>Expense</v>
      </c>
    </row>
    <row r="19" spans="1:9" ht="18.75" x14ac:dyDescent="0.3">
      <c r="A19" s="6" t="s">
        <v>41</v>
      </c>
      <c r="B19" s="9">
        <v>44212</v>
      </c>
      <c r="C19" s="6" t="s">
        <v>51</v>
      </c>
      <c r="D19" s="6">
        <v>5</v>
      </c>
      <c r="E19" s="6"/>
      <c r="F19" s="10">
        <f t="shared" si="0"/>
        <v>-5</v>
      </c>
      <c r="G19" s="10" t="s">
        <v>17</v>
      </c>
      <c r="H19" s="10" t="str">
        <f>VLOOKUP(Transactions[[#This Row],[Sub-category]],TblDV[],2,0)</f>
        <v>Dining Out</v>
      </c>
      <c r="I19" s="10" t="str">
        <f>VLOOKUP(Transactions[[#This Row],[Sub-category]],TblDV[],3,0)</f>
        <v>Expense</v>
      </c>
    </row>
    <row r="20" spans="1:9" ht="18.75" x14ac:dyDescent="0.3">
      <c r="A20" s="6" t="s">
        <v>41</v>
      </c>
      <c r="B20" s="9">
        <v>44212</v>
      </c>
      <c r="C20" s="6" t="s">
        <v>57</v>
      </c>
      <c r="D20" s="6">
        <v>40</v>
      </c>
      <c r="E20" s="6"/>
      <c r="F20" s="10">
        <f t="shared" si="0"/>
        <v>-40</v>
      </c>
      <c r="G20" s="10" t="s">
        <v>23</v>
      </c>
      <c r="H20" s="10" t="str">
        <f>VLOOKUP(Transactions[[#This Row],[Sub-category]],TblDV[],2,0)</f>
        <v>Discretionary</v>
      </c>
      <c r="I20" s="10" t="str">
        <f>VLOOKUP(Transactions[[#This Row],[Sub-category]],TblDV[],3,0)</f>
        <v>Expense</v>
      </c>
    </row>
    <row r="21" spans="1:9" ht="18.75" x14ac:dyDescent="0.3">
      <c r="A21" s="6" t="s">
        <v>41</v>
      </c>
      <c r="B21" s="9">
        <v>44212</v>
      </c>
      <c r="C21" s="6" t="s">
        <v>58</v>
      </c>
      <c r="D21" s="6">
        <v>98</v>
      </c>
      <c r="E21" s="6"/>
      <c r="F21" s="10">
        <f t="shared" si="0"/>
        <v>-98</v>
      </c>
      <c r="G21" s="10" t="s">
        <v>21</v>
      </c>
      <c r="H21" s="10" t="str">
        <f>VLOOKUP(Transactions[[#This Row],[Sub-category]],TblDV[],2,0)</f>
        <v>Discretionary</v>
      </c>
      <c r="I21" s="10" t="str">
        <f>VLOOKUP(Transactions[[#This Row],[Sub-category]],TblDV[],3,0)</f>
        <v>Expense</v>
      </c>
    </row>
    <row r="22" spans="1:9" ht="18.75" x14ac:dyDescent="0.3">
      <c r="A22" s="6" t="s">
        <v>41</v>
      </c>
      <c r="B22" s="9">
        <v>44212</v>
      </c>
      <c r="C22" s="6" t="s">
        <v>59</v>
      </c>
      <c r="D22" s="6">
        <v>52</v>
      </c>
      <c r="E22" s="6"/>
      <c r="F22" s="10">
        <f t="shared" si="0"/>
        <v>-52</v>
      </c>
      <c r="G22" s="10" t="s">
        <v>19</v>
      </c>
      <c r="H22" s="10" t="str">
        <f>VLOOKUP(Transactions[[#This Row],[Sub-category]],TblDV[],2,0)</f>
        <v>Dining Out</v>
      </c>
      <c r="I22" s="10" t="str">
        <f>VLOOKUP(Transactions[[#This Row],[Sub-category]],TblDV[],3,0)</f>
        <v>Expense</v>
      </c>
    </row>
    <row r="23" spans="1:9" ht="18.75" x14ac:dyDescent="0.3">
      <c r="A23" s="6" t="s">
        <v>41</v>
      </c>
      <c r="B23" s="9">
        <v>44213</v>
      </c>
      <c r="C23" s="6" t="s">
        <v>60</v>
      </c>
      <c r="D23" s="6">
        <v>28</v>
      </c>
      <c r="E23" s="6"/>
      <c r="F23" s="10">
        <f t="shared" si="0"/>
        <v>-28</v>
      </c>
      <c r="G23" s="10" t="s">
        <v>45</v>
      </c>
      <c r="H23" s="10" t="str">
        <f>VLOOKUP(Transactions[[#This Row],[Sub-category]],TblDV[],2,0)</f>
        <v>Transport</v>
      </c>
      <c r="I23" s="10" t="str">
        <f>VLOOKUP(Transactions[[#This Row],[Sub-category]],TblDV[],3,0)</f>
        <v>Expense</v>
      </c>
    </row>
    <row r="24" spans="1:9" ht="18.75" x14ac:dyDescent="0.3">
      <c r="A24" s="6" t="s">
        <v>39</v>
      </c>
      <c r="B24" s="9">
        <v>44214</v>
      </c>
      <c r="C24" s="6" t="s">
        <v>61</v>
      </c>
      <c r="D24" s="6">
        <v>30</v>
      </c>
      <c r="E24" s="6"/>
      <c r="F24" s="10">
        <f t="shared" si="0"/>
        <v>-30</v>
      </c>
      <c r="G24" s="10" t="s">
        <v>30</v>
      </c>
      <c r="H24" s="10" t="str">
        <f>VLOOKUP(Transactions[[#This Row],[Sub-category]],TblDV[],2,0)</f>
        <v>Discretionary</v>
      </c>
      <c r="I24" s="10" t="str">
        <f>VLOOKUP(Transactions[[#This Row],[Sub-category]],TblDV[],3,0)</f>
        <v>Expense</v>
      </c>
    </row>
    <row r="25" spans="1:9" ht="18.75" x14ac:dyDescent="0.3">
      <c r="A25" s="6" t="s">
        <v>41</v>
      </c>
      <c r="B25" s="9">
        <v>44214</v>
      </c>
      <c r="C25" s="6" t="s">
        <v>51</v>
      </c>
      <c r="D25" s="6">
        <v>5</v>
      </c>
      <c r="E25" s="6"/>
      <c r="F25" s="10">
        <f t="shared" si="0"/>
        <v>-5</v>
      </c>
      <c r="G25" s="10" t="s">
        <v>17</v>
      </c>
      <c r="H25" s="10" t="str">
        <f>VLOOKUP(Transactions[[#This Row],[Sub-category]],TblDV[],2,0)</f>
        <v>Dining Out</v>
      </c>
      <c r="I25" s="10" t="str">
        <f>VLOOKUP(Transactions[[#This Row],[Sub-category]],TblDV[],3,0)</f>
        <v>Expense</v>
      </c>
    </row>
    <row r="26" spans="1:9" ht="18.75" x14ac:dyDescent="0.3">
      <c r="A26" s="6" t="s">
        <v>41</v>
      </c>
      <c r="B26" s="9">
        <v>44215</v>
      </c>
      <c r="C26" s="6" t="s">
        <v>51</v>
      </c>
      <c r="D26" s="6">
        <v>5</v>
      </c>
      <c r="E26" s="6"/>
      <c r="F26" s="10">
        <f t="shared" si="0"/>
        <v>-5</v>
      </c>
      <c r="G26" s="10" t="s">
        <v>17</v>
      </c>
      <c r="H26" s="10" t="str">
        <f>VLOOKUP(Transactions[[#This Row],[Sub-category]],TblDV[],2,0)</f>
        <v>Dining Out</v>
      </c>
      <c r="I26" s="10" t="str">
        <f>VLOOKUP(Transactions[[#This Row],[Sub-category]],TblDV[],3,0)</f>
        <v>Expense</v>
      </c>
    </row>
    <row r="27" spans="1:9" ht="18.75" x14ac:dyDescent="0.3">
      <c r="A27" s="6" t="s">
        <v>39</v>
      </c>
      <c r="B27" s="9">
        <v>44215</v>
      </c>
      <c r="C27" s="6" t="s">
        <v>62</v>
      </c>
      <c r="D27" s="6">
        <v>154</v>
      </c>
      <c r="E27" s="6"/>
      <c r="F27" s="10">
        <f t="shared" si="0"/>
        <v>-154</v>
      </c>
      <c r="G27" s="10" t="s">
        <v>40</v>
      </c>
      <c r="H27" s="10" t="str">
        <f>VLOOKUP(Transactions[[#This Row],[Sub-category]],TblDV[],2,0)</f>
        <v>Medical</v>
      </c>
      <c r="I27" s="10" t="str">
        <f>VLOOKUP(Transactions[[#This Row],[Sub-category]],TblDV[],3,0)</f>
        <v>Expense</v>
      </c>
    </row>
    <row r="28" spans="1:9" ht="18.75" x14ac:dyDescent="0.3">
      <c r="A28" s="6" t="s">
        <v>39</v>
      </c>
      <c r="B28" s="9">
        <v>44215</v>
      </c>
      <c r="C28" s="6" t="s">
        <v>63</v>
      </c>
      <c r="D28" s="6">
        <v>40</v>
      </c>
      <c r="E28" s="6"/>
      <c r="F28" s="10">
        <f t="shared" si="0"/>
        <v>-40</v>
      </c>
      <c r="G28" s="10" t="s">
        <v>36</v>
      </c>
      <c r="H28" s="10" t="str">
        <f>VLOOKUP(Transactions[[#This Row],[Sub-category]],TblDV[],2,0)</f>
        <v>Living Expenses</v>
      </c>
      <c r="I28" s="10" t="str">
        <f>VLOOKUP(Transactions[[#This Row],[Sub-category]],TblDV[],3,0)</f>
        <v>Expense</v>
      </c>
    </row>
    <row r="29" spans="1:9" ht="18.75" x14ac:dyDescent="0.3">
      <c r="A29" s="6" t="s">
        <v>41</v>
      </c>
      <c r="B29" s="9">
        <v>44216</v>
      </c>
      <c r="C29" s="6" t="s">
        <v>64</v>
      </c>
      <c r="D29" s="6">
        <v>45</v>
      </c>
      <c r="E29" s="6"/>
      <c r="F29" s="10">
        <f t="shared" si="0"/>
        <v>-45</v>
      </c>
      <c r="G29" s="10" t="s">
        <v>28</v>
      </c>
      <c r="H29" s="10" t="str">
        <f>VLOOKUP(Transactions[[#This Row],[Sub-category]],TblDV[],2,0)</f>
        <v>Discretionary</v>
      </c>
      <c r="I29" s="10" t="str">
        <f>VLOOKUP(Transactions[[#This Row],[Sub-category]],TblDV[],3,0)</f>
        <v>Expense</v>
      </c>
    </row>
    <row r="30" spans="1:9" ht="18.75" x14ac:dyDescent="0.3">
      <c r="A30" s="6" t="s">
        <v>41</v>
      </c>
      <c r="B30" s="9">
        <v>44216</v>
      </c>
      <c r="C30" s="6" t="s">
        <v>65</v>
      </c>
      <c r="D30" s="6">
        <v>32</v>
      </c>
      <c r="E30" s="6"/>
      <c r="F30" s="10">
        <f t="shared" si="0"/>
        <v>-32</v>
      </c>
      <c r="G30" s="10" t="s">
        <v>23</v>
      </c>
      <c r="H30" s="10" t="str">
        <f>VLOOKUP(Transactions[[#This Row],[Sub-category]],TblDV[],2,0)</f>
        <v>Discretionary</v>
      </c>
      <c r="I30" s="10" t="str">
        <f>VLOOKUP(Transactions[[#This Row],[Sub-category]],TblDV[],3,0)</f>
        <v>Expense</v>
      </c>
    </row>
    <row r="31" spans="1:9" ht="18.75" x14ac:dyDescent="0.3">
      <c r="A31" s="6" t="s">
        <v>41</v>
      </c>
      <c r="B31" s="9">
        <v>44216</v>
      </c>
      <c r="C31" s="6" t="s">
        <v>51</v>
      </c>
      <c r="D31" s="6">
        <v>5</v>
      </c>
      <c r="E31" s="6"/>
      <c r="F31" s="10">
        <f t="shared" si="0"/>
        <v>-5</v>
      </c>
      <c r="G31" s="10" t="s">
        <v>17</v>
      </c>
      <c r="H31" s="10" t="str">
        <f>VLOOKUP(Transactions[[#This Row],[Sub-category]],TblDV[],2,0)</f>
        <v>Dining Out</v>
      </c>
      <c r="I31" s="10" t="str">
        <f>VLOOKUP(Transactions[[#This Row],[Sub-category]],TblDV[],3,0)</f>
        <v>Expense</v>
      </c>
    </row>
    <row r="32" spans="1:9" ht="18.75" x14ac:dyDescent="0.3">
      <c r="A32" s="6" t="s">
        <v>41</v>
      </c>
      <c r="B32" s="9">
        <v>44217</v>
      </c>
      <c r="C32" s="6" t="s">
        <v>51</v>
      </c>
      <c r="D32" s="6">
        <v>5</v>
      </c>
      <c r="E32" s="6"/>
      <c r="F32" s="10">
        <f t="shared" si="0"/>
        <v>-5</v>
      </c>
      <c r="G32" s="10" t="s">
        <v>17</v>
      </c>
      <c r="H32" s="10" t="str">
        <f>VLOOKUP(Transactions[[#This Row],[Sub-category]],TblDV[],2,0)</f>
        <v>Dining Out</v>
      </c>
      <c r="I32" s="10" t="str">
        <f>VLOOKUP(Transactions[[#This Row],[Sub-category]],TblDV[],3,0)</f>
        <v>Expense</v>
      </c>
    </row>
    <row r="33" spans="1:9" ht="18.75" x14ac:dyDescent="0.3">
      <c r="A33" s="6" t="s">
        <v>41</v>
      </c>
      <c r="B33" s="9">
        <v>44218</v>
      </c>
      <c r="C33" s="6" t="s">
        <v>51</v>
      </c>
      <c r="D33" s="6">
        <v>5</v>
      </c>
      <c r="E33" s="6"/>
      <c r="F33" s="10">
        <f t="shared" si="0"/>
        <v>-5</v>
      </c>
      <c r="G33" s="10" t="s">
        <v>17</v>
      </c>
      <c r="H33" s="10" t="str">
        <f>VLOOKUP(Transactions[[#This Row],[Sub-category]],TblDV[],2,0)</f>
        <v>Dining Out</v>
      </c>
      <c r="I33" s="10" t="str">
        <f>VLOOKUP(Transactions[[#This Row],[Sub-category]],TblDV[],3,0)</f>
        <v>Expense</v>
      </c>
    </row>
    <row r="34" spans="1:9" ht="18.75" x14ac:dyDescent="0.3">
      <c r="A34" s="6" t="s">
        <v>41</v>
      </c>
      <c r="B34" s="9">
        <v>44218</v>
      </c>
      <c r="C34" s="6" t="s">
        <v>54</v>
      </c>
      <c r="D34" s="6">
        <v>170</v>
      </c>
      <c r="E34" s="6"/>
      <c r="F34" s="10">
        <f t="shared" si="0"/>
        <v>-170</v>
      </c>
      <c r="G34" s="10" t="s">
        <v>34</v>
      </c>
      <c r="H34" s="10" t="str">
        <f>VLOOKUP(Transactions[[#This Row],[Sub-category]],TblDV[],2,0)</f>
        <v>Living Expenses</v>
      </c>
      <c r="I34" s="10" t="str">
        <f>VLOOKUP(Transactions[[#This Row],[Sub-category]],TblDV[],3,0)</f>
        <v>Expense</v>
      </c>
    </row>
    <row r="35" spans="1:9" ht="18.75" x14ac:dyDescent="0.3">
      <c r="A35" s="6" t="s">
        <v>41</v>
      </c>
      <c r="B35" s="9">
        <v>44219</v>
      </c>
      <c r="C35" s="6" t="s">
        <v>66</v>
      </c>
      <c r="D35" s="6">
        <v>37</v>
      </c>
      <c r="E35" s="6"/>
      <c r="F35" s="10">
        <f t="shared" si="0"/>
        <v>-37</v>
      </c>
      <c r="G35" s="10" t="s">
        <v>19</v>
      </c>
      <c r="H35" s="10" t="str">
        <f>VLOOKUP(Transactions[[#This Row],[Sub-category]],TblDV[],2,0)</f>
        <v>Dining Out</v>
      </c>
      <c r="I35" s="10" t="str">
        <f>VLOOKUP(Transactions[[#This Row],[Sub-category]],TblDV[],3,0)</f>
        <v>Expense</v>
      </c>
    </row>
    <row r="36" spans="1:9" ht="18.75" x14ac:dyDescent="0.3">
      <c r="A36" s="6" t="s">
        <v>41</v>
      </c>
      <c r="B36" s="9">
        <v>44220</v>
      </c>
      <c r="C36" s="6" t="s">
        <v>67</v>
      </c>
      <c r="D36" s="6">
        <v>12</v>
      </c>
      <c r="E36" s="6"/>
      <c r="F36" s="10">
        <f t="shared" si="0"/>
        <v>-12</v>
      </c>
      <c r="G36" s="10" t="s">
        <v>19</v>
      </c>
      <c r="H36" s="10" t="str">
        <f>VLOOKUP(Transactions[[#This Row],[Sub-category]],TblDV[],2,0)</f>
        <v>Dining Out</v>
      </c>
      <c r="I36" s="10" t="str">
        <f>VLOOKUP(Transactions[[#This Row],[Sub-category]],TblDV[],3,0)</f>
        <v>Expense</v>
      </c>
    </row>
    <row r="37" spans="1:9" ht="18.75" x14ac:dyDescent="0.3">
      <c r="A37" s="6" t="s">
        <v>39</v>
      </c>
      <c r="B37" s="9">
        <v>44221</v>
      </c>
      <c r="C37" s="6" t="s">
        <v>68</v>
      </c>
      <c r="D37" s="6">
        <v>55</v>
      </c>
      <c r="E37" s="6"/>
      <c r="F37" s="10">
        <f t="shared" si="0"/>
        <v>-55</v>
      </c>
      <c r="G37" s="10" t="s">
        <v>15</v>
      </c>
      <c r="H37" s="10" t="str">
        <f>VLOOKUP(Transactions[[#This Row],[Sub-category]],TblDV[],2,0)</f>
        <v>Charity</v>
      </c>
      <c r="I37" s="10" t="str">
        <f>VLOOKUP(Transactions[[#This Row],[Sub-category]],TblDV[],3,0)</f>
        <v>Expense</v>
      </c>
    </row>
    <row r="38" spans="1:9" ht="18.75" x14ac:dyDescent="0.3">
      <c r="A38" s="6" t="s">
        <v>41</v>
      </c>
      <c r="B38" s="9">
        <v>44221</v>
      </c>
      <c r="C38" s="6" t="s">
        <v>56</v>
      </c>
      <c r="D38" s="6">
        <v>63</v>
      </c>
      <c r="E38" s="6"/>
      <c r="F38" s="10">
        <f t="shared" si="0"/>
        <v>-63</v>
      </c>
      <c r="G38" s="10" t="s">
        <v>43</v>
      </c>
      <c r="H38" s="10" t="str">
        <f>VLOOKUP(Transactions[[#This Row],[Sub-category]],TblDV[],2,0)</f>
        <v>Transport</v>
      </c>
      <c r="I38" s="10" t="str">
        <f>VLOOKUP(Transactions[[#This Row],[Sub-category]],TblDV[],3,0)</f>
        <v>Expense</v>
      </c>
    </row>
    <row r="39" spans="1:9" ht="18.75" x14ac:dyDescent="0.3">
      <c r="A39" s="6" t="s">
        <v>41</v>
      </c>
      <c r="B39" s="9">
        <v>44221</v>
      </c>
      <c r="C39" s="6" t="s">
        <v>51</v>
      </c>
      <c r="D39" s="6">
        <v>5</v>
      </c>
      <c r="E39" s="6"/>
      <c r="F39" s="10">
        <f t="shared" si="0"/>
        <v>-5</v>
      </c>
      <c r="G39" s="10" t="s">
        <v>17</v>
      </c>
      <c r="H39" s="10" t="str">
        <f>VLOOKUP(Transactions[[#This Row],[Sub-category]],TblDV[],2,0)</f>
        <v>Dining Out</v>
      </c>
      <c r="I39" s="10" t="str">
        <f>VLOOKUP(Transactions[[#This Row],[Sub-category]],TblDV[],3,0)</f>
        <v>Expense</v>
      </c>
    </row>
    <row r="40" spans="1:9" ht="18.75" x14ac:dyDescent="0.3">
      <c r="A40" s="6" t="s">
        <v>41</v>
      </c>
      <c r="B40" s="9">
        <v>44222</v>
      </c>
      <c r="C40" s="6" t="s">
        <v>51</v>
      </c>
      <c r="D40" s="6">
        <v>5</v>
      </c>
      <c r="E40" s="6"/>
      <c r="F40" s="10">
        <f t="shared" si="0"/>
        <v>-5</v>
      </c>
      <c r="G40" s="10" t="s">
        <v>17</v>
      </c>
      <c r="H40" s="10" t="str">
        <f>VLOOKUP(Transactions[[#This Row],[Sub-category]],TblDV[],2,0)</f>
        <v>Dining Out</v>
      </c>
      <c r="I40" s="10" t="str">
        <f>VLOOKUP(Transactions[[#This Row],[Sub-category]],TblDV[],3,0)</f>
        <v>Expense</v>
      </c>
    </row>
    <row r="41" spans="1:9" ht="18.75" x14ac:dyDescent="0.3">
      <c r="A41" s="6" t="s">
        <v>41</v>
      </c>
      <c r="B41" s="9">
        <v>44223</v>
      </c>
      <c r="C41" s="6" t="s">
        <v>51</v>
      </c>
      <c r="D41" s="6">
        <v>5</v>
      </c>
      <c r="E41" s="6"/>
      <c r="F41" s="10">
        <f t="shared" si="0"/>
        <v>-5</v>
      </c>
      <c r="G41" s="10" t="s">
        <v>17</v>
      </c>
      <c r="H41" s="10" t="str">
        <f>VLOOKUP(Transactions[[#This Row],[Sub-category]],TblDV[],2,0)</f>
        <v>Dining Out</v>
      </c>
      <c r="I41" s="10" t="str">
        <f>VLOOKUP(Transactions[[#This Row],[Sub-category]],TblDV[],3,0)</f>
        <v>Expense</v>
      </c>
    </row>
    <row r="42" spans="1:9" ht="18.75" x14ac:dyDescent="0.3">
      <c r="A42" s="6" t="s">
        <v>41</v>
      </c>
      <c r="B42" s="9">
        <v>44224</v>
      </c>
      <c r="C42" s="6" t="s">
        <v>51</v>
      </c>
      <c r="D42" s="6">
        <v>5</v>
      </c>
      <c r="E42" s="6"/>
      <c r="F42" s="10">
        <f t="shared" si="0"/>
        <v>-5</v>
      </c>
      <c r="G42" s="10" t="s">
        <v>17</v>
      </c>
      <c r="H42" s="10" t="str">
        <f>VLOOKUP(Transactions[[#This Row],[Sub-category]],TblDV[],2,0)</f>
        <v>Dining Out</v>
      </c>
      <c r="I42" s="10" t="str">
        <f>VLOOKUP(Transactions[[#This Row],[Sub-category]],TblDV[],3,0)</f>
        <v>Expense</v>
      </c>
    </row>
    <row r="43" spans="1:9" ht="18.75" x14ac:dyDescent="0.3">
      <c r="A43" s="6" t="s">
        <v>41</v>
      </c>
      <c r="B43" s="9">
        <v>44225</v>
      </c>
      <c r="C43" s="6" t="s">
        <v>51</v>
      </c>
      <c r="D43" s="6">
        <v>5</v>
      </c>
      <c r="E43" s="6"/>
      <c r="F43" s="10">
        <f t="shared" si="0"/>
        <v>-5</v>
      </c>
      <c r="G43" s="10" t="s">
        <v>17</v>
      </c>
      <c r="H43" s="10" t="str">
        <f>VLOOKUP(Transactions[[#This Row],[Sub-category]],TblDV[],2,0)</f>
        <v>Dining Out</v>
      </c>
      <c r="I43" s="10" t="str">
        <f>VLOOKUP(Transactions[[#This Row],[Sub-category]],TblDV[],3,0)</f>
        <v>Expense</v>
      </c>
    </row>
    <row r="44" spans="1:9" ht="18.75" x14ac:dyDescent="0.3">
      <c r="A44" s="6" t="s">
        <v>41</v>
      </c>
      <c r="B44" s="9">
        <v>44225</v>
      </c>
      <c r="C44" s="6" t="s">
        <v>54</v>
      </c>
      <c r="D44" s="6">
        <v>162</v>
      </c>
      <c r="E44" s="6"/>
      <c r="F44" s="10">
        <f t="shared" si="0"/>
        <v>-162</v>
      </c>
      <c r="G44" s="10" t="s">
        <v>34</v>
      </c>
      <c r="H44" s="10" t="str">
        <f>VLOOKUP(Transactions[[#This Row],[Sub-category]],TblDV[],2,0)</f>
        <v>Living Expenses</v>
      </c>
      <c r="I44" s="10" t="str">
        <f>VLOOKUP(Transactions[[#This Row],[Sub-category]],TblDV[],3,0)</f>
        <v>Expense</v>
      </c>
    </row>
    <row r="45" spans="1:9" ht="18.75" x14ac:dyDescent="0.3">
      <c r="A45" s="6" t="s">
        <v>41</v>
      </c>
      <c r="B45" s="9">
        <v>44226</v>
      </c>
      <c r="C45" s="6" t="s">
        <v>69</v>
      </c>
      <c r="D45" s="6">
        <v>125</v>
      </c>
      <c r="E45" s="6"/>
      <c r="F45" s="10">
        <f t="shared" si="0"/>
        <v>-125</v>
      </c>
      <c r="G45" s="10" t="s">
        <v>21</v>
      </c>
      <c r="H45" s="10" t="str">
        <f>VLOOKUP(Transactions[[#This Row],[Sub-category]],TblDV[],2,0)</f>
        <v>Discretionary</v>
      </c>
      <c r="I45" s="10" t="str">
        <f>VLOOKUP(Transactions[[#This Row],[Sub-category]],TblDV[],3,0)</f>
        <v>Expense</v>
      </c>
    </row>
    <row r="46" spans="1:9" ht="18.75" x14ac:dyDescent="0.3">
      <c r="A46" s="6" t="s">
        <v>41</v>
      </c>
      <c r="B46" s="9">
        <v>44226</v>
      </c>
      <c r="C46" s="6" t="s">
        <v>70</v>
      </c>
      <c r="D46" s="6">
        <v>175</v>
      </c>
      <c r="E46" s="6"/>
      <c r="F46" s="10">
        <f t="shared" si="0"/>
        <v>-175</v>
      </c>
      <c r="G46" s="10" t="s">
        <v>23</v>
      </c>
      <c r="H46" s="10" t="str">
        <f>VLOOKUP(Transactions[[#This Row],[Sub-category]],TblDV[],2,0)</f>
        <v>Discretionary</v>
      </c>
      <c r="I46" s="10" t="str">
        <f>VLOOKUP(Transactions[[#This Row],[Sub-category]],TblDV[],3,0)</f>
        <v>Expense</v>
      </c>
    </row>
    <row r="47" spans="1:9" ht="18.75" x14ac:dyDescent="0.3">
      <c r="A47" s="6" t="s">
        <v>41</v>
      </c>
      <c r="B47" s="9">
        <v>44227</v>
      </c>
      <c r="C47" s="6" t="s">
        <v>58</v>
      </c>
      <c r="D47" s="6">
        <v>145</v>
      </c>
      <c r="E47" s="6"/>
      <c r="F47" s="10">
        <f t="shared" si="0"/>
        <v>-145</v>
      </c>
      <c r="G47" s="10" t="s">
        <v>21</v>
      </c>
      <c r="H47" s="10" t="str">
        <f>VLOOKUP(Transactions[[#This Row],[Sub-category]],TblDV[],2,0)</f>
        <v>Discretionary</v>
      </c>
      <c r="I47" s="10" t="str">
        <f>VLOOKUP(Transactions[[#This Row],[Sub-category]],TblDV[],3,0)</f>
        <v>Expense</v>
      </c>
    </row>
    <row r="48" spans="1:9" ht="18.75" x14ac:dyDescent="0.3">
      <c r="A48" s="6" t="s">
        <v>41</v>
      </c>
      <c r="B48" s="9">
        <v>44227</v>
      </c>
      <c r="C48" s="6" t="s">
        <v>60</v>
      </c>
      <c r="D48" s="6">
        <v>23</v>
      </c>
      <c r="E48" s="6"/>
      <c r="F48" s="10">
        <f t="shared" si="0"/>
        <v>-23</v>
      </c>
      <c r="G48" s="10" t="s">
        <v>45</v>
      </c>
      <c r="H48" s="10" t="str">
        <f>VLOOKUP(Transactions[[#This Row],[Sub-category]],TblDV[],2,0)</f>
        <v>Transport</v>
      </c>
      <c r="I48" s="10" t="str">
        <f>VLOOKUP(Transactions[[#This Row],[Sub-category]],TblDV[],3,0)</f>
        <v>Expense</v>
      </c>
    </row>
    <row r="49" spans="1:9" ht="18.75" x14ac:dyDescent="0.3">
      <c r="A49" s="6" t="s">
        <v>39</v>
      </c>
      <c r="B49" s="9">
        <v>44228</v>
      </c>
      <c r="C49" s="6" t="s">
        <v>50</v>
      </c>
      <c r="D49" s="6"/>
      <c r="E49" s="6">
        <v>4000</v>
      </c>
      <c r="F49" s="10">
        <f t="shared" si="0"/>
        <v>4000</v>
      </c>
      <c r="G49" s="10" t="s">
        <v>46</v>
      </c>
      <c r="H49" s="10" t="str">
        <f>VLOOKUP(Transactions[[#This Row],[Sub-category]],TblDV[],2,0)</f>
        <v>Salary</v>
      </c>
      <c r="I49" s="10" t="str">
        <f>VLOOKUP(Transactions[[#This Row],[Sub-category]],TblDV[],3,0)</f>
        <v>Income</v>
      </c>
    </row>
    <row r="50" spans="1:9" ht="18.75" x14ac:dyDescent="0.3">
      <c r="A50" s="6" t="s">
        <v>41</v>
      </c>
      <c r="B50" s="9">
        <v>44228</v>
      </c>
      <c r="C50" s="6" t="s">
        <v>51</v>
      </c>
      <c r="D50" s="6">
        <v>5</v>
      </c>
      <c r="E50" s="6"/>
      <c r="F50" s="10">
        <f t="shared" si="0"/>
        <v>-5</v>
      </c>
      <c r="G50" s="10" t="s">
        <v>17</v>
      </c>
      <c r="H50" s="10" t="str">
        <f>VLOOKUP(Transactions[[#This Row],[Sub-category]],TblDV[],2,0)</f>
        <v>Dining Out</v>
      </c>
      <c r="I50" s="10" t="str">
        <f>VLOOKUP(Transactions[[#This Row],[Sub-category]],TblDV[],3,0)</f>
        <v>Expense</v>
      </c>
    </row>
    <row r="51" spans="1:9" ht="18.75" x14ac:dyDescent="0.3">
      <c r="A51" s="6" t="s">
        <v>39</v>
      </c>
      <c r="B51" s="9">
        <v>44229</v>
      </c>
      <c r="C51" s="6" t="s">
        <v>52</v>
      </c>
      <c r="D51" s="6">
        <v>900</v>
      </c>
      <c r="E51" s="6"/>
      <c r="F51" s="10">
        <f t="shared" si="0"/>
        <v>-900</v>
      </c>
      <c r="G51" s="10" t="s">
        <v>38</v>
      </c>
      <c r="H51" s="10" t="str">
        <f>VLOOKUP(Transactions[[#This Row],[Sub-category]],TblDV[],2,0)</f>
        <v>Living Expenses</v>
      </c>
      <c r="I51" s="10" t="str">
        <f>VLOOKUP(Transactions[[#This Row],[Sub-category]],TblDV[],3,0)</f>
        <v>Expense</v>
      </c>
    </row>
    <row r="52" spans="1:9" ht="18.75" x14ac:dyDescent="0.3">
      <c r="A52" s="6" t="s">
        <v>39</v>
      </c>
      <c r="B52" s="9">
        <v>44229</v>
      </c>
      <c r="C52" s="6" t="s">
        <v>53</v>
      </c>
      <c r="D52" s="6">
        <v>150</v>
      </c>
      <c r="E52" s="6"/>
      <c r="F52" s="10">
        <f t="shared" si="0"/>
        <v>-150</v>
      </c>
      <c r="G52" s="10" t="s">
        <v>44</v>
      </c>
      <c r="H52" s="10" t="str">
        <f>VLOOKUP(Transactions[[#This Row],[Sub-category]],TblDV[],2,0)</f>
        <v>Transport</v>
      </c>
      <c r="I52" s="10" t="str">
        <f>VLOOKUP(Transactions[[#This Row],[Sub-category]],TblDV[],3,0)</f>
        <v>Expense</v>
      </c>
    </row>
    <row r="53" spans="1:9" ht="18.75" x14ac:dyDescent="0.3">
      <c r="A53" s="6" t="s">
        <v>41</v>
      </c>
      <c r="B53" s="9">
        <v>44229</v>
      </c>
      <c r="C53" s="6" t="s">
        <v>51</v>
      </c>
      <c r="D53" s="6">
        <v>5</v>
      </c>
      <c r="E53" s="6"/>
      <c r="F53" s="10">
        <f t="shared" si="0"/>
        <v>-5</v>
      </c>
      <c r="G53" s="10" t="s">
        <v>17</v>
      </c>
      <c r="H53" s="10" t="str">
        <f>VLOOKUP(Transactions[[#This Row],[Sub-category]],TblDV[],2,0)</f>
        <v>Dining Out</v>
      </c>
      <c r="I53" s="10" t="str">
        <f>VLOOKUP(Transactions[[#This Row],[Sub-category]],TblDV[],3,0)</f>
        <v>Expense</v>
      </c>
    </row>
    <row r="54" spans="1:9" ht="18.75" x14ac:dyDescent="0.3">
      <c r="A54" s="6" t="s">
        <v>41</v>
      </c>
      <c r="B54" s="9">
        <v>44230</v>
      </c>
      <c r="C54" s="6" t="s">
        <v>51</v>
      </c>
      <c r="D54" s="6">
        <v>5</v>
      </c>
      <c r="E54" s="6"/>
      <c r="F54" s="10">
        <f t="shared" si="0"/>
        <v>-5</v>
      </c>
      <c r="G54" s="10" t="s">
        <v>17</v>
      </c>
      <c r="H54" s="10" t="str">
        <f>VLOOKUP(Transactions[[#This Row],[Sub-category]],TblDV[],2,0)</f>
        <v>Dining Out</v>
      </c>
      <c r="I54" s="10" t="str">
        <f>VLOOKUP(Transactions[[#This Row],[Sub-category]],TblDV[],3,0)</f>
        <v>Expense</v>
      </c>
    </row>
    <row r="55" spans="1:9" ht="18.75" x14ac:dyDescent="0.3">
      <c r="A55" s="6" t="s">
        <v>41</v>
      </c>
      <c r="B55" s="9">
        <v>44231</v>
      </c>
      <c r="C55" s="6" t="s">
        <v>51</v>
      </c>
      <c r="D55" s="6">
        <v>5</v>
      </c>
      <c r="E55" s="6"/>
      <c r="F55" s="10">
        <f t="shared" si="0"/>
        <v>-5</v>
      </c>
      <c r="G55" s="10" t="s">
        <v>17</v>
      </c>
      <c r="H55" s="10" t="str">
        <f>VLOOKUP(Transactions[[#This Row],[Sub-category]],TblDV[],2,0)</f>
        <v>Dining Out</v>
      </c>
      <c r="I55" s="10" t="str">
        <f>VLOOKUP(Transactions[[#This Row],[Sub-category]],TblDV[],3,0)</f>
        <v>Expense</v>
      </c>
    </row>
    <row r="56" spans="1:9" ht="18.75" x14ac:dyDescent="0.3">
      <c r="A56" s="6" t="s">
        <v>41</v>
      </c>
      <c r="B56" s="9">
        <v>44232</v>
      </c>
      <c r="C56" s="6" t="s">
        <v>51</v>
      </c>
      <c r="D56" s="6">
        <v>5</v>
      </c>
      <c r="E56" s="6"/>
      <c r="F56" s="10">
        <f t="shared" si="0"/>
        <v>-5</v>
      </c>
      <c r="G56" s="10" t="s">
        <v>17</v>
      </c>
      <c r="H56" s="10" t="str">
        <f>VLOOKUP(Transactions[[#This Row],[Sub-category]],TblDV[],2,0)</f>
        <v>Dining Out</v>
      </c>
      <c r="I56" s="10" t="str">
        <f>VLOOKUP(Transactions[[#This Row],[Sub-category]],TblDV[],3,0)</f>
        <v>Expense</v>
      </c>
    </row>
    <row r="57" spans="1:9" ht="18.75" x14ac:dyDescent="0.3">
      <c r="A57" s="6" t="s">
        <v>41</v>
      </c>
      <c r="B57" s="9">
        <v>44232</v>
      </c>
      <c r="C57" s="6" t="s">
        <v>54</v>
      </c>
      <c r="D57" s="6">
        <v>205</v>
      </c>
      <c r="E57" s="6"/>
      <c r="F57" s="10">
        <f t="shared" si="0"/>
        <v>-205</v>
      </c>
      <c r="G57" s="10" t="s">
        <v>34</v>
      </c>
      <c r="H57" s="10" t="str">
        <f>VLOOKUP(Transactions[[#This Row],[Sub-category]],TblDV[],2,0)</f>
        <v>Living Expenses</v>
      </c>
      <c r="I57" s="10" t="str">
        <f>VLOOKUP(Transactions[[#This Row],[Sub-category]],TblDV[],3,0)</f>
        <v>Expense</v>
      </c>
    </row>
    <row r="58" spans="1:9" ht="18.75" x14ac:dyDescent="0.3">
      <c r="A58" s="6" t="s">
        <v>39</v>
      </c>
      <c r="B58" s="9">
        <v>44235</v>
      </c>
      <c r="C58" s="6" t="s">
        <v>55</v>
      </c>
      <c r="D58" s="6">
        <v>51.1</v>
      </c>
      <c r="E58" s="6"/>
      <c r="F58" s="10">
        <f t="shared" si="0"/>
        <v>-51.1</v>
      </c>
      <c r="G58" s="10" t="s">
        <v>32</v>
      </c>
      <c r="H58" s="10" t="str">
        <f>VLOOKUP(Transactions[[#This Row],[Sub-category]],TblDV[],2,0)</f>
        <v>Living Expenses</v>
      </c>
      <c r="I58" s="10" t="str">
        <f>VLOOKUP(Transactions[[#This Row],[Sub-category]],TblDV[],3,0)</f>
        <v>Expense</v>
      </c>
    </row>
    <row r="59" spans="1:9" ht="18.75" x14ac:dyDescent="0.3">
      <c r="A59" s="6" t="s">
        <v>41</v>
      </c>
      <c r="B59" s="9">
        <v>44235</v>
      </c>
      <c r="C59" s="6" t="s">
        <v>51</v>
      </c>
      <c r="D59" s="6">
        <v>5</v>
      </c>
      <c r="E59" s="6"/>
      <c r="F59" s="10">
        <f t="shared" si="0"/>
        <v>-5</v>
      </c>
      <c r="G59" s="10" t="s">
        <v>17</v>
      </c>
      <c r="H59" s="10" t="str">
        <f>VLOOKUP(Transactions[[#This Row],[Sub-category]],TblDV[],2,0)</f>
        <v>Dining Out</v>
      </c>
      <c r="I59" s="10" t="str">
        <f>VLOOKUP(Transactions[[#This Row],[Sub-category]],TblDV[],3,0)</f>
        <v>Expense</v>
      </c>
    </row>
    <row r="60" spans="1:9" ht="18.75" x14ac:dyDescent="0.3">
      <c r="A60" s="6" t="s">
        <v>41</v>
      </c>
      <c r="B60" s="9">
        <v>44236</v>
      </c>
      <c r="C60" s="6" t="s">
        <v>51</v>
      </c>
      <c r="D60" s="6">
        <v>5</v>
      </c>
      <c r="E60" s="6"/>
      <c r="F60" s="10">
        <f t="shared" si="0"/>
        <v>-5</v>
      </c>
      <c r="G60" s="10" t="s">
        <v>17</v>
      </c>
      <c r="H60" s="10" t="str">
        <f>VLOOKUP(Transactions[[#This Row],[Sub-category]],TblDV[],2,0)</f>
        <v>Dining Out</v>
      </c>
      <c r="I60" s="10" t="str">
        <f>VLOOKUP(Transactions[[#This Row],[Sub-category]],TblDV[],3,0)</f>
        <v>Expense</v>
      </c>
    </row>
    <row r="61" spans="1:9" ht="18.75" x14ac:dyDescent="0.3">
      <c r="A61" s="6" t="s">
        <v>41</v>
      </c>
      <c r="B61" s="9">
        <v>44237</v>
      </c>
      <c r="C61" s="6" t="s">
        <v>56</v>
      </c>
      <c r="D61" s="6">
        <v>78</v>
      </c>
      <c r="E61" s="6"/>
      <c r="F61" s="10">
        <f t="shared" si="0"/>
        <v>-78</v>
      </c>
      <c r="G61" s="10" t="s">
        <v>43</v>
      </c>
      <c r="H61" s="10" t="str">
        <f>VLOOKUP(Transactions[[#This Row],[Sub-category]],TblDV[],2,0)</f>
        <v>Transport</v>
      </c>
      <c r="I61" s="10" t="str">
        <f>VLOOKUP(Transactions[[#This Row],[Sub-category]],TblDV[],3,0)</f>
        <v>Expense</v>
      </c>
    </row>
    <row r="62" spans="1:9" ht="18.75" x14ac:dyDescent="0.3">
      <c r="A62" s="6" t="s">
        <v>41</v>
      </c>
      <c r="B62" s="9">
        <v>44237</v>
      </c>
      <c r="C62" s="6" t="s">
        <v>51</v>
      </c>
      <c r="D62" s="6">
        <v>5</v>
      </c>
      <c r="E62" s="6"/>
      <c r="F62" s="10">
        <f t="shared" si="0"/>
        <v>-5</v>
      </c>
      <c r="G62" s="10" t="s">
        <v>17</v>
      </c>
      <c r="H62" s="10" t="str">
        <f>VLOOKUP(Transactions[[#This Row],[Sub-category]],TblDV[],2,0)</f>
        <v>Dining Out</v>
      </c>
      <c r="I62" s="10" t="str">
        <f>VLOOKUP(Transactions[[#This Row],[Sub-category]],TblDV[],3,0)</f>
        <v>Expense</v>
      </c>
    </row>
    <row r="63" spans="1:9" ht="18.75" x14ac:dyDescent="0.3">
      <c r="A63" s="6" t="s">
        <v>41</v>
      </c>
      <c r="B63" s="9">
        <v>44238</v>
      </c>
      <c r="C63" s="6" t="s">
        <v>51</v>
      </c>
      <c r="D63" s="6">
        <v>5</v>
      </c>
      <c r="E63" s="6"/>
      <c r="F63" s="10">
        <f t="shared" si="0"/>
        <v>-5</v>
      </c>
      <c r="G63" s="10" t="s">
        <v>17</v>
      </c>
      <c r="H63" s="10" t="str">
        <f>VLOOKUP(Transactions[[#This Row],[Sub-category]],TblDV[],2,0)</f>
        <v>Dining Out</v>
      </c>
      <c r="I63" s="10" t="str">
        <f>VLOOKUP(Transactions[[#This Row],[Sub-category]],TblDV[],3,0)</f>
        <v>Expense</v>
      </c>
    </row>
    <row r="64" spans="1:9" ht="18.75" x14ac:dyDescent="0.3">
      <c r="A64" s="6" t="s">
        <v>41</v>
      </c>
      <c r="B64" s="9">
        <v>44239</v>
      </c>
      <c r="C64" s="6" t="s">
        <v>54</v>
      </c>
      <c r="D64" s="6">
        <v>135.9</v>
      </c>
      <c r="E64" s="6"/>
      <c r="F64" s="10">
        <f t="shared" si="0"/>
        <v>-135.9</v>
      </c>
      <c r="G64" s="10" t="s">
        <v>34</v>
      </c>
      <c r="H64" s="10" t="str">
        <f>VLOOKUP(Transactions[[#This Row],[Sub-category]],TblDV[],2,0)</f>
        <v>Living Expenses</v>
      </c>
      <c r="I64" s="10" t="str">
        <f>VLOOKUP(Transactions[[#This Row],[Sub-category]],TblDV[],3,0)</f>
        <v>Expense</v>
      </c>
    </row>
    <row r="65" spans="1:9" ht="18.75" x14ac:dyDescent="0.3">
      <c r="A65" s="6" t="s">
        <v>41</v>
      </c>
      <c r="B65" s="9">
        <v>44239</v>
      </c>
      <c r="C65" s="6" t="s">
        <v>51</v>
      </c>
      <c r="D65" s="6">
        <v>5</v>
      </c>
      <c r="E65" s="6"/>
      <c r="F65" s="10">
        <f t="shared" si="0"/>
        <v>-5</v>
      </c>
      <c r="G65" s="10" t="s">
        <v>17</v>
      </c>
      <c r="H65" s="10" t="str">
        <f>VLOOKUP(Transactions[[#This Row],[Sub-category]],TblDV[],2,0)</f>
        <v>Dining Out</v>
      </c>
      <c r="I65" s="10" t="str">
        <f>VLOOKUP(Transactions[[#This Row],[Sub-category]],TblDV[],3,0)</f>
        <v>Expense</v>
      </c>
    </row>
    <row r="66" spans="1:9" ht="18.75" x14ac:dyDescent="0.3">
      <c r="A66" s="6" t="s">
        <v>41</v>
      </c>
      <c r="B66" s="9">
        <v>44240</v>
      </c>
      <c r="C66" s="6" t="s">
        <v>51</v>
      </c>
      <c r="D66" s="6">
        <v>5</v>
      </c>
      <c r="E66" s="6"/>
      <c r="F66" s="10">
        <f t="shared" ref="F66:F129" si="1">E66-D66</f>
        <v>-5</v>
      </c>
      <c r="G66" s="10" t="s">
        <v>17</v>
      </c>
      <c r="H66" s="10" t="str">
        <f>VLOOKUP(Transactions[[#This Row],[Sub-category]],TblDV[],2,0)</f>
        <v>Dining Out</v>
      </c>
      <c r="I66" s="10" t="str">
        <f>VLOOKUP(Transactions[[#This Row],[Sub-category]],TblDV[],3,0)</f>
        <v>Expense</v>
      </c>
    </row>
    <row r="67" spans="1:9" ht="18.75" x14ac:dyDescent="0.3">
      <c r="A67" s="6" t="s">
        <v>41</v>
      </c>
      <c r="B67" s="9">
        <v>44240</v>
      </c>
      <c r="C67" s="6" t="s">
        <v>57</v>
      </c>
      <c r="D67" s="6">
        <v>40.9</v>
      </c>
      <c r="E67" s="6"/>
      <c r="F67" s="10">
        <f t="shared" si="1"/>
        <v>-40.9</v>
      </c>
      <c r="G67" s="10" t="s">
        <v>23</v>
      </c>
      <c r="H67" s="10" t="str">
        <f>VLOOKUP(Transactions[[#This Row],[Sub-category]],TblDV[],2,0)</f>
        <v>Discretionary</v>
      </c>
      <c r="I67" s="10" t="str">
        <f>VLOOKUP(Transactions[[#This Row],[Sub-category]],TblDV[],3,0)</f>
        <v>Expense</v>
      </c>
    </row>
    <row r="68" spans="1:9" ht="18.75" x14ac:dyDescent="0.3">
      <c r="A68" s="6" t="s">
        <v>41</v>
      </c>
      <c r="B68" s="9">
        <v>44240</v>
      </c>
      <c r="C68" s="6" t="s">
        <v>58</v>
      </c>
      <c r="D68" s="6">
        <v>99</v>
      </c>
      <c r="E68" s="6"/>
      <c r="F68" s="10">
        <f t="shared" si="1"/>
        <v>-99</v>
      </c>
      <c r="G68" s="10" t="s">
        <v>21</v>
      </c>
      <c r="H68" s="10" t="str">
        <f>VLOOKUP(Transactions[[#This Row],[Sub-category]],TblDV[],2,0)</f>
        <v>Discretionary</v>
      </c>
      <c r="I68" s="10" t="str">
        <f>VLOOKUP(Transactions[[#This Row],[Sub-category]],TblDV[],3,0)</f>
        <v>Expense</v>
      </c>
    </row>
    <row r="69" spans="1:9" ht="18.75" x14ac:dyDescent="0.3">
      <c r="A69" s="6" t="s">
        <v>41</v>
      </c>
      <c r="B69" s="9">
        <v>44240</v>
      </c>
      <c r="C69" s="6" t="s">
        <v>59</v>
      </c>
      <c r="D69" s="6">
        <v>53</v>
      </c>
      <c r="E69" s="6"/>
      <c r="F69" s="10">
        <f t="shared" si="1"/>
        <v>-53</v>
      </c>
      <c r="G69" s="10" t="s">
        <v>19</v>
      </c>
      <c r="H69" s="10" t="str">
        <f>VLOOKUP(Transactions[[#This Row],[Sub-category]],TblDV[],2,0)</f>
        <v>Dining Out</v>
      </c>
      <c r="I69" s="10" t="str">
        <f>VLOOKUP(Transactions[[#This Row],[Sub-category]],TblDV[],3,0)</f>
        <v>Expense</v>
      </c>
    </row>
    <row r="70" spans="1:9" ht="18.75" x14ac:dyDescent="0.3">
      <c r="A70" s="6" t="s">
        <v>41</v>
      </c>
      <c r="B70" s="9">
        <v>44241</v>
      </c>
      <c r="C70" s="6" t="s">
        <v>60</v>
      </c>
      <c r="D70" s="6">
        <v>28.9</v>
      </c>
      <c r="E70" s="6"/>
      <c r="F70" s="10">
        <f t="shared" si="1"/>
        <v>-28.9</v>
      </c>
      <c r="G70" s="10" t="s">
        <v>45</v>
      </c>
      <c r="H70" s="10" t="str">
        <f>VLOOKUP(Transactions[[#This Row],[Sub-category]],TblDV[],2,0)</f>
        <v>Transport</v>
      </c>
      <c r="I70" s="10" t="str">
        <f>VLOOKUP(Transactions[[#This Row],[Sub-category]],TblDV[],3,0)</f>
        <v>Expense</v>
      </c>
    </row>
    <row r="71" spans="1:9" ht="18.75" x14ac:dyDescent="0.3">
      <c r="A71" s="6" t="s">
        <v>39</v>
      </c>
      <c r="B71" s="9">
        <v>44242</v>
      </c>
      <c r="C71" s="6" t="s">
        <v>61</v>
      </c>
      <c r="D71" s="6">
        <v>30</v>
      </c>
      <c r="E71" s="6"/>
      <c r="F71" s="10">
        <f t="shared" si="1"/>
        <v>-30</v>
      </c>
      <c r="G71" s="10" t="s">
        <v>30</v>
      </c>
      <c r="H71" s="10" t="str">
        <f>VLOOKUP(Transactions[[#This Row],[Sub-category]],TblDV[],2,0)</f>
        <v>Discretionary</v>
      </c>
      <c r="I71" s="10" t="str">
        <f>VLOOKUP(Transactions[[#This Row],[Sub-category]],TblDV[],3,0)</f>
        <v>Expense</v>
      </c>
    </row>
    <row r="72" spans="1:9" ht="18.75" x14ac:dyDescent="0.3">
      <c r="A72" s="6" t="s">
        <v>41</v>
      </c>
      <c r="B72" s="9">
        <v>44242</v>
      </c>
      <c r="C72" s="6" t="s">
        <v>51</v>
      </c>
      <c r="D72" s="6">
        <v>5</v>
      </c>
      <c r="E72" s="6"/>
      <c r="F72" s="10">
        <f t="shared" si="1"/>
        <v>-5</v>
      </c>
      <c r="G72" s="10" t="s">
        <v>17</v>
      </c>
      <c r="H72" s="10" t="str">
        <f>VLOOKUP(Transactions[[#This Row],[Sub-category]],TblDV[],2,0)</f>
        <v>Dining Out</v>
      </c>
      <c r="I72" s="10" t="str">
        <f>VLOOKUP(Transactions[[#This Row],[Sub-category]],TblDV[],3,0)</f>
        <v>Expense</v>
      </c>
    </row>
    <row r="73" spans="1:9" ht="18.75" x14ac:dyDescent="0.3">
      <c r="A73" s="6" t="s">
        <v>41</v>
      </c>
      <c r="B73" s="9">
        <v>44243</v>
      </c>
      <c r="C73" s="6" t="s">
        <v>51</v>
      </c>
      <c r="D73" s="6">
        <v>5</v>
      </c>
      <c r="E73" s="6"/>
      <c r="F73" s="10">
        <f t="shared" si="1"/>
        <v>-5</v>
      </c>
      <c r="G73" s="10" t="s">
        <v>17</v>
      </c>
      <c r="H73" s="10" t="str">
        <f>VLOOKUP(Transactions[[#This Row],[Sub-category]],TblDV[],2,0)</f>
        <v>Dining Out</v>
      </c>
      <c r="I73" s="10" t="str">
        <f>VLOOKUP(Transactions[[#This Row],[Sub-category]],TblDV[],3,0)</f>
        <v>Expense</v>
      </c>
    </row>
    <row r="74" spans="1:9" ht="18.75" x14ac:dyDescent="0.3">
      <c r="A74" s="6" t="s">
        <v>39</v>
      </c>
      <c r="B74" s="9">
        <v>44243</v>
      </c>
      <c r="C74" s="6" t="s">
        <v>63</v>
      </c>
      <c r="D74" s="6">
        <v>40</v>
      </c>
      <c r="E74" s="6"/>
      <c r="F74" s="10">
        <f t="shared" si="1"/>
        <v>-40</v>
      </c>
      <c r="G74" s="10" t="s">
        <v>36</v>
      </c>
      <c r="H74" s="10" t="str">
        <f>VLOOKUP(Transactions[[#This Row],[Sub-category]],TblDV[],2,0)</f>
        <v>Living Expenses</v>
      </c>
      <c r="I74" s="10" t="str">
        <f>VLOOKUP(Transactions[[#This Row],[Sub-category]],TblDV[],3,0)</f>
        <v>Expense</v>
      </c>
    </row>
    <row r="75" spans="1:9" ht="18.75" x14ac:dyDescent="0.3">
      <c r="A75" s="6" t="s">
        <v>41</v>
      </c>
      <c r="B75" s="9">
        <v>44244</v>
      </c>
      <c r="C75" s="6" t="s">
        <v>64</v>
      </c>
      <c r="D75" s="6">
        <v>45.9</v>
      </c>
      <c r="E75" s="6"/>
      <c r="F75" s="10">
        <f t="shared" si="1"/>
        <v>-45.9</v>
      </c>
      <c r="G75" s="10" t="s">
        <v>28</v>
      </c>
      <c r="H75" s="10" t="str">
        <f>VLOOKUP(Transactions[[#This Row],[Sub-category]],TblDV[],2,0)</f>
        <v>Discretionary</v>
      </c>
      <c r="I75" s="10" t="str">
        <f>VLOOKUP(Transactions[[#This Row],[Sub-category]],TblDV[],3,0)</f>
        <v>Expense</v>
      </c>
    </row>
    <row r="76" spans="1:9" ht="18.75" x14ac:dyDescent="0.3">
      <c r="A76" s="6" t="s">
        <v>41</v>
      </c>
      <c r="B76" s="9">
        <v>44244</v>
      </c>
      <c r="C76" s="6" t="s">
        <v>65</v>
      </c>
      <c r="D76" s="6">
        <v>35</v>
      </c>
      <c r="E76" s="6"/>
      <c r="F76" s="10">
        <f t="shared" si="1"/>
        <v>-35</v>
      </c>
      <c r="G76" s="10" t="s">
        <v>23</v>
      </c>
      <c r="H76" s="10" t="str">
        <f>VLOOKUP(Transactions[[#This Row],[Sub-category]],TblDV[],2,0)</f>
        <v>Discretionary</v>
      </c>
      <c r="I76" s="10" t="str">
        <f>VLOOKUP(Transactions[[#This Row],[Sub-category]],TblDV[],3,0)</f>
        <v>Expense</v>
      </c>
    </row>
    <row r="77" spans="1:9" ht="18.75" x14ac:dyDescent="0.3">
      <c r="A77" s="6" t="s">
        <v>41</v>
      </c>
      <c r="B77" s="9">
        <v>44244</v>
      </c>
      <c r="C77" s="6" t="s">
        <v>51</v>
      </c>
      <c r="D77" s="6">
        <v>5</v>
      </c>
      <c r="E77" s="6"/>
      <c r="F77" s="10">
        <f t="shared" si="1"/>
        <v>-5</v>
      </c>
      <c r="G77" s="10" t="s">
        <v>17</v>
      </c>
      <c r="H77" s="10" t="str">
        <f>VLOOKUP(Transactions[[#This Row],[Sub-category]],TblDV[],2,0)</f>
        <v>Dining Out</v>
      </c>
      <c r="I77" s="10" t="str">
        <f>VLOOKUP(Transactions[[#This Row],[Sub-category]],TblDV[],3,0)</f>
        <v>Expense</v>
      </c>
    </row>
    <row r="78" spans="1:9" ht="18.75" x14ac:dyDescent="0.3">
      <c r="A78" s="6" t="s">
        <v>41</v>
      </c>
      <c r="B78" s="9">
        <v>44245</v>
      </c>
      <c r="C78" s="6" t="s">
        <v>51</v>
      </c>
      <c r="D78" s="6">
        <v>5</v>
      </c>
      <c r="E78" s="6"/>
      <c r="F78" s="10">
        <f t="shared" si="1"/>
        <v>-5</v>
      </c>
      <c r="G78" s="10" t="s">
        <v>17</v>
      </c>
      <c r="H78" s="10" t="str">
        <f>VLOOKUP(Transactions[[#This Row],[Sub-category]],TblDV[],2,0)</f>
        <v>Dining Out</v>
      </c>
      <c r="I78" s="10" t="str">
        <f>VLOOKUP(Transactions[[#This Row],[Sub-category]],TblDV[],3,0)</f>
        <v>Expense</v>
      </c>
    </row>
    <row r="79" spans="1:9" ht="18.75" x14ac:dyDescent="0.3">
      <c r="A79" s="6" t="s">
        <v>41</v>
      </c>
      <c r="B79" s="9">
        <v>44246</v>
      </c>
      <c r="C79" s="6" t="s">
        <v>51</v>
      </c>
      <c r="D79" s="6">
        <v>5</v>
      </c>
      <c r="E79" s="6"/>
      <c r="F79" s="10">
        <f t="shared" si="1"/>
        <v>-5</v>
      </c>
      <c r="G79" s="10" t="s">
        <v>17</v>
      </c>
      <c r="H79" s="10" t="str">
        <f>VLOOKUP(Transactions[[#This Row],[Sub-category]],TblDV[],2,0)</f>
        <v>Dining Out</v>
      </c>
      <c r="I79" s="10" t="str">
        <f>VLOOKUP(Transactions[[#This Row],[Sub-category]],TblDV[],3,0)</f>
        <v>Expense</v>
      </c>
    </row>
    <row r="80" spans="1:9" ht="18.75" x14ac:dyDescent="0.3">
      <c r="A80" s="6" t="s">
        <v>41</v>
      </c>
      <c r="B80" s="9">
        <v>44246</v>
      </c>
      <c r="C80" s="6" t="s">
        <v>54</v>
      </c>
      <c r="D80" s="6">
        <v>171</v>
      </c>
      <c r="E80" s="6"/>
      <c r="F80" s="10">
        <f t="shared" si="1"/>
        <v>-171</v>
      </c>
      <c r="G80" s="10" t="s">
        <v>34</v>
      </c>
      <c r="H80" s="10" t="str">
        <f>VLOOKUP(Transactions[[#This Row],[Sub-category]],TblDV[],2,0)</f>
        <v>Living Expenses</v>
      </c>
      <c r="I80" s="10" t="str">
        <f>VLOOKUP(Transactions[[#This Row],[Sub-category]],TblDV[],3,0)</f>
        <v>Expense</v>
      </c>
    </row>
    <row r="81" spans="1:9" ht="18.75" x14ac:dyDescent="0.3">
      <c r="A81" s="6" t="s">
        <v>41</v>
      </c>
      <c r="B81" s="9">
        <v>44247</v>
      </c>
      <c r="C81" s="6" t="s">
        <v>66</v>
      </c>
      <c r="D81" s="6">
        <v>37.9</v>
      </c>
      <c r="E81" s="6"/>
      <c r="F81" s="10">
        <f t="shared" si="1"/>
        <v>-37.9</v>
      </c>
      <c r="G81" s="10" t="s">
        <v>19</v>
      </c>
      <c r="H81" s="10" t="str">
        <f>VLOOKUP(Transactions[[#This Row],[Sub-category]],TblDV[],2,0)</f>
        <v>Dining Out</v>
      </c>
      <c r="I81" s="10" t="str">
        <f>VLOOKUP(Transactions[[#This Row],[Sub-category]],TblDV[],3,0)</f>
        <v>Expense</v>
      </c>
    </row>
    <row r="82" spans="1:9" ht="18.75" x14ac:dyDescent="0.3">
      <c r="A82" s="6" t="s">
        <v>41</v>
      </c>
      <c r="B82" s="9">
        <v>44248</v>
      </c>
      <c r="C82" s="6" t="s">
        <v>67</v>
      </c>
      <c r="D82" s="6">
        <v>12.9</v>
      </c>
      <c r="E82" s="6"/>
      <c r="F82" s="10">
        <f t="shared" si="1"/>
        <v>-12.9</v>
      </c>
      <c r="G82" s="10" t="s">
        <v>19</v>
      </c>
      <c r="H82" s="10" t="str">
        <f>VLOOKUP(Transactions[[#This Row],[Sub-category]],TblDV[],2,0)</f>
        <v>Dining Out</v>
      </c>
      <c r="I82" s="10" t="str">
        <f>VLOOKUP(Transactions[[#This Row],[Sub-category]],TblDV[],3,0)</f>
        <v>Expense</v>
      </c>
    </row>
    <row r="83" spans="1:9" ht="18.75" x14ac:dyDescent="0.3">
      <c r="A83" s="6" t="s">
        <v>39</v>
      </c>
      <c r="B83" s="9">
        <v>44249</v>
      </c>
      <c r="C83" s="6" t="s">
        <v>68</v>
      </c>
      <c r="D83" s="6">
        <v>55</v>
      </c>
      <c r="E83" s="6"/>
      <c r="F83" s="10">
        <f t="shared" si="1"/>
        <v>-55</v>
      </c>
      <c r="G83" s="10" t="s">
        <v>15</v>
      </c>
      <c r="H83" s="10" t="str">
        <f>VLOOKUP(Transactions[[#This Row],[Sub-category]],TblDV[],2,0)</f>
        <v>Charity</v>
      </c>
      <c r="I83" s="10" t="str">
        <f>VLOOKUP(Transactions[[#This Row],[Sub-category]],TblDV[],3,0)</f>
        <v>Expense</v>
      </c>
    </row>
    <row r="84" spans="1:9" ht="18.75" x14ac:dyDescent="0.3">
      <c r="A84" s="6" t="s">
        <v>41</v>
      </c>
      <c r="B84" s="9">
        <v>44249</v>
      </c>
      <c r="C84" s="6" t="s">
        <v>56</v>
      </c>
      <c r="D84" s="6">
        <v>64.099999999999994</v>
      </c>
      <c r="E84" s="6"/>
      <c r="F84" s="10">
        <f t="shared" si="1"/>
        <v>-64.099999999999994</v>
      </c>
      <c r="G84" s="10" t="s">
        <v>43</v>
      </c>
      <c r="H84" s="10" t="str">
        <f>VLOOKUP(Transactions[[#This Row],[Sub-category]],TblDV[],2,0)</f>
        <v>Transport</v>
      </c>
      <c r="I84" s="10" t="str">
        <f>VLOOKUP(Transactions[[#This Row],[Sub-category]],TblDV[],3,0)</f>
        <v>Expense</v>
      </c>
    </row>
    <row r="85" spans="1:9" ht="18.75" x14ac:dyDescent="0.3">
      <c r="A85" s="6" t="s">
        <v>41</v>
      </c>
      <c r="B85" s="9">
        <v>44249</v>
      </c>
      <c r="C85" s="6" t="s">
        <v>51</v>
      </c>
      <c r="D85" s="6">
        <v>5</v>
      </c>
      <c r="E85" s="6"/>
      <c r="F85" s="10">
        <f t="shared" si="1"/>
        <v>-5</v>
      </c>
      <c r="G85" s="10" t="s">
        <v>17</v>
      </c>
      <c r="H85" s="10" t="str">
        <f>VLOOKUP(Transactions[[#This Row],[Sub-category]],TblDV[],2,0)</f>
        <v>Dining Out</v>
      </c>
      <c r="I85" s="10" t="str">
        <f>VLOOKUP(Transactions[[#This Row],[Sub-category]],TblDV[],3,0)</f>
        <v>Expense</v>
      </c>
    </row>
    <row r="86" spans="1:9" ht="18.75" x14ac:dyDescent="0.3">
      <c r="A86" s="6" t="s">
        <v>41</v>
      </c>
      <c r="B86" s="9">
        <v>44250</v>
      </c>
      <c r="C86" s="6" t="s">
        <v>51</v>
      </c>
      <c r="D86" s="6">
        <v>5</v>
      </c>
      <c r="E86" s="6"/>
      <c r="F86" s="10">
        <f t="shared" si="1"/>
        <v>-5</v>
      </c>
      <c r="G86" s="10" t="s">
        <v>17</v>
      </c>
      <c r="H86" s="10" t="str">
        <f>VLOOKUP(Transactions[[#This Row],[Sub-category]],TblDV[],2,0)</f>
        <v>Dining Out</v>
      </c>
      <c r="I86" s="10" t="str">
        <f>VLOOKUP(Transactions[[#This Row],[Sub-category]],TblDV[],3,0)</f>
        <v>Expense</v>
      </c>
    </row>
    <row r="87" spans="1:9" ht="18.75" x14ac:dyDescent="0.3">
      <c r="A87" s="6" t="s">
        <v>41</v>
      </c>
      <c r="B87" s="9">
        <v>44251</v>
      </c>
      <c r="C87" s="6" t="s">
        <v>51</v>
      </c>
      <c r="D87" s="6">
        <v>5</v>
      </c>
      <c r="E87" s="6"/>
      <c r="F87" s="10">
        <f t="shared" si="1"/>
        <v>-5</v>
      </c>
      <c r="G87" s="10" t="s">
        <v>17</v>
      </c>
      <c r="H87" s="10" t="str">
        <f>VLOOKUP(Transactions[[#This Row],[Sub-category]],TblDV[],2,0)</f>
        <v>Dining Out</v>
      </c>
      <c r="I87" s="10" t="str">
        <f>VLOOKUP(Transactions[[#This Row],[Sub-category]],TblDV[],3,0)</f>
        <v>Expense</v>
      </c>
    </row>
    <row r="88" spans="1:9" ht="18.75" x14ac:dyDescent="0.3">
      <c r="A88" s="6" t="s">
        <v>41</v>
      </c>
      <c r="B88" s="9">
        <v>44252</v>
      </c>
      <c r="C88" s="6" t="s">
        <v>51</v>
      </c>
      <c r="D88" s="6">
        <v>5</v>
      </c>
      <c r="E88" s="6"/>
      <c r="F88" s="10">
        <f t="shared" si="1"/>
        <v>-5</v>
      </c>
      <c r="G88" s="10" t="s">
        <v>17</v>
      </c>
      <c r="H88" s="10" t="str">
        <f>VLOOKUP(Transactions[[#This Row],[Sub-category]],TblDV[],2,0)</f>
        <v>Dining Out</v>
      </c>
      <c r="I88" s="10" t="str">
        <f>VLOOKUP(Transactions[[#This Row],[Sub-category]],TblDV[],3,0)</f>
        <v>Expense</v>
      </c>
    </row>
    <row r="89" spans="1:9" ht="18.75" x14ac:dyDescent="0.3">
      <c r="A89" s="6" t="s">
        <v>41</v>
      </c>
      <c r="B89" s="9">
        <v>44253</v>
      </c>
      <c r="C89" s="6" t="s">
        <v>51</v>
      </c>
      <c r="D89" s="6">
        <v>5</v>
      </c>
      <c r="E89" s="6"/>
      <c r="F89" s="10">
        <f t="shared" si="1"/>
        <v>-5</v>
      </c>
      <c r="G89" s="10" t="s">
        <v>17</v>
      </c>
      <c r="H89" s="10" t="str">
        <f>VLOOKUP(Transactions[[#This Row],[Sub-category]],TblDV[],2,0)</f>
        <v>Dining Out</v>
      </c>
      <c r="I89" s="10" t="str">
        <f>VLOOKUP(Transactions[[#This Row],[Sub-category]],TblDV[],3,0)</f>
        <v>Expense</v>
      </c>
    </row>
    <row r="90" spans="1:9" ht="18.75" x14ac:dyDescent="0.3">
      <c r="A90" s="6" t="s">
        <v>41</v>
      </c>
      <c r="B90" s="9">
        <v>44253</v>
      </c>
      <c r="C90" s="6" t="s">
        <v>54</v>
      </c>
      <c r="D90" s="6">
        <v>162.9</v>
      </c>
      <c r="E90" s="6"/>
      <c r="F90" s="10">
        <f t="shared" si="1"/>
        <v>-162.9</v>
      </c>
      <c r="G90" s="10" t="s">
        <v>34</v>
      </c>
      <c r="H90" s="10" t="str">
        <f>VLOOKUP(Transactions[[#This Row],[Sub-category]],TblDV[],2,0)</f>
        <v>Living Expenses</v>
      </c>
      <c r="I90" s="10" t="str">
        <f>VLOOKUP(Transactions[[#This Row],[Sub-category]],TblDV[],3,0)</f>
        <v>Expense</v>
      </c>
    </row>
    <row r="91" spans="1:9" ht="18.75" x14ac:dyDescent="0.3">
      <c r="A91" s="6" t="s">
        <v>41</v>
      </c>
      <c r="B91" s="9">
        <v>44254</v>
      </c>
      <c r="C91" s="6" t="s">
        <v>69</v>
      </c>
      <c r="D91" s="6">
        <v>125.9</v>
      </c>
      <c r="E91" s="6"/>
      <c r="F91" s="10">
        <f t="shared" si="1"/>
        <v>-125.9</v>
      </c>
      <c r="G91" s="10" t="s">
        <v>21</v>
      </c>
      <c r="H91" s="10" t="str">
        <f>VLOOKUP(Transactions[[#This Row],[Sub-category]],TblDV[],2,0)</f>
        <v>Discretionary</v>
      </c>
      <c r="I91" s="10" t="str">
        <f>VLOOKUP(Transactions[[#This Row],[Sub-category]],TblDV[],3,0)</f>
        <v>Expense</v>
      </c>
    </row>
    <row r="92" spans="1:9" ht="18.75" x14ac:dyDescent="0.3">
      <c r="A92" s="6" t="s">
        <v>41</v>
      </c>
      <c r="B92" s="9">
        <v>44254</v>
      </c>
      <c r="C92" s="6" t="s">
        <v>71</v>
      </c>
      <c r="D92" s="6">
        <v>137</v>
      </c>
      <c r="E92" s="6"/>
      <c r="F92" s="10">
        <f t="shared" si="1"/>
        <v>-137</v>
      </c>
      <c r="G92" s="10" t="s">
        <v>21</v>
      </c>
      <c r="H92" s="10" t="str">
        <f>VLOOKUP(Transactions[[#This Row],[Sub-category]],TblDV[],2,0)</f>
        <v>Discretionary</v>
      </c>
      <c r="I92" s="10" t="str">
        <f>VLOOKUP(Transactions[[#This Row],[Sub-category]],TblDV[],3,0)</f>
        <v>Expense</v>
      </c>
    </row>
    <row r="93" spans="1:9" ht="18.75" x14ac:dyDescent="0.3">
      <c r="A93" s="6" t="s">
        <v>41</v>
      </c>
      <c r="B93" s="9">
        <v>44255</v>
      </c>
      <c r="C93" s="6" t="s">
        <v>58</v>
      </c>
      <c r="D93" s="6">
        <v>146.1</v>
      </c>
      <c r="E93" s="6"/>
      <c r="F93" s="10">
        <f t="shared" si="1"/>
        <v>-146.1</v>
      </c>
      <c r="G93" s="10" t="s">
        <v>21</v>
      </c>
      <c r="H93" s="10" t="str">
        <f>VLOOKUP(Transactions[[#This Row],[Sub-category]],TblDV[],2,0)</f>
        <v>Discretionary</v>
      </c>
      <c r="I93" s="10" t="str">
        <f>VLOOKUP(Transactions[[#This Row],[Sub-category]],TblDV[],3,0)</f>
        <v>Expense</v>
      </c>
    </row>
    <row r="94" spans="1:9" ht="18.75" x14ac:dyDescent="0.3">
      <c r="A94" s="6" t="s">
        <v>41</v>
      </c>
      <c r="B94" s="9">
        <v>44255</v>
      </c>
      <c r="C94" s="6" t="s">
        <v>60</v>
      </c>
      <c r="D94" s="6">
        <v>24.1</v>
      </c>
      <c r="E94" s="6"/>
      <c r="F94" s="10">
        <f t="shared" si="1"/>
        <v>-24.1</v>
      </c>
      <c r="G94" s="10" t="s">
        <v>45</v>
      </c>
      <c r="H94" s="10" t="str">
        <f>VLOOKUP(Transactions[[#This Row],[Sub-category]],TblDV[],2,0)</f>
        <v>Transport</v>
      </c>
      <c r="I94" s="10" t="str">
        <f>VLOOKUP(Transactions[[#This Row],[Sub-category]],TblDV[],3,0)</f>
        <v>Expense</v>
      </c>
    </row>
    <row r="95" spans="1:9" ht="18.75" x14ac:dyDescent="0.3">
      <c r="A95" s="6" t="s">
        <v>39</v>
      </c>
      <c r="B95" s="9">
        <v>44256</v>
      </c>
      <c r="C95" s="6" t="s">
        <v>50</v>
      </c>
      <c r="D95" s="6"/>
      <c r="E95" s="6">
        <v>4000</v>
      </c>
      <c r="F95" s="10">
        <f t="shared" si="1"/>
        <v>4000</v>
      </c>
      <c r="G95" s="10" t="s">
        <v>46</v>
      </c>
      <c r="H95" s="10" t="str">
        <f>VLOOKUP(Transactions[[#This Row],[Sub-category]],TblDV[],2,0)</f>
        <v>Salary</v>
      </c>
      <c r="I95" s="10" t="str">
        <f>VLOOKUP(Transactions[[#This Row],[Sub-category]],TblDV[],3,0)</f>
        <v>Income</v>
      </c>
    </row>
    <row r="96" spans="1:9" ht="18.75" x14ac:dyDescent="0.3">
      <c r="A96" s="6" t="s">
        <v>41</v>
      </c>
      <c r="B96" s="9">
        <v>44256</v>
      </c>
      <c r="C96" s="6" t="s">
        <v>51</v>
      </c>
      <c r="D96" s="6">
        <v>5</v>
      </c>
      <c r="E96" s="6"/>
      <c r="F96" s="10">
        <f t="shared" si="1"/>
        <v>-5</v>
      </c>
      <c r="G96" s="10" t="s">
        <v>17</v>
      </c>
      <c r="H96" s="10" t="str">
        <f>VLOOKUP(Transactions[[#This Row],[Sub-category]],TblDV[],2,0)</f>
        <v>Dining Out</v>
      </c>
      <c r="I96" s="10" t="str">
        <f>VLOOKUP(Transactions[[#This Row],[Sub-category]],TblDV[],3,0)</f>
        <v>Expense</v>
      </c>
    </row>
    <row r="97" spans="1:9" ht="18.75" x14ac:dyDescent="0.3">
      <c r="A97" s="6" t="s">
        <v>39</v>
      </c>
      <c r="B97" s="9">
        <v>44257</v>
      </c>
      <c r="C97" s="6" t="s">
        <v>52</v>
      </c>
      <c r="D97" s="6">
        <v>900</v>
      </c>
      <c r="E97" s="6"/>
      <c r="F97" s="10">
        <f t="shared" si="1"/>
        <v>-900</v>
      </c>
      <c r="G97" s="10" t="s">
        <v>38</v>
      </c>
      <c r="H97" s="10" t="str">
        <f>VLOOKUP(Transactions[[#This Row],[Sub-category]],TblDV[],2,0)</f>
        <v>Living Expenses</v>
      </c>
      <c r="I97" s="10" t="str">
        <f>VLOOKUP(Transactions[[#This Row],[Sub-category]],TblDV[],3,0)</f>
        <v>Expense</v>
      </c>
    </row>
    <row r="98" spans="1:9" ht="18.75" x14ac:dyDescent="0.3">
      <c r="A98" s="6" t="s">
        <v>39</v>
      </c>
      <c r="B98" s="9">
        <v>44257</v>
      </c>
      <c r="C98" s="6" t="s">
        <v>53</v>
      </c>
      <c r="D98" s="6">
        <v>150</v>
      </c>
      <c r="E98" s="6"/>
      <c r="F98" s="10">
        <f t="shared" si="1"/>
        <v>-150</v>
      </c>
      <c r="G98" s="10" t="s">
        <v>44</v>
      </c>
      <c r="H98" s="10" t="str">
        <f>VLOOKUP(Transactions[[#This Row],[Sub-category]],TblDV[],2,0)</f>
        <v>Transport</v>
      </c>
      <c r="I98" s="10" t="str">
        <f>VLOOKUP(Transactions[[#This Row],[Sub-category]],TblDV[],3,0)</f>
        <v>Expense</v>
      </c>
    </row>
    <row r="99" spans="1:9" ht="18.75" x14ac:dyDescent="0.3">
      <c r="A99" s="6" t="s">
        <v>41</v>
      </c>
      <c r="B99" s="9">
        <v>44257</v>
      </c>
      <c r="C99" s="6" t="s">
        <v>51</v>
      </c>
      <c r="D99" s="6">
        <v>5</v>
      </c>
      <c r="E99" s="6"/>
      <c r="F99" s="10">
        <f t="shared" si="1"/>
        <v>-5</v>
      </c>
      <c r="G99" s="10" t="s">
        <v>17</v>
      </c>
      <c r="H99" s="10" t="str">
        <f>VLOOKUP(Transactions[[#This Row],[Sub-category]],TblDV[],2,0)</f>
        <v>Dining Out</v>
      </c>
      <c r="I99" s="10" t="str">
        <f>VLOOKUP(Transactions[[#This Row],[Sub-category]],TblDV[],3,0)</f>
        <v>Expense</v>
      </c>
    </row>
    <row r="100" spans="1:9" ht="18.75" x14ac:dyDescent="0.3">
      <c r="A100" s="6" t="s">
        <v>41</v>
      </c>
      <c r="B100" s="9">
        <v>44258</v>
      </c>
      <c r="C100" s="6" t="s">
        <v>51</v>
      </c>
      <c r="D100" s="6">
        <v>5</v>
      </c>
      <c r="E100" s="6"/>
      <c r="F100" s="10">
        <f t="shared" si="1"/>
        <v>-5</v>
      </c>
      <c r="G100" s="10" t="s">
        <v>17</v>
      </c>
      <c r="H100" s="10" t="str">
        <f>VLOOKUP(Transactions[[#This Row],[Sub-category]],TblDV[],2,0)</f>
        <v>Dining Out</v>
      </c>
      <c r="I100" s="10" t="str">
        <f>VLOOKUP(Transactions[[#This Row],[Sub-category]],TblDV[],3,0)</f>
        <v>Expense</v>
      </c>
    </row>
    <row r="101" spans="1:9" ht="18.75" x14ac:dyDescent="0.3">
      <c r="A101" s="6" t="s">
        <v>41</v>
      </c>
      <c r="B101" s="9">
        <v>44259</v>
      </c>
      <c r="C101" s="6" t="s">
        <v>51</v>
      </c>
      <c r="D101" s="6">
        <v>5</v>
      </c>
      <c r="E101" s="6"/>
      <c r="F101" s="10">
        <f t="shared" si="1"/>
        <v>-5</v>
      </c>
      <c r="G101" s="10" t="s">
        <v>17</v>
      </c>
      <c r="H101" s="10" t="str">
        <f>VLOOKUP(Transactions[[#This Row],[Sub-category]],TblDV[],2,0)</f>
        <v>Dining Out</v>
      </c>
      <c r="I101" s="10" t="str">
        <f>VLOOKUP(Transactions[[#This Row],[Sub-category]],TblDV[],3,0)</f>
        <v>Expense</v>
      </c>
    </row>
    <row r="102" spans="1:9" ht="18.75" x14ac:dyDescent="0.3">
      <c r="A102" s="6" t="s">
        <v>41</v>
      </c>
      <c r="B102" s="9">
        <v>44260</v>
      </c>
      <c r="C102" s="6" t="s">
        <v>51</v>
      </c>
      <c r="D102" s="6">
        <v>5</v>
      </c>
      <c r="E102" s="6"/>
      <c r="F102" s="10">
        <f t="shared" si="1"/>
        <v>-5</v>
      </c>
      <c r="G102" s="10" t="s">
        <v>17</v>
      </c>
      <c r="H102" s="10" t="str">
        <f>VLOOKUP(Transactions[[#This Row],[Sub-category]],TblDV[],2,0)</f>
        <v>Dining Out</v>
      </c>
      <c r="I102" s="10" t="str">
        <f>VLOOKUP(Transactions[[#This Row],[Sub-category]],TblDV[],3,0)</f>
        <v>Expense</v>
      </c>
    </row>
    <row r="103" spans="1:9" ht="18.75" x14ac:dyDescent="0.3">
      <c r="A103" s="6" t="s">
        <v>41</v>
      </c>
      <c r="B103" s="9">
        <v>44260</v>
      </c>
      <c r="C103" s="6" t="s">
        <v>54</v>
      </c>
      <c r="D103" s="6">
        <v>149</v>
      </c>
      <c r="E103" s="6"/>
      <c r="F103" s="10">
        <f t="shared" si="1"/>
        <v>-149</v>
      </c>
      <c r="G103" s="10" t="s">
        <v>34</v>
      </c>
      <c r="H103" s="10" t="str">
        <f>VLOOKUP(Transactions[[#This Row],[Sub-category]],TblDV[],2,0)</f>
        <v>Living Expenses</v>
      </c>
      <c r="I103" s="10" t="str">
        <f>VLOOKUP(Transactions[[#This Row],[Sub-category]],TblDV[],3,0)</f>
        <v>Expense</v>
      </c>
    </row>
    <row r="104" spans="1:9" ht="18.75" x14ac:dyDescent="0.3">
      <c r="A104" s="6" t="s">
        <v>39</v>
      </c>
      <c r="B104" s="9">
        <v>44263</v>
      </c>
      <c r="C104" s="6" t="s">
        <v>55</v>
      </c>
      <c r="D104" s="6">
        <v>52.1</v>
      </c>
      <c r="E104" s="6"/>
      <c r="F104" s="10">
        <f t="shared" si="1"/>
        <v>-52.1</v>
      </c>
      <c r="G104" s="10" t="s">
        <v>32</v>
      </c>
      <c r="H104" s="10" t="str">
        <f>VLOOKUP(Transactions[[#This Row],[Sub-category]],TblDV[],2,0)</f>
        <v>Living Expenses</v>
      </c>
      <c r="I104" s="10" t="str">
        <f>VLOOKUP(Transactions[[#This Row],[Sub-category]],TblDV[],3,0)</f>
        <v>Expense</v>
      </c>
    </row>
    <row r="105" spans="1:9" ht="18.75" x14ac:dyDescent="0.3">
      <c r="A105" s="6" t="s">
        <v>41</v>
      </c>
      <c r="B105" s="9">
        <v>44263</v>
      </c>
      <c r="C105" s="6" t="s">
        <v>51</v>
      </c>
      <c r="D105" s="6">
        <v>5</v>
      </c>
      <c r="E105" s="6"/>
      <c r="F105" s="10">
        <f t="shared" si="1"/>
        <v>-5</v>
      </c>
      <c r="G105" s="10" t="s">
        <v>17</v>
      </c>
      <c r="H105" s="10" t="str">
        <f>VLOOKUP(Transactions[[#This Row],[Sub-category]],TblDV[],2,0)</f>
        <v>Dining Out</v>
      </c>
      <c r="I105" s="10" t="str">
        <f>VLOOKUP(Transactions[[#This Row],[Sub-category]],TblDV[],3,0)</f>
        <v>Expense</v>
      </c>
    </row>
    <row r="106" spans="1:9" ht="18.75" x14ac:dyDescent="0.3">
      <c r="A106" s="6" t="s">
        <v>41</v>
      </c>
      <c r="B106" s="9">
        <v>44264</v>
      </c>
      <c r="C106" s="6" t="s">
        <v>51</v>
      </c>
      <c r="D106" s="6">
        <v>5</v>
      </c>
      <c r="E106" s="6"/>
      <c r="F106" s="10">
        <f t="shared" si="1"/>
        <v>-5</v>
      </c>
      <c r="G106" s="10" t="s">
        <v>17</v>
      </c>
      <c r="H106" s="10" t="str">
        <f>VLOOKUP(Transactions[[#This Row],[Sub-category]],TblDV[],2,0)</f>
        <v>Dining Out</v>
      </c>
      <c r="I106" s="10" t="str">
        <f>VLOOKUP(Transactions[[#This Row],[Sub-category]],TblDV[],3,0)</f>
        <v>Expense</v>
      </c>
    </row>
    <row r="107" spans="1:9" ht="18.75" x14ac:dyDescent="0.3">
      <c r="A107" s="6" t="s">
        <v>41</v>
      </c>
      <c r="B107" s="9">
        <v>44265</v>
      </c>
      <c r="C107" s="6" t="s">
        <v>56</v>
      </c>
      <c r="D107" s="6">
        <v>78.900000000000006</v>
      </c>
      <c r="E107" s="6"/>
      <c r="F107" s="10">
        <f t="shared" si="1"/>
        <v>-78.900000000000006</v>
      </c>
      <c r="G107" s="10" t="s">
        <v>43</v>
      </c>
      <c r="H107" s="10" t="str">
        <f>VLOOKUP(Transactions[[#This Row],[Sub-category]],TblDV[],2,0)</f>
        <v>Transport</v>
      </c>
      <c r="I107" s="10" t="str">
        <f>VLOOKUP(Transactions[[#This Row],[Sub-category]],TblDV[],3,0)</f>
        <v>Expense</v>
      </c>
    </row>
    <row r="108" spans="1:9" ht="18.75" x14ac:dyDescent="0.3">
      <c r="A108" s="6" t="s">
        <v>41</v>
      </c>
      <c r="B108" s="9">
        <v>44265</v>
      </c>
      <c r="C108" s="6" t="s">
        <v>51</v>
      </c>
      <c r="D108" s="6">
        <v>5</v>
      </c>
      <c r="E108" s="6"/>
      <c r="F108" s="10">
        <f t="shared" si="1"/>
        <v>-5</v>
      </c>
      <c r="G108" s="10" t="s">
        <v>17</v>
      </c>
      <c r="H108" s="10" t="str">
        <f>VLOOKUP(Transactions[[#This Row],[Sub-category]],TblDV[],2,0)</f>
        <v>Dining Out</v>
      </c>
      <c r="I108" s="10" t="str">
        <f>VLOOKUP(Transactions[[#This Row],[Sub-category]],TblDV[],3,0)</f>
        <v>Expense</v>
      </c>
    </row>
    <row r="109" spans="1:9" ht="18.75" x14ac:dyDescent="0.3">
      <c r="A109" s="6" t="s">
        <v>41</v>
      </c>
      <c r="B109" s="9">
        <v>44266</v>
      </c>
      <c r="C109" s="6" t="s">
        <v>51</v>
      </c>
      <c r="D109" s="6">
        <v>5</v>
      </c>
      <c r="E109" s="6"/>
      <c r="F109" s="10">
        <f t="shared" si="1"/>
        <v>-5</v>
      </c>
      <c r="G109" s="10" t="s">
        <v>17</v>
      </c>
      <c r="H109" s="10" t="str">
        <f>VLOOKUP(Transactions[[#This Row],[Sub-category]],TblDV[],2,0)</f>
        <v>Dining Out</v>
      </c>
      <c r="I109" s="10" t="str">
        <f>VLOOKUP(Transactions[[#This Row],[Sub-category]],TblDV[],3,0)</f>
        <v>Expense</v>
      </c>
    </row>
    <row r="110" spans="1:9" ht="18.75" x14ac:dyDescent="0.3">
      <c r="A110" s="6" t="s">
        <v>41</v>
      </c>
      <c r="B110" s="9">
        <v>44267</v>
      </c>
      <c r="C110" s="6" t="s">
        <v>54</v>
      </c>
      <c r="D110" s="6">
        <v>137</v>
      </c>
      <c r="E110" s="6"/>
      <c r="F110" s="10">
        <f t="shared" si="1"/>
        <v>-137</v>
      </c>
      <c r="G110" s="10" t="s">
        <v>34</v>
      </c>
      <c r="H110" s="10" t="str">
        <f>VLOOKUP(Transactions[[#This Row],[Sub-category]],TblDV[],2,0)</f>
        <v>Living Expenses</v>
      </c>
      <c r="I110" s="10" t="str">
        <f>VLOOKUP(Transactions[[#This Row],[Sub-category]],TblDV[],3,0)</f>
        <v>Expense</v>
      </c>
    </row>
    <row r="111" spans="1:9" ht="18.75" x14ac:dyDescent="0.3">
      <c r="A111" s="6" t="s">
        <v>41</v>
      </c>
      <c r="B111" s="9">
        <v>44267</v>
      </c>
      <c r="C111" s="6" t="s">
        <v>51</v>
      </c>
      <c r="D111" s="6">
        <v>5</v>
      </c>
      <c r="E111" s="6"/>
      <c r="F111" s="10">
        <f t="shared" si="1"/>
        <v>-5</v>
      </c>
      <c r="G111" s="10" t="s">
        <v>17</v>
      </c>
      <c r="H111" s="10" t="str">
        <f>VLOOKUP(Transactions[[#This Row],[Sub-category]],TblDV[],2,0)</f>
        <v>Dining Out</v>
      </c>
      <c r="I111" s="10" t="str">
        <f>VLOOKUP(Transactions[[#This Row],[Sub-category]],TblDV[],3,0)</f>
        <v>Expense</v>
      </c>
    </row>
    <row r="112" spans="1:9" ht="18.75" x14ac:dyDescent="0.3">
      <c r="A112" s="6" t="s">
        <v>41</v>
      </c>
      <c r="B112" s="9">
        <v>44268</v>
      </c>
      <c r="C112" s="6" t="s">
        <v>51</v>
      </c>
      <c r="D112" s="6">
        <v>5</v>
      </c>
      <c r="E112" s="6"/>
      <c r="F112" s="10">
        <f t="shared" si="1"/>
        <v>-5</v>
      </c>
      <c r="G112" s="10" t="s">
        <v>17</v>
      </c>
      <c r="H112" s="10" t="str">
        <f>VLOOKUP(Transactions[[#This Row],[Sub-category]],TblDV[],2,0)</f>
        <v>Dining Out</v>
      </c>
      <c r="I112" s="10" t="str">
        <f>VLOOKUP(Transactions[[#This Row],[Sub-category]],TblDV[],3,0)</f>
        <v>Expense</v>
      </c>
    </row>
    <row r="113" spans="1:9" ht="18.75" x14ac:dyDescent="0.3">
      <c r="A113" s="6" t="s">
        <v>41</v>
      </c>
      <c r="B113" s="9">
        <v>44268</v>
      </c>
      <c r="C113" s="6" t="s">
        <v>57</v>
      </c>
      <c r="D113" s="6">
        <v>41.8</v>
      </c>
      <c r="E113" s="6"/>
      <c r="F113" s="10">
        <f t="shared" si="1"/>
        <v>-41.8</v>
      </c>
      <c r="G113" s="10" t="s">
        <v>23</v>
      </c>
      <c r="H113" s="10" t="str">
        <f>VLOOKUP(Transactions[[#This Row],[Sub-category]],TblDV[],2,0)</f>
        <v>Discretionary</v>
      </c>
      <c r="I113" s="10" t="str">
        <f>VLOOKUP(Transactions[[#This Row],[Sub-category]],TblDV[],3,0)</f>
        <v>Expense</v>
      </c>
    </row>
    <row r="114" spans="1:9" ht="18.75" x14ac:dyDescent="0.3">
      <c r="A114" s="6" t="s">
        <v>41</v>
      </c>
      <c r="B114" s="9">
        <v>44268</v>
      </c>
      <c r="C114" s="6" t="s">
        <v>58</v>
      </c>
      <c r="D114" s="6">
        <v>99.9</v>
      </c>
      <c r="E114" s="6"/>
      <c r="F114" s="10">
        <f t="shared" si="1"/>
        <v>-99.9</v>
      </c>
      <c r="G114" s="10" t="s">
        <v>21</v>
      </c>
      <c r="H114" s="10" t="str">
        <f>VLOOKUP(Transactions[[#This Row],[Sub-category]],TblDV[],2,0)</f>
        <v>Discretionary</v>
      </c>
      <c r="I114" s="10" t="str">
        <f>VLOOKUP(Transactions[[#This Row],[Sub-category]],TblDV[],3,0)</f>
        <v>Expense</v>
      </c>
    </row>
    <row r="115" spans="1:9" ht="18.75" x14ac:dyDescent="0.3">
      <c r="A115" s="6" t="s">
        <v>41</v>
      </c>
      <c r="B115" s="9">
        <v>44268</v>
      </c>
      <c r="C115" s="6" t="s">
        <v>59</v>
      </c>
      <c r="D115" s="6">
        <v>54</v>
      </c>
      <c r="E115" s="6"/>
      <c r="F115" s="10">
        <f t="shared" si="1"/>
        <v>-54</v>
      </c>
      <c r="G115" s="10" t="s">
        <v>19</v>
      </c>
      <c r="H115" s="10" t="str">
        <f>VLOOKUP(Transactions[[#This Row],[Sub-category]],TblDV[],2,0)</f>
        <v>Dining Out</v>
      </c>
      <c r="I115" s="10" t="str">
        <f>VLOOKUP(Transactions[[#This Row],[Sub-category]],TblDV[],3,0)</f>
        <v>Expense</v>
      </c>
    </row>
    <row r="116" spans="1:9" ht="18.75" x14ac:dyDescent="0.3">
      <c r="A116" s="6" t="s">
        <v>41</v>
      </c>
      <c r="B116" s="9">
        <v>44269</v>
      </c>
      <c r="C116" s="6" t="s">
        <v>60</v>
      </c>
      <c r="D116" s="6">
        <v>30</v>
      </c>
      <c r="E116" s="6"/>
      <c r="F116" s="10">
        <f t="shared" si="1"/>
        <v>-30</v>
      </c>
      <c r="G116" s="10" t="s">
        <v>45</v>
      </c>
      <c r="H116" s="10" t="str">
        <f>VLOOKUP(Transactions[[#This Row],[Sub-category]],TblDV[],2,0)</f>
        <v>Transport</v>
      </c>
      <c r="I116" s="10" t="str">
        <f>VLOOKUP(Transactions[[#This Row],[Sub-category]],TblDV[],3,0)</f>
        <v>Expense</v>
      </c>
    </row>
    <row r="117" spans="1:9" ht="18.75" x14ac:dyDescent="0.3">
      <c r="A117" s="6" t="s">
        <v>39</v>
      </c>
      <c r="B117" s="9">
        <v>44270</v>
      </c>
      <c r="C117" s="6" t="s">
        <v>61</v>
      </c>
      <c r="D117" s="6">
        <v>30</v>
      </c>
      <c r="E117" s="6"/>
      <c r="F117" s="10">
        <f t="shared" si="1"/>
        <v>-30</v>
      </c>
      <c r="G117" s="10" t="s">
        <v>30</v>
      </c>
      <c r="H117" s="10" t="str">
        <f>VLOOKUP(Transactions[[#This Row],[Sub-category]],TblDV[],2,0)</f>
        <v>Discretionary</v>
      </c>
      <c r="I117" s="10" t="str">
        <f>VLOOKUP(Transactions[[#This Row],[Sub-category]],TblDV[],3,0)</f>
        <v>Expense</v>
      </c>
    </row>
    <row r="118" spans="1:9" ht="18.75" x14ac:dyDescent="0.3">
      <c r="A118" s="6" t="s">
        <v>41</v>
      </c>
      <c r="B118" s="9">
        <v>44270</v>
      </c>
      <c r="C118" s="6" t="s">
        <v>51</v>
      </c>
      <c r="D118" s="6">
        <v>5</v>
      </c>
      <c r="E118" s="6"/>
      <c r="F118" s="10">
        <f t="shared" si="1"/>
        <v>-5</v>
      </c>
      <c r="G118" s="10" t="s">
        <v>17</v>
      </c>
      <c r="H118" s="10" t="str">
        <f>VLOOKUP(Transactions[[#This Row],[Sub-category]],TblDV[],2,0)</f>
        <v>Dining Out</v>
      </c>
      <c r="I118" s="10" t="str">
        <f>VLOOKUP(Transactions[[#This Row],[Sub-category]],TblDV[],3,0)</f>
        <v>Expense</v>
      </c>
    </row>
    <row r="119" spans="1:9" ht="18.75" x14ac:dyDescent="0.3">
      <c r="A119" s="6" t="s">
        <v>41</v>
      </c>
      <c r="B119" s="9">
        <v>44271</v>
      </c>
      <c r="C119" s="6" t="s">
        <v>51</v>
      </c>
      <c r="D119" s="6">
        <v>5</v>
      </c>
      <c r="E119" s="6"/>
      <c r="F119" s="10">
        <f t="shared" si="1"/>
        <v>-5</v>
      </c>
      <c r="G119" s="10" t="s">
        <v>17</v>
      </c>
      <c r="H119" s="10" t="str">
        <f>VLOOKUP(Transactions[[#This Row],[Sub-category]],TblDV[],2,0)</f>
        <v>Dining Out</v>
      </c>
      <c r="I119" s="10" t="str">
        <f>VLOOKUP(Transactions[[#This Row],[Sub-category]],TblDV[],3,0)</f>
        <v>Expense</v>
      </c>
    </row>
    <row r="120" spans="1:9" ht="18.75" x14ac:dyDescent="0.3">
      <c r="A120" s="6" t="s">
        <v>39</v>
      </c>
      <c r="B120" s="9">
        <v>44271</v>
      </c>
      <c r="C120" s="6" t="s">
        <v>72</v>
      </c>
      <c r="D120" s="6">
        <v>75</v>
      </c>
      <c r="E120" s="6"/>
      <c r="F120" s="10">
        <f t="shared" si="1"/>
        <v>-75</v>
      </c>
      <c r="G120" s="10" t="s">
        <v>42</v>
      </c>
      <c r="H120" s="10" t="str">
        <f>VLOOKUP(Transactions[[#This Row],[Sub-category]],TblDV[],2,0)</f>
        <v>Medical</v>
      </c>
      <c r="I120" s="10" t="str">
        <f>VLOOKUP(Transactions[[#This Row],[Sub-category]],TblDV[],3,0)</f>
        <v>Expense</v>
      </c>
    </row>
    <row r="121" spans="1:9" ht="18.75" x14ac:dyDescent="0.3">
      <c r="A121" s="6" t="s">
        <v>39</v>
      </c>
      <c r="B121" s="9">
        <v>44271</v>
      </c>
      <c r="C121" s="6" t="s">
        <v>63</v>
      </c>
      <c r="D121" s="6">
        <v>40</v>
      </c>
      <c r="E121" s="6"/>
      <c r="F121" s="10">
        <f t="shared" si="1"/>
        <v>-40</v>
      </c>
      <c r="G121" s="10" t="s">
        <v>36</v>
      </c>
      <c r="H121" s="10" t="str">
        <f>VLOOKUP(Transactions[[#This Row],[Sub-category]],TblDV[],2,0)</f>
        <v>Living Expenses</v>
      </c>
      <c r="I121" s="10" t="str">
        <f>VLOOKUP(Transactions[[#This Row],[Sub-category]],TblDV[],3,0)</f>
        <v>Expense</v>
      </c>
    </row>
    <row r="122" spans="1:9" ht="18.75" x14ac:dyDescent="0.3">
      <c r="A122" s="6" t="s">
        <v>41</v>
      </c>
      <c r="B122" s="9">
        <v>44272</v>
      </c>
      <c r="C122" s="6" t="s">
        <v>64</v>
      </c>
      <c r="D122" s="6">
        <v>46.8</v>
      </c>
      <c r="E122" s="6"/>
      <c r="F122" s="10">
        <f t="shared" si="1"/>
        <v>-46.8</v>
      </c>
      <c r="G122" s="10" t="s">
        <v>28</v>
      </c>
      <c r="H122" s="10" t="str">
        <f>VLOOKUP(Transactions[[#This Row],[Sub-category]],TblDV[],2,0)</f>
        <v>Discretionary</v>
      </c>
      <c r="I122" s="10" t="str">
        <f>VLOOKUP(Transactions[[#This Row],[Sub-category]],TblDV[],3,0)</f>
        <v>Expense</v>
      </c>
    </row>
    <row r="123" spans="1:9" ht="18.75" x14ac:dyDescent="0.3">
      <c r="A123" s="6" t="s">
        <v>41</v>
      </c>
      <c r="B123" s="9">
        <v>44272</v>
      </c>
      <c r="C123" s="6" t="s">
        <v>65</v>
      </c>
      <c r="D123" s="6">
        <v>35</v>
      </c>
      <c r="E123" s="6"/>
      <c r="F123" s="10">
        <f t="shared" si="1"/>
        <v>-35</v>
      </c>
      <c r="G123" s="10" t="s">
        <v>23</v>
      </c>
      <c r="H123" s="10" t="str">
        <f>VLOOKUP(Transactions[[#This Row],[Sub-category]],TblDV[],2,0)</f>
        <v>Discretionary</v>
      </c>
      <c r="I123" s="10" t="str">
        <f>VLOOKUP(Transactions[[#This Row],[Sub-category]],TblDV[],3,0)</f>
        <v>Expense</v>
      </c>
    </row>
    <row r="124" spans="1:9" ht="18.75" x14ac:dyDescent="0.3">
      <c r="A124" s="6" t="s">
        <v>41</v>
      </c>
      <c r="B124" s="9">
        <v>44272</v>
      </c>
      <c r="C124" s="6" t="s">
        <v>51</v>
      </c>
      <c r="D124" s="6">
        <v>5</v>
      </c>
      <c r="E124" s="6"/>
      <c r="F124" s="10">
        <f t="shared" si="1"/>
        <v>-5</v>
      </c>
      <c r="G124" s="10" t="s">
        <v>17</v>
      </c>
      <c r="H124" s="10" t="str">
        <f>VLOOKUP(Transactions[[#This Row],[Sub-category]],TblDV[],2,0)</f>
        <v>Dining Out</v>
      </c>
      <c r="I124" s="10" t="str">
        <f>VLOOKUP(Transactions[[#This Row],[Sub-category]],TblDV[],3,0)</f>
        <v>Expense</v>
      </c>
    </row>
    <row r="125" spans="1:9" ht="18.75" x14ac:dyDescent="0.3">
      <c r="A125" s="6" t="s">
        <v>41</v>
      </c>
      <c r="B125" s="9">
        <v>44273</v>
      </c>
      <c r="C125" s="6" t="s">
        <v>51</v>
      </c>
      <c r="D125" s="6">
        <v>5</v>
      </c>
      <c r="E125" s="6"/>
      <c r="F125" s="10">
        <f t="shared" si="1"/>
        <v>-5</v>
      </c>
      <c r="G125" s="10" t="s">
        <v>17</v>
      </c>
      <c r="H125" s="10" t="str">
        <f>VLOOKUP(Transactions[[#This Row],[Sub-category]],TblDV[],2,0)</f>
        <v>Dining Out</v>
      </c>
      <c r="I125" s="10" t="str">
        <f>VLOOKUP(Transactions[[#This Row],[Sub-category]],TblDV[],3,0)</f>
        <v>Expense</v>
      </c>
    </row>
    <row r="126" spans="1:9" ht="18.75" x14ac:dyDescent="0.3">
      <c r="A126" s="6" t="s">
        <v>41</v>
      </c>
      <c r="B126" s="9">
        <v>44274</v>
      </c>
      <c r="C126" s="6" t="s">
        <v>51</v>
      </c>
      <c r="D126" s="6">
        <v>5</v>
      </c>
      <c r="E126" s="6"/>
      <c r="F126" s="10">
        <f t="shared" si="1"/>
        <v>-5</v>
      </c>
      <c r="G126" s="10" t="s">
        <v>17</v>
      </c>
      <c r="H126" s="10" t="str">
        <f>VLOOKUP(Transactions[[#This Row],[Sub-category]],TblDV[],2,0)</f>
        <v>Dining Out</v>
      </c>
      <c r="I126" s="10" t="str">
        <f>VLOOKUP(Transactions[[#This Row],[Sub-category]],TblDV[],3,0)</f>
        <v>Expense</v>
      </c>
    </row>
    <row r="127" spans="1:9" ht="18.75" x14ac:dyDescent="0.3">
      <c r="A127" s="6" t="s">
        <v>41</v>
      </c>
      <c r="B127" s="9">
        <v>44274</v>
      </c>
      <c r="C127" s="6" t="s">
        <v>54</v>
      </c>
      <c r="D127" s="6">
        <v>171.9</v>
      </c>
      <c r="E127" s="6"/>
      <c r="F127" s="10">
        <f t="shared" si="1"/>
        <v>-171.9</v>
      </c>
      <c r="G127" s="10" t="s">
        <v>34</v>
      </c>
      <c r="H127" s="10" t="str">
        <f>VLOOKUP(Transactions[[#This Row],[Sub-category]],TblDV[],2,0)</f>
        <v>Living Expenses</v>
      </c>
      <c r="I127" s="10" t="str">
        <f>VLOOKUP(Transactions[[#This Row],[Sub-category]],TblDV[],3,0)</f>
        <v>Expense</v>
      </c>
    </row>
    <row r="128" spans="1:9" ht="18.75" x14ac:dyDescent="0.3">
      <c r="A128" s="6" t="s">
        <v>41</v>
      </c>
      <c r="B128" s="9">
        <v>44275</v>
      </c>
      <c r="C128" s="6" t="s">
        <v>66</v>
      </c>
      <c r="D128" s="6">
        <v>39</v>
      </c>
      <c r="E128" s="6"/>
      <c r="F128" s="10">
        <f t="shared" si="1"/>
        <v>-39</v>
      </c>
      <c r="G128" s="10" t="s">
        <v>19</v>
      </c>
      <c r="H128" s="10" t="str">
        <f>VLOOKUP(Transactions[[#This Row],[Sub-category]],TblDV[],2,0)</f>
        <v>Dining Out</v>
      </c>
      <c r="I128" s="10" t="str">
        <f>VLOOKUP(Transactions[[#This Row],[Sub-category]],TblDV[],3,0)</f>
        <v>Expense</v>
      </c>
    </row>
    <row r="129" spans="1:9" ht="18.75" x14ac:dyDescent="0.3">
      <c r="A129" s="6" t="s">
        <v>41</v>
      </c>
      <c r="B129" s="9">
        <v>44276</v>
      </c>
      <c r="C129" s="6" t="s">
        <v>67</v>
      </c>
      <c r="D129" s="6">
        <v>14</v>
      </c>
      <c r="E129" s="6"/>
      <c r="F129" s="10">
        <f t="shared" si="1"/>
        <v>-14</v>
      </c>
      <c r="G129" s="10" t="s">
        <v>19</v>
      </c>
      <c r="H129" s="10" t="str">
        <f>VLOOKUP(Transactions[[#This Row],[Sub-category]],TblDV[],2,0)</f>
        <v>Dining Out</v>
      </c>
      <c r="I129" s="10" t="str">
        <f>VLOOKUP(Transactions[[#This Row],[Sub-category]],TblDV[],3,0)</f>
        <v>Expense</v>
      </c>
    </row>
    <row r="130" spans="1:9" ht="18.75" x14ac:dyDescent="0.3">
      <c r="A130" s="6" t="s">
        <v>39</v>
      </c>
      <c r="B130" s="9">
        <v>44277</v>
      </c>
      <c r="C130" s="6" t="s">
        <v>68</v>
      </c>
      <c r="D130" s="6">
        <v>55</v>
      </c>
      <c r="E130" s="6"/>
      <c r="F130" s="10">
        <f t="shared" ref="F130:F193" si="2">E130-D130</f>
        <v>-55</v>
      </c>
      <c r="G130" s="10" t="s">
        <v>15</v>
      </c>
      <c r="H130" s="10" t="str">
        <f>VLOOKUP(Transactions[[#This Row],[Sub-category]],TblDV[],2,0)</f>
        <v>Charity</v>
      </c>
      <c r="I130" s="10" t="str">
        <f>VLOOKUP(Transactions[[#This Row],[Sub-category]],TblDV[],3,0)</f>
        <v>Expense</v>
      </c>
    </row>
    <row r="131" spans="1:9" ht="18.75" x14ac:dyDescent="0.3">
      <c r="A131" s="6" t="s">
        <v>41</v>
      </c>
      <c r="B131" s="9">
        <v>44277</v>
      </c>
      <c r="C131" s="6" t="s">
        <v>56</v>
      </c>
      <c r="D131" s="6">
        <v>65</v>
      </c>
      <c r="E131" s="6"/>
      <c r="F131" s="10">
        <f t="shared" si="2"/>
        <v>-65</v>
      </c>
      <c r="G131" s="10" t="s">
        <v>43</v>
      </c>
      <c r="H131" s="10" t="str">
        <f>VLOOKUP(Transactions[[#This Row],[Sub-category]],TblDV[],2,0)</f>
        <v>Transport</v>
      </c>
      <c r="I131" s="10" t="str">
        <f>VLOOKUP(Transactions[[#This Row],[Sub-category]],TblDV[],3,0)</f>
        <v>Expense</v>
      </c>
    </row>
    <row r="132" spans="1:9" ht="18.75" x14ac:dyDescent="0.3">
      <c r="A132" s="6" t="s">
        <v>41</v>
      </c>
      <c r="B132" s="9">
        <v>44277</v>
      </c>
      <c r="C132" s="6" t="s">
        <v>51</v>
      </c>
      <c r="D132" s="6">
        <v>5</v>
      </c>
      <c r="E132" s="6"/>
      <c r="F132" s="10">
        <f t="shared" si="2"/>
        <v>-5</v>
      </c>
      <c r="G132" s="10" t="s">
        <v>17</v>
      </c>
      <c r="H132" s="10" t="str">
        <f>VLOOKUP(Transactions[[#This Row],[Sub-category]],TblDV[],2,0)</f>
        <v>Dining Out</v>
      </c>
      <c r="I132" s="10" t="str">
        <f>VLOOKUP(Transactions[[#This Row],[Sub-category]],TblDV[],3,0)</f>
        <v>Expense</v>
      </c>
    </row>
    <row r="133" spans="1:9" ht="18.75" x14ac:dyDescent="0.3">
      <c r="A133" s="6" t="s">
        <v>41</v>
      </c>
      <c r="B133" s="9">
        <v>44278</v>
      </c>
      <c r="C133" s="6" t="s">
        <v>51</v>
      </c>
      <c r="D133" s="6">
        <v>5</v>
      </c>
      <c r="E133" s="6"/>
      <c r="F133" s="10">
        <f t="shared" si="2"/>
        <v>-5</v>
      </c>
      <c r="G133" s="10" t="s">
        <v>17</v>
      </c>
      <c r="H133" s="10" t="str">
        <f>VLOOKUP(Transactions[[#This Row],[Sub-category]],TblDV[],2,0)</f>
        <v>Dining Out</v>
      </c>
      <c r="I133" s="10" t="str">
        <f>VLOOKUP(Transactions[[#This Row],[Sub-category]],TblDV[],3,0)</f>
        <v>Expense</v>
      </c>
    </row>
    <row r="134" spans="1:9" ht="18.75" x14ac:dyDescent="0.3">
      <c r="A134" s="6" t="s">
        <v>41</v>
      </c>
      <c r="B134" s="9">
        <v>44279</v>
      </c>
      <c r="C134" s="6" t="s">
        <v>51</v>
      </c>
      <c r="D134" s="6">
        <v>5</v>
      </c>
      <c r="E134" s="6"/>
      <c r="F134" s="10">
        <f t="shared" si="2"/>
        <v>-5</v>
      </c>
      <c r="G134" s="10" t="s">
        <v>17</v>
      </c>
      <c r="H134" s="10" t="str">
        <f>VLOOKUP(Transactions[[#This Row],[Sub-category]],TblDV[],2,0)</f>
        <v>Dining Out</v>
      </c>
      <c r="I134" s="10" t="str">
        <f>VLOOKUP(Transactions[[#This Row],[Sub-category]],TblDV[],3,0)</f>
        <v>Expense</v>
      </c>
    </row>
    <row r="135" spans="1:9" ht="18.75" x14ac:dyDescent="0.3">
      <c r="A135" s="6" t="s">
        <v>41</v>
      </c>
      <c r="B135" s="9">
        <v>44280</v>
      </c>
      <c r="C135" s="6" t="s">
        <v>51</v>
      </c>
      <c r="D135" s="6">
        <v>5</v>
      </c>
      <c r="E135" s="6"/>
      <c r="F135" s="10">
        <f t="shared" si="2"/>
        <v>-5</v>
      </c>
      <c r="G135" s="10" t="s">
        <v>17</v>
      </c>
      <c r="H135" s="10" t="str">
        <f>VLOOKUP(Transactions[[#This Row],[Sub-category]],TblDV[],2,0)</f>
        <v>Dining Out</v>
      </c>
      <c r="I135" s="10" t="str">
        <f>VLOOKUP(Transactions[[#This Row],[Sub-category]],TblDV[],3,0)</f>
        <v>Expense</v>
      </c>
    </row>
    <row r="136" spans="1:9" ht="18.75" x14ac:dyDescent="0.3">
      <c r="A136" s="6" t="s">
        <v>41</v>
      </c>
      <c r="B136" s="9">
        <v>44281</v>
      </c>
      <c r="C136" s="6" t="s">
        <v>51</v>
      </c>
      <c r="D136" s="6">
        <v>5</v>
      </c>
      <c r="E136" s="6"/>
      <c r="F136" s="10">
        <f t="shared" si="2"/>
        <v>-5</v>
      </c>
      <c r="G136" s="10" t="s">
        <v>17</v>
      </c>
      <c r="H136" s="10" t="str">
        <f>VLOOKUP(Transactions[[#This Row],[Sub-category]],TblDV[],2,0)</f>
        <v>Dining Out</v>
      </c>
      <c r="I136" s="10" t="str">
        <f>VLOOKUP(Transactions[[#This Row],[Sub-category]],TblDV[],3,0)</f>
        <v>Expense</v>
      </c>
    </row>
    <row r="137" spans="1:9" ht="18.75" x14ac:dyDescent="0.3">
      <c r="A137" s="6" t="s">
        <v>41</v>
      </c>
      <c r="B137" s="9">
        <v>44281</v>
      </c>
      <c r="C137" s="6" t="s">
        <v>54</v>
      </c>
      <c r="D137" s="6">
        <v>209</v>
      </c>
      <c r="E137" s="6"/>
      <c r="F137" s="10">
        <f t="shared" si="2"/>
        <v>-209</v>
      </c>
      <c r="G137" s="10" t="s">
        <v>34</v>
      </c>
      <c r="H137" s="10" t="str">
        <f>VLOOKUP(Transactions[[#This Row],[Sub-category]],TblDV[],2,0)</f>
        <v>Living Expenses</v>
      </c>
      <c r="I137" s="10" t="str">
        <f>VLOOKUP(Transactions[[#This Row],[Sub-category]],TblDV[],3,0)</f>
        <v>Expense</v>
      </c>
    </row>
    <row r="138" spans="1:9" ht="18.75" x14ac:dyDescent="0.3">
      <c r="A138" s="6" t="s">
        <v>41</v>
      </c>
      <c r="B138" s="9">
        <v>44282</v>
      </c>
      <c r="C138" s="6" t="s">
        <v>69</v>
      </c>
      <c r="D138" s="6">
        <v>127</v>
      </c>
      <c r="E138" s="6"/>
      <c r="F138" s="10">
        <f t="shared" si="2"/>
        <v>-127</v>
      </c>
      <c r="G138" s="10" t="s">
        <v>21</v>
      </c>
      <c r="H138" s="10" t="str">
        <f>VLOOKUP(Transactions[[#This Row],[Sub-category]],TblDV[],2,0)</f>
        <v>Discretionary</v>
      </c>
      <c r="I138" s="10" t="str">
        <f>VLOOKUP(Transactions[[#This Row],[Sub-category]],TblDV[],3,0)</f>
        <v>Expense</v>
      </c>
    </row>
    <row r="139" spans="1:9" ht="18.75" x14ac:dyDescent="0.3">
      <c r="A139" s="6" t="s">
        <v>41</v>
      </c>
      <c r="B139" s="9">
        <v>44282</v>
      </c>
      <c r="C139" s="6" t="s">
        <v>73</v>
      </c>
      <c r="D139" s="6">
        <v>177.2</v>
      </c>
      <c r="E139" s="6"/>
      <c r="F139" s="10">
        <f t="shared" si="2"/>
        <v>-177.2</v>
      </c>
      <c r="G139" s="10" t="s">
        <v>21</v>
      </c>
      <c r="H139" s="10" t="str">
        <f>VLOOKUP(Transactions[[#This Row],[Sub-category]],TblDV[],2,0)</f>
        <v>Discretionary</v>
      </c>
      <c r="I139" s="10" t="str">
        <f>VLOOKUP(Transactions[[#This Row],[Sub-category]],TblDV[],3,0)</f>
        <v>Expense</v>
      </c>
    </row>
    <row r="140" spans="1:9" ht="18.75" x14ac:dyDescent="0.3">
      <c r="A140" s="6" t="s">
        <v>41</v>
      </c>
      <c r="B140" s="9">
        <v>44283</v>
      </c>
      <c r="C140" s="6" t="s">
        <v>58</v>
      </c>
      <c r="D140" s="6">
        <v>147.1</v>
      </c>
      <c r="E140" s="6"/>
      <c r="F140" s="10">
        <f t="shared" si="2"/>
        <v>-147.1</v>
      </c>
      <c r="G140" s="10" t="s">
        <v>21</v>
      </c>
      <c r="H140" s="10" t="str">
        <f>VLOOKUP(Transactions[[#This Row],[Sub-category]],TblDV[],2,0)</f>
        <v>Discretionary</v>
      </c>
      <c r="I140" s="10" t="str">
        <f>VLOOKUP(Transactions[[#This Row],[Sub-category]],TblDV[],3,0)</f>
        <v>Expense</v>
      </c>
    </row>
    <row r="141" spans="1:9" ht="18.75" x14ac:dyDescent="0.3">
      <c r="A141" s="6" t="s">
        <v>41</v>
      </c>
      <c r="B141" s="9">
        <v>44283</v>
      </c>
      <c r="C141" s="6" t="s">
        <v>60</v>
      </c>
      <c r="D141" s="6">
        <v>25</v>
      </c>
      <c r="E141" s="6"/>
      <c r="F141" s="10">
        <f t="shared" si="2"/>
        <v>-25</v>
      </c>
      <c r="G141" s="10" t="s">
        <v>45</v>
      </c>
      <c r="H141" s="10" t="str">
        <f>VLOOKUP(Transactions[[#This Row],[Sub-category]],TblDV[],2,0)</f>
        <v>Transport</v>
      </c>
      <c r="I141" s="10" t="str">
        <f>VLOOKUP(Transactions[[#This Row],[Sub-category]],TblDV[],3,0)</f>
        <v>Expense</v>
      </c>
    </row>
    <row r="142" spans="1:9" ht="18.75" x14ac:dyDescent="0.3">
      <c r="A142" s="6" t="s">
        <v>41</v>
      </c>
      <c r="B142" s="9">
        <v>44284</v>
      </c>
      <c r="C142" s="6" t="s">
        <v>74</v>
      </c>
      <c r="D142" s="6">
        <v>15</v>
      </c>
      <c r="E142" s="6"/>
      <c r="F142" s="10">
        <f t="shared" si="2"/>
        <v>-15</v>
      </c>
      <c r="G142" s="10" t="s">
        <v>19</v>
      </c>
      <c r="H142" s="10" t="str">
        <f>VLOOKUP(Transactions[[#This Row],[Sub-category]],TblDV[],2,0)</f>
        <v>Dining Out</v>
      </c>
      <c r="I142" s="10" t="str">
        <f>VLOOKUP(Transactions[[#This Row],[Sub-category]],TblDV[],3,0)</f>
        <v>Expense</v>
      </c>
    </row>
    <row r="143" spans="1:9" ht="18.75" x14ac:dyDescent="0.3">
      <c r="A143" s="6" t="s">
        <v>41</v>
      </c>
      <c r="B143" s="9">
        <v>44285</v>
      </c>
      <c r="C143" s="6" t="s">
        <v>51</v>
      </c>
      <c r="D143" s="6">
        <v>5</v>
      </c>
      <c r="E143" s="6"/>
      <c r="F143" s="10">
        <f t="shared" si="2"/>
        <v>-5</v>
      </c>
      <c r="G143" s="10" t="s">
        <v>17</v>
      </c>
      <c r="H143" s="10" t="str">
        <f>VLOOKUP(Transactions[[#This Row],[Sub-category]],TblDV[],2,0)</f>
        <v>Dining Out</v>
      </c>
      <c r="I143" s="10" t="str">
        <f>VLOOKUP(Transactions[[#This Row],[Sub-category]],TblDV[],3,0)</f>
        <v>Expense</v>
      </c>
    </row>
    <row r="144" spans="1:9" ht="18.75" x14ac:dyDescent="0.3">
      <c r="A144" s="6" t="s">
        <v>41</v>
      </c>
      <c r="B144" s="9">
        <v>44286</v>
      </c>
      <c r="C144" s="6" t="s">
        <v>51</v>
      </c>
      <c r="D144" s="6">
        <v>5</v>
      </c>
      <c r="E144" s="6"/>
      <c r="F144" s="10">
        <f t="shared" si="2"/>
        <v>-5</v>
      </c>
      <c r="G144" s="10" t="s">
        <v>17</v>
      </c>
      <c r="H144" s="10" t="str">
        <f>VLOOKUP(Transactions[[#This Row],[Sub-category]],TblDV[],2,0)</f>
        <v>Dining Out</v>
      </c>
      <c r="I144" s="10" t="str">
        <f>VLOOKUP(Transactions[[#This Row],[Sub-category]],TblDV[],3,0)</f>
        <v>Expense</v>
      </c>
    </row>
    <row r="145" spans="1:9" ht="18.75" x14ac:dyDescent="0.3">
      <c r="A145" s="6" t="s">
        <v>39</v>
      </c>
      <c r="B145" s="9">
        <v>44287</v>
      </c>
      <c r="C145" s="6" t="s">
        <v>50</v>
      </c>
      <c r="D145" s="6"/>
      <c r="E145" s="6">
        <v>4000</v>
      </c>
      <c r="F145" s="10">
        <f t="shared" si="2"/>
        <v>4000</v>
      </c>
      <c r="G145" s="10" t="s">
        <v>46</v>
      </c>
      <c r="H145" s="10" t="str">
        <f>VLOOKUP(Transactions[[#This Row],[Sub-category]],TblDV[],2,0)</f>
        <v>Salary</v>
      </c>
      <c r="I145" s="10" t="str">
        <f>VLOOKUP(Transactions[[#This Row],[Sub-category]],TblDV[],3,0)</f>
        <v>Income</v>
      </c>
    </row>
    <row r="146" spans="1:9" ht="18.75" x14ac:dyDescent="0.3">
      <c r="A146" s="6" t="s">
        <v>41</v>
      </c>
      <c r="B146" s="9">
        <v>44287</v>
      </c>
      <c r="C146" s="6" t="s">
        <v>51</v>
      </c>
      <c r="D146" s="6">
        <v>5</v>
      </c>
      <c r="E146" s="6"/>
      <c r="F146" s="10">
        <f t="shared" si="2"/>
        <v>-5</v>
      </c>
      <c r="G146" s="10" t="s">
        <v>17</v>
      </c>
      <c r="H146" s="10" t="str">
        <f>VLOOKUP(Transactions[[#This Row],[Sub-category]],TblDV[],2,0)</f>
        <v>Dining Out</v>
      </c>
      <c r="I146" s="10" t="str">
        <f>VLOOKUP(Transactions[[#This Row],[Sub-category]],TblDV[],3,0)</f>
        <v>Expense</v>
      </c>
    </row>
    <row r="147" spans="1:9" ht="18.75" x14ac:dyDescent="0.3">
      <c r="A147" s="6" t="s">
        <v>39</v>
      </c>
      <c r="B147" s="9">
        <v>44288</v>
      </c>
      <c r="C147" s="6" t="s">
        <v>52</v>
      </c>
      <c r="D147" s="6">
        <v>900</v>
      </c>
      <c r="E147" s="6"/>
      <c r="F147" s="10">
        <f t="shared" si="2"/>
        <v>-900</v>
      </c>
      <c r="G147" s="10" t="s">
        <v>38</v>
      </c>
      <c r="H147" s="10" t="str">
        <f>VLOOKUP(Transactions[[#This Row],[Sub-category]],TblDV[],2,0)</f>
        <v>Living Expenses</v>
      </c>
      <c r="I147" s="10" t="str">
        <f>VLOOKUP(Transactions[[#This Row],[Sub-category]],TblDV[],3,0)</f>
        <v>Expense</v>
      </c>
    </row>
    <row r="148" spans="1:9" ht="18.75" x14ac:dyDescent="0.3">
      <c r="A148" s="6" t="s">
        <v>39</v>
      </c>
      <c r="B148" s="9">
        <v>44288</v>
      </c>
      <c r="C148" s="6" t="s">
        <v>53</v>
      </c>
      <c r="D148" s="6">
        <v>150</v>
      </c>
      <c r="E148" s="6"/>
      <c r="F148" s="10">
        <f t="shared" si="2"/>
        <v>-150</v>
      </c>
      <c r="G148" s="10" t="s">
        <v>44</v>
      </c>
      <c r="H148" s="10" t="str">
        <f>VLOOKUP(Transactions[[#This Row],[Sub-category]],TblDV[],2,0)</f>
        <v>Transport</v>
      </c>
      <c r="I148" s="10" t="str">
        <f>VLOOKUP(Transactions[[#This Row],[Sub-category]],TblDV[],3,0)</f>
        <v>Expense</v>
      </c>
    </row>
    <row r="149" spans="1:9" ht="18.75" x14ac:dyDescent="0.3">
      <c r="A149" s="6" t="s">
        <v>41</v>
      </c>
      <c r="B149" s="9">
        <v>44288</v>
      </c>
      <c r="C149" s="6" t="s">
        <v>51</v>
      </c>
      <c r="D149" s="6">
        <v>5</v>
      </c>
      <c r="E149" s="6"/>
      <c r="F149" s="10">
        <f t="shared" si="2"/>
        <v>-5</v>
      </c>
      <c r="G149" s="10" t="s">
        <v>17</v>
      </c>
      <c r="H149" s="10" t="str">
        <f>VLOOKUP(Transactions[[#This Row],[Sub-category]],TblDV[],2,0)</f>
        <v>Dining Out</v>
      </c>
      <c r="I149" s="10" t="str">
        <f>VLOOKUP(Transactions[[#This Row],[Sub-category]],TblDV[],3,0)</f>
        <v>Expense</v>
      </c>
    </row>
    <row r="150" spans="1:9" ht="18.75" x14ac:dyDescent="0.3">
      <c r="A150" s="6" t="s">
        <v>41</v>
      </c>
      <c r="B150" s="9">
        <v>44289</v>
      </c>
      <c r="C150" s="6" t="s">
        <v>51</v>
      </c>
      <c r="D150" s="6">
        <v>5</v>
      </c>
      <c r="E150" s="6"/>
      <c r="F150" s="10">
        <f t="shared" si="2"/>
        <v>-5</v>
      </c>
      <c r="G150" s="10" t="s">
        <v>17</v>
      </c>
      <c r="H150" s="10" t="str">
        <f>VLOOKUP(Transactions[[#This Row],[Sub-category]],TblDV[],2,0)</f>
        <v>Dining Out</v>
      </c>
      <c r="I150" s="10" t="str">
        <f>VLOOKUP(Transactions[[#This Row],[Sub-category]],TblDV[],3,0)</f>
        <v>Expense</v>
      </c>
    </row>
    <row r="151" spans="1:9" ht="18.75" x14ac:dyDescent="0.3">
      <c r="A151" s="6" t="s">
        <v>41</v>
      </c>
      <c r="B151" s="9">
        <v>44290</v>
      </c>
      <c r="C151" s="6" t="s">
        <v>51</v>
      </c>
      <c r="D151" s="6">
        <v>5</v>
      </c>
      <c r="E151" s="6"/>
      <c r="F151" s="10">
        <f t="shared" si="2"/>
        <v>-5</v>
      </c>
      <c r="G151" s="10" t="s">
        <v>17</v>
      </c>
      <c r="H151" s="10" t="str">
        <f>VLOOKUP(Transactions[[#This Row],[Sub-category]],TblDV[],2,0)</f>
        <v>Dining Out</v>
      </c>
      <c r="I151" s="10" t="str">
        <f>VLOOKUP(Transactions[[#This Row],[Sub-category]],TblDV[],3,0)</f>
        <v>Expense</v>
      </c>
    </row>
    <row r="152" spans="1:9" ht="18.75" x14ac:dyDescent="0.3">
      <c r="A152" s="6" t="s">
        <v>41</v>
      </c>
      <c r="B152" s="9">
        <v>44291</v>
      </c>
      <c r="C152" s="6" t="s">
        <v>51</v>
      </c>
      <c r="D152" s="6">
        <v>5</v>
      </c>
      <c r="E152" s="6"/>
      <c r="F152" s="10">
        <f t="shared" si="2"/>
        <v>-5</v>
      </c>
      <c r="G152" s="10" t="s">
        <v>17</v>
      </c>
      <c r="H152" s="10" t="str">
        <f>VLOOKUP(Transactions[[#This Row],[Sub-category]],TblDV[],2,0)</f>
        <v>Dining Out</v>
      </c>
      <c r="I152" s="10" t="str">
        <f>VLOOKUP(Transactions[[#This Row],[Sub-category]],TblDV[],3,0)</f>
        <v>Expense</v>
      </c>
    </row>
    <row r="153" spans="1:9" ht="18.75" x14ac:dyDescent="0.3">
      <c r="A153" s="6" t="s">
        <v>41</v>
      </c>
      <c r="B153" s="9">
        <v>44291</v>
      </c>
      <c r="C153" s="6" t="s">
        <v>54</v>
      </c>
      <c r="D153" s="6">
        <v>158.19999999999999</v>
      </c>
      <c r="E153" s="6"/>
      <c r="F153" s="10">
        <f t="shared" si="2"/>
        <v>-158.19999999999999</v>
      </c>
      <c r="G153" s="10" t="s">
        <v>34</v>
      </c>
      <c r="H153" s="10" t="str">
        <f>VLOOKUP(Transactions[[#This Row],[Sub-category]],TblDV[],2,0)</f>
        <v>Living Expenses</v>
      </c>
      <c r="I153" s="10" t="str">
        <f>VLOOKUP(Transactions[[#This Row],[Sub-category]],TblDV[],3,0)</f>
        <v>Expense</v>
      </c>
    </row>
    <row r="154" spans="1:9" ht="18.75" x14ac:dyDescent="0.3">
      <c r="A154" s="6" t="s">
        <v>39</v>
      </c>
      <c r="B154" s="9">
        <v>44294</v>
      </c>
      <c r="C154" s="6" t="s">
        <v>55</v>
      </c>
      <c r="D154" s="6">
        <v>53.2</v>
      </c>
      <c r="E154" s="6"/>
      <c r="F154" s="10">
        <f t="shared" si="2"/>
        <v>-53.2</v>
      </c>
      <c r="G154" s="10" t="s">
        <v>32</v>
      </c>
      <c r="H154" s="10" t="str">
        <f>VLOOKUP(Transactions[[#This Row],[Sub-category]],TblDV[],2,0)</f>
        <v>Living Expenses</v>
      </c>
      <c r="I154" s="10" t="str">
        <f>VLOOKUP(Transactions[[#This Row],[Sub-category]],TblDV[],3,0)</f>
        <v>Expense</v>
      </c>
    </row>
    <row r="155" spans="1:9" ht="18.75" x14ac:dyDescent="0.3">
      <c r="A155" s="6" t="s">
        <v>41</v>
      </c>
      <c r="B155" s="9">
        <v>44294</v>
      </c>
      <c r="C155" s="6" t="s">
        <v>51</v>
      </c>
      <c r="D155" s="6">
        <v>5</v>
      </c>
      <c r="E155" s="6"/>
      <c r="F155" s="10">
        <f t="shared" si="2"/>
        <v>-5</v>
      </c>
      <c r="G155" s="10" t="s">
        <v>17</v>
      </c>
      <c r="H155" s="10" t="str">
        <f>VLOOKUP(Transactions[[#This Row],[Sub-category]],TblDV[],2,0)</f>
        <v>Dining Out</v>
      </c>
      <c r="I155" s="10" t="str">
        <f>VLOOKUP(Transactions[[#This Row],[Sub-category]],TblDV[],3,0)</f>
        <v>Expense</v>
      </c>
    </row>
    <row r="156" spans="1:9" ht="18.75" x14ac:dyDescent="0.3">
      <c r="A156" s="6" t="s">
        <v>41</v>
      </c>
      <c r="B156" s="9">
        <v>44295</v>
      </c>
      <c r="C156" s="6" t="s">
        <v>51</v>
      </c>
      <c r="D156" s="6">
        <v>5</v>
      </c>
      <c r="E156" s="6"/>
      <c r="F156" s="10">
        <f t="shared" si="2"/>
        <v>-5</v>
      </c>
      <c r="G156" s="10" t="s">
        <v>17</v>
      </c>
      <c r="H156" s="10" t="str">
        <f>VLOOKUP(Transactions[[#This Row],[Sub-category]],TblDV[],2,0)</f>
        <v>Dining Out</v>
      </c>
      <c r="I156" s="10" t="str">
        <f>VLOOKUP(Transactions[[#This Row],[Sub-category]],TblDV[],3,0)</f>
        <v>Expense</v>
      </c>
    </row>
    <row r="157" spans="1:9" ht="18.75" x14ac:dyDescent="0.3">
      <c r="A157" s="6" t="s">
        <v>41</v>
      </c>
      <c r="B157" s="9">
        <v>44296</v>
      </c>
      <c r="C157" s="6" t="s">
        <v>56</v>
      </c>
      <c r="D157" s="6">
        <v>79.900000000000006</v>
      </c>
      <c r="E157" s="6"/>
      <c r="F157" s="10">
        <f t="shared" si="2"/>
        <v>-79.900000000000006</v>
      </c>
      <c r="G157" s="10" t="s">
        <v>43</v>
      </c>
      <c r="H157" s="10" t="str">
        <f>VLOOKUP(Transactions[[#This Row],[Sub-category]],TblDV[],2,0)</f>
        <v>Transport</v>
      </c>
      <c r="I157" s="10" t="str">
        <f>VLOOKUP(Transactions[[#This Row],[Sub-category]],TblDV[],3,0)</f>
        <v>Expense</v>
      </c>
    </row>
    <row r="158" spans="1:9" ht="18.75" x14ac:dyDescent="0.3">
      <c r="A158" s="6" t="s">
        <v>41</v>
      </c>
      <c r="B158" s="9">
        <v>44296</v>
      </c>
      <c r="C158" s="6" t="s">
        <v>51</v>
      </c>
      <c r="D158" s="6">
        <v>5</v>
      </c>
      <c r="E158" s="6"/>
      <c r="F158" s="10">
        <f t="shared" si="2"/>
        <v>-5</v>
      </c>
      <c r="G158" s="10" t="s">
        <v>17</v>
      </c>
      <c r="H158" s="10" t="str">
        <f>VLOOKUP(Transactions[[#This Row],[Sub-category]],TblDV[],2,0)</f>
        <v>Dining Out</v>
      </c>
      <c r="I158" s="10" t="str">
        <f>VLOOKUP(Transactions[[#This Row],[Sub-category]],TblDV[],3,0)</f>
        <v>Expense</v>
      </c>
    </row>
    <row r="159" spans="1:9" ht="18.75" x14ac:dyDescent="0.3">
      <c r="A159" s="6" t="s">
        <v>41</v>
      </c>
      <c r="B159" s="9">
        <v>44297</v>
      </c>
      <c r="C159" s="6" t="s">
        <v>51</v>
      </c>
      <c r="D159" s="6">
        <v>5</v>
      </c>
      <c r="E159" s="6"/>
      <c r="F159" s="10">
        <f t="shared" si="2"/>
        <v>-5</v>
      </c>
      <c r="G159" s="10" t="s">
        <v>17</v>
      </c>
      <c r="H159" s="10" t="str">
        <f>VLOOKUP(Transactions[[#This Row],[Sub-category]],TblDV[],2,0)</f>
        <v>Dining Out</v>
      </c>
      <c r="I159" s="10" t="str">
        <f>VLOOKUP(Transactions[[#This Row],[Sub-category]],TblDV[],3,0)</f>
        <v>Expense</v>
      </c>
    </row>
    <row r="160" spans="1:9" ht="18.75" x14ac:dyDescent="0.3">
      <c r="A160" s="6" t="s">
        <v>41</v>
      </c>
      <c r="B160" s="9">
        <v>44298</v>
      </c>
      <c r="C160" s="6" t="s">
        <v>54</v>
      </c>
      <c r="D160" s="6">
        <v>98</v>
      </c>
      <c r="E160" s="6"/>
      <c r="F160" s="10">
        <f t="shared" si="2"/>
        <v>-98</v>
      </c>
      <c r="G160" s="10" t="s">
        <v>34</v>
      </c>
      <c r="H160" s="10" t="str">
        <f>VLOOKUP(Transactions[[#This Row],[Sub-category]],TblDV[],2,0)</f>
        <v>Living Expenses</v>
      </c>
      <c r="I160" s="10" t="str">
        <f>VLOOKUP(Transactions[[#This Row],[Sub-category]],TblDV[],3,0)</f>
        <v>Expense</v>
      </c>
    </row>
    <row r="161" spans="1:9" ht="18.75" x14ac:dyDescent="0.3">
      <c r="A161" s="6" t="s">
        <v>41</v>
      </c>
      <c r="B161" s="9">
        <v>44298</v>
      </c>
      <c r="C161" s="6" t="s">
        <v>51</v>
      </c>
      <c r="D161" s="6">
        <v>5</v>
      </c>
      <c r="E161" s="6"/>
      <c r="F161" s="10">
        <f t="shared" si="2"/>
        <v>-5</v>
      </c>
      <c r="G161" s="10" t="s">
        <v>17</v>
      </c>
      <c r="H161" s="10" t="str">
        <f>VLOOKUP(Transactions[[#This Row],[Sub-category]],TblDV[],2,0)</f>
        <v>Dining Out</v>
      </c>
      <c r="I161" s="10" t="str">
        <f>VLOOKUP(Transactions[[#This Row],[Sub-category]],TblDV[],3,0)</f>
        <v>Expense</v>
      </c>
    </row>
    <row r="162" spans="1:9" ht="18.75" x14ac:dyDescent="0.3">
      <c r="A162" s="6" t="s">
        <v>41</v>
      </c>
      <c r="B162" s="9">
        <v>44299</v>
      </c>
      <c r="C162" s="6" t="s">
        <v>51</v>
      </c>
      <c r="D162" s="6">
        <v>5</v>
      </c>
      <c r="E162" s="6"/>
      <c r="F162" s="10">
        <f t="shared" si="2"/>
        <v>-5</v>
      </c>
      <c r="G162" s="10" t="s">
        <v>17</v>
      </c>
      <c r="H162" s="10" t="str">
        <f>VLOOKUP(Transactions[[#This Row],[Sub-category]],TblDV[],2,0)</f>
        <v>Dining Out</v>
      </c>
      <c r="I162" s="10" t="str">
        <f>VLOOKUP(Transactions[[#This Row],[Sub-category]],TblDV[],3,0)</f>
        <v>Expense</v>
      </c>
    </row>
    <row r="163" spans="1:9" ht="18.75" x14ac:dyDescent="0.3">
      <c r="A163" s="6" t="s">
        <v>41</v>
      </c>
      <c r="B163" s="9">
        <v>44299</v>
      </c>
      <c r="C163" s="6" t="s">
        <v>57</v>
      </c>
      <c r="D163" s="6">
        <v>42.8</v>
      </c>
      <c r="E163" s="6"/>
      <c r="F163" s="10">
        <f t="shared" si="2"/>
        <v>-42.8</v>
      </c>
      <c r="G163" s="10" t="s">
        <v>23</v>
      </c>
      <c r="H163" s="10" t="str">
        <f>VLOOKUP(Transactions[[#This Row],[Sub-category]],TblDV[],2,0)</f>
        <v>Discretionary</v>
      </c>
      <c r="I163" s="10" t="str">
        <f>VLOOKUP(Transactions[[#This Row],[Sub-category]],TblDV[],3,0)</f>
        <v>Expense</v>
      </c>
    </row>
    <row r="164" spans="1:9" ht="18.75" x14ac:dyDescent="0.3">
      <c r="A164" s="6" t="s">
        <v>41</v>
      </c>
      <c r="B164" s="9">
        <v>44299</v>
      </c>
      <c r="C164" s="6" t="s">
        <v>58</v>
      </c>
      <c r="D164" s="6">
        <v>100.9</v>
      </c>
      <c r="E164" s="6"/>
      <c r="F164" s="10">
        <f t="shared" si="2"/>
        <v>-100.9</v>
      </c>
      <c r="G164" s="10" t="s">
        <v>21</v>
      </c>
      <c r="H164" s="10" t="str">
        <f>VLOOKUP(Transactions[[#This Row],[Sub-category]],TblDV[],2,0)</f>
        <v>Discretionary</v>
      </c>
      <c r="I164" s="10" t="str">
        <f>VLOOKUP(Transactions[[#This Row],[Sub-category]],TblDV[],3,0)</f>
        <v>Expense</v>
      </c>
    </row>
    <row r="165" spans="1:9" ht="18.75" x14ac:dyDescent="0.3">
      <c r="A165" s="6" t="s">
        <v>41</v>
      </c>
      <c r="B165" s="9">
        <v>44299</v>
      </c>
      <c r="C165" s="6" t="s">
        <v>59</v>
      </c>
      <c r="D165" s="6">
        <v>54.9</v>
      </c>
      <c r="E165" s="6"/>
      <c r="F165" s="10">
        <f t="shared" si="2"/>
        <v>-54.9</v>
      </c>
      <c r="G165" s="10" t="s">
        <v>19</v>
      </c>
      <c r="H165" s="10" t="str">
        <f>VLOOKUP(Transactions[[#This Row],[Sub-category]],TblDV[],2,0)</f>
        <v>Dining Out</v>
      </c>
      <c r="I165" s="10" t="str">
        <f>VLOOKUP(Transactions[[#This Row],[Sub-category]],TblDV[],3,0)</f>
        <v>Expense</v>
      </c>
    </row>
    <row r="166" spans="1:9" ht="18.75" x14ac:dyDescent="0.3">
      <c r="A166" s="6" t="s">
        <v>41</v>
      </c>
      <c r="B166" s="9">
        <v>44300</v>
      </c>
      <c r="C166" s="6" t="s">
        <v>60</v>
      </c>
      <c r="D166" s="6">
        <v>31</v>
      </c>
      <c r="E166" s="6"/>
      <c r="F166" s="10">
        <f t="shared" si="2"/>
        <v>-31</v>
      </c>
      <c r="G166" s="10" t="s">
        <v>45</v>
      </c>
      <c r="H166" s="10" t="str">
        <f>VLOOKUP(Transactions[[#This Row],[Sub-category]],TblDV[],2,0)</f>
        <v>Transport</v>
      </c>
      <c r="I166" s="10" t="str">
        <f>VLOOKUP(Transactions[[#This Row],[Sub-category]],TblDV[],3,0)</f>
        <v>Expense</v>
      </c>
    </row>
    <row r="167" spans="1:9" ht="18.75" x14ac:dyDescent="0.3">
      <c r="A167" s="6" t="s">
        <v>39</v>
      </c>
      <c r="B167" s="9">
        <v>44301</v>
      </c>
      <c r="C167" s="6" t="s">
        <v>61</v>
      </c>
      <c r="D167" s="6">
        <v>30</v>
      </c>
      <c r="E167" s="6"/>
      <c r="F167" s="10">
        <f t="shared" si="2"/>
        <v>-30</v>
      </c>
      <c r="G167" s="10" t="s">
        <v>30</v>
      </c>
      <c r="H167" s="10" t="str">
        <f>VLOOKUP(Transactions[[#This Row],[Sub-category]],TblDV[],2,0)</f>
        <v>Discretionary</v>
      </c>
      <c r="I167" s="10" t="str">
        <f>VLOOKUP(Transactions[[#This Row],[Sub-category]],TblDV[],3,0)</f>
        <v>Expense</v>
      </c>
    </row>
    <row r="168" spans="1:9" ht="18.75" x14ac:dyDescent="0.3">
      <c r="A168" s="6" t="s">
        <v>41</v>
      </c>
      <c r="B168" s="9">
        <v>44301</v>
      </c>
      <c r="C168" s="6" t="s">
        <v>51</v>
      </c>
      <c r="D168" s="6">
        <v>5</v>
      </c>
      <c r="E168" s="6"/>
      <c r="F168" s="10">
        <f t="shared" si="2"/>
        <v>-5</v>
      </c>
      <c r="G168" s="10" t="s">
        <v>17</v>
      </c>
      <c r="H168" s="10" t="str">
        <f>VLOOKUP(Transactions[[#This Row],[Sub-category]],TblDV[],2,0)</f>
        <v>Dining Out</v>
      </c>
      <c r="I168" s="10" t="str">
        <f>VLOOKUP(Transactions[[#This Row],[Sub-category]],TblDV[],3,0)</f>
        <v>Expense</v>
      </c>
    </row>
    <row r="169" spans="1:9" ht="18.75" x14ac:dyDescent="0.3">
      <c r="A169" s="6" t="s">
        <v>41</v>
      </c>
      <c r="B169" s="9">
        <v>44302</v>
      </c>
      <c r="C169" s="6" t="s">
        <v>51</v>
      </c>
      <c r="D169" s="6">
        <v>5</v>
      </c>
      <c r="E169" s="6"/>
      <c r="F169" s="10">
        <f t="shared" si="2"/>
        <v>-5</v>
      </c>
      <c r="G169" s="10" t="s">
        <v>17</v>
      </c>
      <c r="H169" s="10" t="str">
        <f>VLOOKUP(Transactions[[#This Row],[Sub-category]],TblDV[],2,0)</f>
        <v>Dining Out</v>
      </c>
      <c r="I169" s="10" t="str">
        <f>VLOOKUP(Transactions[[#This Row],[Sub-category]],TblDV[],3,0)</f>
        <v>Expense</v>
      </c>
    </row>
    <row r="170" spans="1:9" ht="18.75" x14ac:dyDescent="0.3">
      <c r="A170" s="6" t="s">
        <v>39</v>
      </c>
      <c r="B170" s="9">
        <v>44302</v>
      </c>
      <c r="C170" s="6" t="s">
        <v>63</v>
      </c>
      <c r="D170" s="6">
        <v>40</v>
      </c>
      <c r="E170" s="6"/>
      <c r="F170" s="10">
        <f t="shared" si="2"/>
        <v>-40</v>
      </c>
      <c r="G170" s="10" t="s">
        <v>36</v>
      </c>
      <c r="H170" s="10" t="str">
        <f>VLOOKUP(Transactions[[#This Row],[Sub-category]],TblDV[],2,0)</f>
        <v>Living Expenses</v>
      </c>
      <c r="I170" s="10" t="str">
        <f>VLOOKUP(Transactions[[#This Row],[Sub-category]],TblDV[],3,0)</f>
        <v>Expense</v>
      </c>
    </row>
    <row r="171" spans="1:9" ht="18.75" x14ac:dyDescent="0.3">
      <c r="A171" s="6" t="s">
        <v>41</v>
      </c>
      <c r="B171" s="9">
        <v>44303</v>
      </c>
      <c r="C171" s="6" t="s">
        <v>64</v>
      </c>
      <c r="D171" s="6">
        <v>47.9</v>
      </c>
      <c r="E171" s="6"/>
      <c r="F171" s="10">
        <f t="shared" si="2"/>
        <v>-47.9</v>
      </c>
      <c r="G171" s="10" t="s">
        <v>28</v>
      </c>
      <c r="H171" s="10" t="str">
        <f>VLOOKUP(Transactions[[#This Row],[Sub-category]],TblDV[],2,0)</f>
        <v>Discretionary</v>
      </c>
      <c r="I171" s="10" t="str">
        <f>VLOOKUP(Transactions[[#This Row],[Sub-category]],TblDV[],3,0)</f>
        <v>Expense</v>
      </c>
    </row>
    <row r="172" spans="1:9" ht="18.75" x14ac:dyDescent="0.3">
      <c r="A172" s="6" t="s">
        <v>41</v>
      </c>
      <c r="B172" s="9">
        <v>44303</v>
      </c>
      <c r="C172" s="6" t="s">
        <v>65</v>
      </c>
      <c r="D172" s="6">
        <v>35</v>
      </c>
      <c r="E172" s="6"/>
      <c r="F172" s="10">
        <f t="shared" si="2"/>
        <v>-35</v>
      </c>
      <c r="G172" s="10" t="s">
        <v>23</v>
      </c>
      <c r="H172" s="10" t="str">
        <f>VLOOKUP(Transactions[[#This Row],[Sub-category]],TblDV[],2,0)</f>
        <v>Discretionary</v>
      </c>
      <c r="I172" s="10" t="str">
        <f>VLOOKUP(Transactions[[#This Row],[Sub-category]],TblDV[],3,0)</f>
        <v>Expense</v>
      </c>
    </row>
    <row r="173" spans="1:9" ht="18.75" x14ac:dyDescent="0.3">
      <c r="A173" s="6" t="s">
        <v>41</v>
      </c>
      <c r="B173" s="9">
        <v>44303</v>
      </c>
      <c r="C173" s="6" t="s">
        <v>51</v>
      </c>
      <c r="D173" s="6">
        <v>5</v>
      </c>
      <c r="E173" s="6"/>
      <c r="F173" s="10">
        <f t="shared" si="2"/>
        <v>-5</v>
      </c>
      <c r="G173" s="10" t="s">
        <v>17</v>
      </c>
      <c r="H173" s="10" t="str">
        <f>VLOOKUP(Transactions[[#This Row],[Sub-category]],TblDV[],2,0)</f>
        <v>Dining Out</v>
      </c>
      <c r="I173" s="10" t="str">
        <f>VLOOKUP(Transactions[[#This Row],[Sub-category]],TblDV[],3,0)</f>
        <v>Expense</v>
      </c>
    </row>
    <row r="174" spans="1:9" ht="18.75" x14ac:dyDescent="0.3">
      <c r="A174" s="6" t="s">
        <v>41</v>
      </c>
      <c r="B174" s="9">
        <v>44304</v>
      </c>
      <c r="C174" s="6" t="s">
        <v>51</v>
      </c>
      <c r="D174" s="6">
        <v>5</v>
      </c>
      <c r="E174" s="6"/>
      <c r="F174" s="10">
        <f t="shared" si="2"/>
        <v>-5</v>
      </c>
      <c r="G174" s="10" t="s">
        <v>17</v>
      </c>
      <c r="H174" s="10" t="str">
        <f>VLOOKUP(Transactions[[#This Row],[Sub-category]],TblDV[],2,0)</f>
        <v>Dining Out</v>
      </c>
      <c r="I174" s="10" t="str">
        <f>VLOOKUP(Transactions[[#This Row],[Sub-category]],TblDV[],3,0)</f>
        <v>Expense</v>
      </c>
    </row>
    <row r="175" spans="1:9" ht="18.75" x14ac:dyDescent="0.3">
      <c r="A175" s="6" t="s">
        <v>41</v>
      </c>
      <c r="B175" s="9">
        <v>44305</v>
      </c>
      <c r="C175" s="6" t="s">
        <v>51</v>
      </c>
      <c r="D175" s="6">
        <v>5</v>
      </c>
      <c r="E175" s="6"/>
      <c r="F175" s="10">
        <f t="shared" si="2"/>
        <v>-5</v>
      </c>
      <c r="G175" s="10" t="s">
        <v>17</v>
      </c>
      <c r="H175" s="10" t="str">
        <f>VLOOKUP(Transactions[[#This Row],[Sub-category]],TblDV[],2,0)</f>
        <v>Dining Out</v>
      </c>
      <c r="I175" s="10" t="str">
        <f>VLOOKUP(Transactions[[#This Row],[Sub-category]],TblDV[],3,0)</f>
        <v>Expense</v>
      </c>
    </row>
    <row r="176" spans="1:9" ht="18.75" x14ac:dyDescent="0.3">
      <c r="A176" s="6" t="s">
        <v>41</v>
      </c>
      <c r="B176" s="9">
        <v>44305</v>
      </c>
      <c r="C176" s="6" t="s">
        <v>54</v>
      </c>
      <c r="D176" s="6">
        <v>173</v>
      </c>
      <c r="E176" s="6"/>
      <c r="F176" s="10">
        <f t="shared" si="2"/>
        <v>-173</v>
      </c>
      <c r="G176" s="10" t="s">
        <v>34</v>
      </c>
      <c r="H176" s="10" t="str">
        <f>VLOOKUP(Transactions[[#This Row],[Sub-category]],TblDV[],2,0)</f>
        <v>Living Expenses</v>
      </c>
      <c r="I176" s="10" t="str">
        <f>VLOOKUP(Transactions[[#This Row],[Sub-category]],TblDV[],3,0)</f>
        <v>Expense</v>
      </c>
    </row>
    <row r="177" spans="1:9" ht="18.75" x14ac:dyDescent="0.3">
      <c r="A177" s="6" t="s">
        <v>41</v>
      </c>
      <c r="B177" s="9">
        <v>44306</v>
      </c>
      <c r="C177" s="6" t="s">
        <v>66</v>
      </c>
      <c r="D177" s="6">
        <v>40.1</v>
      </c>
      <c r="E177" s="6"/>
      <c r="F177" s="10">
        <f t="shared" si="2"/>
        <v>-40.1</v>
      </c>
      <c r="G177" s="10" t="s">
        <v>19</v>
      </c>
      <c r="H177" s="10" t="str">
        <f>VLOOKUP(Transactions[[#This Row],[Sub-category]],TblDV[],2,0)</f>
        <v>Dining Out</v>
      </c>
      <c r="I177" s="10" t="str">
        <f>VLOOKUP(Transactions[[#This Row],[Sub-category]],TblDV[],3,0)</f>
        <v>Expense</v>
      </c>
    </row>
    <row r="178" spans="1:9" ht="18.75" x14ac:dyDescent="0.3">
      <c r="A178" s="6" t="s">
        <v>41</v>
      </c>
      <c r="B178" s="9">
        <v>44307</v>
      </c>
      <c r="C178" s="6" t="s">
        <v>67</v>
      </c>
      <c r="D178" s="6">
        <v>15.1</v>
      </c>
      <c r="E178" s="6"/>
      <c r="F178" s="10">
        <f t="shared" si="2"/>
        <v>-15.1</v>
      </c>
      <c r="G178" s="10" t="s">
        <v>19</v>
      </c>
      <c r="H178" s="10" t="str">
        <f>VLOOKUP(Transactions[[#This Row],[Sub-category]],TblDV[],2,0)</f>
        <v>Dining Out</v>
      </c>
      <c r="I178" s="10" t="str">
        <f>VLOOKUP(Transactions[[#This Row],[Sub-category]],TblDV[],3,0)</f>
        <v>Expense</v>
      </c>
    </row>
    <row r="179" spans="1:9" ht="18.75" x14ac:dyDescent="0.3">
      <c r="A179" s="6" t="s">
        <v>39</v>
      </c>
      <c r="B179" s="9">
        <v>44308</v>
      </c>
      <c r="C179" s="6" t="s">
        <v>68</v>
      </c>
      <c r="D179" s="6">
        <v>55</v>
      </c>
      <c r="E179" s="6"/>
      <c r="F179" s="10">
        <f t="shared" si="2"/>
        <v>-55</v>
      </c>
      <c r="G179" s="10" t="s">
        <v>15</v>
      </c>
      <c r="H179" s="10" t="str">
        <f>VLOOKUP(Transactions[[#This Row],[Sub-category]],TblDV[],2,0)</f>
        <v>Charity</v>
      </c>
      <c r="I179" s="10" t="str">
        <f>VLOOKUP(Transactions[[#This Row],[Sub-category]],TblDV[],3,0)</f>
        <v>Expense</v>
      </c>
    </row>
    <row r="180" spans="1:9" ht="18.75" x14ac:dyDescent="0.3">
      <c r="A180" s="6" t="s">
        <v>41</v>
      </c>
      <c r="B180" s="9">
        <v>44308</v>
      </c>
      <c r="C180" s="6" t="s">
        <v>56</v>
      </c>
      <c r="D180" s="6">
        <v>66</v>
      </c>
      <c r="E180" s="6"/>
      <c r="F180" s="10">
        <f t="shared" si="2"/>
        <v>-66</v>
      </c>
      <c r="G180" s="10" t="s">
        <v>43</v>
      </c>
      <c r="H180" s="10" t="str">
        <f>VLOOKUP(Transactions[[#This Row],[Sub-category]],TblDV[],2,0)</f>
        <v>Transport</v>
      </c>
      <c r="I180" s="10" t="str">
        <f>VLOOKUP(Transactions[[#This Row],[Sub-category]],TblDV[],3,0)</f>
        <v>Expense</v>
      </c>
    </row>
    <row r="181" spans="1:9" ht="18.75" x14ac:dyDescent="0.3">
      <c r="A181" s="6" t="s">
        <v>41</v>
      </c>
      <c r="B181" s="9">
        <v>44308</v>
      </c>
      <c r="C181" s="6" t="s">
        <v>51</v>
      </c>
      <c r="D181" s="6">
        <v>5</v>
      </c>
      <c r="E181" s="6"/>
      <c r="F181" s="10">
        <f t="shared" si="2"/>
        <v>-5</v>
      </c>
      <c r="G181" s="10" t="s">
        <v>17</v>
      </c>
      <c r="H181" s="10" t="str">
        <f>VLOOKUP(Transactions[[#This Row],[Sub-category]],TblDV[],2,0)</f>
        <v>Dining Out</v>
      </c>
      <c r="I181" s="10" t="str">
        <f>VLOOKUP(Transactions[[#This Row],[Sub-category]],TblDV[],3,0)</f>
        <v>Expense</v>
      </c>
    </row>
    <row r="182" spans="1:9" ht="18.75" x14ac:dyDescent="0.3">
      <c r="A182" s="6" t="s">
        <v>41</v>
      </c>
      <c r="B182" s="9">
        <v>44309</v>
      </c>
      <c r="C182" s="6" t="s">
        <v>51</v>
      </c>
      <c r="D182" s="6">
        <v>5</v>
      </c>
      <c r="E182" s="6"/>
      <c r="F182" s="10">
        <f t="shared" si="2"/>
        <v>-5</v>
      </c>
      <c r="G182" s="10" t="s">
        <v>17</v>
      </c>
      <c r="H182" s="10" t="str">
        <f>VLOOKUP(Transactions[[#This Row],[Sub-category]],TblDV[],2,0)</f>
        <v>Dining Out</v>
      </c>
      <c r="I182" s="10" t="str">
        <f>VLOOKUP(Transactions[[#This Row],[Sub-category]],TblDV[],3,0)</f>
        <v>Expense</v>
      </c>
    </row>
    <row r="183" spans="1:9" ht="18.75" x14ac:dyDescent="0.3">
      <c r="A183" s="6" t="s">
        <v>41</v>
      </c>
      <c r="B183" s="9">
        <v>44310</v>
      </c>
      <c r="C183" s="6" t="s">
        <v>51</v>
      </c>
      <c r="D183" s="6">
        <v>5</v>
      </c>
      <c r="E183" s="6"/>
      <c r="F183" s="10">
        <f t="shared" si="2"/>
        <v>-5</v>
      </c>
      <c r="G183" s="10" t="s">
        <v>17</v>
      </c>
      <c r="H183" s="10" t="str">
        <f>VLOOKUP(Transactions[[#This Row],[Sub-category]],TblDV[],2,0)</f>
        <v>Dining Out</v>
      </c>
      <c r="I183" s="10" t="str">
        <f>VLOOKUP(Transactions[[#This Row],[Sub-category]],TblDV[],3,0)</f>
        <v>Expense</v>
      </c>
    </row>
    <row r="184" spans="1:9" ht="18.75" x14ac:dyDescent="0.3">
      <c r="A184" s="6" t="s">
        <v>41</v>
      </c>
      <c r="B184" s="9">
        <v>44311</v>
      </c>
      <c r="C184" s="6" t="s">
        <v>51</v>
      </c>
      <c r="D184" s="6">
        <v>5</v>
      </c>
      <c r="E184" s="6"/>
      <c r="F184" s="10">
        <f t="shared" si="2"/>
        <v>-5</v>
      </c>
      <c r="G184" s="10" t="s">
        <v>17</v>
      </c>
      <c r="H184" s="10" t="str">
        <f>VLOOKUP(Transactions[[#This Row],[Sub-category]],TblDV[],2,0)</f>
        <v>Dining Out</v>
      </c>
      <c r="I184" s="10" t="str">
        <f>VLOOKUP(Transactions[[#This Row],[Sub-category]],TblDV[],3,0)</f>
        <v>Expense</v>
      </c>
    </row>
    <row r="185" spans="1:9" ht="18.75" x14ac:dyDescent="0.3">
      <c r="A185" s="6" t="s">
        <v>41</v>
      </c>
      <c r="B185" s="9">
        <v>44312</v>
      </c>
      <c r="C185" s="6" t="s">
        <v>51</v>
      </c>
      <c r="D185" s="6">
        <v>5</v>
      </c>
      <c r="E185" s="6"/>
      <c r="F185" s="10">
        <f t="shared" si="2"/>
        <v>-5</v>
      </c>
      <c r="G185" s="10" t="s">
        <v>17</v>
      </c>
      <c r="H185" s="10" t="str">
        <f>VLOOKUP(Transactions[[#This Row],[Sub-category]],TblDV[],2,0)</f>
        <v>Dining Out</v>
      </c>
      <c r="I185" s="10" t="str">
        <f>VLOOKUP(Transactions[[#This Row],[Sub-category]],TblDV[],3,0)</f>
        <v>Expense</v>
      </c>
    </row>
    <row r="186" spans="1:9" ht="18.75" x14ac:dyDescent="0.3">
      <c r="A186" s="6" t="s">
        <v>41</v>
      </c>
      <c r="B186" s="9">
        <v>44312</v>
      </c>
      <c r="C186" s="6" t="s">
        <v>54</v>
      </c>
      <c r="D186" s="6">
        <v>164.9</v>
      </c>
      <c r="E186" s="6"/>
      <c r="F186" s="10">
        <f t="shared" si="2"/>
        <v>-164.9</v>
      </c>
      <c r="G186" s="10" t="s">
        <v>34</v>
      </c>
      <c r="H186" s="10" t="str">
        <f>VLOOKUP(Transactions[[#This Row],[Sub-category]],TblDV[],2,0)</f>
        <v>Living Expenses</v>
      </c>
      <c r="I186" s="10" t="str">
        <f>VLOOKUP(Transactions[[#This Row],[Sub-category]],TblDV[],3,0)</f>
        <v>Expense</v>
      </c>
    </row>
    <row r="187" spans="1:9" ht="18.75" x14ac:dyDescent="0.3">
      <c r="A187" s="6" t="s">
        <v>41</v>
      </c>
      <c r="B187" s="9">
        <v>44313</v>
      </c>
      <c r="C187" s="6" t="s">
        <v>69</v>
      </c>
      <c r="D187" s="6">
        <v>127.9</v>
      </c>
      <c r="E187" s="6"/>
      <c r="F187" s="10">
        <f t="shared" si="2"/>
        <v>-127.9</v>
      </c>
      <c r="G187" s="10" t="s">
        <v>21</v>
      </c>
      <c r="H187" s="10" t="str">
        <f>VLOOKUP(Transactions[[#This Row],[Sub-category]],TblDV[],2,0)</f>
        <v>Discretionary</v>
      </c>
      <c r="I187" s="10" t="str">
        <f>VLOOKUP(Transactions[[#This Row],[Sub-category]],TblDV[],3,0)</f>
        <v>Expense</v>
      </c>
    </row>
    <row r="188" spans="1:9" ht="18.75" x14ac:dyDescent="0.3">
      <c r="A188" s="6" t="s">
        <v>41</v>
      </c>
      <c r="B188" s="9">
        <v>44313</v>
      </c>
      <c r="C188" s="6" t="s">
        <v>75</v>
      </c>
      <c r="D188" s="6">
        <v>300</v>
      </c>
      <c r="E188" s="6"/>
      <c r="F188" s="10">
        <f t="shared" si="2"/>
        <v>-300</v>
      </c>
      <c r="G188" s="10" t="s">
        <v>23</v>
      </c>
      <c r="H188" s="10" t="str">
        <f>VLOOKUP(Transactions[[#This Row],[Sub-category]],TblDV[],2,0)</f>
        <v>Discretionary</v>
      </c>
      <c r="I188" s="10" t="str">
        <f>VLOOKUP(Transactions[[#This Row],[Sub-category]],TblDV[],3,0)</f>
        <v>Expense</v>
      </c>
    </row>
    <row r="189" spans="1:9" ht="18.75" x14ac:dyDescent="0.3">
      <c r="A189" s="6" t="s">
        <v>41</v>
      </c>
      <c r="B189" s="9">
        <v>44314</v>
      </c>
      <c r="C189" s="6" t="s">
        <v>58</v>
      </c>
      <c r="D189" s="6">
        <v>148.1</v>
      </c>
      <c r="E189" s="6"/>
      <c r="F189" s="10">
        <f t="shared" si="2"/>
        <v>-148.1</v>
      </c>
      <c r="G189" s="10" t="s">
        <v>21</v>
      </c>
      <c r="H189" s="10" t="str">
        <f>VLOOKUP(Transactions[[#This Row],[Sub-category]],TblDV[],2,0)</f>
        <v>Discretionary</v>
      </c>
      <c r="I189" s="10" t="str">
        <f>VLOOKUP(Transactions[[#This Row],[Sub-category]],TblDV[],3,0)</f>
        <v>Expense</v>
      </c>
    </row>
    <row r="190" spans="1:9" ht="18.75" x14ac:dyDescent="0.3">
      <c r="A190" s="6" t="s">
        <v>41</v>
      </c>
      <c r="B190" s="9">
        <v>44314</v>
      </c>
      <c r="C190" s="6" t="s">
        <v>60</v>
      </c>
      <c r="D190" s="6">
        <v>26.1</v>
      </c>
      <c r="E190" s="6"/>
      <c r="F190" s="10">
        <f t="shared" si="2"/>
        <v>-26.1</v>
      </c>
      <c r="G190" s="10" t="s">
        <v>45</v>
      </c>
      <c r="H190" s="10" t="str">
        <f>VLOOKUP(Transactions[[#This Row],[Sub-category]],TblDV[],2,0)</f>
        <v>Transport</v>
      </c>
      <c r="I190" s="10" t="str">
        <f>VLOOKUP(Transactions[[#This Row],[Sub-category]],TblDV[],3,0)</f>
        <v>Expense</v>
      </c>
    </row>
    <row r="191" spans="1:9" ht="18.75" x14ac:dyDescent="0.3">
      <c r="A191" s="6" t="s">
        <v>41</v>
      </c>
      <c r="B191" s="9">
        <v>44315</v>
      </c>
      <c r="C191" s="6" t="s">
        <v>74</v>
      </c>
      <c r="D191" s="6">
        <v>15</v>
      </c>
      <c r="E191" s="6"/>
      <c r="F191" s="10">
        <f t="shared" si="2"/>
        <v>-15</v>
      </c>
      <c r="G191" s="10" t="s">
        <v>19</v>
      </c>
      <c r="H191" s="10" t="str">
        <f>VLOOKUP(Transactions[[#This Row],[Sub-category]],TblDV[],2,0)</f>
        <v>Dining Out</v>
      </c>
      <c r="I191" s="10" t="str">
        <f>VLOOKUP(Transactions[[#This Row],[Sub-category]],TblDV[],3,0)</f>
        <v>Expense</v>
      </c>
    </row>
    <row r="192" spans="1:9" ht="18.75" x14ac:dyDescent="0.3">
      <c r="A192" s="6" t="s">
        <v>41</v>
      </c>
      <c r="B192" s="9">
        <v>44315</v>
      </c>
      <c r="C192" s="6" t="s">
        <v>51</v>
      </c>
      <c r="D192" s="6">
        <v>5</v>
      </c>
      <c r="E192" s="6"/>
      <c r="F192" s="10">
        <f t="shared" si="2"/>
        <v>-5</v>
      </c>
      <c r="G192" s="10" t="s">
        <v>17</v>
      </c>
      <c r="H192" s="10" t="str">
        <f>VLOOKUP(Transactions[[#This Row],[Sub-category]],TblDV[],2,0)</f>
        <v>Dining Out</v>
      </c>
      <c r="I192" s="10" t="str">
        <f>VLOOKUP(Transactions[[#This Row],[Sub-category]],TblDV[],3,0)</f>
        <v>Expense</v>
      </c>
    </row>
    <row r="193" spans="1:9" ht="18.75" x14ac:dyDescent="0.3">
      <c r="A193" s="6" t="s">
        <v>41</v>
      </c>
      <c r="B193" s="9">
        <v>44316</v>
      </c>
      <c r="C193" s="6" t="s">
        <v>51</v>
      </c>
      <c r="D193" s="6">
        <v>5</v>
      </c>
      <c r="E193" s="6"/>
      <c r="F193" s="10">
        <f t="shared" si="2"/>
        <v>-5</v>
      </c>
      <c r="G193" s="10" t="s">
        <v>17</v>
      </c>
      <c r="H193" s="10" t="str">
        <f>VLOOKUP(Transactions[[#This Row],[Sub-category]],TblDV[],2,0)</f>
        <v>Dining Out</v>
      </c>
      <c r="I193" s="10" t="str">
        <f>VLOOKUP(Transactions[[#This Row],[Sub-category]],TblDV[],3,0)</f>
        <v>Expense</v>
      </c>
    </row>
    <row r="194" spans="1:9" ht="18.75" x14ac:dyDescent="0.3">
      <c r="A194" s="6" t="s">
        <v>41</v>
      </c>
      <c r="B194" s="9">
        <v>44318</v>
      </c>
      <c r="C194" s="6" t="s">
        <v>51</v>
      </c>
      <c r="D194" s="6">
        <v>5</v>
      </c>
      <c r="E194" s="6"/>
      <c r="F194" s="10">
        <f t="shared" ref="F194:F257" si="3">E194-D194</f>
        <v>-5</v>
      </c>
      <c r="G194" s="10" t="s">
        <v>17</v>
      </c>
      <c r="H194" s="10" t="str">
        <f>VLOOKUP(Transactions[[#This Row],[Sub-category]],TblDV[],2,0)</f>
        <v>Dining Out</v>
      </c>
      <c r="I194" s="10" t="str">
        <f>VLOOKUP(Transactions[[#This Row],[Sub-category]],TblDV[],3,0)</f>
        <v>Expense</v>
      </c>
    </row>
    <row r="195" spans="1:9" ht="18.75" x14ac:dyDescent="0.3">
      <c r="A195" s="6" t="s">
        <v>39</v>
      </c>
      <c r="B195" s="9">
        <v>44319</v>
      </c>
      <c r="C195" s="6" t="s">
        <v>50</v>
      </c>
      <c r="D195" s="6"/>
      <c r="E195" s="6">
        <v>4000</v>
      </c>
      <c r="F195" s="10">
        <f t="shared" si="3"/>
        <v>4000</v>
      </c>
      <c r="G195" s="10" t="s">
        <v>46</v>
      </c>
      <c r="H195" s="10" t="str">
        <f>VLOOKUP(Transactions[[#This Row],[Sub-category]],TblDV[],2,0)</f>
        <v>Salary</v>
      </c>
      <c r="I195" s="10" t="str">
        <f>VLOOKUP(Transactions[[#This Row],[Sub-category]],TblDV[],3,0)</f>
        <v>Income</v>
      </c>
    </row>
    <row r="196" spans="1:9" ht="18.75" x14ac:dyDescent="0.3">
      <c r="A196" s="6" t="s">
        <v>39</v>
      </c>
      <c r="B196" s="9">
        <v>44319</v>
      </c>
      <c r="C196" s="6" t="s">
        <v>52</v>
      </c>
      <c r="D196" s="6">
        <v>900</v>
      </c>
      <c r="E196" s="6"/>
      <c r="F196" s="10">
        <f t="shared" si="3"/>
        <v>-900</v>
      </c>
      <c r="G196" s="10" t="s">
        <v>38</v>
      </c>
      <c r="H196" s="10" t="str">
        <f>VLOOKUP(Transactions[[#This Row],[Sub-category]],TblDV[],2,0)</f>
        <v>Living Expenses</v>
      </c>
      <c r="I196" s="10" t="str">
        <f>VLOOKUP(Transactions[[#This Row],[Sub-category]],TblDV[],3,0)</f>
        <v>Expense</v>
      </c>
    </row>
    <row r="197" spans="1:9" ht="18.75" x14ac:dyDescent="0.3">
      <c r="A197" s="6" t="s">
        <v>39</v>
      </c>
      <c r="B197" s="9">
        <v>44319</v>
      </c>
      <c r="C197" s="6" t="s">
        <v>53</v>
      </c>
      <c r="D197" s="6">
        <v>150</v>
      </c>
      <c r="E197" s="6"/>
      <c r="F197" s="10">
        <f t="shared" si="3"/>
        <v>-150</v>
      </c>
      <c r="G197" s="10" t="s">
        <v>44</v>
      </c>
      <c r="H197" s="10" t="str">
        <f>VLOOKUP(Transactions[[#This Row],[Sub-category]],TblDV[],2,0)</f>
        <v>Transport</v>
      </c>
      <c r="I197" s="10" t="str">
        <f>VLOOKUP(Transactions[[#This Row],[Sub-category]],TblDV[],3,0)</f>
        <v>Expense</v>
      </c>
    </row>
    <row r="198" spans="1:9" ht="18.75" x14ac:dyDescent="0.3">
      <c r="A198" s="6" t="s">
        <v>41</v>
      </c>
      <c r="B198" s="9">
        <v>44319</v>
      </c>
      <c r="C198" s="6" t="s">
        <v>51</v>
      </c>
      <c r="D198" s="6">
        <v>5</v>
      </c>
      <c r="E198" s="6"/>
      <c r="F198" s="10">
        <f t="shared" si="3"/>
        <v>-5</v>
      </c>
      <c r="G198" s="10" t="s">
        <v>17</v>
      </c>
      <c r="H198" s="10" t="str">
        <f>VLOOKUP(Transactions[[#This Row],[Sub-category]],TblDV[],2,0)</f>
        <v>Dining Out</v>
      </c>
      <c r="I198" s="10" t="str">
        <f>VLOOKUP(Transactions[[#This Row],[Sub-category]],TblDV[],3,0)</f>
        <v>Expense</v>
      </c>
    </row>
    <row r="199" spans="1:9" ht="18.75" x14ac:dyDescent="0.3">
      <c r="A199" s="6" t="s">
        <v>41</v>
      </c>
      <c r="B199" s="9">
        <v>44320</v>
      </c>
      <c r="C199" s="6" t="s">
        <v>51</v>
      </c>
      <c r="D199" s="6">
        <v>5</v>
      </c>
      <c r="E199" s="6"/>
      <c r="F199" s="10">
        <f t="shared" si="3"/>
        <v>-5</v>
      </c>
      <c r="G199" s="10" t="s">
        <v>17</v>
      </c>
      <c r="H199" s="10" t="str">
        <f>VLOOKUP(Transactions[[#This Row],[Sub-category]],TblDV[],2,0)</f>
        <v>Dining Out</v>
      </c>
      <c r="I199" s="10" t="str">
        <f>VLOOKUP(Transactions[[#This Row],[Sub-category]],TblDV[],3,0)</f>
        <v>Expense</v>
      </c>
    </row>
    <row r="200" spans="1:9" ht="18.75" x14ac:dyDescent="0.3">
      <c r="A200" s="6" t="s">
        <v>41</v>
      </c>
      <c r="B200" s="9">
        <v>44321</v>
      </c>
      <c r="C200" s="6" t="s">
        <v>51</v>
      </c>
      <c r="D200" s="6">
        <v>5</v>
      </c>
      <c r="E200" s="6"/>
      <c r="F200" s="10">
        <f t="shared" si="3"/>
        <v>-5</v>
      </c>
      <c r="G200" s="10" t="s">
        <v>17</v>
      </c>
      <c r="H200" s="10" t="str">
        <f>VLOOKUP(Transactions[[#This Row],[Sub-category]],TblDV[],2,0)</f>
        <v>Dining Out</v>
      </c>
      <c r="I200" s="10" t="str">
        <f>VLOOKUP(Transactions[[#This Row],[Sub-category]],TblDV[],3,0)</f>
        <v>Expense</v>
      </c>
    </row>
    <row r="201" spans="1:9" ht="18.75" x14ac:dyDescent="0.3">
      <c r="A201" s="6" t="s">
        <v>41</v>
      </c>
      <c r="B201" s="9">
        <v>44322</v>
      </c>
      <c r="C201" s="6" t="s">
        <v>51</v>
      </c>
      <c r="D201" s="6">
        <v>5</v>
      </c>
      <c r="E201" s="6"/>
      <c r="F201" s="10">
        <f t="shared" si="3"/>
        <v>-5</v>
      </c>
      <c r="G201" s="10" t="s">
        <v>17</v>
      </c>
      <c r="H201" s="10" t="str">
        <f>VLOOKUP(Transactions[[#This Row],[Sub-category]],TblDV[],2,0)</f>
        <v>Dining Out</v>
      </c>
      <c r="I201" s="10" t="str">
        <f>VLOOKUP(Transactions[[#This Row],[Sub-category]],TblDV[],3,0)</f>
        <v>Expense</v>
      </c>
    </row>
    <row r="202" spans="1:9" ht="18.75" x14ac:dyDescent="0.3">
      <c r="A202" s="6" t="s">
        <v>41</v>
      </c>
      <c r="B202" s="9">
        <v>44322</v>
      </c>
      <c r="C202" s="6" t="s">
        <v>54</v>
      </c>
      <c r="D202" s="6">
        <v>170</v>
      </c>
      <c r="E202" s="6"/>
      <c r="F202" s="10">
        <f t="shared" si="3"/>
        <v>-170</v>
      </c>
      <c r="G202" s="10" t="s">
        <v>34</v>
      </c>
      <c r="H202" s="10" t="str">
        <f>VLOOKUP(Transactions[[#This Row],[Sub-category]],TblDV[],2,0)</f>
        <v>Living Expenses</v>
      </c>
      <c r="I202" s="10" t="str">
        <f>VLOOKUP(Transactions[[#This Row],[Sub-category]],TblDV[],3,0)</f>
        <v>Expense</v>
      </c>
    </row>
    <row r="203" spans="1:9" ht="18.75" x14ac:dyDescent="0.3">
      <c r="A203" s="6" t="s">
        <v>39</v>
      </c>
      <c r="B203" s="9">
        <v>44325</v>
      </c>
      <c r="C203" s="6" t="s">
        <v>55</v>
      </c>
      <c r="D203" s="6">
        <v>54.1</v>
      </c>
      <c r="E203" s="6"/>
      <c r="F203" s="10">
        <f t="shared" si="3"/>
        <v>-54.1</v>
      </c>
      <c r="G203" s="10" t="s">
        <v>32</v>
      </c>
      <c r="H203" s="10" t="str">
        <f>VLOOKUP(Transactions[[#This Row],[Sub-category]],TblDV[],2,0)</f>
        <v>Living Expenses</v>
      </c>
      <c r="I203" s="10" t="str">
        <f>VLOOKUP(Transactions[[#This Row],[Sub-category]],TblDV[],3,0)</f>
        <v>Expense</v>
      </c>
    </row>
    <row r="204" spans="1:9" ht="18.75" x14ac:dyDescent="0.3">
      <c r="A204" s="6" t="s">
        <v>41</v>
      </c>
      <c r="B204" s="9">
        <v>44325</v>
      </c>
      <c r="C204" s="6" t="s">
        <v>51</v>
      </c>
      <c r="D204" s="6">
        <v>5</v>
      </c>
      <c r="E204" s="6"/>
      <c r="F204" s="10">
        <f t="shared" si="3"/>
        <v>-5</v>
      </c>
      <c r="G204" s="10" t="s">
        <v>17</v>
      </c>
      <c r="H204" s="10" t="str">
        <f>VLOOKUP(Transactions[[#This Row],[Sub-category]],TblDV[],2,0)</f>
        <v>Dining Out</v>
      </c>
      <c r="I204" s="10" t="str">
        <f>VLOOKUP(Transactions[[#This Row],[Sub-category]],TblDV[],3,0)</f>
        <v>Expense</v>
      </c>
    </row>
    <row r="205" spans="1:9" ht="18.75" x14ac:dyDescent="0.3">
      <c r="A205" s="6" t="s">
        <v>41</v>
      </c>
      <c r="B205" s="9">
        <v>44326</v>
      </c>
      <c r="C205" s="6" t="s">
        <v>51</v>
      </c>
      <c r="D205" s="6">
        <v>5</v>
      </c>
      <c r="E205" s="6"/>
      <c r="F205" s="10">
        <f t="shared" si="3"/>
        <v>-5</v>
      </c>
      <c r="G205" s="10" t="s">
        <v>17</v>
      </c>
      <c r="H205" s="10" t="str">
        <f>VLOOKUP(Transactions[[#This Row],[Sub-category]],TblDV[],2,0)</f>
        <v>Dining Out</v>
      </c>
      <c r="I205" s="10" t="str">
        <f>VLOOKUP(Transactions[[#This Row],[Sub-category]],TblDV[],3,0)</f>
        <v>Expense</v>
      </c>
    </row>
    <row r="206" spans="1:9" ht="18.75" x14ac:dyDescent="0.3">
      <c r="A206" s="6" t="s">
        <v>41</v>
      </c>
      <c r="B206" s="9">
        <v>44327</v>
      </c>
      <c r="C206" s="6" t="s">
        <v>56</v>
      </c>
      <c r="D206" s="6">
        <v>81</v>
      </c>
      <c r="E206" s="6"/>
      <c r="F206" s="10">
        <f t="shared" si="3"/>
        <v>-81</v>
      </c>
      <c r="G206" s="10" t="s">
        <v>43</v>
      </c>
      <c r="H206" s="10" t="str">
        <f>VLOOKUP(Transactions[[#This Row],[Sub-category]],TblDV[],2,0)</f>
        <v>Transport</v>
      </c>
      <c r="I206" s="10" t="str">
        <f>VLOOKUP(Transactions[[#This Row],[Sub-category]],TblDV[],3,0)</f>
        <v>Expense</v>
      </c>
    </row>
    <row r="207" spans="1:9" ht="18.75" x14ac:dyDescent="0.3">
      <c r="A207" s="6" t="s">
        <v>41</v>
      </c>
      <c r="B207" s="9">
        <v>44327</v>
      </c>
      <c r="C207" s="6" t="s">
        <v>51</v>
      </c>
      <c r="D207" s="6">
        <v>5</v>
      </c>
      <c r="E207" s="6"/>
      <c r="F207" s="10">
        <f t="shared" si="3"/>
        <v>-5</v>
      </c>
      <c r="G207" s="10" t="s">
        <v>17</v>
      </c>
      <c r="H207" s="10" t="str">
        <f>VLOOKUP(Transactions[[#This Row],[Sub-category]],TblDV[],2,0)</f>
        <v>Dining Out</v>
      </c>
      <c r="I207" s="10" t="str">
        <f>VLOOKUP(Transactions[[#This Row],[Sub-category]],TblDV[],3,0)</f>
        <v>Expense</v>
      </c>
    </row>
    <row r="208" spans="1:9" ht="18.75" x14ac:dyDescent="0.3">
      <c r="A208" s="6" t="s">
        <v>41</v>
      </c>
      <c r="B208" s="9">
        <v>44328</v>
      </c>
      <c r="C208" s="6" t="s">
        <v>51</v>
      </c>
      <c r="D208" s="6">
        <v>5</v>
      </c>
      <c r="E208" s="6"/>
      <c r="F208" s="10">
        <f t="shared" si="3"/>
        <v>-5</v>
      </c>
      <c r="G208" s="10" t="s">
        <v>17</v>
      </c>
      <c r="H208" s="10" t="str">
        <f>VLOOKUP(Transactions[[#This Row],[Sub-category]],TblDV[],2,0)</f>
        <v>Dining Out</v>
      </c>
      <c r="I208" s="10" t="str">
        <f>VLOOKUP(Transactions[[#This Row],[Sub-category]],TblDV[],3,0)</f>
        <v>Expense</v>
      </c>
    </row>
    <row r="209" spans="1:9" ht="18.75" x14ac:dyDescent="0.3">
      <c r="A209" s="6" t="s">
        <v>41</v>
      </c>
      <c r="B209" s="9">
        <v>44329</v>
      </c>
      <c r="C209" s="6" t="s">
        <v>54</v>
      </c>
      <c r="D209" s="6">
        <v>139.1</v>
      </c>
      <c r="E209" s="6"/>
      <c r="F209" s="10">
        <f t="shared" si="3"/>
        <v>-139.1</v>
      </c>
      <c r="G209" s="10" t="s">
        <v>34</v>
      </c>
      <c r="H209" s="10" t="str">
        <f>VLOOKUP(Transactions[[#This Row],[Sub-category]],TblDV[],2,0)</f>
        <v>Living Expenses</v>
      </c>
      <c r="I209" s="10" t="str">
        <f>VLOOKUP(Transactions[[#This Row],[Sub-category]],TblDV[],3,0)</f>
        <v>Expense</v>
      </c>
    </row>
    <row r="210" spans="1:9" ht="18.75" x14ac:dyDescent="0.3">
      <c r="A210" s="6" t="s">
        <v>41</v>
      </c>
      <c r="B210" s="9">
        <v>44329</v>
      </c>
      <c r="C210" s="6" t="s">
        <v>51</v>
      </c>
      <c r="D210" s="6">
        <v>5</v>
      </c>
      <c r="E210" s="6"/>
      <c r="F210" s="10">
        <f t="shared" si="3"/>
        <v>-5</v>
      </c>
      <c r="G210" s="10" t="s">
        <v>17</v>
      </c>
      <c r="H210" s="10" t="str">
        <f>VLOOKUP(Transactions[[#This Row],[Sub-category]],TblDV[],2,0)</f>
        <v>Dining Out</v>
      </c>
      <c r="I210" s="10" t="str">
        <f>VLOOKUP(Transactions[[#This Row],[Sub-category]],TblDV[],3,0)</f>
        <v>Expense</v>
      </c>
    </row>
    <row r="211" spans="1:9" ht="18.75" x14ac:dyDescent="0.3">
      <c r="A211" s="6" t="s">
        <v>41</v>
      </c>
      <c r="B211" s="9">
        <v>44330</v>
      </c>
      <c r="C211" s="6" t="s">
        <v>51</v>
      </c>
      <c r="D211" s="6">
        <v>5</v>
      </c>
      <c r="E211" s="6"/>
      <c r="F211" s="10">
        <f t="shared" si="3"/>
        <v>-5</v>
      </c>
      <c r="G211" s="10" t="s">
        <v>17</v>
      </c>
      <c r="H211" s="10" t="str">
        <f>VLOOKUP(Transactions[[#This Row],[Sub-category]],TblDV[],2,0)</f>
        <v>Dining Out</v>
      </c>
      <c r="I211" s="10" t="str">
        <f>VLOOKUP(Transactions[[#This Row],[Sub-category]],TblDV[],3,0)</f>
        <v>Expense</v>
      </c>
    </row>
    <row r="212" spans="1:9" ht="18.75" x14ac:dyDescent="0.3">
      <c r="A212" s="6" t="s">
        <v>41</v>
      </c>
      <c r="B212" s="9">
        <v>44330</v>
      </c>
      <c r="C212" s="6" t="s">
        <v>57</v>
      </c>
      <c r="D212" s="6">
        <v>43.9</v>
      </c>
      <c r="E212" s="6"/>
      <c r="F212" s="10">
        <f t="shared" si="3"/>
        <v>-43.9</v>
      </c>
      <c r="G212" s="10" t="s">
        <v>23</v>
      </c>
      <c r="H212" s="10" t="str">
        <f>VLOOKUP(Transactions[[#This Row],[Sub-category]],TblDV[],2,0)</f>
        <v>Discretionary</v>
      </c>
      <c r="I212" s="10" t="str">
        <f>VLOOKUP(Transactions[[#This Row],[Sub-category]],TblDV[],3,0)</f>
        <v>Expense</v>
      </c>
    </row>
    <row r="213" spans="1:9" ht="18.75" x14ac:dyDescent="0.3">
      <c r="A213" s="6" t="s">
        <v>41</v>
      </c>
      <c r="B213" s="9">
        <v>44330</v>
      </c>
      <c r="C213" s="6" t="s">
        <v>58</v>
      </c>
      <c r="D213" s="6">
        <v>101.80000000000001</v>
      </c>
      <c r="E213" s="6"/>
      <c r="F213" s="10">
        <f t="shared" si="3"/>
        <v>-101.80000000000001</v>
      </c>
      <c r="G213" s="10" t="s">
        <v>21</v>
      </c>
      <c r="H213" s="10" t="str">
        <f>VLOOKUP(Transactions[[#This Row],[Sub-category]],TblDV[],2,0)</f>
        <v>Discretionary</v>
      </c>
      <c r="I213" s="10" t="str">
        <f>VLOOKUP(Transactions[[#This Row],[Sub-category]],TblDV[],3,0)</f>
        <v>Expense</v>
      </c>
    </row>
    <row r="214" spans="1:9" ht="18.75" x14ac:dyDescent="0.3">
      <c r="A214" s="6" t="s">
        <v>41</v>
      </c>
      <c r="B214" s="9">
        <v>44330</v>
      </c>
      <c r="C214" s="6" t="s">
        <v>59</v>
      </c>
      <c r="D214" s="6">
        <v>55.9</v>
      </c>
      <c r="E214" s="6"/>
      <c r="F214" s="10">
        <f t="shared" si="3"/>
        <v>-55.9</v>
      </c>
      <c r="G214" s="10" t="s">
        <v>19</v>
      </c>
      <c r="H214" s="10" t="str">
        <f>VLOOKUP(Transactions[[#This Row],[Sub-category]],TblDV[],2,0)</f>
        <v>Dining Out</v>
      </c>
      <c r="I214" s="10" t="str">
        <f>VLOOKUP(Transactions[[#This Row],[Sub-category]],TblDV[],3,0)</f>
        <v>Expense</v>
      </c>
    </row>
    <row r="215" spans="1:9" ht="18.75" x14ac:dyDescent="0.3">
      <c r="A215" s="6" t="s">
        <v>41</v>
      </c>
      <c r="B215" s="9">
        <v>44331</v>
      </c>
      <c r="C215" s="6" t="s">
        <v>60</v>
      </c>
      <c r="D215" s="6">
        <v>32</v>
      </c>
      <c r="E215" s="6"/>
      <c r="F215" s="10">
        <f t="shared" si="3"/>
        <v>-32</v>
      </c>
      <c r="G215" s="10" t="s">
        <v>45</v>
      </c>
      <c r="H215" s="10" t="str">
        <f>VLOOKUP(Transactions[[#This Row],[Sub-category]],TblDV[],2,0)</f>
        <v>Transport</v>
      </c>
      <c r="I215" s="10" t="str">
        <f>VLOOKUP(Transactions[[#This Row],[Sub-category]],TblDV[],3,0)</f>
        <v>Expense</v>
      </c>
    </row>
    <row r="216" spans="1:9" ht="18.75" x14ac:dyDescent="0.3">
      <c r="A216" s="6" t="s">
        <v>39</v>
      </c>
      <c r="B216" s="9">
        <v>44332</v>
      </c>
      <c r="C216" s="6" t="s">
        <v>61</v>
      </c>
      <c r="D216" s="6">
        <v>30</v>
      </c>
      <c r="E216" s="6"/>
      <c r="F216" s="10">
        <f t="shared" si="3"/>
        <v>-30</v>
      </c>
      <c r="G216" s="10" t="s">
        <v>30</v>
      </c>
      <c r="H216" s="10" t="str">
        <f>VLOOKUP(Transactions[[#This Row],[Sub-category]],TblDV[],2,0)</f>
        <v>Discretionary</v>
      </c>
      <c r="I216" s="10" t="str">
        <f>VLOOKUP(Transactions[[#This Row],[Sub-category]],TblDV[],3,0)</f>
        <v>Expense</v>
      </c>
    </row>
    <row r="217" spans="1:9" ht="18.75" x14ac:dyDescent="0.3">
      <c r="A217" s="6" t="s">
        <v>41</v>
      </c>
      <c r="B217" s="9">
        <v>44332</v>
      </c>
      <c r="C217" s="6" t="s">
        <v>51</v>
      </c>
      <c r="D217" s="6">
        <v>5</v>
      </c>
      <c r="E217" s="6"/>
      <c r="F217" s="10">
        <f t="shared" si="3"/>
        <v>-5</v>
      </c>
      <c r="G217" s="10" t="s">
        <v>17</v>
      </c>
      <c r="H217" s="10" t="str">
        <f>VLOOKUP(Transactions[[#This Row],[Sub-category]],TblDV[],2,0)</f>
        <v>Dining Out</v>
      </c>
      <c r="I217" s="10" t="str">
        <f>VLOOKUP(Transactions[[#This Row],[Sub-category]],TblDV[],3,0)</f>
        <v>Expense</v>
      </c>
    </row>
    <row r="218" spans="1:9" ht="18.75" x14ac:dyDescent="0.3">
      <c r="A218" s="6" t="s">
        <v>41</v>
      </c>
      <c r="B218" s="9">
        <v>44333</v>
      </c>
      <c r="C218" s="6" t="s">
        <v>51</v>
      </c>
      <c r="D218" s="6">
        <v>5</v>
      </c>
      <c r="E218" s="6"/>
      <c r="F218" s="10">
        <f t="shared" si="3"/>
        <v>-5</v>
      </c>
      <c r="G218" s="10" t="s">
        <v>17</v>
      </c>
      <c r="H218" s="10" t="str">
        <f>VLOOKUP(Transactions[[#This Row],[Sub-category]],TblDV[],2,0)</f>
        <v>Dining Out</v>
      </c>
      <c r="I218" s="10" t="str">
        <f>VLOOKUP(Transactions[[#This Row],[Sub-category]],TblDV[],3,0)</f>
        <v>Expense</v>
      </c>
    </row>
    <row r="219" spans="1:9" ht="18.75" x14ac:dyDescent="0.3">
      <c r="A219" s="6" t="s">
        <v>39</v>
      </c>
      <c r="B219" s="9">
        <v>44333</v>
      </c>
      <c r="C219" s="6" t="s">
        <v>72</v>
      </c>
      <c r="D219" s="6">
        <v>75</v>
      </c>
      <c r="E219" s="6"/>
      <c r="F219" s="10">
        <f t="shared" si="3"/>
        <v>-75</v>
      </c>
      <c r="G219" s="10" t="s">
        <v>42</v>
      </c>
      <c r="H219" s="10" t="str">
        <f>VLOOKUP(Transactions[[#This Row],[Sub-category]],TblDV[],2,0)</f>
        <v>Medical</v>
      </c>
      <c r="I219" s="10" t="str">
        <f>VLOOKUP(Transactions[[#This Row],[Sub-category]],TblDV[],3,0)</f>
        <v>Expense</v>
      </c>
    </row>
    <row r="220" spans="1:9" ht="18.75" x14ac:dyDescent="0.3">
      <c r="A220" s="6" t="s">
        <v>39</v>
      </c>
      <c r="B220" s="9">
        <v>44333</v>
      </c>
      <c r="C220" s="6" t="s">
        <v>63</v>
      </c>
      <c r="D220" s="6">
        <v>40</v>
      </c>
      <c r="E220" s="6"/>
      <c r="F220" s="10">
        <f t="shared" si="3"/>
        <v>-40</v>
      </c>
      <c r="G220" s="10" t="s">
        <v>36</v>
      </c>
      <c r="H220" s="10" t="str">
        <f>VLOOKUP(Transactions[[#This Row],[Sub-category]],TblDV[],2,0)</f>
        <v>Living Expenses</v>
      </c>
      <c r="I220" s="10" t="str">
        <f>VLOOKUP(Transactions[[#This Row],[Sub-category]],TblDV[],3,0)</f>
        <v>Expense</v>
      </c>
    </row>
    <row r="221" spans="1:9" ht="18.75" x14ac:dyDescent="0.3">
      <c r="A221" s="6" t="s">
        <v>41</v>
      </c>
      <c r="B221" s="9">
        <v>44334</v>
      </c>
      <c r="C221" s="6" t="s">
        <v>64</v>
      </c>
      <c r="D221" s="6">
        <v>49</v>
      </c>
      <c r="E221" s="6"/>
      <c r="F221" s="10">
        <f t="shared" si="3"/>
        <v>-49</v>
      </c>
      <c r="G221" s="10" t="s">
        <v>28</v>
      </c>
      <c r="H221" s="10" t="str">
        <f>VLOOKUP(Transactions[[#This Row],[Sub-category]],TblDV[],2,0)</f>
        <v>Discretionary</v>
      </c>
      <c r="I221" s="10" t="str">
        <f>VLOOKUP(Transactions[[#This Row],[Sub-category]],TblDV[],3,0)</f>
        <v>Expense</v>
      </c>
    </row>
    <row r="222" spans="1:9" ht="18.75" x14ac:dyDescent="0.3">
      <c r="A222" s="6" t="s">
        <v>41</v>
      </c>
      <c r="B222" s="9">
        <v>44334</v>
      </c>
      <c r="C222" s="6" t="s">
        <v>65</v>
      </c>
      <c r="D222" s="6">
        <v>35</v>
      </c>
      <c r="E222" s="6"/>
      <c r="F222" s="10">
        <f t="shared" si="3"/>
        <v>-35</v>
      </c>
      <c r="G222" s="10" t="s">
        <v>23</v>
      </c>
      <c r="H222" s="10" t="str">
        <f>VLOOKUP(Transactions[[#This Row],[Sub-category]],TblDV[],2,0)</f>
        <v>Discretionary</v>
      </c>
      <c r="I222" s="10" t="str">
        <f>VLOOKUP(Transactions[[#This Row],[Sub-category]],TblDV[],3,0)</f>
        <v>Expense</v>
      </c>
    </row>
    <row r="223" spans="1:9" ht="18.75" x14ac:dyDescent="0.3">
      <c r="A223" s="6" t="s">
        <v>41</v>
      </c>
      <c r="B223" s="9">
        <v>44334</v>
      </c>
      <c r="C223" s="6" t="s">
        <v>51</v>
      </c>
      <c r="D223" s="6">
        <v>5</v>
      </c>
      <c r="E223" s="6"/>
      <c r="F223" s="10">
        <f t="shared" si="3"/>
        <v>-5</v>
      </c>
      <c r="G223" s="10" t="s">
        <v>17</v>
      </c>
      <c r="H223" s="10" t="str">
        <f>VLOOKUP(Transactions[[#This Row],[Sub-category]],TblDV[],2,0)</f>
        <v>Dining Out</v>
      </c>
      <c r="I223" s="10" t="str">
        <f>VLOOKUP(Transactions[[#This Row],[Sub-category]],TblDV[],3,0)</f>
        <v>Expense</v>
      </c>
    </row>
    <row r="224" spans="1:9" ht="18.75" x14ac:dyDescent="0.3">
      <c r="A224" s="6" t="s">
        <v>41</v>
      </c>
      <c r="B224" s="9">
        <v>44335</v>
      </c>
      <c r="C224" s="6" t="s">
        <v>51</v>
      </c>
      <c r="D224" s="6">
        <v>5</v>
      </c>
      <c r="E224" s="6"/>
      <c r="F224" s="10">
        <f t="shared" si="3"/>
        <v>-5</v>
      </c>
      <c r="G224" s="10" t="s">
        <v>17</v>
      </c>
      <c r="H224" s="10" t="str">
        <f>VLOOKUP(Transactions[[#This Row],[Sub-category]],TblDV[],2,0)</f>
        <v>Dining Out</v>
      </c>
      <c r="I224" s="10" t="str">
        <f>VLOOKUP(Transactions[[#This Row],[Sub-category]],TblDV[],3,0)</f>
        <v>Expense</v>
      </c>
    </row>
    <row r="225" spans="1:9" ht="18.75" x14ac:dyDescent="0.3">
      <c r="A225" s="6" t="s">
        <v>41</v>
      </c>
      <c r="B225" s="9">
        <v>44336</v>
      </c>
      <c r="C225" s="6" t="s">
        <v>51</v>
      </c>
      <c r="D225" s="6">
        <v>5</v>
      </c>
      <c r="E225" s="6"/>
      <c r="F225" s="10">
        <f t="shared" si="3"/>
        <v>-5</v>
      </c>
      <c r="G225" s="10" t="s">
        <v>17</v>
      </c>
      <c r="H225" s="10" t="str">
        <f>VLOOKUP(Transactions[[#This Row],[Sub-category]],TblDV[],2,0)</f>
        <v>Dining Out</v>
      </c>
      <c r="I225" s="10" t="str">
        <f>VLOOKUP(Transactions[[#This Row],[Sub-category]],TblDV[],3,0)</f>
        <v>Expense</v>
      </c>
    </row>
    <row r="226" spans="1:9" ht="18.75" x14ac:dyDescent="0.3">
      <c r="A226" s="6" t="s">
        <v>41</v>
      </c>
      <c r="B226" s="9">
        <v>44336</v>
      </c>
      <c r="C226" s="6" t="s">
        <v>54</v>
      </c>
      <c r="D226" s="6">
        <v>174</v>
      </c>
      <c r="E226" s="6"/>
      <c r="F226" s="10">
        <f t="shared" si="3"/>
        <v>-174</v>
      </c>
      <c r="G226" s="10" t="s">
        <v>34</v>
      </c>
      <c r="H226" s="10" t="str">
        <f>VLOOKUP(Transactions[[#This Row],[Sub-category]],TblDV[],2,0)</f>
        <v>Living Expenses</v>
      </c>
      <c r="I226" s="10" t="str">
        <f>VLOOKUP(Transactions[[#This Row],[Sub-category]],TblDV[],3,0)</f>
        <v>Expense</v>
      </c>
    </row>
    <row r="227" spans="1:9" ht="18.75" x14ac:dyDescent="0.3">
      <c r="A227" s="6" t="s">
        <v>41</v>
      </c>
      <c r="B227" s="9">
        <v>44337</v>
      </c>
      <c r="C227" s="6" t="s">
        <v>66</v>
      </c>
      <c r="D227" s="6">
        <v>41.1</v>
      </c>
      <c r="E227" s="6"/>
      <c r="F227" s="10">
        <f t="shared" si="3"/>
        <v>-41.1</v>
      </c>
      <c r="G227" s="10" t="s">
        <v>19</v>
      </c>
      <c r="H227" s="10" t="str">
        <f>VLOOKUP(Transactions[[#This Row],[Sub-category]],TblDV[],2,0)</f>
        <v>Dining Out</v>
      </c>
      <c r="I227" s="10" t="str">
        <f>VLOOKUP(Transactions[[#This Row],[Sub-category]],TblDV[],3,0)</f>
        <v>Expense</v>
      </c>
    </row>
    <row r="228" spans="1:9" ht="18.75" x14ac:dyDescent="0.3">
      <c r="A228" s="6" t="s">
        <v>41</v>
      </c>
      <c r="B228" s="9">
        <v>44338</v>
      </c>
      <c r="C228" s="6" t="s">
        <v>67</v>
      </c>
      <c r="D228" s="6">
        <v>16.2</v>
      </c>
      <c r="E228" s="6"/>
      <c r="F228" s="10">
        <f t="shared" si="3"/>
        <v>-16.2</v>
      </c>
      <c r="G228" s="10" t="s">
        <v>19</v>
      </c>
      <c r="H228" s="10" t="str">
        <f>VLOOKUP(Transactions[[#This Row],[Sub-category]],TblDV[],2,0)</f>
        <v>Dining Out</v>
      </c>
      <c r="I228" s="10" t="str">
        <f>VLOOKUP(Transactions[[#This Row],[Sub-category]],TblDV[],3,0)</f>
        <v>Expense</v>
      </c>
    </row>
    <row r="229" spans="1:9" ht="18.75" x14ac:dyDescent="0.3">
      <c r="A229" s="6" t="s">
        <v>39</v>
      </c>
      <c r="B229" s="9">
        <v>44339</v>
      </c>
      <c r="C229" s="6" t="s">
        <v>68</v>
      </c>
      <c r="D229" s="6">
        <v>55</v>
      </c>
      <c r="E229" s="6"/>
      <c r="F229" s="10">
        <f t="shared" si="3"/>
        <v>-55</v>
      </c>
      <c r="G229" s="10" t="s">
        <v>15</v>
      </c>
      <c r="H229" s="10" t="str">
        <f>VLOOKUP(Transactions[[#This Row],[Sub-category]],TblDV[],2,0)</f>
        <v>Charity</v>
      </c>
      <c r="I229" s="10" t="str">
        <f>VLOOKUP(Transactions[[#This Row],[Sub-category]],TblDV[],3,0)</f>
        <v>Expense</v>
      </c>
    </row>
    <row r="230" spans="1:9" ht="18.75" x14ac:dyDescent="0.3">
      <c r="A230" s="6" t="s">
        <v>41</v>
      </c>
      <c r="B230" s="9">
        <v>44339</v>
      </c>
      <c r="C230" s="6" t="s">
        <v>56</v>
      </c>
      <c r="D230" s="6">
        <v>67</v>
      </c>
      <c r="E230" s="6"/>
      <c r="F230" s="10">
        <f t="shared" si="3"/>
        <v>-67</v>
      </c>
      <c r="G230" s="10" t="s">
        <v>43</v>
      </c>
      <c r="H230" s="10" t="str">
        <f>VLOOKUP(Transactions[[#This Row],[Sub-category]],TblDV[],2,0)</f>
        <v>Transport</v>
      </c>
      <c r="I230" s="10" t="str">
        <f>VLOOKUP(Transactions[[#This Row],[Sub-category]],TblDV[],3,0)</f>
        <v>Expense</v>
      </c>
    </row>
    <row r="231" spans="1:9" ht="18.75" x14ac:dyDescent="0.3">
      <c r="A231" s="6" t="s">
        <v>41</v>
      </c>
      <c r="B231" s="9">
        <v>44339</v>
      </c>
      <c r="C231" s="6" t="s">
        <v>51</v>
      </c>
      <c r="D231" s="6">
        <v>5</v>
      </c>
      <c r="E231" s="6"/>
      <c r="F231" s="10">
        <f t="shared" si="3"/>
        <v>-5</v>
      </c>
      <c r="G231" s="10" t="s">
        <v>17</v>
      </c>
      <c r="H231" s="10" t="str">
        <f>VLOOKUP(Transactions[[#This Row],[Sub-category]],TblDV[],2,0)</f>
        <v>Dining Out</v>
      </c>
      <c r="I231" s="10" t="str">
        <f>VLOOKUP(Transactions[[#This Row],[Sub-category]],TblDV[],3,0)</f>
        <v>Expense</v>
      </c>
    </row>
    <row r="232" spans="1:9" ht="18.75" x14ac:dyDescent="0.3">
      <c r="A232" s="6" t="s">
        <v>41</v>
      </c>
      <c r="B232" s="9">
        <v>44340</v>
      </c>
      <c r="C232" s="6" t="s">
        <v>51</v>
      </c>
      <c r="D232" s="6">
        <v>5</v>
      </c>
      <c r="E232" s="6"/>
      <c r="F232" s="10">
        <f t="shared" si="3"/>
        <v>-5</v>
      </c>
      <c r="G232" s="10" t="s">
        <v>17</v>
      </c>
      <c r="H232" s="10" t="str">
        <f>VLOOKUP(Transactions[[#This Row],[Sub-category]],TblDV[],2,0)</f>
        <v>Dining Out</v>
      </c>
      <c r="I232" s="10" t="str">
        <f>VLOOKUP(Transactions[[#This Row],[Sub-category]],TblDV[],3,0)</f>
        <v>Expense</v>
      </c>
    </row>
    <row r="233" spans="1:9" ht="18.75" x14ac:dyDescent="0.3">
      <c r="A233" s="6" t="s">
        <v>41</v>
      </c>
      <c r="B233" s="9">
        <v>44341</v>
      </c>
      <c r="C233" s="6" t="s">
        <v>51</v>
      </c>
      <c r="D233" s="6">
        <v>5</v>
      </c>
      <c r="E233" s="6"/>
      <c r="F233" s="10">
        <f t="shared" si="3"/>
        <v>-5</v>
      </c>
      <c r="G233" s="10" t="s">
        <v>17</v>
      </c>
      <c r="H233" s="10" t="str">
        <f>VLOOKUP(Transactions[[#This Row],[Sub-category]],TblDV[],2,0)</f>
        <v>Dining Out</v>
      </c>
      <c r="I233" s="10" t="str">
        <f>VLOOKUP(Transactions[[#This Row],[Sub-category]],TblDV[],3,0)</f>
        <v>Expense</v>
      </c>
    </row>
    <row r="234" spans="1:9" ht="18.75" x14ac:dyDescent="0.3">
      <c r="A234" s="6" t="s">
        <v>41</v>
      </c>
      <c r="B234" s="9">
        <v>44342</v>
      </c>
      <c r="C234" s="6" t="s">
        <v>51</v>
      </c>
      <c r="D234" s="6">
        <v>5</v>
      </c>
      <c r="E234" s="6"/>
      <c r="F234" s="10">
        <f t="shared" si="3"/>
        <v>-5</v>
      </c>
      <c r="G234" s="10" t="s">
        <v>17</v>
      </c>
      <c r="H234" s="10" t="str">
        <f>VLOOKUP(Transactions[[#This Row],[Sub-category]],TblDV[],2,0)</f>
        <v>Dining Out</v>
      </c>
      <c r="I234" s="10" t="str">
        <f>VLOOKUP(Transactions[[#This Row],[Sub-category]],TblDV[],3,0)</f>
        <v>Expense</v>
      </c>
    </row>
    <row r="235" spans="1:9" ht="18.75" x14ac:dyDescent="0.3">
      <c r="A235" s="6" t="s">
        <v>41</v>
      </c>
      <c r="B235" s="9">
        <v>44343</v>
      </c>
      <c r="C235" s="6" t="s">
        <v>51</v>
      </c>
      <c r="D235" s="6">
        <v>5</v>
      </c>
      <c r="E235" s="6"/>
      <c r="F235" s="10">
        <f t="shared" si="3"/>
        <v>-5</v>
      </c>
      <c r="G235" s="10" t="s">
        <v>17</v>
      </c>
      <c r="H235" s="10" t="str">
        <f>VLOOKUP(Transactions[[#This Row],[Sub-category]],TblDV[],2,0)</f>
        <v>Dining Out</v>
      </c>
      <c r="I235" s="10" t="str">
        <f>VLOOKUP(Transactions[[#This Row],[Sub-category]],TblDV[],3,0)</f>
        <v>Expense</v>
      </c>
    </row>
    <row r="236" spans="1:9" ht="18.75" x14ac:dyDescent="0.3">
      <c r="A236" s="6" t="s">
        <v>41</v>
      </c>
      <c r="B236" s="9">
        <v>44343</v>
      </c>
      <c r="C236" s="6" t="s">
        <v>54</v>
      </c>
      <c r="D236" s="6">
        <v>165.8</v>
      </c>
      <c r="E236" s="6"/>
      <c r="F236" s="10">
        <f t="shared" si="3"/>
        <v>-165.8</v>
      </c>
      <c r="G236" s="10" t="s">
        <v>34</v>
      </c>
      <c r="H236" s="10" t="str">
        <f>VLOOKUP(Transactions[[#This Row],[Sub-category]],TblDV[],2,0)</f>
        <v>Living Expenses</v>
      </c>
      <c r="I236" s="10" t="str">
        <f>VLOOKUP(Transactions[[#This Row],[Sub-category]],TblDV[],3,0)</f>
        <v>Expense</v>
      </c>
    </row>
    <row r="237" spans="1:9" ht="18.75" x14ac:dyDescent="0.3">
      <c r="A237" s="6" t="s">
        <v>41</v>
      </c>
      <c r="B237" s="9">
        <v>44344</v>
      </c>
      <c r="C237" s="6" t="s">
        <v>69</v>
      </c>
      <c r="D237" s="6">
        <v>128.80000000000001</v>
      </c>
      <c r="E237" s="6"/>
      <c r="F237" s="10">
        <f t="shared" si="3"/>
        <v>-128.80000000000001</v>
      </c>
      <c r="G237" s="10" t="s">
        <v>21</v>
      </c>
      <c r="H237" s="10" t="str">
        <f>VLOOKUP(Transactions[[#This Row],[Sub-category]],TblDV[],2,0)</f>
        <v>Discretionary</v>
      </c>
      <c r="I237" s="10" t="str">
        <f>VLOOKUP(Transactions[[#This Row],[Sub-category]],TblDV[],3,0)</f>
        <v>Expense</v>
      </c>
    </row>
    <row r="238" spans="1:9" ht="18.75" x14ac:dyDescent="0.3">
      <c r="A238" s="6" t="s">
        <v>41</v>
      </c>
      <c r="B238" s="9">
        <v>44344</v>
      </c>
      <c r="C238" s="6" t="s">
        <v>76</v>
      </c>
      <c r="D238" s="6">
        <v>235</v>
      </c>
      <c r="E238" s="6"/>
      <c r="F238" s="10">
        <f t="shared" si="3"/>
        <v>-235</v>
      </c>
      <c r="G238" s="10" t="s">
        <v>25</v>
      </c>
      <c r="H238" s="10" t="str">
        <f>VLOOKUP(Transactions[[#This Row],[Sub-category]],TblDV[],2,0)</f>
        <v>Discretionary</v>
      </c>
      <c r="I238" s="10" t="str">
        <f>VLOOKUP(Transactions[[#This Row],[Sub-category]],TblDV[],3,0)</f>
        <v>Expense</v>
      </c>
    </row>
    <row r="239" spans="1:9" ht="18.75" x14ac:dyDescent="0.3">
      <c r="A239" s="6" t="s">
        <v>41</v>
      </c>
      <c r="B239" s="9">
        <v>44345</v>
      </c>
      <c r="C239" s="6" t="s">
        <v>58</v>
      </c>
      <c r="D239" s="6">
        <v>149.19999999999999</v>
      </c>
      <c r="E239" s="6"/>
      <c r="F239" s="10">
        <f t="shared" si="3"/>
        <v>-149.19999999999999</v>
      </c>
      <c r="G239" s="10" t="s">
        <v>21</v>
      </c>
      <c r="H239" s="10" t="str">
        <f>VLOOKUP(Transactions[[#This Row],[Sub-category]],TblDV[],2,0)</f>
        <v>Discretionary</v>
      </c>
      <c r="I239" s="10" t="str">
        <f>VLOOKUP(Transactions[[#This Row],[Sub-category]],TblDV[],3,0)</f>
        <v>Expense</v>
      </c>
    </row>
    <row r="240" spans="1:9" ht="18.75" x14ac:dyDescent="0.3">
      <c r="A240" s="6" t="s">
        <v>41</v>
      </c>
      <c r="B240" s="9">
        <v>44345</v>
      </c>
      <c r="C240" s="6" t="s">
        <v>60</v>
      </c>
      <c r="D240" s="6">
        <v>27.200000000000003</v>
      </c>
      <c r="E240" s="6"/>
      <c r="F240" s="10">
        <f t="shared" si="3"/>
        <v>-27.200000000000003</v>
      </c>
      <c r="G240" s="10" t="s">
        <v>45</v>
      </c>
      <c r="H240" s="10" t="str">
        <f>VLOOKUP(Transactions[[#This Row],[Sub-category]],TblDV[],2,0)</f>
        <v>Transport</v>
      </c>
      <c r="I240" s="10" t="str">
        <f>VLOOKUP(Transactions[[#This Row],[Sub-category]],TblDV[],3,0)</f>
        <v>Expense</v>
      </c>
    </row>
    <row r="241" spans="1:9" ht="18.75" x14ac:dyDescent="0.3">
      <c r="A241" s="6" t="s">
        <v>41</v>
      </c>
      <c r="B241" s="9">
        <v>44347</v>
      </c>
      <c r="C241" s="6" t="s">
        <v>74</v>
      </c>
      <c r="D241" s="6">
        <v>15</v>
      </c>
      <c r="E241" s="6"/>
      <c r="F241" s="10">
        <f t="shared" si="3"/>
        <v>-15</v>
      </c>
      <c r="G241" s="10" t="s">
        <v>19</v>
      </c>
      <c r="H241" s="10" t="str">
        <f>VLOOKUP(Transactions[[#This Row],[Sub-category]],TblDV[],2,0)</f>
        <v>Dining Out</v>
      </c>
      <c r="I241" s="10" t="str">
        <f>VLOOKUP(Transactions[[#This Row],[Sub-category]],TblDV[],3,0)</f>
        <v>Expense</v>
      </c>
    </row>
    <row r="242" spans="1:9" ht="18.75" x14ac:dyDescent="0.3">
      <c r="A242" s="6" t="s">
        <v>41</v>
      </c>
      <c r="B242" s="9">
        <v>44346</v>
      </c>
      <c r="C242" s="6" t="s">
        <v>51</v>
      </c>
      <c r="D242" s="6">
        <v>5</v>
      </c>
      <c r="E242" s="6"/>
      <c r="F242" s="10">
        <f t="shared" si="3"/>
        <v>-5</v>
      </c>
      <c r="G242" s="10" t="s">
        <v>17</v>
      </c>
      <c r="H242" s="10" t="str">
        <f>VLOOKUP(Transactions[[#This Row],[Sub-category]],TblDV[],2,0)</f>
        <v>Dining Out</v>
      </c>
      <c r="I242" s="10" t="str">
        <f>VLOOKUP(Transactions[[#This Row],[Sub-category]],TblDV[],3,0)</f>
        <v>Expense</v>
      </c>
    </row>
    <row r="243" spans="1:9" ht="18.75" x14ac:dyDescent="0.3">
      <c r="A243" s="6" t="s">
        <v>41</v>
      </c>
      <c r="B243" s="9">
        <v>44347</v>
      </c>
      <c r="C243" s="6" t="s">
        <v>51</v>
      </c>
      <c r="D243" s="6">
        <v>5</v>
      </c>
      <c r="E243" s="6"/>
      <c r="F243" s="10">
        <f t="shared" si="3"/>
        <v>-5</v>
      </c>
      <c r="G243" s="10" t="s">
        <v>17</v>
      </c>
      <c r="H243" s="10" t="str">
        <f>VLOOKUP(Transactions[[#This Row],[Sub-category]],TblDV[],2,0)</f>
        <v>Dining Out</v>
      </c>
      <c r="I243" s="10" t="str">
        <f>VLOOKUP(Transactions[[#This Row],[Sub-category]],TblDV[],3,0)</f>
        <v>Expense</v>
      </c>
    </row>
    <row r="244" spans="1:9" ht="18.75" x14ac:dyDescent="0.3">
      <c r="A244" s="6" t="s">
        <v>39</v>
      </c>
      <c r="B244" s="9">
        <v>44348</v>
      </c>
      <c r="C244" s="6" t="s">
        <v>50</v>
      </c>
      <c r="D244" s="6"/>
      <c r="E244" s="6">
        <v>4000</v>
      </c>
      <c r="F244" s="10">
        <f t="shared" si="3"/>
        <v>4000</v>
      </c>
      <c r="G244" s="10" t="s">
        <v>46</v>
      </c>
      <c r="H244" s="10" t="str">
        <f>VLOOKUP(Transactions[[#This Row],[Sub-category]],TblDV[],2,0)</f>
        <v>Salary</v>
      </c>
      <c r="I244" s="10" t="str">
        <f>VLOOKUP(Transactions[[#This Row],[Sub-category]],TblDV[],3,0)</f>
        <v>Income</v>
      </c>
    </row>
    <row r="245" spans="1:9" ht="18.75" x14ac:dyDescent="0.3">
      <c r="A245" s="6" t="s">
        <v>41</v>
      </c>
      <c r="B245" s="9">
        <v>44350</v>
      </c>
      <c r="C245" s="6" t="s">
        <v>51</v>
      </c>
      <c r="D245" s="6">
        <v>5</v>
      </c>
      <c r="E245" s="6"/>
      <c r="F245" s="10">
        <f t="shared" si="3"/>
        <v>-5</v>
      </c>
      <c r="G245" s="10" t="s">
        <v>17</v>
      </c>
      <c r="H245" s="10" t="str">
        <f>VLOOKUP(Transactions[[#This Row],[Sub-category]],TblDV[],2,0)</f>
        <v>Dining Out</v>
      </c>
      <c r="I245" s="10" t="str">
        <f>VLOOKUP(Transactions[[#This Row],[Sub-category]],TblDV[],3,0)</f>
        <v>Expense</v>
      </c>
    </row>
    <row r="246" spans="1:9" ht="18.75" x14ac:dyDescent="0.3">
      <c r="A246" s="6" t="s">
        <v>39</v>
      </c>
      <c r="B246" s="9">
        <v>44350</v>
      </c>
      <c r="C246" s="6" t="s">
        <v>52</v>
      </c>
      <c r="D246" s="6">
        <v>900</v>
      </c>
      <c r="E246" s="6"/>
      <c r="F246" s="10">
        <f t="shared" si="3"/>
        <v>-900</v>
      </c>
      <c r="G246" s="10" t="s">
        <v>38</v>
      </c>
      <c r="H246" s="10" t="str">
        <f>VLOOKUP(Transactions[[#This Row],[Sub-category]],TblDV[],2,0)</f>
        <v>Living Expenses</v>
      </c>
      <c r="I246" s="10" t="str">
        <f>VLOOKUP(Transactions[[#This Row],[Sub-category]],TblDV[],3,0)</f>
        <v>Expense</v>
      </c>
    </row>
    <row r="247" spans="1:9" ht="18.75" x14ac:dyDescent="0.3">
      <c r="A247" s="6" t="s">
        <v>39</v>
      </c>
      <c r="B247" s="9">
        <v>44350</v>
      </c>
      <c r="C247" s="6" t="s">
        <v>53</v>
      </c>
      <c r="D247" s="6">
        <v>150</v>
      </c>
      <c r="E247" s="6"/>
      <c r="F247" s="10">
        <f t="shared" si="3"/>
        <v>-150</v>
      </c>
      <c r="G247" s="10" t="s">
        <v>44</v>
      </c>
      <c r="H247" s="10" t="str">
        <f>VLOOKUP(Transactions[[#This Row],[Sub-category]],TblDV[],2,0)</f>
        <v>Transport</v>
      </c>
      <c r="I247" s="10" t="str">
        <f>VLOOKUP(Transactions[[#This Row],[Sub-category]],TblDV[],3,0)</f>
        <v>Expense</v>
      </c>
    </row>
    <row r="248" spans="1:9" ht="18.75" x14ac:dyDescent="0.3">
      <c r="A248" s="6" t="s">
        <v>41</v>
      </c>
      <c r="B248" s="9">
        <v>44350</v>
      </c>
      <c r="C248" s="6" t="s">
        <v>51</v>
      </c>
      <c r="D248" s="6">
        <v>5</v>
      </c>
      <c r="E248" s="6"/>
      <c r="F248" s="10">
        <f t="shared" si="3"/>
        <v>-5</v>
      </c>
      <c r="G248" s="10" t="s">
        <v>17</v>
      </c>
      <c r="H248" s="10" t="str">
        <f>VLOOKUP(Transactions[[#This Row],[Sub-category]],TblDV[],2,0)</f>
        <v>Dining Out</v>
      </c>
      <c r="I248" s="10" t="str">
        <f>VLOOKUP(Transactions[[#This Row],[Sub-category]],TblDV[],3,0)</f>
        <v>Expense</v>
      </c>
    </row>
    <row r="249" spans="1:9" ht="18.75" x14ac:dyDescent="0.3">
      <c r="A249" s="6" t="s">
        <v>41</v>
      </c>
      <c r="B249" s="9">
        <v>44351</v>
      </c>
      <c r="C249" s="6" t="s">
        <v>51</v>
      </c>
      <c r="D249" s="6">
        <v>5</v>
      </c>
      <c r="E249" s="6"/>
      <c r="F249" s="10">
        <f t="shared" si="3"/>
        <v>-5</v>
      </c>
      <c r="G249" s="10" t="s">
        <v>17</v>
      </c>
      <c r="H249" s="10" t="str">
        <f>VLOOKUP(Transactions[[#This Row],[Sub-category]],TblDV[],2,0)</f>
        <v>Dining Out</v>
      </c>
      <c r="I249" s="10" t="str">
        <f>VLOOKUP(Transactions[[#This Row],[Sub-category]],TblDV[],3,0)</f>
        <v>Expense</v>
      </c>
    </row>
    <row r="250" spans="1:9" ht="18.75" x14ac:dyDescent="0.3">
      <c r="A250" s="6" t="s">
        <v>41</v>
      </c>
      <c r="B250" s="9">
        <v>44352</v>
      </c>
      <c r="C250" s="6" t="s">
        <v>51</v>
      </c>
      <c r="D250" s="6">
        <v>5</v>
      </c>
      <c r="E250" s="6"/>
      <c r="F250" s="10">
        <f t="shared" si="3"/>
        <v>-5</v>
      </c>
      <c r="G250" s="10" t="s">
        <v>17</v>
      </c>
      <c r="H250" s="10" t="str">
        <f>VLOOKUP(Transactions[[#This Row],[Sub-category]],TblDV[],2,0)</f>
        <v>Dining Out</v>
      </c>
      <c r="I250" s="10" t="str">
        <f>VLOOKUP(Transactions[[#This Row],[Sub-category]],TblDV[],3,0)</f>
        <v>Expense</v>
      </c>
    </row>
    <row r="251" spans="1:9" ht="18.75" x14ac:dyDescent="0.3">
      <c r="A251" s="6" t="s">
        <v>41</v>
      </c>
      <c r="B251" s="9">
        <v>44353</v>
      </c>
      <c r="C251" s="6" t="s">
        <v>51</v>
      </c>
      <c r="D251" s="6">
        <v>5</v>
      </c>
      <c r="E251" s="6"/>
      <c r="F251" s="10">
        <f t="shared" si="3"/>
        <v>-5</v>
      </c>
      <c r="G251" s="10" t="s">
        <v>17</v>
      </c>
      <c r="H251" s="10" t="str">
        <f>VLOOKUP(Transactions[[#This Row],[Sub-category]],TblDV[],2,0)</f>
        <v>Dining Out</v>
      </c>
      <c r="I251" s="10" t="str">
        <f>VLOOKUP(Transactions[[#This Row],[Sub-category]],TblDV[],3,0)</f>
        <v>Expense</v>
      </c>
    </row>
    <row r="252" spans="1:9" ht="18.75" x14ac:dyDescent="0.3">
      <c r="A252" s="6" t="s">
        <v>41</v>
      </c>
      <c r="B252" s="9">
        <v>44353</v>
      </c>
      <c r="C252" s="6" t="s">
        <v>54</v>
      </c>
      <c r="D252" s="6">
        <v>119</v>
      </c>
      <c r="E252" s="6"/>
      <c r="F252" s="10">
        <f t="shared" si="3"/>
        <v>-119</v>
      </c>
      <c r="G252" s="10" t="s">
        <v>34</v>
      </c>
      <c r="H252" s="10" t="str">
        <f>VLOOKUP(Transactions[[#This Row],[Sub-category]],TblDV[],2,0)</f>
        <v>Living Expenses</v>
      </c>
      <c r="I252" s="10" t="str">
        <f>VLOOKUP(Transactions[[#This Row],[Sub-category]],TblDV[],3,0)</f>
        <v>Expense</v>
      </c>
    </row>
    <row r="253" spans="1:9" ht="18.75" x14ac:dyDescent="0.3">
      <c r="A253" s="6" t="s">
        <v>39</v>
      </c>
      <c r="B253" s="9">
        <v>44356</v>
      </c>
      <c r="C253" s="6" t="s">
        <v>55</v>
      </c>
      <c r="D253" s="6">
        <v>55</v>
      </c>
      <c r="E253" s="6"/>
      <c r="F253" s="10">
        <f t="shared" si="3"/>
        <v>-55</v>
      </c>
      <c r="G253" s="10" t="s">
        <v>32</v>
      </c>
      <c r="H253" s="10" t="str">
        <f>VLOOKUP(Transactions[[#This Row],[Sub-category]],TblDV[],2,0)</f>
        <v>Living Expenses</v>
      </c>
      <c r="I253" s="10" t="str">
        <f>VLOOKUP(Transactions[[#This Row],[Sub-category]],TblDV[],3,0)</f>
        <v>Expense</v>
      </c>
    </row>
    <row r="254" spans="1:9" ht="18.75" x14ac:dyDescent="0.3">
      <c r="A254" s="6" t="s">
        <v>41</v>
      </c>
      <c r="B254" s="9">
        <v>44356</v>
      </c>
      <c r="C254" s="6" t="s">
        <v>51</v>
      </c>
      <c r="D254" s="6">
        <v>5</v>
      </c>
      <c r="E254" s="6"/>
      <c r="F254" s="10">
        <f t="shared" si="3"/>
        <v>-5</v>
      </c>
      <c r="G254" s="10" t="s">
        <v>17</v>
      </c>
      <c r="H254" s="10" t="str">
        <f>VLOOKUP(Transactions[[#This Row],[Sub-category]],TblDV[],2,0)</f>
        <v>Dining Out</v>
      </c>
      <c r="I254" s="10" t="str">
        <f>VLOOKUP(Transactions[[#This Row],[Sub-category]],TblDV[],3,0)</f>
        <v>Expense</v>
      </c>
    </row>
    <row r="255" spans="1:9" ht="18.75" x14ac:dyDescent="0.3">
      <c r="A255" s="6" t="s">
        <v>41</v>
      </c>
      <c r="B255" s="9">
        <v>44357</v>
      </c>
      <c r="C255" s="6" t="s">
        <v>51</v>
      </c>
      <c r="D255" s="6">
        <v>5</v>
      </c>
      <c r="E255" s="6"/>
      <c r="F255" s="10">
        <f t="shared" si="3"/>
        <v>-5</v>
      </c>
      <c r="G255" s="10" t="s">
        <v>17</v>
      </c>
      <c r="H255" s="10" t="str">
        <f>VLOOKUP(Transactions[[#This Row],[Sub-category]],TblDV[],2,0)</f>
        <v>Dining Out</v>
      </c>
      <c r="I255" s="10" t="str">
        <f>VLOOKUP(Transactions[[#This Row],[Sub-category]],TblDV[],3,0)</f>
        <v>Expense</v>
      </c>
    </row>
    <row r="256" spans="1:9" ht="18.75" x14ac:dyDescent="0.3">
      <c r="A256" s="6" t="s">
        <v>41</v>
      </c>
      <c r="B256" s="9">
        <v>44358</v>
      </c>
      <c r="C256" s="6" t="s">
        <v>56</v>
      </c>
      <c r="D256" s="6">
        <v>82.1</v>
      </c>
      <c r="E256" s="6"/>
      <c r="F256" s="10">
        <f t="shared" si="3"/>
        <v>-82.1</v>
      </c>
      <c r="G256" s="10" t="s">
        <v>43</v>
      </c>
      <c r="H256" s="10" t="str">
        <f>VLOOKUP(Transactions[[#This Row],[Sub-category]],TblDV[],2,0)</f>
        <v>Transport</v>
      </c>
      <c r="I256" s="10" t="str">
        <f>VLOOKUP(Transactions[[#This Row],[Sub-category]],TblDV[],3,0)</f>
        <v>Expense</v>
      </c>
    </row>
    <row r="257" spans="1:9" ht="18.75" x14ac:dyDescent="0.3">
      <c r="A257" s="6" t="s">
        <v>41</v>
      </c>
      <c r="B257" s="9">
        <v>44358</v>
      </c>
      <c r="C257" s="6" t="s">
        <v>51</v>
      </c>
      <c r="D257" s="6">
        <v>5</v>
      </c>
      <c r="E257" s="6"/>
      <c r="F257" s="10">
        <f t="shared" si="3"/>
        <v>-5</v>
      </c>
      <c r="G257" s="10" t="s">
        <v>17</v>
      </c>
      <c r="H257" s="10" t="str">
        <f>VLOOKUP(Transactions[[#This Row],[Sub-category]],TblDV[],2,0)</f>
        <v>Dining Out</v>
      </c>
      <c r="I257" s="10" t="str">
        <f>VLOOKUP(Transactions[[#This Row],[Sub-category]],TblDV[],3,0)</f>
        <v>Expense</v>
      </c>
    </row>
    <row r="258" spans="1:9" ht="18.75" x14ac:dyDescent="0.3">
      <c r="A258" s="6" t="s">
        <v>41</v>
      </c>
      <c r="B258" s="9">
        <v>44359</v>
      </c>
      <c r="C258" s="6" t="s">
        <v>51</v>
      </c>
      <c r="D258" s="6">
        <v>5</v>
      </c>
      <c r="E258" s="6"/>
      <c r="F258" s="10">
        <f t="shared" ref="F258:F321" si="4">E258-D258</f>
        <v>-5</v>
      </c>
      <c r="G258" s="10" t="s">
        <v>17</v>
      </c>
      <c r="H258" s="10" t="str">
        <f>VLOOKUP(Transactions[[#This Row],[Sub-category]],TblDV[],2,0)</f>
        <v>Dining Out</v>
      </c>
      <c r="I258" s="10" t="str">
        <f>VLOOKUP(Transactions[[#This Row],[Sub-category]],TblDV[],3,0)</f>
        <v>Expense</v>
      </c>
    </row>
    <row r="259" spans="1:9" ht="18.75" x14ac:dyDescent="0.3">
      <c r="A259" s="6" t="s">
        <v>41</v>
      </c>
      <c r="B259" s="9">
        <v>44360</v>
      </c>
      <c r="C259" s="6" t="s">
        <v>54</v>
      </c>
      <c r="D259" s="6">
        <v>140.19999999999999</v>
      </c>
      <c r="E259" s="6"/>
      <c r="F259" s="10">
        <f t="shared" si="4"/>
        <v>-140.19999999999999</v>
      </c>
      <c r="G259" s="10" t="s">
        <v>34</v>
      </c>
      <c r="H259" s="10" t="str">
        <f>VLOOKUP(Transactions[[#This Row],[Sub-category]],TblDV[],2,0)</f>
        <v>Living Expenses</v>
      </c>
      <c r="I259" s="10" t="str">
        <f>VLOOKUP(Transactions[[#This Row],[Sub-category]],TblDV[],3,0)</f>
        <v>Expense</v>
      </c>
    </row>
    <row r="260" spans="1:9" ht="18.75" x14ac:dyDescent="0.3">
      <c r="A260" s="6" t="s">
        <v>41</v>
      </c>
      <c r="B260" s="9">
        <v>44360</v>
      </c>
      <c r="C260" s="6" t="s">
        <v>51</v>
      </c>
      <c r="D260" s="6">
        <v>5</v>
      </c>
      <c r="E260" s="6"/>
      <c r="F260" s="10">
        <f t="shared" si="4"/>
        <v>-5</v>
      </c>
      <c r="G260" s="10" t="s">
        <v>17</v>
      </c>
      <c r="H260" s="10" t="str">
        <f>VLOOKUP(Transactions[[#This Row],[Sub-category]],TblDV[],2,0)</f>
        <v>Dining Out</v>
      </c>
      <c r="I260" s="10" t="str">
        <f>VLOOKUP(Transactions[[#This Row],[Sub-category]],TblDV[],3,0)</f>
        <v>Expense</v>
      </c>
    </row>
    <row r="261" spans="1:9" ht="18.75" x14ac:dyDescent="0.3">
      <c r="A261" s="6" t="s">
        <v>41</v>
      </c>
      <c r="B261" s="9">
        <v>44361</v>
      </c>
      <c r="C261" s="6" t="s">
        <v>51</v>
      </c>
      <c r="D261" s="6">
        <v>5</v>
      </c>
      <c r="E261" s="6"/>
      <c r="F261" s="10">
        <f t="shared" si="4"/>
        <v>-5</v>
      </c>
      <c r="G261" s="10" t="s">
        <v>17</v>
      </c>
      <c r="H261" s="10" t="str">
        <f>VLOOKUP(Transactions[[#This Row],[Sub-category]],TblDV[],2,0)</f>
        <v>Dining Out</v>
      </c>
      <c r="I261" s="10" t="str">
        <f>VLOOKUP(Transactions[[#This Row],[Sub-category]],TblDV[],3,0)</f>
        <v>Expense</v>
      </c>
    </row>
    <row r="262" spans="1:9" ht="18.75" x14ac:dyDescent="0.3">
      <c r="A262" s="6" t="s">
        <v>41</v>
      </c>
      <c r="B262" s="9">
        <v>44361</v>
      </c>
      <c r="C262" s="6" t="s">
        <v>57</v>
      </c>
      <c r="D262" s="6">
        <v>44.9</v>
      </c>
      <c r="E262" s="6"/>
      <c r="F262" s="10">
        <f t="shared" si="4"/>
        <v>-44.9</v>
      </c>
      <c r="G262" s="10" t="s">
        <v>23</v>
      </c>
      <c r="H262" s="10" t="str">
        <f>VLOOKUP(Transactions[[#This Row],[Sub-category]],TblDV[],2,0)</f>
        <v>Discretionary</v>
      </c>
      <c r="I262" s="10" t="str">
        <f>VLOOKUP(Transactions[[#This Row],[Sub-category]],TblDV[],3,0)</f>
        <v>Expense</v>
      </c>
    </row>
    <row r="263" spans="1:9" ht="18.75" x14ac:dyDescent="0.3">
      <c r="A263" s="6" t="s">
        <v>41</v>
      </c>
      <c r="B263" s="9">
        <v>44361</v>
      </c>
      <c r="C263" s="6" t="s">
        <v>58</v>
      </c>
      <c r="D263" s="6">
        <v>102.9</v>
      </c>
      <c r="E263" s="6"/>
      <c r="F263" s="10">
        <f t="shared" si="4"/>
        <v>-102.9</v>
      </c>
      <c r="G263" s="10" t="s">
        <v>21</v>
      </c>
      <c r="H263" s="10" t="str">
        <f>VLOOKUP(Transactions[[#This Row],[Sub-category]],TblDV[],2,0)</f>
        <v>Discretionary</v>
      </c>
      <c r="I263" s="10" t="str">
        <f>VLOOKUP(Transactions[[#This Row],[Sub-category]],TblDV[],3,0)</f>
        <v>Expense</v>
      </c>
    </row>
    <row r="264" spans="1:9" ht="18.75" x14ac:dyDescent="0.3">
      <c r="A264" s="6" t="s">
        <v>41</v>
      </c>
      <c r="B264" s="9">
        <v>44361</v>
      </c>
      <c r="C264" s="6" t="s">
        <v>59</v>
      </c>
      <c r="D264" s="6">
        <v>56.9</v>
      </c>
      <c r="E264" s="6"/>
      <c r="F264" s="10">
        <f t="shared" si="4"/>
        <v>-56.9</v>
      </c>
      <c r="G264" s="10" t="s">
        <v>19</v>
      </c>
      <c r="H264" s="10" t="str">
        <f>VLOOKUP(Transactions[[#This Row],[Sub-category]],TblDV[],2,0)</f>
        <v>Dining Out</v>
      </c>
      <c r="I264" s="10" t="str">
        <f>VLOOKUP(Transactions[[#This Row],[Sub-category]],TblDV[],3,0)</f>
        <v>Expense</v>
      </c>
    </row>
    <row r="265" spans="1:9" ht="18.75" x14ac:dyDescent="0.3">
      <c r="A265" s="6" t="s">
        <v>41</v>
      </c>
      <c r="B265" s="9">
        <v>44362</v>
      </c>
      <c r="C265" s="6" t="s">
        <v>60</v>
      </c>
      <c r="D265" s="6">
        <v>33.1</v>
      </c>
      <c r="E265" s="6"/>
      <c r="F265" s="10">
        <f t="shared" si="4"/>
        <v>-33.1</v>
      </c>
      <c r="G265" s="10" t="s">
        <v>45</v>
      </c>
      <c r="H265" s="10" t="str">
        <f>VLOOKUP(Transactions[[#This Row],[Sub-category]],TblDV[],2,0)</f>
        <v>Transport</v>
      </c>
      <c r="I265" s="10" t="str">
        <f>VLOOKUP(Transactions[[#This Row],[Sub-category]],TblDV[],3,0)</f>
        <v>Expense</v>
      </c>
    </row>
    <row r="266" spans="1:9" ht="18.75" x14ac:dyDescent="0.3">
      <c r="A266" s="6" t="s">
        <v>39</v>
      </c>
      <c r="B266" s="9">
        <v>44363</v>
      </c>
      <c r="C266" s="6" t="s">
        <v>61</v>
      </c>
      <c r="D266" s="6">
        <v>30</v>
      </c>
      <c r="E266" s="6"/>
      <c r="F266" s="10">
        <f t="shared" si="4"/>
        <v>-30</v>
      </c>
      <c r="G266" s="10" t="s">
        <v>30</v>
      </c>
      <c r="H266" s="10" t="str">
        <f>VLOOKUP(Transactions[[#This Row],[Sub-category]],TblDV[],2,0)</f>
        <v>Discretionary</v>
      </c>
      <c r="I266" s="10" t="str">
        <f>VLOOKUP(Transactions[[#This Row],[Sub-category]],TblDV[],3,0)</f>
        <v>Expense</v>
      </c>
    </row>
    <row r="267" spans="1:9" ht="18.75" x14ac:dyDescent="0.3">
      <c r="A267" s="6" t="s">
        <v>41</v>
      </c>
      <c r="B267" s="9">
        <v>44363</v>
      </c>
      <c r="C267" s="6" t="s">
        <v>51</v>
      </c>
      <c r="D267" s="6">
        <v>5</v>
      </c>
      <c r="E267" s="6"/>
      <c r="F267" s="10">
        <f t="shared" si="4"/>
        <v>-5</v>
      </c>
      <c r="G267" s="10" t="s">
        <v>17</v>
      </c>
      <c r="H267" s="10" t="str">
        <f>VLOOKUP(Transactions[[#This Row],[Sub-category]],TblDV[],2,0)</f>
        <v>Dining Out</v>
      </c>
      <c r="I267" s="10" t="str">
        <f>VLOOKUP(Transactions[[#This Row],[Sub-category]],TblDV[],3,0)</f>
        <v>Expense</v>
      </c>
    </row>
    <row r="268" spans="1:9" ht="18.75" x14ac:dyDescent="0.3">
      <c r="A268" s="6" t="s">
        <v>41</v>
      </c>
      <c r="B268" s="9">
        <v>44364</v>
      </c>
      <c r="C268" s="6" t="s">
        <v>51</v>
      </c>
      <c r="D268" s="6">
        <v>5</v>
      </c>
      <c r="E268" s="6"/>
      <c r="F268" s="10">
        <f t="shared" si="4"/>
        <v>-5</v>
      </c>
      <c r="G268" s="10" t="s">
        <v>17</v>
      </c>
      <c r="H268" s="10" t="str">
        <f>VLOOKUP(Transactions[[#This Row],[Sub-category]],TblDV[],2,0)</f>
        <v>Dining Out</v>
      </c>
      <c r="I268" s="10" t="str">
        <f>VLOOKUP(Transactions[[#This Row],[Sub-category]],TblDV[],3,0)</f>
        <v>Expense</v>
      </c>
    </row>
    <row r="269" spans="1:9" ht="18.75" x14ac:dyDescent="0.3">
      <c r="A269" s="6" t="s">
        <v>39</v>
      </c>
      <c r="B269" s="9">
        <v>44364</v>
      </c>
      <c r="C269" s="6" t="s">
        <v>63</v>
      </c>
      <c r="D269" s="6">
        <v>40</v>
      </c>
      <c r="E269" s="6"/>
      <c r="F269" s="10">
        <f t="shared" si="4"/>
        <v>-40</v>
      </c>
      <c r="G269" s="10" t="s">
        <v>36</v>
      </c>
      <c r="H269" s="10" t="str">
        <f>VLOOKUP(Transactions[[#This Row],[Sub-category]],TblDV[],2,0)</f>
        <v>Living Expenses</v>
      </c>
      <c r="I269" s="10" t="str">
        <f>VLOOKUP(Transactions[[#This Row],[Sub-category]],TblDV[],3,0)</f>
        <v>Expense</v>
      </c>
    </row>
    <row r="270" spans="1:9" ht="18.75" x14ac:dyDescent="0.3">
      <c r="A270" s="6" t="s">
        <v>41</v>
      </c>
      <c r="B270" s="9">
        <v>44365</v>
      </c>
      <c r="C270" s="6" t="s">
        <v>64</v>
      </c>
      <c r="D270" s="6">
        <v>50.1</v>
      </c>
      <c r="E270" s="6"/>
      <c r="F270" s="10">
        <f t="shared" si="4"/>
        <v>-50.1</v>
      </c>
      <c r="G270" s="10" t="s">
        <v>28</v>
      </c>
      <c r="H270" s="10" t="str">
        <f>VLOOKUP(Transactions[[#This Row],[Sub-category]],TblDV[],2,0)</f>
        <v>Discretionary</v>
      </c>
      <c r="I270" s="10" t="str">
        <f>VLOOKUP(Transactions[[#This Row],[Sub-category]],TblDV[],3,0)</f>
        <v>Expense</v>
      </c>
    </row>
    <row r="271" spans="1:9" ht="18.75" x14ac:dyDescent="0.3">
      <c r="A271" s="6" t="s">
        <v>41</v>
      </c>
      <c r="B271" s="9">
        <v>44365</v>
      </c>
      <c r="C271" s="6" t="s">
        <v>65</v>
      </c>
      <c r="D271" s="6">
        <v>35</v>
      </c>
      <c r="E271" s="6"/>
      <c r="F271" s="10">
        <f t="shared" si="4"/>
        <v>-35</v>
      </c>
      <c r="G271" s="10" t="s">
        <v>23</v>
      </c>
      <c r="H271" s="10" t="str">
        <f>VLOOKUP(Transactions[[#This Row],[Sub-category]],TblDV[],2,0)</f>
        <v>Discretionary</v>
      </c>
      <c r="I271" s="10" t="str">
        <f>VLOOKUP(Transactions[[#This Row],[Sub-category]],TblDV[],3,0)</f>
        <v>Expense</v>
      </c>
    </row>
    <row r="272" spans="1:9" ht="18.75" x14ac:dyDescent="0.3">
      <c r="A272" s="6" t="s">
        <v>41</v>
      </c>
      <c r="B272" s="9">
        <v>44365</v>
      </c>
      <c r="C272" s="6" t="s">
        <v>51</v>
      </c>
      <c r="D272" s="6">
        <v>5</v>
      </c>
      <c r="E272" s="6"/>
      <c r="F272" s="10">
        <f t="shared" si="4"/>
        <v>-5</v>
      </c>
      <c r="G272" s="10" t="s">
        <v>17</v>
      </c>
      <c r="H272" s="10" t="str">
        <f>VLOOKUP(Transactions[[#This Row],[Sub-category]],TblDV[],2,0)</f>
        <v>Dining Out</v>
      </c>
      <c r="I272" s="10" t="str">
        <f>VLOOKUP(Transactions[[#This Row],[Sub-category]],TblDV[],3,0)</f>
        <v>Expense</v>
      </c>
    </row>
    <row r="273" spans="1:9" ht="18.75" x14ac:dyDescent="0.3">
      <c r="A273" s="6" t="s">
        <v>41</v>
      </c>
      <c r="B273" s="9">
        <v>44366</v>
      </c>
      <c r="C273" s="6" t="s">
        <v>51</v>
      </c>
      <c r="D273" s="6">
        <v>5</v>
      </c>
      <c r="E273" s="6"/>
      <c r="F273" s="10">
        <f t="shared" si="4"/>
        <v>-5</v>
      </c>
      <c r="G273" s="10" t="s">
        <v>17</v>
      </c>
      <c r="H273" s="10" t="str">
        <f>VLOOKUP(Transactions[[#This Row],[Sub-category]],TblDV[],2,0)</f>
        <v>Dining Out</v>
      </c>
      <c r="I273" s="10" t="str">
        <f>VLOOKUP(Transactions[[#This Row],[Sub-category]],TblDV[],3,0)</f>
        <v>Expense</v>
      </c>
    </row>
    <row r="274" spans="1:9" ht="18.75" x14ac:dyDescent="0.3">
      <c r="A274" s="6" t="s">
        <v>41</v>
      </c>
      <c r="B274" s="9">
        <v>44367</v>
      </c>
      <c r="C274" s="6" t="s">
        <v>51</v>
      </c>
      <c r="D274" s="6">
        <v>5</v>
      </c>
      <c r="E274" s="6"/>
      <c r="F274" s="10">
        <f t="shared" si="4"/>
        <v>-5</v>
      </c>
      <c r="G274" s="10" t="s">
        <v>17</v>
      </c>
      <c r="H274" s="10" t="str">
        <f>VLOOKUP(Transactions[[#This Row],[Sub-category]],TblDV[],2,0)</f>
        <v>Dining Out</v>
      </c>
      <c r="I274" s="10" t="str">
        <f>VLOOKUP(Transactions[[#This Row],[Sub-category]],TblDV[],3,0)</f>
        <v>Expense</v>
      </c>
    </row>
    <row r="275" spans="1:9" ht="18.75" x14ac:dyDescent="0.3">
      <c r="A275" s="6" t="s">
        <v>41</v>
      </c>
      <c r="B275" s="9">
        <v>44367</v>
      </c>
      <c r="C275" s="6" t="s">
        <v>54</v>
      </c>
      <c r="D275" s="6">
        <v>234</v>
      </c>
      <c r="E275" s="6"/>
      <c r="F275" s="10">
        <f t="shared" si="4"/>
        <v>-234</v>
      </c>
      <c r="G275" s="10" t="s">
        <v>34</v>
      </c>
      <c r="H275" s="10" t="str">
        <f>VLOOKUP(Transactions[[#This Row],[Sub-category]],TblDV[],2,0)</f>
        <v>Living Expenses</v>
      </c>
      <c r="I275" s="10" t="str">
        <f>VLOOKUP(Transactions[[#This Row],[Sub-category]],TblDV[],3,0)</f>
        <v>Expense</v>
      </c>
    </row>
    <row r="276" spans="1:9" ht="18.75" x14ac:dyDescent="0.3">
      <c r="A276" s="6" t="s">
        <v>41</v>
      </c>
      <c r="B276" s="9">
        <v>44368</v>
      </c>
      <c r="C276" s="6" t="s">
        <v>66</v>
      </c>
      <c r="D276" s="6">
        <v>42.1</v>
      </c>
      <c r="E276" s="6"/>
      <c r="F276" s="10">
        <f t="shared" si="4"/>
        <v>-42.1</v>
      </c>
      <c r="G276" s="10" t="s">
        <v>19</v>
      </c>
      <c r="H276" s="10" t="str">
        <f>VLOOKUP(Transactions[[#This Row],[Sub-category]],TblDV[],2,0)</f>
        <v>Dining Out</v>
      </c>
      <c r="I276" s="10" t="str">
        <f>VLOOKUP(Transactions[[#This Row],[Sub-category]],TblDV[],3,0)</f>
        <v>Expense</v>
      </c>
    </row>
    <row r="277" spans="1:9" ht="18.75" x14ac:dyDescent="0.3">
      <c r="A277" s="6" t="s">
        <v>41</v>
      </c>
      <c r="B277" s="9">
        <v>44369</v>
      </c>
      <c r="C277" s="6" t="s">
        <v>67</v>
      </c>
      <c r="D277" s="6">
        <v>17.099999999999998</v>
      </c>
      <c r="E277" s="6"/>
      <c r="F277" s="10">
        <f t="shared" si="4"/>
        <v>-17.099999999999998</v>
      </c>
      <c r="G277" s="10" t="s">
        <v>19</v>
      </c>
      <c r="H277" s="10" t="str">
        <f>VLOOKUP(Transactions[[#This Row],[Sub-category]],TblDV[],2,0)</f>
        <v>Dining Out</v>
      </c>
      <c r="I277" s="10" t="str">
        <f>VLOOKUP(Transactions[[#This Row],[Sub-category]],TblDV[],3,0)</f>
        <v>Expense</v>
      </c>
    </row>
    <row r="278" spans="1:9" ht="18.75" x14ac:dyDescent="0.3">
      <c r="A278" s="6" t="s">
        <v>39</v>
      </c>
      <c r="B278" s="9">
        <v>44370</v>
      </c>
      <c r="C278" s="6" t="s">
        <v>68</v>
      </c>
      <c r="D278" s="6">
        <v>55</v>
      </c>
      <c r="E278" s="6"/>
      <c r="F278" s="10">
        <f t="shared" si="4"/>
        <v>-55</v>
      </c>
      <c r="G278" s="10" t="s">
        <v>15</v>
      </c>
      <c r="H278" s="10" t="str">
        <f>VLOOKUP(Transactions[[#This Row],[Sub-category]],TblDV[],2,0)</f>
        <v>Charity</v>
      </c>
      <c r="I278" s="10" t="str">
        <f>VLOOKUP(Transactions[[#This Row],[Sub-category]],TblDV[],3,0)</f>
        <v>Expense</v>
      </c>
    </row>
    <row r="279" spans="1:9" ht="18.75" x14ac:dyDescent="0.3">
      <c r="A279" s="6" t="s">
        <v>41</v>
      </c>
      <c r="B279" s="9">
        <v>44370</v>
      </c>
      <c r="C279" s="6" t="s">
        <v>56</v>
      </c>
      <c r="D279" s="6">
        <v>67.900000000000006</v>
      </c>
      <c r="E279" s="6"/>
      <c r="F279" s="10">
        <f t="shared" si="4"/>
        <v>-67.900000000000006</v>
      </c>
      <c r="G279" s="10" t="s">
        <v>43</v>
      </c>
      <c r="H279" s="10" t="str">
        <f>VLOOKUP(Transactions[[#This Row],[Sub-category]],TblDV[],2,0)</f>
        <v>Transport</v>
      </c>
      <c r="I279" s="10" t="str">
        <f>VLOOKUP(Transactions[[#This Row],[Sub-category]],TblDV[],3,0)</f>
        <v>Expense</v>
      </c>
    </row>
    <row r="280" spans="1:9" ht="18.75" x14ac:dyDescent="0.3">
      <c r="A280" s="6" t="s">
        <v>41</v>
      </c>
      <c r="B280" s="9">
        <v>44370</v>
      </c>
      <c r="C280" s="6" t="s">
        <v>51</v>
      </c>
      <c r="D280" s="6">
        <v>5</v>
      </c>
      <c r="E280" s="6"/>
      <c r="F280" s="10">
        <f t="shared" si="4"/>
        <v>-5</v>
      </c>
      <c r="G280" s="10" t="s">
        <v>17</v>
      </c>
      <c r="H280" s="10" t="str">
        <f>VLOOKUP(Transactions[[#This Row],[Sub-category]],TblDV[],2,0)</f>
        <v>Dining Out</v>
      </c>
      <c r="I280" s="10" t="str">
        <f>VLOOKUP(Transactions[[#This Row],[Sub-category]],TblDV[],3,0)</f>
        <v>Expense</v>
      </c>
    </row>
    <row r="281" spans="1:9" ht="18.75" x14ac:dyDescent="0.3">
      <c r="A281" s="6" t="s">
        <v>41</v>
      </c>
      <c r="B281" s="9">
        <v>44371</v>
      </c>
      <c r="C281" s="6" t="s">
        <v>51</v>
      </c>
      <c r="D281" s="6">
        <v>5</v>
      </c>
      <c r="E281" s="6"/>
      <c r="F281" s="10">
        <f t="shared" si="4"/>
        <v>-5</v>
      </c>
      <c r="G281" s="10" t="s">
        <v>17</v>
      </c>
      <c r="H281" s="10" t="str">
        <f>VLOOKUP(Transactions[[#This Row],[Sub-category]],TblDV[],2,0)</f>
        <v>Dining Out</v>
      </c>
      <c r="I281" s="10" t="str">
        <f>VLOOKUP(Transactions[[#This Row],[Sub-category]],TblDV[],3,0)</f>
        <v>Expense</v>
      </c>
    </row>
    <row r="282" spans="1:9" ht="18.75" x14ac:dyDescent="0.3">
      <c r="A282" s="6" t="s">
        <v>41</v>
      </c>
      <c r="B282" s="9">
        <v>44372</v>
      </c>
      <c r="C282" s="6" t="s">
        <v>51</v>
      </c>
      <c r="D282" s="6">
        <v>5</v>
      </c>
      <c r="E282" s="6"/>
      <c r="F282" s="10">
        <f t="shared" si="4"/>
        <v>-5</v>
      </c>
      <c r="G282" s="10" t="s">
        <v>17</v>
      </c>
      <c r="H282" s="10" t="str">
        <f>VLOOKUP(Transactions[[#This Row],[Sub-category]],TblDV[],2,0)</f>
        <v>Dining Out</v>
      </c>
      <c r="I282" s="10" t="str">
        <f>VLOOKUP(Transactions[[#This Row],[Sub-category]],TblDV[],3,0)</f>
        <v>Expense</v>
      </c>
    </row>
    <row r="283" spans="1:9" ht="18.75" x14ac:dyDescent="0.3">
      <c r="A283" s="6" t="s">
        <v>41</v>
      </c>
      <c r="B283" s="9">
        <v>44373</v>
      </c>
      <c r="C283" s="6" t="s">
        <v>51</v>
      </c>
      <c r="D283" s="6">
        <v>5</v>
      </c>
      <c r="E283" s="6"/>
      <c r="F283" s="10">
        <f t="shared" si="4"/>
        <v>-5</v>
      </c>
      <c r="G283" s="10" t="s">
        <v>17</v>
      </c>
      <c r="H283" s="10" t="str">
        <f>VLOOKUP(Transactions[[#This Row],[Sub-category]],TblDV[],2,0)</f>
        <v>Dining Out</v>
      </c>
      <c r="I283" s="10" t="str">
        <f>VLOOKUP(Transactions[[#This Row],[Sub-category]],TblDV[],3,0)</f>
        <v>Expense</v>
      </c>
    </row>
    <row r="284" spans="1:9" ht="18.75" x14ac:dyDescent="0.3">
      <c r="A284" s="6" t="s">
        <v>41</v>
      </c>
      <c r="B284" s="9">
        <v>44374</v>
      </c>
      <c r="C284" s="6" t="s">
        <v>51</v>
      </c>
      <c r="D284" s="6">
        <v>5</v>
      </c>
      <c r="E284" s="6"/>
      <c r="F284" s="10">
        <f t="shared" si="4"/>
        <v>-5</v>
      </c>
      <c r="G284" s="10" t="s">
        <v>17</v>
      </c>
      <c r="H284" s="10" t="str">
        <f>VLOOKUP(Transactions[[#This Row],[Sub-category]],TblDV[],2,0)</f>
        <v>Dining Out</v>
      </c>
      <c r="I284" s="10" t="str">
        <f>VLOOKUP(Transactions[[#This Row],[Sub-category]],TblDV[],3,0)</f>
        <v>Expense</v>
      </c>
    </row>
    <row r="285" spans="1:9" ht="18.75" x14ac:dyDescent="0.3">
      <c r="A285" s="6" t="s">
        <v>41</v>
      </c>
      <c r="B285" s="9">
        <v>44374</v>
      </c>
      <c r="C285" s="6" t="s">
        <v>54</v>
      </c>
      <c r="D285" s="6">
        <v>166.9</v>
      </c>
      <c r="E285" s="6"/>
      <c r="F285" s="10">
        <f t="shared" si="4"/>
        <v>-166.9</v>
      </c>
      <c r="G285" s="10" t="s">
        <v>34</v>
      </c>
      <c r="H285" s="10" t="str">
        <f>VLOOKUP(Transactions[[#This Row],[Sub-category]],TblDV[],2,0)</f>
        <v>Living Expenses</v>
      </c>
      <c r="I285" s="10" t="str">
        <f>VLOOKUP(Transactions[[#This Row],[Sub-category]],TblDV[],3,0)</f>
        <v>Expense</v>
      </c>
    </row>
    <row r="286" spans="1:9" ht="18.75" x14ac:dyDescent="0.3">
      <c r="A286" s="6" t="s">
        <v>41</v>
      </c>
      <c r="B286" s="9">
        <v>44375</v>
      </c>
      <c r="C286" s="6" t="s">
        <v>69</v>
      </c>
      <c r="D286" s="6">
        <v>129.9</v>
      </c>
      <c r="E286" s="6"/>
      <c r="F286" s="10">
        <f t="shared" si="4"/>
        <v>-129.9</v>
      </c>
      <c r="G286" s="10" t="s">
        <v>21</v>
      </c>
      <c r="H286" s="10" t="str">
        <f>VLOOKUP(Transactions[[#This Row],[Sub-category]],TblDV[],2,0)</f>
        <v>Discretionary</v>
      </c>
      <c r="I286" s="10" t="str">
        <f>VLOOKUP(Transactions[[#This Row],[Sub-category]],TblDV[],3,0)</f>
        <v>Expense</v>
      </c>
    </row>
    <row r="287" spans="1:9" ht="18.75" x14ac:dyDescent="0.3">
      <c r="A287" s="6" t="s">
        <v>41</v>
      </c>
      <c r="B287" s="9">
        <v>44375</v>
      </c>
      <c r="C287" s="6" t="s">
        <v>70</v>
      </c>
      <c r="D287" s="6">
        <v>180.29999999999998</v>
      </c>
      <c r="E287" s="6"/>
      <c r="F287" s="10">
        <f t="shared" si="4"/>
        <v>-180.29999999999998</v>
      </c>
      <c r="G287" s="10" t="s">
        <v>23</v>
      </c>
      <c r="H287" s="10" t="str">
        <f>VLOOKUP(Transactions[[#This Row],[Sub-category]],TblDV[],2,0)</f>
        <v>Discretionary</v>
      </c>
      <c r="I287" s="10" t="str">
        <f>VLOOKUP(Transactions[[#This Row],[Sub-category]],TblDV[],3,0)</f>
        <v>Expense</v>
      </c>
    </row>
    <row r="288" spans="1:9" ht="18.75" x14ac:dyDescent="0.3">
      <c r="A288" s="6" t="s">
        <v>41</v>
      </c>
      <c r="B288" s="9">
        <v>44376</v>
      </c>
      <c r="C288" s="6" t="s">
        <v>58</v>
      </c>
      <c r="D288" s="6">
        <v>150.1</v>
      </c>
      <c r="E288" s="6"/>
      <c r="F288" s="10">
        <f t="shared" si="4"/>
        <v>-150.1</v>
      </c>
      <c r="G288" s="10" t="s">
        <v>21</v>
      </c>
      <c r="H288" s="10" t="str">
        <f>VLOOKUP(Transactions[[#This Row],[Sub-category]],TblDV[],2,0)</f>
        <v>Discretionary</v>
      </c>
      <c r="I288" s="10" t="str">
        <f>VLOOKUP(Transactions[[#This Row],[Sub-category]],TblDV[],3,0)</f>
        <v>Expense</v>
      </c>
    </row>
    <row r="289" spans="1:9" ht="18.75" x14ac:dyDescent="0.3">
      <c r="A289" s="6" t="s">
        <v>41</v>
      </c>
      <c r="B289" s="9">
        <v>44376</v>
      </c>
      <c r="C289" s="6" t="s">
        <v>60</v>
      </c>
      <c r="D289" s="6">
        <v>28.200000000000003</v>
      </c>
      <c r="E289" s="6"/>
      <c r="F289" s="10">
        <f t="shared" si="4"/>
        <v>-28.200000000000003</v>
      </c>
      <c r="G289" s="10" t="s">
        <v>45</v>
      </c>
      <c r="H289" s="10" t="str">
        <f>VLOOKUP(Transactions[[#This Row],[Sub-category]],TblDV[],2,0)</f>
        <v>Transport</v>
      </c>
      <c r="I289" s="10" t="str">
        <f>VLOOKUP(Transactions[[#This Row],[Sub-category]],TblDV[],3,0)</f>
        <v>Expense</v>
      </c>
    </row>
    <row r="290" spans="1:9" ht="18.75" x14ac:dyDescent="0.3">
      <c r="A290" s="6" t="s">
        <v>41</v>
      </c>
      <c r="B290" s="9">
        <v>44376</v>
      </c>
      <c r="C290" s="6" t="s">
        <v>74</v>
      </c>
      <c r="D290" s="6">
        <v>15</v>
      </c>
      <c r="E290" s="6"/>
      <c r="F290" s="10">
        <f t="shared" si="4"/>
        <v>-15</v>
      </c>
      <c r="G290" s="10" t="s">
        <v>19</v>
      </c>
      <c r="H290" s="10" t="str">
        <f>VLOOKUP(Transactions[[#This Row],[Sub-category]],TblDV[],2,0)</f>
        <v>Dining Out</v>
      </c>
      <c r="I290" s="10" t="str">
        <f>VLOOKUP(Transactions[[#This Row],[Sub-category]],TblDV[],3,0)</f>
        <v>Expense</v>
      </c>
    </row>
    <row r="291" spans="1:9" ht="18.75" x14ac:dyDescent="0.3">
      <c r="A291" s="6" t="s">
        <v>41</v>
      </c>
      <c r="B291" s="9">
        <v>44377</v>
      </c>
      <c r="C291" s="6" t="s">
        <v>51</v>
      </c>
      <c r="D291" s="6">
        <v>5</v>
      </c>
      <c r="E291" s="6"/>
      <c r="F291" s="10">
        <f t="shared" si="4"/>
        <v>-5</v>
      </c>
      <c r="G291" s="10" t="s">
        <v>17</v>
      </c>
      <c r="H291" s="10" t="str">
        <f>VLOOKUP(Transactions[[#This Row],[Sub-category]],TblDV[],2,0)</f>
        <v>Dining Out</v>
      </c>
      <c r="I291" s="10" t="str">
        <f>VLOOKUP(Transactions[[#This Row],[Sub-category]],TblDV[],3,0)</f>
        <v>Expense</v>
      </c>
    </row>
    <row r="292" spans="1:9" ht="18.75" x14ac:dyDescent="0.3">
      <c r="A292" s="6" t="s">
        <v>41</v>
      </c>
      <c r="B292" s="9">
        <v>44378</v>
      </c>
      <c r="C292" s="6" t="s">
        <v>51</v>
      </c>
      <c r="D292" s="6">
        <v>5</v>
      </c>
      <c r="E292" s="6"/>
      <c r="F292" s="10">
        <f t="shared" si="4"/>
        <v>-5</v>
      </c>
      <c r="G292" s="10" t="s">
        <v>17</v>
      </c>
      <c r="H292" s="10" t="str">
        <f>VLOOKUP(Transactions[[#This Row],[Sub-category]],TblDV[],2,0)</f>
        <v>Dining Out</v>
      </c>
      <c r="I292" s="10" t="str">
        <f>VLOOKUP(Transactions[[#This Row],[Sub-category]],TblDV[],3,0)</f>
        <v>Expense</v>
      </c>
    </row>
    <row r="293" spans="1:9" ht="18.75" x14ac:dyDescent="0.3">
      <c r="A293" s="6" t="s">
        <v>39</v>
      </c>
      <c r="B293" s="9">
        <v>44379</v>
      </c>
      <c r="C293" s="6" t="s">
        <v>50</v>
      </c>
      <c r="D293" s="6"/>
      <c r="E293" s="6">
        <v>4000</v>
      </c>
      <c r="F293" s="10">
        <f t="shared" si="4"/>
        <v>4000</v>
      </c>
      <c r="G293" s="10" t="s">
        <v>46</v>
      </c>
      <c r="H293" s="10" t="str">
        <f>VLOOKUP(Transactions[[#This Row],[Sub-category]],TblDV[],2,0)</f>
        <v>Salary</v>
      </c>
      <c r="I293" s="10" t="str">
        <f>VLOOKUP(Transactions[[#This Row],[Sub-category]],TblDV[],3,0)</f>
        <v>Income</v>
      </c>
    </row>
    <row r="294" spans="1:9" ht="18.75" x14ac:dyDescent="0.3">
      <c r="A294" s="6" t="s">
        <v>41</v>
      </c>
      <c r="B294" s="9">
        <v>44380</v>
      </c>
      <c r="C294" s="6" t="s">
        <v>51</v>
      </c>
      <c r="D294" s="6">
        <v>5</v>
      </c>
      <c r="E294" s="6"/>
      <c r="F294" s="10">
        <f t="shared" si="4"/>
        <v>-5</v>
      </c>
      <c r="G294" s="10" t="s">
        <v>17</v>
      </c>
      <c r="H294" s="10" t="str">
        <f>VLOOKUP(Transactions[[#This Row],[Sub-category]],TblDV[],2,0)</f>
        <v>Dining Out</v>
      </c>
      <c r="I294" s="10" t="str">
        <f>VLOOKUP(Transactions[[#This Row],[Sub-category]],TblDV[],3,0)</f>
        <v>Expense</v>
      </c>
    </row>
    <row r="295" spans="1:9" ht="18.75" x14ac:dyDescent="0.3">
      <c r="A295" s="6" t="s">
        <v>39</v>
      </c>
      <c r="B295" s="9">
        <v>44382</v>
      </c>
      <c r="C295" s="6" t="s">
        <v>52</v>
      </c>
      <c r="D295" s="6">
        <v>900</v>
      </c>
      <c r="E295" s="6"/>
      <c r="F295" s="10">
        <f t="shared" si="4"/>
        <v>-900</v>
      </c>
      <c r="G295" s="10" t="s">
        <v>38</v>
      </c>
      <c r="H295" s="10" t="str">
        <f>VLOOKUP(Transactions[[#This Row],[Sub-category]],TblDV[],2,0)</f>
        <v>Living Expenses</v>
      </c>
      <c r="I295" s="10" t="str">
        <f>VLOOKUP(Transactions[[#This Row],[Sub-category]],TblDV[],3,0)</f>
        <v>Expense</v>
      </c>
    </row>
    <row r="296" spans="1:9" ht="18.75" x14ac:dyDescent="0.3">
      <c r="A296" s="6" t="s">
        <v>39</v>
      </c>
      <c r="B296" s="9">
        <v>44382</v>
      </c>
      <c r="C296" s="6" t="s">
        <v>53</v>
      </c>
      <c r="D296" s="6">
        <v>150</v>
      </c>
      <c r="E296" s="6"/>
      <c r="F296" s="10">
        <f t="shared" si="4"/>
        <v>-150</v>
      </c>
      <c r="G296" s="10" t="s">
        <v>44</v>
      </c>
      <c r="H296" s="10" t="str">
        <f>VLOOKUP(Transactions[[#This Row],[Sub-category]],TblDV[],2,0)</f>
        <v>Transport</v>
      </c>
      <c r="I296" s="10" t="str">
        <f>VLOOKUP(Transactions[[#This Row],[Sub-category]],TblDV[],3,0)</f>
        <v>Expense</v>
      </c>
    </row>
    <row r="297" spans="1:9" ht="18.75" x14ac:dyDescent="0.3">
      <c r="A297" s="6" t="s">
        <v>41</v>
      </c>
      <c r="B297" s="9">
        <v>44382</v>
      </c>
      <c r="C297" s="6" t="s">
        <v>77</v>
      </c>
      <c r="D297" s="6">
        <v>15</v>
      </c>
      <c r="E297" s="6"/>
      <c r="F297" s="10">
        <f t="shared" si="4"/>
        <v>-15</v>
      </c>
      <c r="G297" s="10" t="s">
        <v>19</v>
      </c>
      <c r="H297" s="10" t="str">
        <f>VLOOKUP(Transactions[[#This Row],[Sub-category]],TblDV[],2,0)</f>
        <v>Dining Out</v>
      </c>
      <c r="I297" s="10" t="str">
        <f>VLOOKUP(Transactions[[#This Row],[Sub-category]],TblDV[],3,0)</f>
        <v>Expense</v>
      </c>
    </row>
    <row r="298" spans="1:9" ht="18.75" x14ac:dyDescent="0.3">
      <c r="A298" s="6" t="s">
        <v>41</v>
      </c>
      <c r="B298" s="9">
        <v>44382</v>
      </c>
      <c r="C298" s="6" t="s">
        <v>51</v>
      </c>
      <c r="D298" s="6">
        <v>5</v>
      </c>
      <c r="E298" s="6"/>
      <c r="F298" s="10">
        <f t="shared" si="4"/>
        <v>-5</v>
      </c>
      <c r="G298" s="10" t="s">
        <v>17</v>
      </c>
      <c r="H298" s="10" t="str">
        <f>VLOOKUP(Transactions[[#This Row],[Sub-category]],TblDV[],2,0)</f>
        <v>Dining Out</v>
      </c>
      <c r="I298" s="10" t="str">
        <f>VLOOKUP(Transactions[[#This Row],[Sub-category]],TblDV[],3,0)</f>
        <v>Expense</v>
      </c>
    </row>
    <row r="299" spans="1:9" ht="18.75" x14ac:dyDescent="0.3">
      <c r="A299" s="6" t="s">
        <v>41</v>
      </c>
      <c r="B299" s="9">
        <v>44383</v>
      </c>
      <c r="C299" s="6" t="s">
        <v>51</v>
      </c>
      <c r="D299" s="6">
        <v>5</v>
      </c>
      <c r="E299" s="6"/>
      <c r="F299" s="10">
        <f t="shared" si="4"/>
        <v>-5</v>
      </c>
      <c r="G299" s="10" t="s">
        <v>17</v>
      </c>
      <c r="H299" s="10" t="str">
        <f>VLOOKUP(Transactions[[#This Row],[Sub-category]],TblDV[],2,0)</f>
        <v>Dining Out</v>
      </c>
      <c r="I299" s="10" t="str">
        <f>VLOOKUP(Transactions[[#This Row],[Sub-category]],TblDV[],3,0)</f>
        <v>Expense</v>
      </c>
    </row>
    <row r="300" spans="1:9" ht="18.75" x14ac:dyDescent="0.3">
      <c r="A300" s="6" t="s">
        <v>41</v>
      </c>
      <c r="B300" s="9">
        <v>44384</v>
      </c>
      <c r="C300" s="6" t="s">
        <v>51</v>
      </c>
      <c r="D300" s="6">
        <v>5</v>
      </c>
      <c r="E300" s="6"/>
      <c r="F300" s="10">
        <f t="shared" si="4"/>
        <v>-5</v>
      </c>
      <c r="G300" s="10" t="s">
        <v>17</v>
      </c>
      <c r="H300" s="10" t="str">
        <f>VLOOKUP(Transactions[[#This Row],[Sub-category]],TblDV[],2,0)</f>
        <v>Dining Out</v>
      </c>
      <c r="I300" s="10" t="str">
        <f>VLOOKUP(Transactions[[#This Row],[Sub-category]],TblDV[],3,0)</f>
        <v>Expense</v>
      </c>
    </row>
    <row r="301" spans="1:9" ht="18.75" x14ac:dyDescent="0.3">
      <c r="A301" s="6" t="s">
        <v>41</v>
      </c>
      <c r="B301" s="9">
        <v>44384</v>
      </c>
      <c r="C301" s="6" t="s">
        <v>54</v>
      </c>
      <c r="D301" s="6">
        <v>180</v>
      </c>
      <c r="E301" s="6"/>
      <c r="F301" s="10">
        <f t="shared" si="4"/>
        <v>-180</v>
      </c>
      <c r="G301" s="10" t="s">
        <v>34</v>
      </c>
      <c r="H301" s="10" t="str">
        <f>VLOOKUP(Transactions[[#This Row],[Sub-category]],TblDV[],2,0)</f>
        <v>Living Expenses</v>
      </c>
      <c r="I301" s="10" t="str">
        <f>VLOOKUP(Transactions[[#This Row],[Sub-category]],TblDV[],3,0)</f>
        <v>Expense</v>
      </c>
    </row>
    <row r="302" spans="1:9" ht="18.75" x14ac:dyDescent="0.3">
      <c r="A302" s="6" t="s">
        <v>39</v>
      </c>
      <c r="B302" s="9">
        <v>44387</v>
      </c>
      <c r="C302" s="6" t="s">
        <v>55</v>
      </c>
      <c r="D302" s="6">
        <v>56.1</v>
      </c>
      <c r="E302" s="6"/>
      <c r="F302" s="10">
        <f t="shared" si="4"/>
        <v>-56.1</v>
      </c>
      <c r="G302" s="10" t="s">
        <v>32</v>
      </c>
      <c r="H302" s="10" t="str">
        <f>VLOOKUP(Transactions[[#This Row],[Sub-category]],TblDV[],2,0)</f>
        <v>Living Expenses</v>
      </c>
      <c r="I302" s="10" t="str">
        <f>VLOOKUP(Transactions[[#This Row],[Sub-category]],TblDV[],3,0)</f>
        <v>Expense</v>
      </c>
    </row>
    <row r="303" spans="1:9" ht="18.75" x14ac:dyDescent="0.3">
      <c r="A303" s="6" t="s">
        <v>41</v>
      </c>
      <c r="B303" s="9">
        <v>44387</v>
      </c>
      <c r="C303" s="6" t="s">
        <v>51</v>
      </c>
      <c r="D303" s="6">
        <v>5</v>
      </c>
      <c r="E303" s="6"/>
      <c r="F303" s="10">
        <f t="shared" si="4"/>
        <v>-5</v>
      </c>
      <c r="G303" s="10" t="s">
        <v>17</v>
      </c>
      <c r="H303" s="10" t="str">
        <f>VLOOKUP(Transactions[[#This Row],[Sub-category]],TblDV[],2,0)</f>
        <v>Dining Out</v>
      </c>
      <c r="I303" s="10" t="str">
        <f>VLOOKUP(Transactions[[#This Row],[Sub-category]],TblDV[],3,0)</f>
        <v>Expense</v>
      </c>
    </row>
    <row r="304" spans="1:9" ht="18.75" x14ac:dyDescent="0.3">
      <c r="A304" s="6" t="s">
        <v>41</v>
      </c>
      <c r="B304" s="9">
        <v>44388</v>
      </c>
      <c r="C304" s="6" t="s">
        <v>51</v>
      </c>
      <c r="D304" s="6">
        <v>5</v>
      </c>
      <c r="E304" s="6"/>
      <c r="F304" s="10">
        <f t="shared" si="4"/>
        <v>-5</v>
      </c>
      <c r="G304" s="10" t="s">
        <v>17</v>
      </c>
      <c r="H304" s="10" t="str">
        <f>VLOOKUP(Transactions[[#This Row],[Sub-category]],TblDV[],2,0)</f>
        <v>Dining Out</v>
      </c>
      <c r="I304" s="10" t="str">
        <f>VLOOKUP(Transactions[[#This Row],[Sub-category]],TblDV[],3,0)</f>
        <v>Expense</v>
      </c>
    </row>
    <row r="305" spans="1:9" ht="18.75" x14ac:dyDescent="0.3">
      <c r="A305" s="6" t="s">
        <v>41</v>
      </c>
      <c r="B305" s="9">
        <v>44389</v>
      </c>
      <c r="C305" s="6" t="s">
        <v>56</v>
      </c>
      <c r="D305" s="6">
        <v>83.1</v>
      </c>
      <c r="E305" s="6"/>
      <c r="F305" s="10">
        <f t="shared" si="4"/>
        <v>-83.1</v>
      </c>
      <c r="G305" s="10" t="s">
        <v>43</v>
      </c>
      <c r="H305" s="10" t="str">
        <f>VLOOKUP(Transactions[[#This Row],[Sub-category]],TblDV[],2,0)</f>
        <v>Transport</v>
      </c>
      <c r="I305" s="10" t="str">
        <f>VLOOKUP(Transactions[[#This Row],[Sub-category]],TblDV[],3,0)</f>
        <v>Expense</v>
      </c>
    </row>
    <row r="306" spans="1:9" ht="18.75" x14ac:dyDescent="0.3">
      <c r="A306" s="6" t="s">
        <v>41</v>
      </c>
      <c r="B306" s="9">
        <v>44389</v>
      </c>
      <c r="C306" s="6" t="s">
        <v>51</v>
      </c>
      <c r="D306" s="6">
        <v>5</v>
      </c>
      <c r="E306" s="6"/>
      <c r="F306" s="10">
        <f t="shared" si="4"/>
        <v>-5</v>
      </c>
      <c r="G306" s="10" t="s">
        <v>17</v>
      </c>
      <c r="H306" s="10" t="str">
        <f>VLOOKUP(Transactions[[#This Row],[Sub-category]],TblDV[],2,0)</f>
        <v>Dining Out</v>
      </c>
      <c r="I306" s="10" t="str">
        <f>VLOOKUP(Transactions[[#This Row],[Sub-category]],TblDV[],3,0)</f>
        <v>Expense</v>
      </c>
    </row>
    <row r="307" spans="1:9" ht="18.75" x14ac:dyDescent="0.3">
      <c r="A307" s="6" t="s">
        <v>41</v>
      </c>
      <c r="B307" s="9">
        <v>44390</v>
      </c>
      <c r="C307" s="6" t="s">
        <v>51</v>
      </c>
      <c r="D307" s="6">
        <v>5</v>
      </c>
      <c r="E307" s="6"/>
      <c r="F307" s="10">
        <f t="shared" si="4"/>
        <v>-5</v>
      </c>
      <c r="G307" s="10" t="s">
        <v>17</v>
      </c>
      <c r="H307" s="10" t="str">
        <f>VLOOKUP(Transactions[[#This Row],[Sub-category]],TblDV[],2,0)</f>
        <v>Dining Out</v>
      </c>
      <c r="I307" s="10" t="str">
        <f>VLOOKUP(Transactions[[#This Row],[Sub-category]],TblDV[],3,0)</f>
        <v>Expense</v>
      </c>
    </row>
    <row r="308" spans="1:9" ht="18.75" x14ac:dyDescent="0.3">
      <c r="A308" s="6" t="s">
        <v>41</v>
      </c>
      <c r="B308" s="9">
        <v>44391</v>
      </c>
      <c r="C308" s="6" t="s">
        <v>54</v>
      </c>
      <c r="D308" s="6">
        <v>141.1</v>
      </c>
      <c r="E308" s="6"/>
      <c r="F308" s="10">
        <f t="shared" si="4"/>
        <v>-141.1</v>
      </c>
      <c r="G308" s="10" t="s">
        <v>34</v>
      </c>
      <c r="H308" s="10" t="str">
        <f>VLOOKUP(Transactions[[#This Row],[Sub-category]],TblDV[],2,0)</f>
        <v>Living Expenses</v>
      </c>
      <c r="I308" s="10" t="str">
        <f>VLOOKUP(Transactions[[#This Row],[Sub-category]],TblDV[],3,0)</f>
        <v>Expense</v>
      </c>
    </row>
    <row r="309" spans="1:9" ht="18.75" x14ac:dyDescent="0.3">
      <c r="A309" s="6" t="s">
        <v>41</v>
      </c>
      <c r="B309" s="9">
        <v>44391</v>
      </c>
      <c r="C309" s="6" t="s">
        <v>51</v>
      </c>
      <c r="D309" s="6">
        <v>5</v>
      </c>
      <c r="E309" s="6"/>
      <c r="F309" s="10">
        <f t="shared" si="4"/>
        <v>-5</v>
      </c>
      <c r="G309" s="10" t="s">
        <v>17</v>
      </c>
      <c r="H309" s="10" t="str">
        <f>VLOOKUP(Transactions[[#This Row],[Sub-category]],TblDV[],2,0)</f>
        <v>Dining Out</v>
      </c>
      <c r="I309" s="10" t="str">
        <f>VLOOKUP(Transactions[[#This Row],[Sub-category]],TblDV[],3,0)</f>
        <v>Expense</v>
      </c>
    </row>
    <row r="310" spans="1:9" ht="18.75" x14ac:dyDescent="0.3">
      <c r="A310" s="6" t="s">
        <v>41</v>
      </c>
      <c r="B310" s="9">
        <v>44392</v>
      </c>
      <c r="C310" s="6" t="s">
        <v>51</v>
      </c>
      <c r="D310" s="6">
        <v>5</v>
      </c>
      <c r="E310" s="6"/>
      <c r="F310" s="10">
        <f t="shared" si="4"/>
        <v>-5</v>
      </c>
      <c r="G310" s="10" t="s">
        <v>17</v>
      </c>
      <c r="H310" s="10" t="str">
        <f>VLOOKUP(Transactions[[#This Row],[Sub-category]],TblDV[],2,0)</f>
        <v>Dining Out</v>
      </c>
      <c r="I310" s="10" t="str">
        <f>VLOOKUP(Transactions[[#This Row],[Sub-category]],TblDV[],3,0)</f>
        <v>Expense</v>
      </c>
    </row>
    <row r="311" spans="1:9" ht="18.75" x14ac:dyDescent="0.3">
      <c r="A311" s="6" t="s">
        <v>41</v>
      </c>
      <c r="B311" s="9">
        <v>44392</v>
      </c>
      <c r="C311" s="6" t="s">
        <v>57</v>
      </c>
      <c r="D311" s="6">
        <v>45.8</v>
      </c>
      <c r="E311" s="6"/>
      <c r="F311" s="10">
        <f t="shared" si="4"/>
        <v>-45.8</v>
      </c>
      <c r="G311" s="10" t="s">
        <v>23</v>
      </c>
      <c r="H311" s="10" t="str">
        <f>VLOOKUP(Transactions[[#This Row],[Sub-category]],TblDV[],2,0)</f>
        <v>Discretionary</v>
      </c>
      <c r="I311" s="10" t="str">
        <f>VLOOKUP(Transactions[[#This Row],[Sub-category]],TblDV[],3,0)</f>
        <v>Expense</v>
      </c>
    </row>
    <row r="312" spans="1:9" ht="18.75" x14ac:dyDescent="0.3">
      <c r="A312" s="6" t="s">
        <v>41</v>
      </c>
      <c r="B312" s="9">
        <v>44392</v>
      </c>
      <c r="C312" s="6" t="s">
        <v>58</v>
      </c>
      <c r="D312" s="6">
        <v>103.80000000000001</v>
      </c>
      <c r="E312" s="6"/>
      <c r="F312" s="10">
        <f t="shared" si="4"/>
        <v>-103.80000000000001</v>
      </c>
      <c r="G312" s="10" t="s">
        <v>21</v>
      </c>
      <c r="H312" s="10" t="str">
        <f>VLOOKUP(Transactions[[#This Row],[Sub-category]],TblDV[],2,0)</f>
        <v>Discretionary</v>
      </c>
      <c r="I312" s="10" t="str">
        <f>VLOOKUP(Transactions[[#This Row],[Sub-category]],TblDV[],3,0)</f>
        <v>Expense</v>
      </c>
    </row>
    <row r="313" spans="1:9" ht="18.75" x14ac:dyDescent="0.3">
      <c r="A313" s="6" t="s">
        <v>41</v>
      </c>
      <c r="B313" s="9">
        <v>44392</v>
      </c>
      <c r="C313" s="6" t="s">
        <v>59</v>
      </c>
      <c r="D313" s="6">
        <v>58</v>
      </c>
      <c r="E313" s="6"/>
      <c r="F313" s="10">
        <f t="shared" si="4"/>
        <v>-58</v>
      </c>
      <c r="G313" s="10" t="s">
        <v>19</v>
      </c>
      <c r="H313" s="10" t="str">
        <f>VLOOKUP(Transactions[[#This Row],[Sub-category]],TblDV[],2,0)</f>
        <v>Dining Out</v>
      </c>
      <c r="I313" s="10" t="str">
        <f>VLOOKUP(Transactions[[#This Row],[Sub-category]],TblDV[],3,0)</f>
        <v>Expense</v>
      </c>
    </row>
    <row r="314" spans="1:9" ht="18.75" x14ac:dyDescent="0.3">
      <c r="A314" s="6" t="s">
        <v>41</v>
      </c>
      <c r="B314" s="9">
        <v>44393</v>
      </c>
      <c r="C314" s="6" t="s">
        <v>60</v>
      </c>
      <c r="D314" s="6">
        <v>34.200000000000003</v>
      </c>
      <c r="E314" s="6"/>
      <c r="F314" s="10">
        <f t="shared" si="4"/>
        <v>-34.200000000000003</v>
      </c>
      <c r="G314" s="10" t="s">
        <v>45</v>
      </c>
      <c r="H314" s="10" t="str">
        <f>VLOOKUP(Transactions[[#This Row],[Sub-category]],TblDV[],2,0)</f>
        <v>Transport</v>
      </c>
      <c r="I314" s="10" t="str">
        <f>VLOOKUP(Transactions[[#This Row],[Sub-category]],TblDV[],3,0)</f>
        <v>Expense</v>
      </c>
    </row>
    <row r="315" spans="1:9" ht="18.75" x14ac:dyDescent="0.3">
      <c r="A315" s="6" t="s">
        <v>39</v>
      </c>
      <c r="B315" s="9">
        <v>44394</v>
      </c>
      <c r="C315" s="6" t="s">
        <v>61</v>
      </c>
      <c r="D315" s="6">
        <v>30</v>
      </c>
      <c r="E315" s="6"/>
      <c r="F315" s="10">
        <f t="shared" si="4"/>
        <v>-30</v>
      </c>
      <c r="G315" s="10" t="s">
        <v>30</v>
      </c>
      <c r="H315" s="10" t="str">
        <f>VLOOKUP(Transactions[[#This Row],[Sub-category]],TblDV[],2,0)</f>
        <v>Discretionary</v>
      </c>
      <c r="I315" s="10" t="str">
        <f>VLOOKUP(Transactions[[#This Row],[Sub-category]],TblDV[],3,0)</f>
        <v>Expense</v>
      </c>
    </row>
    <row r="316" spans="1:9" ht="18.75" x14ac:dyDescent="0.3">
      <c r="A316" s="6" t="s">
        <v>41</v>
      </c>
      <c r="B316" s="9">
        <v>44394</v>
      </c>
      <c r="C316" s="6" t="s">
        <v>51</v>
      </c>
      <c r="D316" s="6">
        <v>5</v>
      </c>
      <c r="E316" s="6"/>
      <c r="F316" s="10">
        <f t="shared" si="4"/>
        <v>-5</v>
      </c>
      <c r="G316" s="10" t="s">
        <v>17</v>
      </c>
      <c r="H316" s="10" t="str">
        <f>VLOOKUP(Transactions[[#This Row],[Sub-category]],TblDV[],2,0)</f>
        <v>Dining Out</v>
      </c>
      <c r="I316" s="10" t="str">
        <f>VLOOKUP(Transactions[[#This Row],[Sub-category]],TblDV[],3,0)</f>
        <v>Expense</v>
      </c>
    </row>
    <row r="317" spans="1:9" ht="18.75" x14ac:dyDescent="0.3">
      <c r="A317" s="6" t="s">
        <v>41</v>
      </c>
      <c r="B317" s="9">
        <v>44395</v>
      </c>
      <c r="C317" s="6" t="s">
        <v>51</v>
      </c>
      <c r="D317" s="6">
        <v>5</v>
      </c>
      <c r="E317" s="6"/>
      <c r="F317" s="10">
        <f t="shared" si="4"/>
        <v>-5</v>
      </c>
      <c r="G317" s="10" t="s">
        <v>17</v>
      </c>
      <c r="H317" s="10" t="str">
        <f>VLOOKUP(Transactions[[#This Row],[Sub-category]],TblDV[],2,0)</f>
        <v>Dining Out</v>
      </c>
      <c r="I317" s="10" t="str">
        <f>VLOOKUP(Transactions[[#This Row],[Sub-category]],TblDV[],3,0)</f>
        <v>Expense</v>
      </c>
    </row>
    <row r="318" spans="1:9" ht="18.75" x14ac:dyDescent="0.3">
      <c r="A318" s="6" t="s">
        <v>39</v>
      </c>
      <c r="B318" s="9">
        <v>44395</v>
      </c>
      <c r="C318" s="6" t="s">
        <v>63</v>
      </c>
      <c r="D318" s="6">
        <v>40</v>
      </c>
      <c r="E318" s="6"/>
      <c r="F318" s="10">
        <f t="shared" si="4"/>
        <v>-40</v>
      </c>
      <c r="G318" s="10" t="s">
        <v>36</v>
      </c>
      <c r="H318" s="10" t="str">
        <f>VLOOKUP(Transactions[[#This Row],[Sub-category]],TblDV[],2,0)</f>
        <v>Living Expenses</v>
      </c>
      <c r="I318" s="10" t="str">
        <f>VLOOKUP(Transactions[[#This Row],[Sub-category]],TblDV[],3,0)</f>
        <v>Expense</v>
      </c>
    </row>
    <row r="319" spans="1:9" ht="18.75" x14ac:dyDescent="0.3">
      <c r="A319" s="6" t="s">
        <v>41</v>
      </c>
      <c r="B319" s="9">
        <v>44396</v>
      </c>
      <c r="C319" s="6" t="s">
        <v>64</v>
      </c>
      <c r="D319" s="6">
        <v>51.1</v>
      </c>
      <c r="E319" s="6"/>
      <c r="F319" s="10">
        <f t="shared" si="4"/>
        <v>-51.1</v>
      </c>
      <c r="G319" s="10" t="s">
        <v>28</v>
      </c>
      <c r="H319" s="10" t="str">
        <f>VLOOKUP(Transactions[[#This Row],[Sub-category]],TblDV[],2,0)</f>
        <v>Discretionary</v>
      </c>
      <c r="I319" s="10" t="str">
        <f>VLOOKUP(Transactions[[#This Row],[Sub-category]],TblDV[],3,0)</f>
        <v>Expense</v>
      </c>
    </row>
    <row r="320" spans="1:9" ht="18.75" x14ac:dyDescent="0.3">
      <c r="A320" s="6" t="s">
        <v>41</v>
      </c>
      <c r="B320" s="9">
        <v>44396</v>
      </c>
      <c r="C320" s="6" t="s">
        <v>65</v>
      </c>
      <c r="D320" s="6">
        <v>35</v>
      </c>
      <c r="E320" s="6"/>
      <c r="F320" s="10">
        <f t="shared" si="4"/>
        <v>-35</v>
      </c>
      <c r="G320" s="10" t="s">
        <v>23</v>
      </c>
      <c r="H320" s="10" t="str">
        <f>VLOOKUP(Transactions[[#This Row],[Sub-category]],TblDV[],2,0)</f>
        <v>Discretionary</v>
      </c>
      <c r="I320" s="10" t="str">
        <f>VLOOKUP(Transactions[[#This Row],[Sub-category]],TblDV[],3,0)</f>
        <v>Expense</v>
      </c>
    </row>
    <row r="321" spans="1:9" ht="18.75" x14ac:dyDescent="0.3">
      <c r="A321" s="6" t="s">
        <v>41</v>
      </c>
      <c r="B321" s="9">
        <v>44396</v>
      </c>
      <c r="C321" s="6" t="s">
        <v>51</v>
      </c>
      <c r="D321" s="6">
        <v>5</v>
      </c>
      <c r="E321" s="6"/>
      <c r="F321" s="10">
        <f t="shared" si="4"/>
        <v>-5</v>
      </c>
      <c r="G321" s="10" t="s">
        <v>17</v>
      </c>
      <c r="H321" s="10" t="str">
        <f>VLOOKUP(Transactions[[#This Row],[Sub-category]],TblDV[],2,0)</f>
        <v>Dining Out</v>
      </c>
      <c r="I321" s="10" t="str">
        <f>VLOOKUP(Transactions[[#This Row],[Sub-category]],TblDV[],3,0)</f>
        <v>Expense</v>
      </c>
    </row>
    <row r="322" spans="1:9" ht="18.75" x14ac:dyDescent="0.3">
      <c r="A322" s="6" t="s">
        <v>41</v>
      </c>
      <c r="B322" s="9">
        <v>44397</v>
      </c>
      <c r="C322" s="6" t="s">
        <v>51</v>
      </c>
      <c r="D322" s="6">
        <v>5</v>
      </c>
      <c r="E322" s="6"/>
      <c r="F322" s="10">
        <f t="shared" ref="F322:F385" si="5">E322-D322</f>
        <v>-5</v>
      </c>
      <c r="G322" s="10" t="s">
        <v>17</v>
      </c>
      <c r="H322" s="10" t="str">
        <f>VLOOKUP(Transactions[[#This Row],[Sub-category]],TblDV[],2,0)</f>
        <v>Dining Out</v>
      </c>
      <c r="I322" s="10" t="str">
        <f>VLOOKUP(Transactions[[#This Row],[Sub-category]],TblDV[],3,0)</f>
        <v>Expense</v>
      </c>
    </row>
    <row r="323" spans="1:9" ht="18.75" x14ac:dyDescent="0.3">
      <c r="A323" s="6" t="s">
        <v>41</v>
      </c>
      <c r="B323" s="9">
        <v>44398</v>
      </c>
      <c r="C323" s="6" t="s">
        <v>51</v>
      </c>
      <c r="D323" s="6">
        <v>5</v>
      </c>
      <c r="E323" s="6"/>
      <c r="F323" s="10">
        <f t="shared" si="5"/>
        <v>-5</v>
      </c>
      <c r="G323" s="10" t="s">
        <v>17</v>
      </c>
      <c r="H323" s="10" t="str">
        <f>VLOOKUP(Transactions[[#This Row],[Sub-category]],TblDV[],2,0)</f>
        <v>Dining Out</v>
      </c>
      <c r="I323" s="10" t="str">
        <f>VLOOKUP(Transactions[[#This Row],[Sub-category]],TblDV[],3,0)</f>
        <v>Expense</v>
      </c>
    </row>
    <row r="324" spans="1:9" ht="18.75" x14ac:dyDescent="0.3">
      <c r="A324" s="6" t="s">
        <v>41</v>
      </c>
      <c r="B324" s="9">
        <v>44398</v>
      </c>
      <c r="C324" s="6" t="s">
        <v>54</v>
      </c>
      <c r="D324" s="6">
        <v>176</v>
      </c>
      <c r="E324" s="6"/>
      <c r="F324" s="10">
        <f t="shared" si="5"/>
        <v>-176</v>
      </c>
      <c r="G324" s="10" t="s">
        <v>34</v>
      </c>
      <c r="H324" s="10" t="str">
        <f>VLOOKUP(Transactions[[#This Row],[Sub-category]],TblDV[],2,0)</f>
        <v>Living Expenses</v>
      </c>
      <c r="I324" s="10" t="str">
        <f>VLOOKUP(Transactions[[#This Row],[Sub-category]],TblDV[],3,0)</f>
        <v>Expense</v>
      </c>
    </row>
    <row r="325" spans="1:9" ht="18.75" x14ac:dyDescent="0.3">
      <c r="A325" s="6" t="s">
        <v>41</v>
      </c>
      <c r="B325" s="9">
        <v>44399</v>
      </c>
      <c r="C325" s="6" t="s">
        <v>66</v>
      </c>
      <c r="D325" s="6">
        <v>43.1</v>
      </c>
      <c r="E325" s="6"/>
      <c r="F325" s="10">
        <f t="shared" si="5"/>
        <v>-43.1</v>
      </c>
      <c r="G325" s="10" t="s">
        <v>19</v>
      </c>
      <c r="H325" s="10" t="str">
        <f>VLOOKUP(Transactions[[#This Row],[Sub-category]],TblDV[],2,0)</f>
        <v>Dining Out</v>
      </c>
      <c r="I325" s="10" t="str">
        <f>VLOOKUP(Transactions[[#This Row],[Sub-category]],TblDV[],3,0)</f>
        <v>Expense</v>
      </c>
    </row>
    <row r="326" spans="1:9" ht="18.75" x14ac:dyDescent="0.3">
      <c r="A326" s="6" t="s">
        <v>41</v>
      </c>
      <c r="B326" s="9">
        <v>44400</v>
      </c>
      <c r="C326" s="6" t="s">
        <v>67</v>
      </c>
      <c r="D326" s="6">
        <v>18.2</v>
      </c>
      <c r="E326" s="6"/>
      <c r="F326" s="10">
        <f t="shared" si="5"/>
        <v>-18.2</v>
      </c>
      <c r="G326" s="10" t="s">
        <v>19</v>
      </c>
      <c r="H326" s="10" t="str">
        <f>VLOOKUP(Transactions[[#This Row],[Sub-category]],TblDV[],2,0)</f>
        <v>Dining Out</v>
      </c>
      <c r="I326" s="10" t="str">
        <f>VLOOKUP(Transactions[[#This Row],[Sub-category]],TblDV[],3,0)</f>
        <v>Expense</v>
      </c>
    </row>
    <row r="327" spans="1:9" ht="18.75" x14ac:dyDescent="0.3">
      <c r="A327" s="6" t="s">
        <v>39</v>
      </c>
      <c r="B327" s="9">
        <v>44401</v>
      </c>
      <c r="C327" s="6" t="s">
        <v>68</v>
      </c>
      <c r="D327" s="6">
        <v>55</v>
      </c>
      <c r="E327" s="6"/>
      <c r="F327" s="10">
        <f t="shared" si="5"/>
        <v>-55</v>
      </c>
      <c r="G327" s="10" t="s">
        <v>15</v>
      </c>
      <c r="H327" s="10" t="str">
        <f>VLOOKUP(Transactions[[#This Row],[Sub-category]],TblDV[],2,0)</f>
        <v>Charity</v>
      </c>
      <c r="I327" s="10" t="str">
        <f>VLOOKUP(Transactions[[#This Row],[Sub-category]],TblDV[],3,0)</f>
        <v>Expense</v>
      </c>
    </row>
    <row r="328" spans="1:9" ht="18.75" x14ac:dyDescent="0.3">
      <c r="A328" s="6" t="s">
        <v>41</v>
      </c>
      <c r="B328" s="9">
        <v>44401</v>
      </c>
      <c r="C328" s="6" t="s">
        <v>56</v>
      </c>
      <c r="D328" s="6">
        <v>68.800000000000011</v>
      </c>
      <c r="E328" s="6"/>
      <c r="F328" s="10">
        <f t="shared" si="5"/>
        <v>-68.800000000000011</v>
      </c>
      <c r="G328" s="10" t="s">
        <v>43</v>
      </c>
      <c r="H328" s="10" t="str">
        <f>VLOOKUP(Transactions[[#This Row],[Sub-category]],TblDV[],2,0)</f>
        <v>Transport</v>
      </c>
      <c r="I328" s="10" t="str">
        <f>VLOOKUP(Transactions[[#This Row],[Sub-category]],TblDV[],3,0)</f>
        <v>Expense</v>
      </c>
    </row>
    <row r="329" spans="1:9" ht="18.75" x14ac:dyDescent="0.3">
      <c r="A329" s="6" t="s">
        <v>41</v>
      </c>
      <c r="B329" s="9">
        <v>44401</v>
      </c>
      <c r="C329" s="6" t="s">
        <v>51</v>
      </c>
      <c r="D329" s="6">
        <v>5</v>
      </c>
      <c r="E329" s="6"/>
      <c r="F329" s="10">
        <f t="shared" si="5"/>
        <v>-5</v>
      </c>
      <c r="G329" s="10" t="s">
        <v>17</v>
      </c>
      <c r="H329" s="10" t="str">
        <f>VLOOKUP(Transactions[[#This Row],[Sub-category]],TblDV[],2,0)</f>
        <v>Dining Out</v>
      </c>
      <c r="I329" s="10" t="str">
        <f>VLOOKUP(Transactions[[#This Row],[Sub-category]],TblDV[],3,0)</f>
        <v>Expense</v>
      </c>
    </row>
    <row r="330" spans="1:9" ht="18.75" x14ac:dyDescent="0.3">
      <c r="A330" s="6" t="s">
        <v>41</v>
      </c>
      <c r="B330" s="9">
        <v>44402</v>
      </c>
      <c r="C330" s="6" t="s">
        <v>51</v>
      </c>
      <c r="D330" s="6">
        <v>5</v>
      </c>
      <c r="E330" s="6"/>
      <c r="F330" s="10">
        <f t="shared" si="5"/>
        <v>-5</v>
      </c>
      <c r="G330" s="10" t="s">
        <v>17</v>
      </c>
      <c r="H330" s="10" t="str">
        <f>VLOOKUP(Transactions[[#This Row],[Sub-category]],TblDV[],2,0)</f>
        <v>Dining Out</v>
      </c>
      <c r="I330" s="10" t="str">
        <f>VLOOKUP(Transactions[[#This Row],[Sub-category]],TblDV[],3,0)</f>
        <v>Expense</v>
      </c>
    </row>
    <row r="331" spans="1:9" ht="18.75" x14ac:dyDescent="0.3">
      <c r="A331" s="6" t="s">
        <v>41</v>
      </c>
      <c r="B331" s="9">
        <v>44403</v>
      </c>
      <c r="C331" s="6" t="s">
        <v>51</v>
      </c>
      <c r="D331" s="6">
        <v>5</v>
      </c>
      <c r="E331" s="6"/>
      <c r="F331" s="10">
        <f t="shared" si="5"/>
        <v>-5</v>
      </c>
      <c r="G331" s="10" t="s">
        <v>17</v>
      </c>
      <c r="H331" s="10" t="str">
        <f>VLOOKUP(Transactions[[#This Row],[Sub-category]],TblDV[],2,0)</f>
        <v>Dining Out</v>
      </c>
      <c r="I331" s="10" t="str">
        <f>VLOOKUP(Transactions[[#This Row],[Sub-category]],TblDV[],3,0)</f>
        <v>Expense</v>
      </c>
    </row>
    <row r="332" spans="1:9" ht="18.75" x14ac:dyDescent="0.3">
      <c r="A332" s="6" t="s">
        <v>41</v>
      </c>
      <c r="B332" s="9">
        <v>44404</v>
      </c>
      <c r="C332" s="6" t="s">
        <v>51</v>
      </c>
      <c r="D332" s="6">
        <v>5</v>
      </c>
      <c r="E332" s="6"/>
      <c r="F332" s="10">
        <f t="shared" si="5"/>
        <v>-5</v>
      </c>
      <c r="G332" s="10" t="s">
        <v>17</v>
      </c>
      <c r="H332" s="10" t="str">
        <f>VLOOKUP(Transactions[[#This Row],[Sub-category]],TblDV[],2,0)</f>
        <v>Dining Out</v>
      </c>
      <c r="I332" s="10" t="str">
        <f>VLOOKUP(Transactions[[#This Row],[Sub-category]],TblDV[],3,0)</f>
        <v>Expense</v>
      </c>
    </row>
    <row r="333" spans="1:9" ht="18.75" x14ac:dyDescent="0.3">
      <c r="A333" s="6" t="s">
        <v>41</v>
      </c>
      <c r="B333" s="9">
        <v>44405</v>
      </c>
      <c r="C333" s="6" t="s">
        <v>51</v>
      </c>
      <c r="D333" s="6">
        <v>5</v>
      </c>
      <c r="E333" s="6"/>
      <c r="F333" s="10">
        <f t="shared" si="5"/>
        <v>-5</v>
      </c>
      <c r="G333" s="10" t="s">
        <v>17</v>
      </c>
      <c r="H333" s="10" t="str">
        <f>VLOOKUP(Transactions[[#This Row],[Sub-category]],TblDV[],2,0)</f>
        <v>Dining Out</v>
      </c>
      <c r="I333" s="10" t="str">
        <f>VLOOKUP(Transactions[[#This Row],[Sub-category]],TblDV[],3,0)</f>
        <v>Expense</v>
      </c>
    </row>
    <row r="334" spans="1:9" ht="18.75" x14ac:dyDescent="0.3">
      <c r="A334" s="6" t="s">
        <v>41</v>
      </c>
      <c r="B334" s="9">
        <v>44405</v>
      </c>
      <c r="C334" s="6" t="s">
        <v>54</v>
      </c>
      <c r="D334" s="6">
        <v>193</v>
      </c>
      <c r="E334" s="6"/>
      <c r="F334" s="10">
        <f t="shared" si="5"/>
        <v>-193</v>
      </c>
      <c r="G334" s="10" t="s">
        <v>34</v>
      </c>
      <c r="H334" s="10" t="str">
        <f>VLOOKUP(Transactions[[#This Row],[Sub-category]],TblDV[],2,0)</f>
        <v>Living Expenses</v>
      </c>
      <c r="I334" s="10" t="str">
        <f>VLOOKUP(Transactions[[#This Row],[Sub-category]],TblDV[],3,0)</f>
        <v>Expense</v>
      </c>
    </row>
    <row r="335" spans="1:9" ht="18.75" x14ac:dyDescent="0.3">
      <c r="A335" s="6" t="s">
        <v>41</v>
      </c>
      <c r="B335" s="9">
        <v>44406</v>
      </c>
      <c r="C335" s="6" t="s">
        <v>69</v>
      </c>
      <c r="D335" s="6">
        <v>130.80000000000001</v>
      </c>
      <c r="E335" s="6"/>
      <c r="F335" s="10">
        <f t="shared" si="5"/>
        <v>-130.80000000000001</v>
      </c>
      <c r="G335" s="10" t="s">
        <v>21</v>
      </c>
      <c r="H335" s="10" t="str">
        <f>VLOOKUP(Transactions[[#This Row],[Sub-category]],TblDV[],2,0)</f>
        <v>Discretionary</v>
      </c>
      <c r="I335" s="10" t="str">
        <f>VLOOKUP(Transactions[[#This Row],[Sub-category]],TblDV[],3,0)</f>
        <v>Expense</v>
      </c>
    </row>
    <row r="336" spans="1:9" ht="18.75" x14ac:dyDescent="0.3">
      <c r="A336" s="6" t="s">
        <v>41</v>
      </c>
      <c r="B336" s="9">
        <v>44406</v>
      </c>
      <c r="C336" s="6" t="s">
        <v>76</v>
      </c>
      <c r="D336" s="6">
        <v>181.39999999999998</v>
      </c>
      <c r="E336" s="6"/>
      <c r="F336" s="10">
        <f t="shared" si="5"/>
        <v>-181.39999999999998</v>
      </c>
      <c r="G336" s="10" t="s">
        <v>25</v>
      </c>
      <c r="H336" s="10" t="str">
        <f>VLOOKUP(Transactions[[#This Row],[Sub-category]],TblDV[],2,0)</f>
        <v>Discretionary</v>
      </c>
      <c r="I336" s="10" t="str">
        <f>VLOOKUP(Transactions[[#This Row],[Sub-category]],TblDV[],3,0)</f>
        <v>Expense</v>
      </c>
    </row>
    <row r="337" spans="1:9" ht="18.75" x14ac:dyDescent="0.3">
      <c r="A337" s="6" t="s">
        <v>41</v>
      </c>
      <c r="B337" s="9">
        <v>44407</v>
      </c>
      <c r="C337" s="6" t="s">
        <v>58</v>
      </c>
      <c r="D337" s="6">
        <v>151.19999999999999</v>
      </c>
      <c r="E337" s="6"/>
      <c r="F337" s="10">
        <f t="shared" si="5"/>
        <v>-151.19999999999999</v>
      </c>
      <c r="G337" s="10" t="s">
        <v>21</v>
      </c>
      <c r="H337" s="10" t="str">
        <f>VLOOKUP(Transactions[[#This Row],[Sub-category]],TblDV[],2,0)</f>
        <v>Discretionary</v>
      </c>
      <c r="I337" s="10" t="str">
        <f>VLOOKUP(Transactions[[#This Row],[Sub-category]],TblDV[],3,0)</f>
        <v>Expense</v>
      </c>
    </row>
    <row r="338" spans="1:9" ht="18.75" x14ac:dyDescent="0.3">
      <c r="A338" s="6" t="s">
        <v>41</v>
      </c>
      <c r="B338" s="9">
        <v>44407</v>
      </c>
      <c r="C338" s="6" t="s">
        <v>60</v>
      </c>
      <c r="D338" s="6">
        <v>29.300000000000004</v>
      </c>
      <c r="E338" s="6"/>
      <c r="F338" s="10">
        <f t="shared" si="5"/>
        <v>-29.300000000000004</v>
      </c>
      <c r="G338" s="10" t="s">
        <v>45</v>
      </c>
      <c r="H338" s="10" t="str">
        <f>VLOOKUP(Transactions[[#This Row],[Sub-category]],TblDV[],2,0)</f>
        <v>Transport</v>
      </c>
      <c r="I338" s="10" t="str">
        <f>VLOOKUP(Transactions[[#This Row],[Sub-category]],TblDV[],3,0)</f>
        <v>Expense</v>
      </c>
    </row>
    <row r="339" spans="1:9" ht="18.75" x14ac:dyDescent="0.3">
      <c r="A339" s="6" t="s">
        <v>41</v>
      </c>
      <c r="B339" s="9">
        <v>44407</v>
      </c>
      <c r="C339" s="6" t="s">
        <v>74</v>
      </c>
      <c r="D339" s="6">
        <v>15</v>
      </c>
      <c r="E339" s="6"/>
      <c r="F339" s="10">
        <f t="shared" si="5"/>
        <v>-15</v>
      </c>
      <c r="G339" s="10" t="s">
        <v>19</v>
      </c>
      <c r="H339" s="10" t="str">
        <f>VLOOKUP(Transactions[[#This Row],[Sub-category]],TblDV[],2,0)</f>
        <v>Dining Out</v>
      </c>
      <c r="I339" s="10" t="str">
        <f>VLOOKUP(Transactions[[#This Row],[Sub-category]],TblDV[],3,0)</f>
        <v>Expense</v>
      </c>
    </row>
    <row r="340" spans="1:9" ht="18.75" x14ac:dyDescent="0.3">
      <c r="A340" s="6" t="s">
        <v>41</v>
      </c>
      <c r="B340" s="9">
        <v>44408</v>
      </c>
      <c r="C340" s="6" t="s">
        <v>51</v>
      </c>
      <c r="D340" s="6">
        <v>5</v>
      </c>
      <c r="E340" s="6"/>
      <c r="F340" s="10">
        <f t="shared" si="5"/>
        <v>-5</v>
      </c>
      <c r="G340" s="10" t="s">
        <v>17</v>
      </c>
      <c r="H340" s="10" t="str">
        <f>VLOOKUP(Transactions[[#This Row],[Sub-category]],TblDV[],2,0)</f>
        <v>Dining Out</v>
      </c>
      <c r="I340" s="10" t="str">
        <f>VLOOKUP(Transactions[[#This Row],[Sub-category]],TblDV[],3,0)</f>
        <v>Expense</v>
      </c>
    </row>
    <row r="341" spans="1:9" ht="18.75" x14ac:dyDescent="0.3">
      <c r="A341" s="6" t="s">
        <v>41</v>
      </c>
      <c r="B341" s="9">
        <v>44410</v>
      </c>
      <c r="C341" s="6" t="s">
        <v>51</v>
      </c>
      <c r="D341" s="6">
        <v>5</v>
      </c>
      <c r="E341" s="6"/>
      <c r="F341" s="10">
        <f t="shared" si="5"/>
        <v>-5</v>
      </c>
      <c r="G341" s="10" t="s">
        <v>17</v>
      </c>
      <c r="H341" s="10" t="str">
        <f>VLOOKUP(Transactions[[#This Row],[Sub-category]],TblDV[],2,0)</f>
        <v>Dining Out</v>
      </c>
      <c r="I341" s="10" t="str">
        <f>VLOOKUP(Transactions[[#This Row],[Sub-category]],TblDV[],3,0)</f>
        <v>Expense</v>
      </c>
    </row>
    <row r="342" spans="1:9" ht="18.75" x14ac:dyDescent="0.3">
      <c r="A342" s="6" t="s">
        <v>39</v>
      </c>
      <c r="B342" s="9">
        <v>44410</v>
      </c>
      <c r="C342" s="6" t="s">
        <v>50</v>
      </c>
      <c r="D342" s="6"/>
      <c r="E342" s="6">
        <v>4000</v>
      </c>
      <c r="F342" s="10">
        <f t="shared" si="5"/>
        <v>4000</v>
      </c>
      <c r="G342" s="10" t="s">
        <v>46</v>
      </c>
      <c r="H342" s="10" t="str">
        <f>VLOOKUP(Transactions[[#This Row],[Sub-category]],TblDV[],2,0)</f>
        <v>Salary</v>
      </c>
      <c r="I342" s="10" t="str">
        <f>VLOOKUP(Transactions[[#This Row],[Sub-category]],TblDV[],3,0)</f>
        <v>Income</v>
      </c>
    </row>
    <row r="343" spans="1:9" ht="18.75" x14ac:dyDescent="0.3">
      <c r="A343" s="6" t="s">
        <v>41</v>
      </c>
      <c r="B343" s="9">
        <v>44411</v>
      </c>
      <c r="C343" s="6" t="s">
        <v>51</v>
      </c>
      <c r="D343" s="6">
        <v>5</v>
      </c>
      <c r="E343" s="6"/>
      <c r="F343" s="10">
        <f t="shared" si="5"/>
        <v>-5</v>
      </c>
      <c r="G343" s="10" t="s">
        <v>17</v>
      </c>
      <c r="H343" s="10" t="str">
        <f>VLOOKUP(Transactions[[#This Row],[Sub-category]],TblDV[],2,0)</f>
        <v>Dining Out</v>
      </c>
      <c r="I343" s="10" t="str">
        <f>VLOOKUP(Transactions[[#This Row],[Sub-category]],TblDV[],3,0)</f>
        <v>Expense</v>
      </c>
    </row>
    <row r="344" spans="1:9" ht="18.75" x14ac:dyDescent="0.3">
      <c r="A344" s="6" t="s">
        <v>39</v>
      </c>
      <c r="B344" s="9">
        <v>44413</v>
      </c>
      <c r="C344" s="6" t="s">
        <v>52</v>
      </c>
      <c r="D344" s="6">
        <v>900</v>
      </c>
      <c r="E344" s="6"/>
      <c r="F344" s="10">
        <f t="shared" si="5"/>
        <v>-900</v>
      </c>
      <c r="G344" s="10" t="s">
        <v>38</v>
      </c>
      <c r="H344" s="10" t="str">
        <f>VLOOKUP(Transactions[[#This Row],[Sub-category]],TblDV[],2,0)</f>
        <v>Living Expenses</v>
      </c>
      <c r="I344" s="10" t="str">
        <f>VLOOKUP(Transactions[[#This Row],[Sub-category]],TblDV[],3,0)</f>
        <v>Expense</v>
      </c>
    </row>
    <row r="345" spans="1:9" ht="18.75" x14ac:dyDescent="0.3">
      <c r="A345" s="6" t="s">
        <v>39</v>
      </c>
      <c r="B345" s="9">
        <v>44413</v>
      </c>
      <c r="C345" s="6" t="s">
        <v>53</v>
      </c>
      <c r="D345" s="6">
        <v>150</v>
      </c>
      <c r="E345" s="6"/>
      <c r="F345" s="10">
        <f t="shared" si="5"/>
        <v>-150</v>
      </c>
      <c r="G345" s="10" t="s">
        <v>44</v>
      </c>
      <c r="H345" s="10" t="str">
        <f>VLOOKUP(Transactions[[#This Row],[Sub-category]],TblDV[],2,0)</f>
        <v>Transport</v>
      </c>
      <c r="I345" s="10" t="str">
        <f>VLOOKUP(Transactions[[#This Row],[Sub-category]],TblDV[],3,0)</f>
        <v>Expense</v>
      </c>
    </row>
    <row r="346" spans="1:9" ht="18.75" x14ac:dyDescent="0.3">
      <c r="A346" s="6" t="s">
        <v>41</v>
      </c>
      <c r="B346" s="9">
        <v>44413</v>
      </c>
      <c r="C346" s="6" t="s">
        <v>51</v>
      </c>
      <c r="D346" s="6">
        <v>5</v>
      </c>
      <c r="E346" s="6"/>
      <c r="F346" s="10">
        <f t="shared" si="5"/>
        <v>-5</v>
      </c>
      <c r="G346" s="10" t="s">
        <v>17</v>
      </c>
      <c r="H346" s="10" t="str">
        <f>VLOOKUP(Transactions[[#This Row],[Sub-category]],TblDV[],2,0)</f>
        <v>Dining Out</v>
      </c>
      <c r="I346" s="10" t="str">
        <f>VLOOKUP(Transactions[[#This Row],[Sub-category]],TblDV[],3,0)</f>
        <v>Expense</v>
      </c>
    </row>
    <row r="347" spans="1:9" ht="18.75" x14ac:dyDescent="0.3">
      <c r="A347" s="6" t="s">
        <v>41</v>
      </c>
      <c r="B347" s="9">
        <v>44413</v>
      </c>
      <c r="C347" s="6" t="s">
        <v>51</v>
      </c>
      <c r="D347" s="6">
        <v>5</v>
      </c>
      <c r="E347" s="6"/>
      <c r="F347" s="10">
        <f t="shared" si="5"/>
        <v>-5</v>
      </c>
      <c r="G347" s="10" t="s">
        <v>17</v>
      </c>
      <c r="H347" s="10" t="str">
        <f>VLOOKUP(Transactions[[#This Row],[Sub-category]],TblDV[],2,0)</f>
        <v>Dining Out</v>
      </c>
      <c r="I347" s="10" t="str">
        <f>VLOOKUP(Transactions[[#This Row],[Sub-category]],TblDV[],3,0)</f>
        <v>Expense</v>
      </c>
    </row>
    <row r="348" spans="1:9" ht="18.75" x14ac:dyDescent="0.3">
      <c r="A348" s="6" t="s">
        <v>41</v>
      </c>
      <c r="B348" s="9">
        <v>44414</v>
      </c>
      <c r="C348" s="6" t="s">
        <v>51</v>
      </c>
      <c r="D348" s="6">
        <v>5</v>
      </c>
      <c r="E348" s="6"/>
      <c r="F348" s="10">
        <f t="shared" si="5"/>
        <v>-5</v>
      </c>
      <c r="G348" s="10" t="s">
        <v>17</v>
      </c>
      <c r="H348" s="10" t="str">
        <f>VLOOKUP(Transactions[[#This Row],[Sub-category]],TblDV[],2,0)</f>
        <v>Dining Out</v>
      </c>
      <c r="I348" s="10" t="str">
        <f>VLOOKUP(Transactions[[#This Row],[Sub-category]],TblDV[],3,0)</f>
        <v>Expense</v>
      </c>
    </row>
    <row r="349" spans="1:9" ht="18.75" x14ac:dyDescent="0.3">
      <c r="A349" s="6" t="s">
        <v>41</v>
      </c>
      <c r="B349" s="9">
        <v>44415</v>
      </c>
      <c r="C349" s="6" t="s">
        <v>51</v>
      </c>
      <c r="D349" s="6">
        <v>5</v>
      </c>
      <c r="E349" s="6"/>
      <c r="F349" s="10">
        <f t="shared" si="5"/>
        <v>-5</v>
      </c>
      <c r="G349" s="10" t="s">
        <v>17</v>
      </c>
      <c r="H349" s="10" t="str">
        <f>VLOOKUP(Transactions[[#This Row],[Sub-category]],TblDV[],2,0)</f>
        <v>Dining Out</v>
      </c>
      <c r="I349" s="10" t="str">
        <f>VLOOKUP(Transactions[[#This Row],[Sub-category]],TblDV[],3,0)</f>
        <v>Expense</v>
      </c>
    </row>
    <row r="350" spans="1:9" ht="18.75" x14ac:dyDescent="0.3">
      <c r="A350" s="6" t="s">
        <v>41</v>
      </c>
      <c r="B350" s="9">
        <v>44415</v>
      </c>
      <c r="C350" s="6" t="s">
        <v>54</v>
      </c>
      <c r="D350" s="6">
        <v>137</v>
      </c>
      <c r="E350" s="6"/>
      <c r="F350" s="10">
        <f t="shared" si="5"/>
        <v>-137</v>
      </c>
      <c r="G350" s="10" t="s">
        <v>34</v>
      </c>
      <c r="H350" s="10" t="str">
        <f>VLOOKUP(Transactions[[#This Row],[Sub-category]],TblDV[],2,0)</f>
        <v>Living Expenses</v>
      </c>
      <c r="I350" s="10" t="str">
        <f>VLOOKUP(Transactions[[#This Row],[Sub-category]],TblDV[],3,0)</f>
        <v>Expense</v>
      </c>
    </row>
    <row r="351" spans="1:9" ht="18.75" x14ac:dyDescent="0.3">
      <c r="A351" s="6" t="s">
        <v>39</v>
      </c>
      <c r="B351" s="9">
        <v>44418</v>
      </c>
      <c r="C351" s="6" t="s">
        <v>55</v>
      </c>
      <c r="D351" s="6">
        <v>57</v>
      </c>
      <c r="E351" s="6"/>
      <c r="F351" s="10">
        <f t="shared" si="5"/>
        <v>-57</v>
      </c>
      <c r="G351" s="10" t="s">
        <v>32</v>
      </c>
      <c r="H351" s="10" t="str">
        <f>VLOOKUP(Transactions[[#This Row],[Sub-category]],TblDV[],2,0)</f>
        <v>Living Expenses</v>
      </c>
      <c r="I351" s="10" t="str">
        <f>VLOOKUP(Transactions[[#This Row],[Sub-category]],TblDV[],3,0)</f>
        <v>Expense</v>
      </c>
    </row>
    <row r="352" spans="1:9" ht="18.75" x14ac:dyDescent="0.3">
      <c r="A352" s="6" t="s">
        <v>41</v>
      </c>
      <c r="B352" s="9">
        <v>44418</v>
      </c>
      <c r="C352" s="6" t="s">
        <v>51</v>
      </c>
      <c r="D352" s="6">
        <v>5</v>
      </c>
      <c r="E352" s="6"/>
      <c r="F352" s="10">
        <f t="shared" si="5"/>
        <v>-5</v>
      </c>
      <c r="G352" s="10" t="s">
        <v>17</v>
      </c>
      <c r="H352" s="10" t="str">
        <f>VLOOKUP(Transactions[[#This Row],[Sub-category]],TblDV[],2,0)</f>
        <v>Dining Out</v>
      </c>
      <c r="I352" s="10" t="str">
        <f>VLOOKUP(Transactions[[#This Row],[Sub-category]],TblDV[],3,0)</f>
        <v>Expense</v>
      </c>
    </row>
    <row r="353" spans="1:9" ht="18.75" x14ac:dyDescent="0.3">
      <c r="A353" s="6" t="s">
        <v>41</v>
      </c>
      <c r="B353" s="9">
        <v>44419</v>
      </c>
      <c r="C353" s="6" t="s">
        <v>51</v>
      </c>
      <c r="D353" s="6">
        <v>5</v>
      </c>
      <c r="E353" s="6"/>
      <c r="F353" s="10">
        <f t="shared" si="5"/>
        <v>-5</v>
      </c>
      <c r="G353" s="10" t="s">
        <v>17</v>
      </c>
      <c r="H353" s="10" t="str">
        <f>VLOOKUP(Transactions[[#This Row],[Sub-category]],TblDV[],2,0)</f>
        <v>Dining Out</v>
      </c>
      <c r="I353" s="10" t="str">
        <f>VLOOKUP(Transactions[[#This Row],[Sub-category]],TblDV[],3,0)</f>
        <v>Expense</v>
      </c>
    </row>
    <row r="354" spans="1:9" ht="18.75" x14ac:dyDescent="0.3">
      <c r="A354" s="6" t="s">
        <v>41</v>
      </c>
      <c r="B354" s="9">
        <v>44420</v>
      </c>
      <c r="C354" s="6" t="s">
        <v>56</v>
      </c>
      <c r="D354" s="6">
        <v>84.199999999999989</v>
      </c>
      <c r="E354" s="6"/>
      <c r="F354" s="10">
        <f t="shared" si="5"/>
        <v>-84.199999999999989</v>
      </c>
      <c r="G354" s="10" t="s">
        <v>43</v>
      </c>
      <c r="H354" s="10" t="str">
        <f>VLOOKUP(Transactions[[#This Row],[Sub-category]],TblDV[],2,0)</f>
        <v>Transport</v>
      </c>
      <c r="I354" s="10" t="str">
        <f>VLOOKUP(Transactions[[#This Row],[Sub-category]],TblDV[],3,0)</f>
        <v>Expense</v>
      </c>
    </row>
    <row r="355" spans="1:9" ht="18.75" x14ac:dyDescent="0.3">
      <c r="A355" s="6" t="s">
        <v>41</v>
      </c>
      <c r="B355" s="9">
        <v>44420</v>
      </c>
      <c r="C355" s="6" t="s">
        <v>51</v>
      </c>
      <c r="D355" s="6">
        <v>5</v>
      </c>
      <c r="E355" s="6"/>
      <c r="F355" s="10">
        <f t="shared" si="5"/>
        <v>-5</v>
      </c>
      <c r="G355" s="10" t="s">
        <v>17</v>
      </c>
      <c r="H355" s="10" t="str">
        <f>VLOOKUP(Transactions[[#This Row],[Sub-category]],TblDV[],2,0)</f>
        <v>Dining Out</v>
      </c>
      <c r="I355" s="10" t="str">
        <f>VLOOKUP(Transactions[[#This Row],[Sub-category]],TblDV[],3,0)</f>
        <v>Expense</v>
      </c>
    </row>
    <row r="356" spans="1:9" ht="18.75" x14ac:dyDescent="0.3">
      <c r="A356" s="6" t="s">
        <v>41</v>
      </c>
      <c r="B356" s="9">
        <v>44421</v>
      </c>
      <c r="C356" s="6" t="s">
        <v>51</v>
      </c>
      <c r="D356" s="6">
        <v>5</v>
      </c>
      <c r="E356" s="6"/>
      <c r="F356" s="10">
        <f t="shared" si="5"/>
        <v>-5</v>
      </c>
      <c r="G356" s="10" t="s">
        <v>17</v>
      </c>
      <c r="H356" s="10" t="str">
        <f>VLOOKUP(Transactions[[#This Row],[Sub-category]],TblDV[],2,0)</f>
        <v>Dining Out</v>
      </c>
      <c r="I356" s="10" t="str">
        <f>VLOOKUP(Transactions[[#This Row],[Sub-category]],TblDV[],3,0)</f>
        <v>Expense</v>
      </c>
    </row>
    <row r="357" spans="1:9" ht="18.75" x14ac:dyDescent="0.3">
      <c r="A357" s="6" t="s">
        <v>41</v>
      </c>
      <c r="B357" s="9">
        <v>44422</v>
      </c>
      <c r="C357" s="6" t="s">
        <v>54</v>
      </c>
      <c r="D357" s="6">
        <v>142.1</v>
      </c>
      <c r="E357" s="6"/>
      <c r="F357" s="10">
        <f t="shared" si="5"/>
        <v>-142.1</v>
      </c>
      <c r="G357" s="10" t="s">
        <v>34</v>
      </c>
      <c r="H357" s="10" t="str">
        <f>VLOOKUP(Transactions[[#This Row],[Sub-category]],TblDV[],2,0)</f>
        <v>Living Expenses</v>
      </c>
      <c r="I357" s="10" t="str">
        <f>VLOOKUP(Transactions[[#This Row],[Sub-category]],TblDV[],3,0)</f>
        <v>Expense</v>
      </c>
    </row>
    <row r="358" spans="1:9" ht="18.75" x14ac:dyDescent="0.3">
      <c r="A358" s="6" t="s">
        <v>41</v>
      </c>
      <c r="B358" s="9">
        <v>44422</v>
      </c>
      <c r="C358" s="6" t="s">
        <v>51</v>
      </c>
      <c r="D358" s="6">
        <v>5</v>
      </c>
      <c r="E358" s="6"/>
      <c r="F358" s="10">
        <f t="shared" si="5"/>
        <v>-5</v>
      </c>
      <c r="G358" s="10" t="s">
        <v>17</v>
      </c>
      <c r="H358" s="10" t="str">
        <f>VLOOKUP(Transactions[[#This Row],[Sub-category]],TblDV[],2,0)</f>
        <v>Dining Out</v>
      </c>
      <c r="I358" s="10" t="str">
        <f>VLOOKUP(Transactions[[#This Row],[Sub-category]],TblDV[],3,0)</f>
        <v>Expense</v>
      </c>
    </row>
    <row r="359" spans="1:9" ht="18.75" x14ac:dyDescent="0.3">
      <c r="A359" s="6" t="s">
        <v>41</v>
      </c>
      <c r="B359" s="9">
        <v>44423</v>
      </c>
      <c r="C359" s="6" t="s">
        <v>51</v>
      </c>
      <c r="D359" s="6">
        <v>5</v>
      </c>
      <c r="E359" s="6"/>
      <c r="F359" s="10">
        <f t="shared" si="5"/>
        <v>-5</v>
      </c>
      <c r="G359" s="10" t="s">
        <v>17</v>
      </c>
      <c r="H359" s="10" t="str">
        <f>VLOOKUP(Transactions[[#This Row],[Sub-category]],TblDV[],2,0)</f>
        <v>Dining Out</v>
      </c>
      <c r="I359" s="10" t="str">
        <f>VLOOKUP(Transactions[[#This Row],[Sub-category]],TblDV[],3,0)</f>
        <v>Expense</v>
      </c>
    </row>
    <row r="360" spans="1:9" ht="18.75" x14ac:dyDescent="0.3">
      <c r="A360" s="6" t="s">
        <v>41</v>
      </c>
      <c r="B360" s="9">
        <v>44423</v>
      </c>
      <c r="C360" s="6" t="s">
        <v>57</v>
      </c>
      <c r="D360" s="6">
        <v>46.8</v>
      </c>
      <c r="E360" s="6"/>
      <c r="F360" s="10">
        <f t="shared" si="5"/>
        <v>-46.8</v>
      </c>
      <c r="G360" s="10" t="s">
        <v>23</v>
      </c>
      <c r="H360" s="10" t="str">
        <f>VLOOKUP(Transactions[[#This Row],[Sub-category]],TblDV[],2,0)</f>
        <v>Discretionary</v>
      </c>
      <c r="I360" s="10" t="str">
        <f>VLOOKUP(Transactions[[#This Row],[Sub-category]],TblDV[],3,0)</f>
        <v>Expense</v>
      </c>
    </row>
    <row r="361" spans="1:9" ht="18.75" x14ac:dyDescent="0.3">
      <c r="A361" s="6" t="s">
        <v>41</v>
      </c>
      <c r="B361" s="9">
        <v>44423</v>
      </c>
      <c r="C361" s="6" t="s">
        <v>58</v>
      </c>
      <c r="D361" s="6">
        <v>104.70000000000002</v>
      </c>
      <c r="E361" s="6"/>
      <c r="F361" s="10">
        <f t="shared" si="5"/>
        <v>-104.70000000000002</v>
      </c>
      <c r="G361" s="10" t="s">
        <v>21</v>
      </c>
      <c r="H361" s="10" t="str">
        <f>VLOOKUP(Transactions[[#This Row],[Sub-category]],TblDV[],2,0)</f>
        <v>Discretionary</v>
      </c>
      <c r="I361" s="10" t="str">
        <f>VLOOKUP(Transactions[[#This Row],[Sub-category]],TblDV[],3,0)</f>
        <v>Expense</v>
      </c>
    </row>
    <row r="362" spans="1:9" ht="18.75" x14ac:dyDescent="0.3">
      <c r="A362" s="6" t="s">
        <v>41</v>
      </c>
      <c r="B362" s="9">
        <v>44423</v>
      </c>
      <c r="C362" s="6" t="s">
        <v>59</v>
      </c>
      <c r="D362" s="6">
        <v>59.1</v>
      </c>
      <c r="E362" s="6"/>
      <c r="F362" s="10">
        <f t="shared" si="5"/>
        <v>-59.1</v>
      </c>
      <c r="G362" s="10" t="s">
        <v>19</v>
      </c>
      <c r="H362" s="10" t="str">
        <f>VLOOKUP(Transactions[[#This Row],[Sub-category]],TblDV[],2,0)</f>
        <v>Dining Out</v>
      </c>
      <c r="I362" s="10" t="str">
        <f>VLOOKUP(Transactions[[#This Row],[Sub-category]],TblDV[],3,0)</f>
        <v>Expense</v>
      </c>
    </row>
    <row r="363" spans="1:9" ht="18.75" x14ac:dyDescent="0.3">
      <c r="A363" s="6" t="s">
        <v>41</v>
      </c>
      <c r="B363" s="9">
        <v>44424</v>
      </c>
      <c r="C363" s="6" t="s">
        <v>60</v>
      </c>
      <c r="D363" s="6">
        <v>35.1</v>
      </c>
      <c r="E363" s="6"/>
      <c r="F363" s="10">
        <f t="shared" si="5"/>
        <v>-35.1</v>
      </c>
      <c r="G363" s="10" t="s">
        <v>45</v>
      </c>
      <c r="H363" s="10" t="str">
        <f>VLOOKUP(Transactions[[#This Row],[Sub-category]],TblDV[],2,0)</f>
        <v>Transport</v>
      </c>
      <c r="I363" s="10" t="str">
        <f>VLOOKUP(Transactions[[#This Row],[Sub-category]],TblDV[],3,0)</f>
        <v>Expense</v>
      </c>
    </row>
    <row r="364" spans="1:9" ht="18.75" x14ac:dyDescent="0.3">
      <c r="A364" s="6" t="s">
        <v>39</v>
      </c>
      <c r="B364" s="9">
        <v>44425</v>
      </c>
      <c r="C364" s="6" t="s">
        <v>61</v>
      </c>
      <c r="D364" s="6">
        <v>30</v>
      </c>
      <c r="E364" s="6"/>
      <c r="F364" s="10">
        <f t="shared" si="5"/>
        <v>-30</v>
      </c>
      <c r="G364" s="10" t="s">
        <v>30</v>
      </c>
      <c r="H364" s="10" t="str">
        <f>VLOOKUP(Transactions[[#This Row],[Sub-category]],TblDV[],2,0)</f>
        <v>Discretionary</v>
      </c>
      <c r="I364" s="10" t="str">
        <f>VLOOKUP(Transactions[[#This Row],[Sub-category]],TblDV[],3,0)</f>
        <v>Expense</v>
      </c>
    </row>
    <row r="365" spans="1:9" ht="18.75" x14ac:dyDescent="0.3">
      <c r="A365" s="6" t="s">
        <v>41</v>
      </c>
      <c r="B365" s="9">
        <v>44425</v>
      </c>
      <c r="C365" s="6" t="s">
        <v>51</v>
      </c>
      <c r="D365" s="6">
        <v>5</v>
      </c>
      <c r="E365" s="6"/>
      <c r="F365" s="10">
        <f t="shared" si="5"/>
        <v>-5</v>
      </c>
      <c r="G365" s="10" t="s">
        <v>17</v>
      </c>
      <c r="H365" s="10" t="str">
        <f>VLOOKUP(Transactions[[#This Row],[Sub-category]],TblDV[],2,0)</f>
        <v>Dining Out</v>
      </c>
      <c r="I365" s="10" t="str">
        <f>VLOOKUP(Transactions[[#This Row],[Sub-category]],TblDV[],3,0)</f>
        <v>Expense</v>
      </c>
    </row>
    <row r="366" spans="1:9" ht="18.75" x14ac:dyDescent="0.3">
      <c r="A366" s="6" t="s">
        <v>41</v>
      </c>
      <c r="B366" s="9">
        <v>44426</v>
      </c>
      <c r="C366" s="6" t="s">
        <v>51</v>
      </c>
      <c r="D366" s="6">
        <v>5</v>
      </c>
      <c r="E366" s="6"/>
      <c r="F366" s="10">
        <f t="shared" si="5"/>
        <v>-5</v>
      </c>
      <c r="G366" s="10" t="s">
        <v>17</v>
      </c>
      <c r="H366" s="10" t="str">
        <f>VLOOKUP(Transactions[[#This Row],[Sub-category]],TblDV[],2,0)</f>
        <v>Dining Out</v>
      </c>
      <c r="I366" s="10" t="str">
        <f>VLOOKUP(Transactions[[#This Row],[Sub-category]],TblDV[],3,0)</f>
        <v>Expense</v>
      </c>
    </row>
    <row r="367" spans="1:9" ht="18.75" x14ac:dyDescent="0.3">
      <c r="A367" s="6" t="s">
        <v>39</v>
      </c>
      <c r="B367" s="9">
        <v>44426</v>
      </c>
      <c r="C367" s="6" t="s">
        <v>63</v>
      </c>
      <c r="D367" s="6">
        <v>40</v>
      </c>
      <c r="E367" s="6"/>
      <c r="F367" s="10">
        <f t="shared" si="5"/>
        <v>-40</v>
      </c>
      <c r="G367" s="10" t="s">
        <v>36</v>
      </c>
      <c r="H367" s="10" t="str">
        <f>VLOOKUP(Transactions[[#This Row],[Sub-category]],TblDV[],2,0)</f>
        <v>Living Expenses</v>
      </c>
      <c r="I367" s="10" t="str">
        <f>VLOOKUP(Transactions[[#This Row],[Sub-category]],TblDV[],3,0)</f>
        <v>Expense</v>
      </c>
    </row>
    <row r="368" spans="1:9" ht="18.75" x14ac:dyDescent="0.3">
      <c r="A368" s="6" t="s">
        <v>41</v>
      </c>
      <c r="B368" s="9">
        <v>44427</v>
      </c>
      <c r="C368" s="6" t="s">
        <v>64</v>
      </c>
      <c r="D368" s="6">
        <v>52.1</v>
      </c>
      <c r="E368" s="6"/>
      <c r="F368" s="10">
        <f t="shared" si="5"/>
        <v>-52.1</v>
      </c>
      <c r="G368" s="10" t="s">
        <v>28</v>
      </c>
      <c r="H368" s="10" t="str">
        <f>VLOOKUP(Transactions[[#This Row],[Sub-category]],TblDV[],2,0)</f>
        <v>Discretionary</v>
      </c>
      <c r="I368" s="10" t="str">
        <f>VLOOKUP(Transactions[[#This Row],[Sub-category]],TblDV[],3,0)</f>
        <v>Expense</v>
      </c>
    </row>
    <row r="369" spans="1:9" ht="18.75" x14ac:dyDescent="0.3">
      <c r="A369" s="6" t="s">
        <v>41</v>
      </c>
      <c r="B369" s="9">
        <v>44427</v>
      </c>
      <c r="C369" s="6" t="s">
        <v>65</v>
      </c>
      <c r="D369" s="6">
        <v>35</v>
      </c>
      <c r="E369" s="6"/>
      <c r="F369" s="10">
        <f t="shared" si="5"/>
        <v>-35</v>
      </c>
      <c r="G369" s="10" t="s">
        <v>23</v>
      </c>
      <c r="H369" s="10" t="str">
        <f>VLOOKUP(Transactions[[#This Row],[Sub-category]],TblDV[],2,0)</f>
        <v>Discretionary</v>
      </c>
      <c r="I369" s="10" t="str">
        <f>VLOOKUP(Transactions[[#This Row],[Sub-category]],TblDV[],3,0)</f>
        <v>Expense</v>
      </c>
    </row>
    <row r="370" spans="1:9" ht="18.75" x14ac:dyDescent="0.3">
      <c r="A370" s="6" t="s">
        <v>41</v>
      </c>
      <c r="B370" s="9">
        <v>44427</v>
      </c>
      <c r="C370" s="6" t="s">
        <v>51</v>
      </c>
      <c r="D370" s="6">
        <v>5</v>
      </c>
      <c r="E370" s="6"/>
      <c r="F370" s="10">
        <f t="shared" si="5"/>
        <v>-5</v>
      </c>
      <c r="G370" s="10" t="s">
        <v>17</v>
      </c>
      <c r="H370" s="10" t="str">
        <f>VLOOKUP(Transactions[[#This Row],[Sub-category]],TblDV[],2,0)</f>
        <v>Dining Out</v>
      </c>
      <c r="I370" s="10" t="str">
        <f>VLOOKUP(Transactions[[#This Row],[Sub-category]],TblDV[],3,0)</f>
        <v>Expense</v>
      </c>
    </row>
    <row r="371" spans="1:9" ht="18.75" x14ac:dyDescent="0.3">
      <c r="A371" s="6" t="s">
        <v>41</v>
      </c>
      <c r="B371" s="9">
        <v>44428</v>
      </c>
      <c r="C371" s="6" t="s">
        <v>51</v>
      </c>
      <c r="D371" s="6">
        <v>5</v>
      </c>
      <c r="E371" s="6"/>
      <c r="F371" s="10">
        <f t="shared" si="5"/>
        <v>-5</v>
      </c>
      <c r="G371" s="10" t="s">
        <v>17</v>
      </c>
      <c r="H371" s="10" t="str">
        <f>VLOOKUP(Transactions[[#This Row],[Sub-category]],TblDV[],2,0)</f>
        <v>Dining Out</v>
      </c>
      <c r="I371" s="10" t="str">
        <f>VLOOKUP(Transactions[[#This Row],[Sub-category]],TblDV[],3,0)</f>
        <v>Expense</v>
      </c>
    </row>
    <row r="372" spans="1:9" ht="18.75" x14ac:dyDescent="0.3">
      <c r="A372" s="6" t="s">
        <v>41</v>
      </c>
      <c r="B372" s="9">
        <v>44429</v>
      </c>
      <c r="C372" s="6" t="s">
        <v>51</v>
      </c>
      <c r="D372" s="6">
        <v>5</v>
      </c>
      <c r="E372" s="6"/>
      <c r="F372" s="10">
        <f t="shared" si="5"/>
        <v>-5</v>
      </c>
      <c r="G372" s="10" t="s">
        <v>17</v>
      </c>
      <c r="H372" s="10" t="str">
        <f>VLOOKUP(Transactions[[#This Row],[Sub-category]],TblDV[],2,0)</f>
        <v>Dining Out</v>
      </c>
      <c r="I372" s="10" t="str">
        <f>VLOOKUP(Transactions[[#This Row],[Sub-category]],TblDV[],3,0)</f>
        <v>Expense</v>
      </c>
    </row>
    <row r="373" spans="1:9" ht="18.75" x14ac:dyDescent="0.3">
      <c r="A373" s="6" t="s">
        <v>41</v>
      </c>
      <c r="B373" s="9">
        <v>44429</v>
      </c>
      <c r="C373" s="6" t="s">
        <v>54</v>
      </c>
      <c r="D373" s="6">
        <v>177</v>
      </c>
      <c r="E373" s="6"/>
      <c r="F373" s="10">
        <f t="shared" si="5"/>
        <v>-177</v>
      </c>
      <c r="G373" s="10" t="s">
        <v>34</v>
      </c>
      <c r="H373" s="10" t="str">
        <f>VLOOKUP(Transactions[[#This Row],[Sub-category]],TblDV[],2,0)</f>
        <v>Living Expenses</v>
      </c>
      <c r="I373" s="10" t="str">
        <f>VLOOKUP(Transactions[[#This Row],[Sub-category]],TblDV[],3,0)</f>
        <v>Expense</v>
      </c>
    </row>
    <row r="374" spans="1:9" ht="18.75" x14ac:dyDescent="0.3">
      <c r="A374" s="6" t="s">
        <v>41</v>
      </c>
      <c r="B374" s="9">
        <v>44430</v>
      </c>
      <c r="C374" s="6" t="s">
        <v>66</v>
      </c>
      <c r="D374" s="6">
        <v>44.2</v>
      </c>
      <c r="E374" s="6"/>
      <c r="F374" s="10">
        <f t="shared" si="5"/>
        <v>-44.2</v>
      </c>
      <c r="G374" s="10" t="s">
        <v>19</v>
      </c>
      <c r="H374" s="10" t="str">
        <f>VLOOKUP(Transactions[[#This Row],[Sub-category]],TblDV[],2,0)</f>
        <v>Dining Out</v>
      </c>
      <c r="I374" s="10" t="str">
        <f>VLOOKUP(Transactions[[#This Row],[Sub-category]],TblDV[],3,0)</f>
        <v>Expense</v>
      </c>
    </row>
    <row r="375" spans="1:9" ht="18.75" x14ac:dyDescent="0.3">
      <c r="A375" s="6" t="s">
        <v>41</v>
      </c>
      <c r="B375" s="9">
        <v>44431</v>
      </c>
      <c r="C375" s="6" t="s">
        <v>67</v>
      </c>
      <c r="D375" s="6">
        <v>19.2</v>
      </c>
      <c r="E375" s="6"/>
      <c r="F375" s="10">
        <f t="shared" si="5"/>
        <v>-19.2</v>
      </c>
      <c r="G375" s="10" t="s">
        <v>19</v>
      </c>
      <c r="H375" s="10" t="str">
        <f>VLOOKUP(Transactions[[#This Row],[Sub-category]],TblDV[],2,0)</f>
        <v>Dining Out</v>
      </c>
      <c r="I375" s="10" t="str">
        <f>VLOOKUP(Transactions[[#This Row],[Sub-category]],TblDV[],3,0)</f>
        <v>Expense</v>
      </c>
    </row>
    <row r="376" spans="1:9" ht="18.75" x14ac:dyDescent="0.3">
      <c r="A376" s="6" t="s">
        <v>39</v>
      </c>
      <c r="B376" s="9">
        <v>44432</v>
      </c>
      <c r="C376" s="6" t="s">
        <v>68</v>
      </c>
      <c r="D376" s="6">
        <v>55</v>
      </c>
      <c r="E376" s="6"/>
      <c r="F376" s="10">
        <f t="shared" si="5"/>
        <v>-55</v>
      </c>
      <c r="G376" s="10" t="s">
        <v>15</v>
      </c>
      <c r="H376" s="10" t="str">
        <f>VLOOKUP(Transactions[[#This Row],[Sub-category]],TblDV[],2,0)</f>
        <v>Charity</v>
      </c>
      <c r="I376" s="10" t="str">
        <f>VLOOKUP(Transactions[[#This Row],[Sub-category]],TblDV[],3,0)</f>
        <v>Expense</v>
      </c>
    </row>
    <row r="377" spans="1:9" ht="18.75" x14ac:dyDescent="0.3">
      <c r="A377" s="6" t="s">
        <v>41</v>
      </c>
      <c r="B377" s="9">
        <v>44432</v>
      </c>
      <c r="C377" s="6" t="s">
        <v>56</v>
      </c>
      <c r="D377" s="6">
        <v>69.700000000000017</v>
      </c>
      <c r="E377" s="6"/>
      <c r="F377" s="10">
        <f t="shared" si="5"/>
        <v>-69.700000000000017</v>
      </c>
      <c r="G377" s="10" t="s">
        <v>43</v>
      </c>
      <c r="H377" s="10" t="str">
        <f>VLOOKUP(Transactions[[#This Row],[Sub-category]],TblDV[],2,0)</f>
        <v>Transport</v>
      </c>
      <c r="I377" s="10" t="str">
        <f>VLOOKUP(Transactions[[#This Row],[Sub-category]],TblDV[],3,0)</f>
        <v>Expense</v>
      </c>
    </row>
    <row r="378" spans="1:9" ht="18.75" x14ac:dyDescent="0.3">
      <c r="A378" s="6" t="s">
        <v>41</v>
      </c>
      <c r="B378" s="9">
        <v>44432</v>
      </c>
      <c r="C378" s="6" t="s">
        <v>51</v>
      </c>
      <c r="D378" s="6">
        <v>5</v>
      </c>
      <c r="E378" s="6"/>
      <c r="F378" s="10">
        <f t="shared" si="5"/>
        <v>-5</v>
      </c>
      <c r="G378" s="10" t="s">
        <v>17</v>
      </c>
      <c r="H378" s="10" t="str">
        <f>VLOOKUP(Transactions[[#This Row],[Sub-category]],TblDV[],2,0)</f>
        <v>Dining Out</v>
      </c>
      <c r="I378" s="10" t="str">
        <f>VLOOKUP(Transactions[[#This Row],[Sub-category]],TblDV[],3,0)</f>
        <v>Expense</v>
      </c>
    </row>
    <row r="379" spans="1:9" ht="18.75" x14ac:dyDescent="0.3">
      <c r="A379" s="6" t="s">
        <v>41</v>
      </c>
      <c r="B379" s="9">
        <v>44433</v>
      </c>
      <c r="C379" s="6" t="s">
        <v>51</v>
      </c>
      <c r="D379" s="6">
        <v>5</v>
      </c>
      <c r="E379" s="6"/>
      <c r="F379" s="10">
        <f t="shared" si="5"/>
        <v>-5</v>
      </c>
      <c r="G379" s="10" t="s">
        <v>17</v>
      </c>
      <c r="H379" s="10" t="str">
        <f>VLOOKUP(Transactions[[#This Row],[Sub-category]],TblDV[],2,0)</f>
        <v>Dining Out</v>
      </c>
      <c r="I379" s="10" t="str">
        <f>VLOOKUP(Transactions[[#This Row],[Sub-category]],TblDV[],3,0)</f>
        <v>Expense</v>
      </c>
    </row>
    <row r="380" spans="1:9" ht="18.75" x14ac:dyDescent="0.3">
      <c r="A380" s="6" t="s">
        <v>41</v>
      </c>
      <c r="B380" s="9">
        <v>44434</v>
      </c>
      <c r="C380" s="6" t="s">
        <v>51</v>
      </c>
      <c r="D380" s="6">
        <v>5</v>
      </c>
      <c r="E380" s="6"/>
      <c r="F380" s="10">
        <f t="shared" si="5"/>
        <v>-5</v>
      </c>
      <c r="G380" s="10" t="s">
        <v>17</v>
      </c>
      <c r="H380" s="10" t="str">
        <f>VLOOKUP(Transactions[[#This Row],[Sub-category]],TblDV[],2,0)</f>
        <v>Dining Out</v>
      </c>
      <c r="I380" s="10" t="str">
        <f>VLOOKUP(Transactions[[#This Row],[Sub-category]],TblDV[],3,0)</f>
        <v>Expense</v>
      </c>
    </row>
    <row r="381" spans="1:9" ht="18.75" x14ac:dyDescent="0.3">
      <c r="A381" s="6" t="s">
        <v>41</v>
      </c>
      <c r="B381" s="9">
        <v>44435</v>
      </c>
      <c r="C381" s="6" t="s">
        <v>51</v>
      </c>
      <c r="D381" s="6">
        <v>5</v>
      </c>
      <c r="E381" s="6"/>
      <c r="F381" s="10">
        <f t="shared" si="5"/>
        <v>-5</v>
      </c>
      <c r="G381" s="10" t="s">
        <v>17</v>
      </c>
      <c r="H381" s="10" t="str">
        <f>VLOOKUP(Transactions[[#This Row],[Sub-category]],TblDV[],2,0)</f>
        <v>Dining Out</v>
      </c>
      <c r="I381" s="10" t="str">
        <f>VLOOKUP(Transactions[[#This Row],[Sub-category]],TblDV[],3,0)</f>
        <v>Expense</v>
      </c>
    </row>
    <row r="382" spans="1:9" ht="18.75" x14ac:dyDescent="0.3">
      <c r="A382" s="6" t="s">
        <v>41</v>
      </c>
      <c r="B382" s="9">
        <v>44436</v>
      </c>
      <c r="C382" s="6" t="s">
        <v>51</v>
      </c>
      <c r="D382" s="6">
        <v>5</v>
      </c>
      <c r="E382" s="6"/>
      <c r="F382" s="10">
        <f t="shared" si="5"/>
        <v>-5</v>
      </c>
      <c r="G382" s="10" t="s">
        <v>17</v>
      </c>
      <c r="H382" s="10" t="str">
        <f>VLOOKUP(Transactions[[#This Row],[Sub-category]],TblDV[],2,0)</f>
        <v>Dining Out</v>
      </c>
      <c r="I382" s="10" t="str">
        <f>VLOOKUP(Transactions[[#This Row],[Sub-category]],TblDV[],3,0)</f>
        <v>Expense</v>
      </c>
    </row>
    <row r="383" spans="1:9" ht="18.75" x14ac:dyDescent="0.3">
      <c r="A383" s="6" t="s">
        <v>41</v>
      </c>
      <c r="B383" s="9">
        <v>44436</v>
      </c>
      <c r="C383" s="6" t="s">
        <v>54</v>
      </c>
      <c r="D383" s="6">
        <v>117</v>
      </c>
      <c r="E383" s="6"/>
      <c r="F383" s="10">
        <f t="shared" si="5"/>
        <v>-117</v>
      </c>
      <c r="G383" s="10" t="s">
        <v>34</v>
      </c>
      <c r="H383" s="10" t="str">
        <f>VLOOKUP(Transactions[[#This Row],[Sub-category]],TblDV[],2,0)</f>
        <v>Living Expenses</v>
      </c>
      <c r="I383" s="10" t="str">
        <f>VLOOKUP(Transactions[[#This Row],[Sub-category]],TblDV[],3,0)</f>
        <v>Expense</v>
      </c>
    </row>
    <row r="384" spans="1:9" ht="18.75" x14ac:dyDescent="0.3">
      <c r="A384" s="6" t="s">
        <v>41</v>
      </c>
      <c r="B384" s="9">
        <v>44437</v>
      </c>
      <c r="C384" s="6" t="s">
        <v>69</v>
      </c>
      <c r="D384" s="6">
        <v>131.9</v>
      </c>
      <c r="E384" s="6"/>
      <c r="F384" s="10">
        <f t="shared" si="5"/>
        <v>-131.9</v>
      </c>
      <c r="G384" s="10" t="s">
        <v>21</v>
      </c>
      <c r="H384" s="10" t="str">
        <f>VLOOKUP(Transactions[[#This Row],[Sub-category]],TblDV[],2,0)</f>
        <v>Discretionary</v>
      </c>
      <c r="I384" s="10" t="str">
        <f>VLOOKUP(Transactions[[#This Row],[Sub-category]],TblDV[],3,0)</f>
        <v>Expense</v>
      </c>
    </row>
    <row r="385" spans="1:9" ht="18.75" x14ac:dyDescent="0.3">
      <c r="A385" s="6" t="s">
        <v>41</v>
      </c>
      <c r="B385" s="9">
        <v>44437</v>
      </c>
      <c r="C385" s="6" t="s">
        <v>70</v>
      </c>
      <c r="D385" s="6">
        <v>182.39999999999998</v>
      </c>
      <c r="E385" s="6"/>
      <c r="F385" s="10">
        <f t="shared" si="5"/>
        <v>-182.39999999999998</v>
      </c>
      <c r="G385" s="10" t="s">
        <v>23</v>
      </c>
      <c r="H385" s="10" t="str">
        <f>VLOOKUP(Transactions[[#This Row],[Sub-category]],TblDV[],2,0)</f>
        <v>Discretionary</v>
      </c>
      <c r="I385" s="10" t="str">
        <f>VLOOKUP(Transactions[[#This Row],[Sub-category]],TblDV[],3,0)</f>
        <v>Expense</v>
      </c>
    </row>
    <row r="386" spans="1:9" ht="18.75" x14ac:dyDescent="0.3">
      <c r="A386" s="6" t="s">
        <v>41</v>
      </c>
      <c r="B386" s="9">
        <v>44438</v>
      </c>
      <c r="C386" s="6" t="s">
        <v>58</v>
      </c>
      <c r="D386" s="6">
        <v>152.29999999999998</v>
      </c>
      <c r="E386" s="6"/>
      <c r="F386" s="10">
        <f t="shared" ref="F386:F449" si="6">E386-D386</f>
        <v>-152.29999999999998</v>
      </c>
      <c r="G386" s="10" t="s">
        <v>21</v>
      </c>
      <c r="H386" s="10" t="str">
        <f>VLOOKUP(Transactions[[#This Row],[Sub-category]],TblDV[],2,0)</f>
        <v>Discretionary</v>
      </c>
      <c r="I386" s="10" t="str">
        <f>VLOOKUP(Transactions[[#This Row],[Sub-category]],TblDV[],3,0)</f>
        <v>Expense</v>
      </c>
    </row>
    <row r="387" spans="1:9" ht="18.75" x14ac:dyDescent="0.3">
      <c r="A387" s="6" t="s">
        <v>41</v>
      </c>
      <c r="B387" s="9">
        <v>44438</v>
      </c>
      <c r="C387" s="6" t="s">
        <v>60</v>
      </c>
      <c r="D387" s="6">
        <v>30.300000000000004</v>
      </c>
      <c r="E387" s="6"/>
      <c r="F387" s="10">
        <f t="shared" si="6"/>
        <v>-30.300000000000004</v>
      </c>
      <c r="G387" s="10" t="s">
        <v>45</v>
      </c>
      <c r="H387" s="10" t="str">
        <f>VLOOKUP(Transactions[[#This Row],[Sub-category]],TblDV[],2,0)</f>
        <v>Transport</v>
      </c>
      <c r="I387" s="10" t="str">
        <f>VLOOKUP(Transactions[[#This Row],[Sub-category]],TblDV[],3,0)</f>
        <v>Expense</v>
      </c>
    </row>
    <row r="388" spans="1:9" ht="18.75" x14ac:dyDescent="0.3">
      <c r="A388" s="6" t="s">
        <v>41</v>
      </c>
      <c r="B388" s="9">
        <v>44438</v>
      </c>
      <c r="C388" s="6" t="s">
        <v>74</v>
      </c>
      <c r="D388" s="6">
        <v>15</v>
      </c>
      <c r="E388" s="6"/>
      <c r="F388" s="10">
        <f t="shared" si="6"/>
        <v>-15</v>
      </c>
      <c r="G388" s="10" t="s">
        <v>19</v>
      </c>
      <c r="H388" s="10" t="str">
        <f>VLOOKUP(Transactions[[#This Row],[Sub-category]],TblDV[],2,0)</f>
        <v>Dining Out</v>
      </c>
      <c r="I388" s="10" t="str">
        <f>VLOOKUP(Transactions[[#This Row],[Sub-category]],TblDV[],3,0)</f>
        <v>Expense</v>
      </c>
    </row>
    <row r="389" spans="1:9" ht="18.75" x14ac:dyDescent="0.3">
      <c r="A389" s="6" t="s">
        <v>41</v>
      </c>
      <c r="B389" s="9">
        <v>44439</v>
      </c>
      <c r="C389" s="6" t="s">
        <v>51</v>
      </c>
      <c r="D389" s="6">
        <v>5</v>
      </c>
      <c r="E389" s="6"/>
      <c r="F389" s="10">
        <f t="shared" si="6"/>
        <v>-5</v>
      </c>
      <c r="G389" s="10" t="s">
        <v>17</v>
      </c>
      <c r="H389" s="10" t="str">
        <f>VLOOKUP(Transactions[[#This Row],[Sub-category]],TblDV[],2,0)</f>
        <v>Dining Out</v>
      </c>
      <c r="I389" s="10" t="str">
        <f>VLOOKUP(Transactions[[#This Row],[Sub-category]],TblDV[],3,0)</f>
        <v>Expense</v>
      </c>
    </row>
    <row r="390" spans="1:9" ht="18.75" x14ac:dyDescent="0.3">
      <c r="A390" s="6" t="s">
        <v>41</v>
      </c>
      <c r="B390" s="9">
        <v>44441</v>
      </c>
      <c r="C390" s="6" t="s">
        <v>51</v>
      </c>
      <c r="D390" s="6">
        <v>5</v>
      </c>
      <c r="E390" s="6"/>
      <c r="F390" s="10">
        <f t="shared" si="6"/>
        <v>-5</v>
      </c>
      <c r="G390" s="10" t="s">
        <v>17</v>
      </c>
      <c r="H390" s="10" t="str">
        <f>VLOOKUP(Transactions[[#This Row],[Sub-category]],TblDV[],2,0)</f>
        <v>Dining Out</v>
      </c>
      <c r="I390" s="10" t="str">
        <f>VLOOKUP(Transactions[[#This Row],[Sub-category]],TblDV[],3,0)</f>
        <v>Expense</v>
      </c>
    </row>
    <row r="391" spans="1:9" ht="18.75" x14ac:dyDescent="0.3">
      <c r="A391" s="6" t="s">
        <v>39</v>
      </c>
      <c r="B391" s="9">
        <v>44441</v>
      </c>
      <c r="C391" s="6" t="s">
        <v>50</v>
      </c>
      <c r="D391" s="6"/>
      <c r="E391" s="6">
        <v>4000</v>
      </c>
      <c r="F391" s="10">
        <f t="shared" si="6"/>
        <v>4000</v>
      </c>
      <c r="G391" s="10" t="s">
        <v>46</v>
      </c>
      <c r="H391" s="10" t="str">
        <f>VLOOKUP(Transactions[[#This Row],[Sub-category]],TblDV[],2,0)</f>
        <v>Salary</v>
      </c>
      <c r="I391" s="10" t="str">
        <f>VLOOKUP(Transactions[[#This Row],[Sub-category]],TblDV[],3,0)</f>
        <v>Income</v>
      </c>
    </row>
    <row r="392" spans="1:9" ht="18.75" x14ac:dyDescent="0.3">
      <c r="A392" s="6" t="s">
        <v>41</v>
      </c>
      <c r="B392" s="9">
        <v>44442</v>
      </c>
      <c r="C392" s="6" t="s">
        <v>51</v>
      </c>
      <c r="D392" s="6">
        <v>5</v>
      </c>
      <c r="E392" s="6"/>
      <c r="F392" s="10">
        <f t="shared" si="6"/>
        <v>-5</v>
      </c>
      <c r="G392" s="10" t="s">
        <v>17</v>
      </c>
      <c r="H392" s="10" t="str">
        <f>VLOOKUP(Transactions[[#This Row],[Sub-category]],TblDV[],2,0)</f>
        <v>Dining Out</v>
      </c>
      <c r="I392" s="10" t="str">
        <f>VLOOKUP(Transactions[[#This Row],[Sub-category]],TblDV[],3,0)</f>
        <v>Expense</v>
      </c>
    </row>
    <row r="393" spans="1:9" ht="18.75" x14ac:dyDescent="0.3">
      <c r="A393" s="6" t="s">
        <v>39</v>
      </c>
      <c r="B393" s="9">
        <v>44444</v>
      </c>
      <c r="C393" s="6" t="s">
        <v>52</v>
      </c>
      <c r="D393" s="6">
        <v>900</v>
      </c>
      <c r="E393" s="6"/>
      <c r="F393" s="10">
        <f t="shared" si="6"/>
        <v>-900</v>
      </c>
      <c r="G393" s="10" t="s">
        <v>38</v>
      </c>
      <c r="H393" s="10" t="str">
        <f>VLOOKUP(Transactions[[#This Row],[Sub-category]],TblDV[],2,0)</f>
        <v>Living Expenses</v>
      </c>
      <c r="I393" s="10" t="str">
        <f>VLOOKUP(Transactions[[#This Row],[Sub-category]],TblDV[],3,0)</f>
        <v>Expense</v>
      </c>
    </row>
    <row r="394" spans="1:9" ht="18.75" x14ac:dyDescent="0.3">
      <c r="A394" s="6" t="s">
        <v>39</v>
      </c>
      <c r="B394" s="9">
        <v>44444</v>
      </c>
      <c r="C394" s="6" t="s">
        <v>53</v>
      </c>
      <c r="D394" s="6">
        <v>150</v>
      </c>
      <c r="E394" s="6"/>
      <c r="F394" s="10">
        <f t="shared" si="6"/>
        <v>-150</v>
      </c>
      <c r="G394" s="10" t="s">
        <v>44</v>
      </c>
      <c r="H394" s="10" t="str">
        <f>VLOOKUP(Transactions[[#This Row],[Sub-category]],TblDV[],2,0)</f>
        <v>Transport</v>
      </c>
      <c r="I394" s="10" t="str">
        <f>VLOOKUP(Transactions[[#This Row],[Sub-category]],TblDV[],3,0)</f>
        <v>Expense</v>
      </c>
    </row>
    <row r="395" spans="1:9" ht="18.75" x14ac:dyDescent="0.3">
      <c r="A395" s="6" t="s">
        <v>41</v>
      </c>
      <c r="B395" s="9">
        <v>44444</v>
      </c>
      <c r="C395" s="6" t="s">
        <v>51</v>
      </c>
      <c r="D395" s="6">
        <v>5</v>
      </c>
      <c r="E395" s="6"/>
      <c r="F395" s="10">
        <f t="shared" si="6"/>
        <v>-5</v>
      </c>
      <c r="G395" s="10" t="s">
        <v>17</v>
      </c>
      <c r="H395" s="10" t="str">
        <f>VLOOKUP(Transactions[[#This Row],[Sub-category]],TblDV[],2,0)</f>
        <v>Dining Out</v>
      </c>
      <c r="I395" s="10" t="str">
        <f>VLOOKUP(Transactions[[#This Row],[Sub-category]],TblDV[],3,0)</f>
        <v>Expense</v>
      </c>
    </row>
    <row r="396" spans="1:9" ht="18.75" x14ac:dyDescent="0.3">
      <c r="A396" s="6" t="s">
        <v>41</v>
      </c>
      <c r="B396" s="9">
        <v>44444</v>
      </c>
      <c r="C396" s="6" t="s">
        <v>51</v>
      </c>
      <c r="D396" s="6">
        <v>5</v>
      </c>
      <c r="E396" s="6"/>
      <c r="F396" s="10">
        <f t="shared" si="6"/>
        <v>-5</v>
      </c>
      <c r="G396" s="10" t="s">
        <v>17</v>
      </c>
      <c r="H396" s="10" t="str">
        <f>VLOOKUP(Transactions[[#This Row],[Sub-category]],TblDV[],2,0)</f>
        <v>Dining Out</v>
      </c>
      <c r="I396" s="10" t="str">
        <f>VLOOKUP(Transactions[[#This Row],[Sub-category]],TblDV[],3,0)</f>
        <v>Expense</v>
      </c>
    </row>
    <row r="397" spans="1:9" ht="18.75" x14ac:dyDescent="0.3">
      <c r="A397" s="6" t="s">
        <v>41</v>
      </c>
      <c r="B397" s="9">
        <v>44445</v>
      </c>
      <c r="C397" s="6" t="s">
        <v>51</v>
      </c>
      <c r="D397" s="6">
        <v>5</v>
      </c>
      <c r="E397" s="6"/>
      <c r="F397" s="10">
        <f t="shared" si="6"/>
        <v>-5</v>
      </c>
      <c r="G397" s="10" t="s">
        <v>17</v>
      </c>
      <c r="H397" s="10" t="str">
        <f>VLOOKUP(Transactions[[#This Row],[Sub-category]],TblDV[],2,0)</f>
        <v>Dining Out</v>
      </c>
      <c r="I397" s="10" t="str">
        <f>VLOOKUP(Transactions[[#This Row],[Sub-category]],TblDV[],3,0)</f>
        <v>Expense</v>
      </c>
    </row>
    <row r="398" spans="1:9" ht="18.75" x14ac:dyDescent="0.3">
      <c r="A398" s="6" t="s">
        <v>41</v>
      </c>
      <c r="B398" s="9">
        <v>44446</v>
      </c>
      <c r="C398" s="6" t="s">
        <v>51</v>
      </c>
      <c r="D398" s="6">
        <v>5</v>
      </c>
      <c r="E398" s="6"/>
      <c r="F398" s="10">
        <f t="shared" si="6"/>
        <v>-5</v>
      </c>
      <c r="G398" s="10" t="s">
        <v>17</v>
      </c>
      <c r="H398" s="10" t="str">
        <f>VLOOKUP(Transactions[[#This Row],[Sub-category]],TblDV[],2,0)</f>
        <v>Dining Out</v>
      </c>
      <c r="I398" s="10" t="str">
        <f>VLOOKUP(Transactions[[#This Row],[Sub-category]],TblDV[],3,0)</f>
        <v>Expense</v>
      </c>
    </row>
    <row r="399" spans="1:9" ht="18.75" x14ac:dyDescent="0.3">
      <c r="A399" s="6" t="s">
        <v>41</v>
      </c>
      <c r="B399" s="9">
        <v>44446</v>
      </c>
      <c r="C399" s="6" t="s">
        <v>54</v>
      </c>
      <c r="D399" s="6">
        <v>163.39999999999998</v>
      </c>
      <c r="E399" s="6"/>
      <c r="F399" s="10">
        <f t="shared" si="6"/>
        <v>-163.39999999999998</v>
      </c>
      <c r="G399" s="10" t="s">
        <v>34</v>
      </c>
      <c r="H399" s="10" t="str">
        <f>VLOOKUP(Transactions[[#This Row],[Sub-category]],TblDV[],2,0)</f>
        <v>Living Expenses</v>
      </c>
      <c r="I399" s="10" t="str">
        <f>VLOOKUP(Transactions[[#This Row],[Sub-category]],TblDV[],3,0)</f>
        <v>Expense</v>
      </c>
    </row>
    <row r="400" spans="1:9" ht="18.75" x14ac:dyDescent="0.3">
      <c r="A400" s="6" t="s">
        <v>39</v>
      </c>
      <c r="B400" s="9">
        <v>44449</v>
      </c>
      <c r="C400" s="6" t="s">
        <v>55</v>
      </c>
      <c r="D400" s="6">
        <v>58.1</v>
      </c>
      <c r="E400" s="6"/>
      <c r="F400" s="10">
        <f t="shared" si="6"/>
        <v>-58.1</v>
      </c>
      <c r="G400" s="10" t="s">
        <v>32</v>
      </c>
      <c r="H400" s="10" t="str">
        <f>VLOOKUP(Transactions[[#This Row],[Sub-category]],TblDV[],2,0)</f>
        <v>Living Expenses</v>
      </c>
      <c r="I400" s="10" t="str">
        <f>VLOOKUP(Transactions[[#This Row],[Sub-category]],TblDV[],3,0)</f>
        <v>Expense</v>
      </c>
    </row>
    <row r="401" spans="1:9" ht="18.75" x14ac:dyDescent="0.3">
      <c r="A401" s="6" t="s">
        <v>41</v>
      </c>
      <c r="B401" s="9">
        <v>44449</v>
      </c>
      <c r="C401" s="6" t="s">
        <v>51</v>
      </c>
      <c r="D401" s="6">
        <v>5</v>
      </c>
      <c r="E401" s="6"/>
      <c r="F401" s="10">
        <f t="shared" si="6"/>
        <v>-5</v>
      </c>
      <c r="G401" s="10" t="s">
        <v>17</v>
      </c>
      <c r="H401" s="10" t="str">
        <f>VLOOKUP(Transactions[[#This Row],[Sub-category]],TblDV[],2,0)</f>
        <v>Dining Out</v>
      </c>
      <c r="I401" s="10" t="str">
        <f>VLOOKUP(Transactions[[#This Row],[Sub-category]],TblDV[],3,0)</f>
        <v>Expense</v>
      </c>
    </row>
    <row r="402" spans="1:9" ht="18.75" x14ac:dyDescent="0.3">
      <c r="A402" s="6" t="s">
        <v>41</v>
      </c>
      <c r="B402" s="9">
        <v>44450</v>
      </c>
      <c r="C402" s="6" t="s">
        <v>51</v>
      </c>
      <c r="D402" s="6">
        <v>5</v>
      </c>
      <c r="E402" s="6"/>
      <c r="F402" s="10">
        <f t="shared" si="6"/>
        <v>-5</v>
      </c>
      <c r="G402" s="10" t="s">
        <v>17</v>
      </c>
      <c r="H402" s="10" t="str">
        <f>VLOOKUP(Transactions[[#This Row],[Sub-category]],TblDV[],2,0)</f>
        <v>Dining Out</v>
      </c>
      <c r="I402" s="10" t="str">
        <f>VLOOKUP(Transactions[[#This Row],[Sub-category]],TblDV[],3,0)</f>
        <v>Expense</v>
      </c>
    </row>
    <row r="403" spans="1:9" ht="18.75" x14ac:dyDescent="0.3">
      <c r="A403" s="6" t="s">
        <v>41</v>
      </c>
      <c r="B403" s="9">
        <v>44451</v>
      </c>
      <c r="C403" s="6" t="s">
        <v>56</v>
      </c>
      <c r="D403" s="6">
        <v>85.299999999999983</v>
      </c>
      <c r="E403" s="6"/>
      <c r="F403" s="10">
        <f t="shared" si="6"/>
        <v>-85.299999999999983</v>
      </c>
      <c r="G403" s="10" t="s">
        <v>43</v>
      </c>
      <c r="H403" s="10" t="str">
        <f>VLOOKUP(Transactions[[#This Row],[Sub-category]],TblDV[],2,0)</f>
        <v>Transport</v>
      </c>
      <c r="I403" s="10" t="str">
        <f>VLOOKUP(Transactions[[#This Row],[Sub-category]],TblDV[],3,0)</f>
        <v>Expense</v>
      </c>
    </row>
    <row r="404" spans="1:9" ht="18.75" x14ac:dyDescent="0.3">
      <c r="A404" s="6" t="s">
        <v>41</v>
      </c>
      <c r="B404" s="9">
        <v>44451</v>
      </c>
      <c r="C404" s="6" t="s">
        <v>51</v>
      </c>
      <c r="D404" s="6">
        <v>5</v>
      </c>
      <c r="E404" s="6"/>
      <c r="F404" s="10">
        <f t="shared" si="6"/>
        <v>-5</v>
      </c>
      <c r="G404" s="10" t="s">
        <v>17</v>
      </c>
      <c r="H404" s="10" t="str">
        <f>VLOOKUP(Transactions[[#This Row],[Sub-category]],TblDV[],2,0)</f>
        <v>Dining Out</v>
      </c>
      <c r="I404" s="10" t="str">
        <f>VLOOKUP(Transactions[[#This Row],[Sub-category]],TblDV[],3,0)</f>
        <v>Expense</v>
      </c>
    </row>
    <row r="405" spans="1:9" ht="18.75" x14ac:dyDescent="0.3">
      <c r="A405" s="6" t="s">
        <v>41</v>
      </c>
      <c r="B405" s="9">
        <v>44452</v>
      </c>
      <c r="C405" s="6" t="s">
        <v>51</v>
      </c>
      <c r="D405" s="6">
        <v>5</v>
      </c>
      <c r="E405" s="6"/>
      <c r="F405" s="10">
        <f t="shared" si="6"/>
        <v>-5</v>
      </c>
      <c r="G405" s="10" t="s">
        <v>17</v>
      </c>
      <c r="H405" s="10" t="str">
        <f>VLOOKUP(Transactions[[#This Row],[Sub-category]],TblDV[],2,0)</f>
        <v>Dining Out</v>
      </c>
      <c r="I405" s="10" t="str">
        <f>VLOOKUP(Transactions[[#This Row],[Sub-category]],TblDV[],3,0)</f>
        <v>Expense</v>
      </c>
    </row>
    <row r="406" spans="1:9" ht="18.75" x14ac:dyDescent="0.3">
      <c r="A406" s="6" t="s">
        <v>41</v>
      </c>
      <c r="B406" s="9">
        <v>44453</v>
      </c>
      <c r="C406" s="6" t="s">
        <v>54</v>
      </c>
      <c r="D406" s="6">
        <v>143</v>
      </c>
      <c r="E406" s="6"/>
      <c r="F406" s="10">
        <f t="shared" si="6"/>
        <v>-143</v>
      </c>
      <c r="G406" s="10" t="s">
        <v>34</v>
      </c>
      <c r="H406" s="10" t="str">
        <f>VLOOKUP(Transactions[[#This Row],[Sub-category]],TblDV[],2,0)</f>
        <v>Living Expenses</v>
      </c>
      <c r="I406" s="10" t="str">
        <f>VLOOKUP(Transactions[[#This Row],[Sub-category]],TblDV[],3,0)</f>
        <v>Expense</v>
      </c>
    </row>
    <row r="407" spans="1:9" ht="18.75" x14ac:dyDescent="0.3">
      <c r="A407" s="6" t="s">
        <v>41</v>
      </c>
      <c r="B407" s="9">
        <v>44453</v>
      </c>
      <c r="C407" s="6" t="s">
        <v>51</v>
      </c>
      <c r="D407" s="6">
        <v>5</v>
      </c>
      <c r="E407" s="6"/>
      <c r="F407" s="10">
        <f t="shared" si="6"/>
        <v>-5</v>
      </c>
      <c r="G407" s="10" t="s">
        <v>17</v>
      </c>
      <c r="H407" s="10" t="str">
        <f>VLOOKUP(Transactions[[#This Row],[Sub-category]],TblDV[],2,0)</f>
        <v>Dining Out</v>
      </c>
      <c r="I407" s="10" t="str">
        <f>VLOOKUP(Transactions[[#This Row],[Sub-category]],TblDV[],3,0)</f>
        <v>Expense</v>
      </c>
    </row>
    <row r="408" spans="1:9" ht="18.75" x14ac:dyDescent="0.3">
      <c r="A408" s="6" t="s">
        <v>41</v>
      </c>
      <c r="B408" s="9">
        <v>44454</v>
      </c>
      <c r="C408" s="6" t="s">
        <v>51</v>
      </c>
      <c r="D408" s="6">
        <v>5</v>
      </c>
      <c r="E408" s="6"/>
      <c r="F408" s="10">
        <f t="shared" si="6"/>
        <v>-5</v>
      </c>
      <c r="G408" s="10" t="s">
        <v>17</v>
      </c>
      <c r="H408" s="10" t="str">
        <f>VLOOKUP(Transactions[[#This Row],[Sub-category]],TblDV[],2,0)</f>
        <v>Dining Out</v>
      </c>
      <c r="I408" s="10" t="str">
        <f>VLOOKUP(Transactions[[#This Row],[Sub-category]],TblDV[],3,0)</f>
        <v>Expense</v>
      </c>
    </row>
    <row r="409" spans="1:9" ht="18.75" x14ac:dyDescent="0.3">
      <c r="A409" s="6" t="s">
        <v>41</v>
      </c>
      <c r="B409" s="9">
        <v>44454</v>
      </c>
      <c r="C409" s="6" t="s">
        <v>57</v>
      </c>
      <c r="D409" s="6">
        <v>47.8</v>
      </c>
      <c r="E409" s="6"/>
      <c r="F409" s="10">
        <f t="shared" si="6"/>
        <v>-47.8</v>
      </c>
      <c r="G409" s="10" t="s">
        <v>23</v>
      </c>
      <c r="H409" s="10" t="str">
        <f>VLOOKUP(Transactions[[#This Row],[Sub-category]],TblDV[],2,0)</f>
        <v>Discretionary</v>
      </c>
      <c r="I409" s="10" t="str">
        <f>VLOOKUP(Transactions[[#This Row],[Sub-category]],TblDV[],3,0)</f>
        <v>Expense</v>
      </c>
    </row>
    <row r="410" spans="1:9" ht="18.75" x14ac:dyDescent="0.3">
      <c r="A410" s="6" t="s">
        <v>41</v>
      </c>
      <c r="B410" s="9">
        <v>44454</v>
      </c>
      <c r="C410" s="6" t="s">
        <v>58</v>
      </c>
      <c r="D410" s="6">
        <v>105.80000000000001</v>
      </c>
      <c r="E410" s="6"/>
      <c r="F410" s="10">
        <f t="shared" si="6"/>
        <v>-105.80000000000001</v>
      </c>
      <c r="G410" s="10" t="s">
        <v>21</v>
      </c>
      <c r="H410" s="10" t="str">
        <f>VLOOKUP(Transactions[[#This Row],[Sub-category]],TblDV[],2,0)</f>
        <v>Discretionary</v>
      </c>
      <c r="I410" s="10" t="str">
        <f>VLOOKUP(Transactions[[#This Row],[Sub-category]],TblDV[],3,0)</f>
        <v>Expense</v>
      </c>
    </row>
    <row r="411" spans="1:9" ht="18.75" x14ac:dyDescent="0.3">
      <c r="A411" s="6" t="s">
        <v>41</v>
      </c>
      <c r="B411" s="9">
        <v>44454</v>
      </c>
      <c r="C411" s="6" t="s">
        <v>59</v>
      </c>
      <c r="D411" s="6">
        <v>60.1</v>
      </c>
      <c r="E411" s="6"/>
      <c r="F411" s="10">
        <f t="shared" si="6"/>
        <v>-60.1</v>
      </c>
      <c r="G411" s="10" t="s">
        <v>19</v>
      </c>
      <c r="H411" s="10" t="str">
        <f>VLOOKUP(Transactions[[#This Row],[Sub-category]],TblDV[],2,0)</f>
        <v>Dining Out</v>
      </c>
      <c r="I411" s="10" t="str">
        <f>VLOOKUP(Transactions[[#This Row],[Sub-category]],TblDV[],3,0)</f>
        <v>Expense</v>
      </c>
    </row>
    <row r="412" spans="1:9" ht="18.75" x14ac:dyDescent="0.3">
      <c r="A412" s="6" t="s">
        <v>41</v>
      </c>
      <c r="B412" s="9">
        <v>44455</v>
      </c>
      <c r="C412" s="6" t="s">
        <v>60</v>
      </c>
      <c r="D412" s="6">
        <v>36.200000000000003</v>
      </c>
      <c r="E412" s="6"/>
      <c r="F412" s="10">
        <f t="shared" si="6"/>
        <v>-36.200000000000003</v>
      </c>
      <c r="G412" s="10" t="s">
        <v>45</v>
      </c>
      <c r="H412" s="10" t="str">
        <f>VLOOKUP(Transactions[[#This Row],[Sub-category]],TblDV[],2,0)</f>
        <v>Transport</v>
      </c>
      <c r="I412" s="10" t="str">
        <f>VLOOKUP(Transactions[[#This Row],[Sub-category]],TblDV[],3,0)</f>
        <v>Expense</v>
      </c>
    </row>
    <row r="413" spans="1:9" ht="18.75" x14ac:dyDescent="0.3">
      <c r="A413" s="6" t="s">
        <v>39</v>
      </c>
      <c r="B413" s="9">
        <v>44456</v>
      </c>
      <c r="C413" s="6" t="s">
        <v>61</v>
      </c>
      <c r="D413" s="6">
        <v>30</v>
      </c>
      <c r="E413" s="6"/>
      <c r="F413" s="10">
        <f t="shared" si="6"/>
        <v>-30</v>
      </c>
      <c r="G413" s="10" t="s">
        <v>30</v>
      </c>
      <c r="H413" s="10" t="str">
        <f>VLOOKUP(Transactions[[#This Row],[Sub-category]],TblDV[],2,0)</f>
        <v>Discretionary</v>
      </c>
      <c r="I413" s="10" t="str">
        <f>VLOOKUP(Transactions[[#This Row],[Sub-category]],TblDV[],3,0)</f>
        <v>Expense</v>
      </c>
    </row>
    <row r="414" spans="1:9" ht="18.75" x14ac:dyDescent="0.3">
      <c r="A414" s="6" t="s">
        <v>41</v>
      </c>
      <c r="B414" s="9">
        <v>44456</v>
      </c>
      <c r="C414" s="6" t="s">
        <v>51</v>
      </c>
      <c r="D414" s="6">
        <v>5</v>
      </c>
      <c r="E414" s="6"/>
      <c r="F414" s="10">
        <f t="shared" si="6"/>
        <v>-5</v>
      </c>
      <c r="G414" s="10" t="s">
        <v>17</v>
      </c>
      <c r="H414" s="10" t="str">
        <f>VLOOKUP(Transactions[[#This Row],[Sub-category]],TblDV[],2,0)</f>
        <v>Dining Out</v>
      </c>
      <c r="I414" s="10" t="str">
        <f>VLOOKUP(Transactions[[#This Row],[Sub-category]],TblDV[],3,0)</f>
        <v>Expense</v>
      </c>
    </row>
    <row r="415" spans="1:9" ht="18.75" x14ac:dyDescent="0.3">
      <c r="A415" s="6" t="s">
        <v>41</v>
      </c>
      <c r="B415" s="9">
        <v>44457</v>
      </c>
      <c r="C415" s="6" t="s">
        <v>51</v>
      </c>
      <c r="D415" s="6">
        <v>5</v>
      </c>
      <c r="E415" s="6"/>
      <c r="F415" s="10">
        <f t="shared" si="6"/>
        <v>-5</v>
      </c>
      <c r="G415" s="10" t="s">
        <v>17</v>
      </c>
      <c r="H415" s="10" t="str">
        <f>VLOOKUP(Transactions[[#This Row],[Sub-category]],TblDV[],2,0)</f>
        <v>Dining Out</v>
      </c>
      <c r="I415" s="10" t="str">
        <f>VLOOKUP(Transactions[[#This Row],[Sub-category]],TblDV[],3,0)</f>
        <v>Expense</v>
      </c>
    </row>
    <row r="416" spans="1:9" ht="18.75" x14ac:dyDescent="0.3">
      <c r="A416" s="6" t="s">
        <v>39</v>
      </c>
      <c r="B416" s="9">
        <v>44457</v>
      </c>
      <c r="C416" s="6" t="s">
        <v>63</v>
      </c>
      <c r="D416" s="6">
        <v>40</v>
      </c>
      <c r="E416" s="6"/>
      <c r="F416" s="10">
        <f t="shared" si="6"/>
        <v>-40</v>
      </c>
      <c r="G416" s="10" t="s">
        <v>36</v>
      </c>
      <c r="H416" s="10" t="str">
        <f>VLOOKUP(Transactions[[#This Row],[Sub-category]],TblDV[],2,0)</f>
        <v>Living Expenses</v>
      </c>
      <c r="I416" s="10" t="str">
        <f>VLOOKUP(Transactions[[#This Row],[Sub-category]],TblDV[],3,0)</f>
        <v>Expense</v>
      </c>
    </row>
    <row r="417" spans="1:9" ht="18.75" x14ac:dyDescent="0.3">
      <c r="A417" s="6" t="s">
        <v>41</v>
      </c>
      <c r="B417" s="9">
        <v>44458</v>
      </c>
      <c r="C417" s="6" t="s">
        <v>64</v>
      </c>
      <c r="D417" s="6">
        <v>53</v>
      </c>
      <c r="E417" s="6"/>
      <c r="F417" s="10">
        <f t="shared" si="6"/>
        <v>-53</v>
      </c>
      <c r="G417" s="10" t="s">
        <v>28</v>
      </c>
      <c r="H417" s="10" t="str">
        <f>VLOOKUP(Transactions[[#This Row],[Sub-category]],TblDV[],2,0)</f>
        <v>Discretionary</v>
      </c>
      <c r="I417" s="10" t="str">
        <f>VLOOKUP(Transactions[[#This Row],[Sub-category]],TblDV[],3,0)</f>
        <v>Expense</v>
      </c>
    </row>
    <row r="418" spans="1:9" ht="18.75" x14ac:dyDescent="0.3">
      <c r="A418" s="6" t="s">
        <v>41</v>
      </c>
      <c r="B418" s="9">
        <v>44458</v>
      </c>
      <c r="C418" s="6" t="s">
        <v>65</v>
      </c>
      <c r="D418" s="6">
        <v>35</v>
      </c>
      <c r="E418" s="6"/>
      <c r="F418" s="10">
        <f t="shared" si="6"/>
        <v>-35</v>
      </c>
      <c r="G418" s="10" t="s">
        <v>23</v>
      </c>
      <c r="H418" s="10" t="str">
        <f>VLOOKUP(Transactions[[#This Row],[Sub-category]],TblDV[],2,0)</f>
        <v>Discretionary</v>
      </c>
      <c r="I418" s="10" t="str">
        <f>VLOOKUP(Transactions[[#This Row],[Sub-category]],TblDV[],3,0)</f>
        <v>Expense</v>
      </c>
    </row>
    <row r="419" spans="1:9" ht="18.75" x14ac:dyDescent="0.3">
      <c r="A419" s="6" t="s">
        <v>41</v>
      </c>
      <c r="B419" s="9">
        <v>44458</v>
      </c>
      <c r="C419" s="6" t="s">
        <v>51</v>
      </c>
      <c r="D419" s="6">
        <v>5</v>
      </c>
      <c r="E419" s="6"/>
      <c r="F419" s="10">
        <f t="shared" si="6"/>
        <v>-5</v>
      </c>
      <c r="G419" s="10" t="s">
        <v>17</v>
      </c>
      <c r="H419" s="10" t="str">
        <f>VLOOKUP(Transactions[[#This Row],[Sub-category]],TblDV[],2,0)</f>
        <v>Dining Out</v>
      </c>
      <c r="I419" s="10" t="str">
        <f>VLOOKUP(Transactions[[#This Row],[Sub-category]],TblDV[],3,0)</f>
        <v>Expense</v>
      </c>
    </row>
    <row r="420" spans="1:9" ht="18.75" x14ac:dyDescent="0.3">
      <c r="A420" s="6" t="s">
        <v>41</v>
      </c>
      <c r="B420" s="9">
        <v>44459</v>
      </c>
      <c r="C420" s="6" t="s">
        <v>51</v>
      </c>
      <c r="D420" s="6">
        <v>5</v>
      </c>
      <c r="E420" s="6"/>
      <c r="F420" s="10">
        <f t="shared" si="6"/>
        <v>-5</v>
      </c>
      <c r="G420" s="10" t="s">
        <v>17</v>
      </c>
      <c r="H420" s="10" t="str">
        <f>VLOOKUP(Transactions[[#This Row],[Sub-category]],TblDV[],2,0)</f>
        <v>Dining Out</v>
      </c>
      <c r="I420" s="10" t="str">
        <f>VLOOKUP(Transactions[[#This Row],[Sub-category]],TblDV[],3,0)</f>
        <v>Expense</v>
      </c>
    </row>
    <row r="421" spans="1:9" ht="18.75" x14ac:dyDescent="0.3">
      <c r="A421" s="6" t="s">
        <v>41</v>
      </c>
      <c r="B421" s="9">
        <v>44460</v>
      </c>
      <c r="C421" s="6" t="s">
        <v>51</v>
      </c>
      <c r="D421" s="6">
        <v>5</v>
      </c>
      <c r="E421" s="6"/>
      <c r="F421" s="10">
        <f t="shared" si="6"/>
        <v>-5</v>
      </c>
      <c r="G421" s="10" t="s">
        <v>17</v>
      </c>
      <c r="H421" s="10" t="str">
        <f>VLOOKUP(Transactions[[#This Row],[Sub-category]],TblDV[],2,0)</f>
        <v>Dining Out</v>
      </c>
      <c r="I421" s="10" t="str">
        <f>VLOOKUP(Transactions[[#This Row],[Sub-category]],TblDV[],3,0)</f>
        <v>Expense</v>
      </c>
    </row>
    <row r="422" spans="1:9" ht="18.75" x14ac:dyDescent="0.3">
      <c r="A422" s="6" t="s">
        <v>41</v>
      </c>
      <c r="B422" s="9">
        <v>44460</v>
      </c>
      <c r="C422" s="6" t="s">
        <v>54</v>
      </c>
      <c r="D422" s="6">
        <v>177.9</v>
      </c>
      <c r="E422" s="6"/>
      <c r="F422" s="10">
        <f t="shared" si="6"/>
        <v>-177.9</v>
      </c>
      <c r="G422" s="10" t="s">
        <v>34</v>
      </c>
      <c r="H422" s="10" t="str">
        <f>VLOOKUP(Transactions[[#This Row],[Sub-category]],TblDV[],2,0)</f>
        <v>Living Expenses</v>
      </c>
      <c r="I422" s="10" t="str">
        <f>VLOOKUP(Transactions[[#This Row],[Sub-category]],TblDV[],3,0)</f>
        <v>Expense</v>
      </c>
    </row>
    <row r="423" spans="1:9" ht="18.75" x14ac:dyDescent="0.3">
      <c r="A423" s="6" t="s">
        <v>41</v>
      </c>
      <c r="B423" s="9">
        <v>44461</v>
      </c>
      <c r="C423" s="6" t="s">
        <v>66</v>
      </c>
      <c r="D423" s="6">
        <v>45.300000000000004</v>
      </c>
      <c r="E423" s="6"/>
      <c r="F423" s="10">
        <f t="shared" si="6"/>
        <v>-45.300000000000004</v>
      </c>
      <c r="G423" s="10" t="s">
        <v>19</v>
      </c>
      <c r="H423" s="10" t="str">
        <f>VLOOKUP(Transactions[[#This Row],[Sub-category]],TblDV[],2,0)</f>
        <v>Dining Out</v>
      </c>
      <c r="I423" s="10" t="str">
        <f>VLOOKUP(Transactions[[#This Row],[Sub-category]],TblDV[],3,0)</f>
        <v>Expense</v>
      </c>
    </row>
    <row r="424" spans="1:9" ht="18.75" x14ac:dyDescent="0.3">
      <c r="A424" s="6" t="s">
        <v>41</v>
      </c>
      <c r="B424" s="9">
        <v>44462</v>
      </c>
      <c r="C424" s="6" t="s">
        <v>67</v>
      </c>
      <c r="D424" s="6">
        <v>20.099999999999998</v>
      </c>
      <c r="E424" s="6"/>
      <c r="F424" s="10">
        <f t="shared" si="6"/>
        <v>-20.099999999999998</v>
      </c>
      <c r="G424" s="10" t="s">
        <v>19</v>
      </c>
      <c r="H424" s="10" t="str">
        <f>VLOOKUP(Transactions[[#This Row],[Sub-category]],TblDV[],2,0)</f>
        <v>Dining Out</v>
      </c>
      <c r="I424" s="10" t="str">
        <f>VLOOKUP(Transactions[[#This Row],[Sub-category]],TblDV[],3,0)</f>
        <v>Expense</v>
      </c>
    </row>
    <row r="425" spans="1:9" ht="18.75" x14ac:dyDescent="0.3">
      <c r="A425" s="6" t="s">
        <v>39</v>
      </c>
      <c r="B425" s="9">
        <v>44463</v>
      </c>
      <c r="C425" s="6" t="s">
        <v>68</v>
      </c>
      <c r="D425" s="6">
        <v>55</v>
      </c>
      <c r="E425" s="6"/>
      <c r="F425" s="10">
        <f t="shared" si="6"/>
        <v>-55</v>
      </c>
      <c r="G425" s="10" t="s">
        <v>15</v>
      </c>
      <c r="H425" s="10" t="str">
        <f>VLOOKUP(Transactions[[#This Row],[Sub-category]],TblDV[],2,0)</f>
        <v>Charity</v>
      </c>
      <c r="I425" s="10" t="str">
        <f>VLOOKUP(Transactions[[#This Row],[Sub-category]],TblDV[],3,0)</f>
        <v>Expense</v>
      </c>
    </row>
    <row r="426" spans="1:9" ht="18.75" x14ac:dyDescent="0.3">
      <c r="A426" s="6" t="s">
        <v>41</v>
      </c>
      <c r="B426" s="9">
        <v>44463</v>
      </c>
      <c r="C426" s="6" t="s">
        <v>56</v>
      </c>
      <c r="D426" s="6">
        <v>70.600000000000023</v>
      </c>
      <c r="E426" s="6"/>
      <c r="F426" s="10">
        <f t="shared" si="6"/>
        <v>-70.600000000000023</v>
      </c>
      <c r="G426" s="10" t="s">
        <v>43</v>
      </c>
      <c r="H426" s="10" t="str">
        <f>VLOOKUP(Transactions[[#This Row],[Sub-category]],TblDV[],2,0)</f>
        <v>Transport</v>
      </c>
      <c r="I426" s="10" t="str">
        <f>VLOOKUP(Transactions[[#This Row],[Sub-category]],TblDV[],3,0)</f>
        <v>Expense</v>
      </c>
    </row>
    <row r="427" spans="1:9" ht="18.75" x14ac:dyDescent="0.3">
      <c r="A427" s="6" t="s">
        <v>41</v>
      </c>
      <c r="B427" s="9">
        <v>44463</v>
      </c>
      <c r="C427" s="6" t="s">
        <v>51</v>
      </c>
      <c r="D427" s="6">
        <v>5</v>
      </c>
      <c r="E427" s="6"/>
      <c r="F427" s="10">
        <f t="shared" si="6"/>
        <v>-5</v>
      </c>
      <c r="G427" s="10" t="s">
        <v>17</v>
      </c>
      <c r="H427" s="10" t="str">
        <f>VLOOKUP(Transactions[[#This Row],[Sub-category]],TblDV[],2,0)</f>
        <v>Dining Out</v>
      </c>
      <c r="I427" s="10" t="str">
        <f>VLOOKUP(Transactions[[#This Row],[Sub-category]],TblDV[],3,0)</f>
        <v>Expense</v>
      </c>
    </row>
    <row r="428" spans="1:9" ht="18.75" x14ac:dyDescent="0.3">
      <c r="A428" s="6" t="s">
        <v>41</v>
      </c>
      <c r="B428" s="9">
        <v>44464</v>
      </c>
      <c r="C428" s="6" t="s">
        <v>51</v>
      </c>
      <c r="D428" s="6">
        <v>5</v>
      </c>
      <c r="E428" s="6"/>
      <c r="F428" s="10">
        <f t="shared" si="6"/>
        <v>-5</v>
      </c>
      <c r="G428" s="10" t="s">
        <v>17</v>
      </c>
      <c r="H428" s="10" t="str">
        <f>VLOOKUP(Transactions[[#This Row],[Sub-category]],TblDV[],2,0)</f>
        <v>Dining Out</v>
      </c>
      <c r="I428" s="10" t="str">
        <f>VLOOKUP(Transactions[[#This Row],[Sub-category]],TblDV[],3,0)</f>
        <v>Expense</v>
      </c>
    </row>
    <row r="429" spans="1:9" ht="18.75" x14ac:dyDescent="0.3">
      <c r="A429" s="6" t="s">
        <v>41</v>
      </c>
      <c r="B429" s="9">
        <v>44465</v>
      </c>
      <c r="C429" s="6" t="s">
        <v>51</v>
      </c>
      <c r="D429" s="6">
        <v>5</v>
      </c>
      <c r="E429" s="6"/>
      <c r="F429" s="10">
        <f t="shared" si="6"/>
        <v>-5</v>
      </c>
      <c r="G429" s="10" t="s">
        <v>17</v>
      </c>
      <c r="H429" s="10" t="str">
        <f>VLOOKUP(Transactions[[#This Row],[Sub-category]],TblDV[],2,0)</f>
        <v>Dining Out</v>
      </c>
      <c r="I429" s="10" t="str">
        <f>VLOOKUP(Transactions[[#This Row],[Sub-category]],TblDV[],3,0)</f>
        <v>Expense</v>
      </c>
    </row>
    <row r="430" spans="1:9" ht="18.75" x14ac:dyDescent="0.3">
      <c r="A430" s="6" t="s">
        <v>41</v>
      </c>
      <c r="B430" s="9">
        <v>44466</v>
      </c>
      <c r="C430" s="6" t="s">
        <v>51</v>
      </c>
      <c r="D430" s="6">
        <v>5</v>
      </c>
      <c r="E430" s="6"/>
      <c r="F430" s="10">
        <f t="shared" si="6"/>
        <v>-5</v>
      </c>
      <c r="G430" s="10" t="s">
        <v>17</v>
      </c>
      <c r="H430" s="10" t="str">
        <f>VLOOKUP(Transactions[[#This Row],[Sub-category]],TblDV[],2,0)</f>
        <v>Dining Out</v>
      </c>
      <c r="I430" s="10" t="str">
        <f>VLOOKUP(Transactions[[#This Row],[Sub-category]],TblDV[],3,0)</f>
        <v>Expense</v>
      </c>
    </row>
    <row r="431" spans="1:9" ht="18.75" x14ac:dyDescent="0.3">
      <c r="A431" s="6" t="s">
        <v>41</v>
      </c>
      <c r="B431" s="9">
        <v>44467</v>
      </c>
      <c r="C431" s="6" t="s">
        <v>51</v>
      </c>
      <c r="D431" s="6">
        <v>5</v>
      </c>
      <c r="E431" s="6"/>
      <c r="F431" s="10">
        <f t="shared" si="6"/>
        <v>-5</v>
      </c>
      <c r="G431" s="10" t="s">
        <v>17</v>
      </c>
      <c r="H431" s="10" t="str">
        <f>VLOOKUP(Transactions[[#This Row],[Sub-category]],TblDV[],2,0)</f>
        <v>Dining Out</v>
      </c>
      <c r="I431" s="10" t="str">
        <f>VLOOKUP(Transactions[[#This Row],[Sub-category]],TblDV[],3,0)</f>
        <v>Expense</v>
      </c>
    </row>
    <row r="432" spans="1:9" ht="18.75" x14ac:dyDescent="0.3">
      <c r="A432" s="6" t="s">
        <v>41</v>
      </c>
      <c r="B432" s="9">
        <v>44467</v>
      </c>
      <c r="C432" s="6" t="s">
        <v>54</v>
      </c>
      <c r="D432" s="6">
        <v>223</v>
      </c>
      <c r="E432" s="6"/>
      <c r="F432" s="10">
        <f t="shared" si="6"/>
        <v>-223</v>
      </c>
      <c r="G432" s="10" t="s">
        <v>34</v>
      </c>
      <c r="H432" s="10" t="str">
        <f>VLOOKUP(Transactions[[#This Row],[Sub-category]],TblDV[],2,0)</f>
        <v>Living Expenses</v>
      </c>
      <c r="I432" s="10" t="str">
        <f>VLOOKUP(Transactions[[#This Row],[Sub-category]],TblDV[],3,0)</f>
        <v>Expense</v>
      </c>
    </row>
    <row r="433" spans="1:9" ht="18.75" x14ac:dyDescent="0.3">
      <c r="A433" s="6" t="s">
        <v>41</v>
      </c>
      <c r="B433" s="9">
        <v>44468</v>
      </c>
      <c r="C433" s="6" t="s">
        <v>69</v>
      </c>
      <c r="D433" s="6">
        <v>132.9</v>
      </c>
      <c r="E433" s="6"/>
      <c r="F433" s="10">
        <f t="shared" si="6"/>
        <v>-132.9</v>
      </c>
      <c r="G433" s="10" t="s">
        <v>21</v>
      </c>
      <c r="H433" s="10" t="str">
        <f>VLOOKUP(Transactions[[#This Row],[Sub-category]],TblDV[],2,0)</f>
        <v>Discretionary</v>
      </c>
      <c r="I433" s="10" t="str">
        <f>VLOOKUP(Transactions[[#This Row],[Sub-category]],TblDV[],3,0)</f>
        <v>Expense</v>
      </c>
    </row>
    <row r="434" spans="1:9" ht="18.75" x14ac:dyDescent="0.3">
      <c r="A434" s="6" t="s">
        <v>41</v>
      </c>
      <c r="B434" s="9">
        <v>44468</v>
      </c>
      <c r="C434" s="6" t="s">
        <v>71</v>
      </c>
      <c r="D434" s="6">
        <v>175</v>
      </c>
      <c r="E434" s="6"/>
      <c r="F434" s="10">
        <f t="shared" si="6"/>
        <v>-175</v>
      </c>
      <c r="G434" s="10" t="s">
        <v>21</v>
      </c>
      <c r="H434" s="10" t="str">
        <f>VLOOKUP(Transactions[[#This Row],[Sub-category]],TblDV[],2,0)</f>
        <v>Discretionary</v>
      </c>
      <c r="I434" s="10" t="str">
        <f>VLOOKUP(Transactions[[#This Row],[Sub-category]],TblDV[],3,0)</f>
        <v>Expense</v>
      </c>
    </row>
    <row r="435" spans="1:9" ht="18.75" x14ac:dyDescent="0.3">
      <c r="A435" s="6" t="s">
        <v>41</v>
      </c>
      <c r="B435" s="9">
        <v>44469</v>
      </c>
      <c r="C435" s="6" t="s">
        <v>58</v>
      </c>
      <c r="D435" s="6">
        <v>153.39999999999998</v>
      </c>
      <c r="E435" s="6"/>
      <c r="F435" s="10">
        <f t="shared" si="6"/>
        <v>-153.39999999999998</v>
      </c>
      <c r="G435" s="10" t="s">
        <v>21</v>
      </c>
      <c r="H435" s="10" t="str">
        <f>VLOOKUP(Transactions[[#This Row],[Sub-category]],TblDV[],2,0)</f>
        <v>Discretionary</v>
      </c>
      <c r="I435" s="10" t="str">
        <f>VLOOKUP(Transactions[[#This Row],[Sub-category]],TblDV[],3,0)</f>
        <v>Expense</v>
      </c>
    </row>
    <row r="436" spans="1:9" ht="18.75" x14ac:dyDescent="0.3">
      <c r="A436" s="6" t="s">
        <v>41</v>
      </c>
      <c r="B436" s="9">
        <v>44469</v>
      </c>
      <c r="C436" s="6" t="s">
        <v>60</v>
      </c>
      <c r="D436" s="6">
        <v>31.200000000000003</v>
      </c>
      <c r="E436" s="6"/>
      <c r="F436" s="10">
        <f t="shared" si="6"/>
        <v>-31.200000000000003</v>
      </c>
      <c r="G436" s="10" t="s">
        <v>45</v>
      </c>
      <c r="H436" s="10" t="str">
        <f>VLOOKUP(Transactions[[#This Row],[Sub-category]],TblDV[],2,0)</f>
        <v>Transport</v>
      </c>
      <c r="I436" s="10" t="str">
        <f>VLOOKUP(Transactions[[#This Row],[Sub-category]],TblDV[],3,0)</f>
        <v>Expense</v>
      </c>
    </row>
    <row r="437" spans="1:9" ht="18.75" x14ac:dyDescent="0.3">
      <c r="A437" s="6" t="s">
        <v>41</v>
      </c>
      <c r="B437" s="9">
        <v>44469</v>
      </c>
      <c r="C437" s="6" t="s">
        <v>74</v>
      </c>
      <c r="D437" s="6">
        <v>15</v>
      </c>
      <c r="E437" s="6"/>
      <c r="F437" s="10">
        <f t="shared" si="6"/>
        <v>-15</v>
      </c>
      <c r="G437" s="10" t="s">
        <v>19</v>
      </c>
      <c r="H437" s="10" t="str">
        <f>VLOOKUP(Transactions[[#This Row],[Sub-category]],TblDV[],2,0)</f>
        <v>Dining Out</v>
      </c>
      <c r="I437" s="10" t="str">
        <f>VLOOKUP(Transactions[[#This Row],[Sub-category]],TblDV[],3,0)</f>
        <v>Expense</v>
      </c>
    </row>
    <row r="438" spans="1:9" ht="18.75" x14ac:dyDescent="0.3">
      <c r="A438" s="6" t="s">
        <v>41</v>
      </c>
      <c r="B438" s="9">
        <v>44470</v>
      </c>
      <c r="C438" s="6" t="s">
        <v>51</v>
      </c>
      <c r="D438" s="6">
        <v>5</v>
      </c>
      <c r="E438" s="6"/>
      <c r="F438" s="10">
        <f t="shared" si="6"/>
        <v>-5</v>
      </c>
      <c r="G438" s="10" t="s">
        <v>17</v>
      </c>
      <c r="H438" s="10" t="str">
        <f>VLOOKUP(Transactions[[#This Row],[Sub-category]],TblDV[],2,0)</f>
        <v>Dining Out</v>
      </c>
      <c r="I438" s="10" t="str">
        <f>VLOOKUP(Transactions[[#This Row],[Sub-category]],TblDV[],3,0)</f>
        <v>Expense</v>
      </c>
    </row>
    <row r="439" spans="1:9" ht="18.75" x14ac:dyDescent="0.3">
      <c r="A439" s="6" t="s">
        <v>41</v>
      </c>
      <c r="B439" s="9">
        <v>44472</v>
      </c>
      <c r="C439" s="6" t="s">
        <v>51</v>
      </c>
      <c r="D439" s="6">
        <v>5</v>
      </c>
      <c r="E439" s="6"/>
      <c r="F439" s="10">
        <f t="shared" si="6"/>
        <v>-5</v>
      </c>
      <c r="G439" s="10" t="s">
        <v>17</v>
      </c>
      <c r="H439" s="10" t="str">
        <f>VLOOKUP(Transactions[[#This Row],[Sub-category]],TblDV[],2,0)</f>
        <v>Dining Out</v>
      </c>
      <c r="I439" s="10" t="str">
        <f>VLOOKUP(Transactions[[#This Row],[Sub-category]],TblDV[],3,0)</f>
        <v>Expense</v>
      </c>
    </row>
    <row r="440" spans="1:9" ht="18.75" x14ac:dyDescent="0.3">
      <c r="A440" s="6" t="s">
        <v>39</v>
      </c>
      <c r="B440" s="9">
        <v>44472</v>
      </c>
      <c r="C440" s="6" t="s">
        <v>50</v>
      </c>
      <c r="D440" s="6"/>
      <c r="E440" s="6">
        <v>4000</v>
      </c>
      <c r="F440" s="10">
        <f t="shared" si="6"/>
        <v>4000</v>
      </c>
      <c r="G440" s="10" t="s">
        <v>46</v>
      </c>
      <c r="H440" s="10" t="str">
        <f>VLOOKUP(Transactions[[#This Row],[Sub-category]],TblDV[],2,0)</f>
        <v>Salary</v>
      </c>
      <c r="I440" s="10" t="str">
        <f>VLOOKUP(Transactions[[#This Row],[Sub-category]],TblDV[],3,0)</f>
        <v>Income</v>
      </c>
    </row>
    <row r="441" spans="1:9" ht="18.75" x14ac:dyDescent="0.3">
      <c r="A441" s="6" t="s">
        <v>41</v>
      </c>
      <c r="B441" s="9">
        <v>44473</v>
      </c>
      <c r="C441" s="6" t="s">
        <v>51</v>
      </c>
      <c r="D441" s="6">
        <v>5</v>
      </c>
      <c r="E441" s="6"/>
      <c r="F441" s="10">
        <f t="shared" si="6"/>
        <v>-5</v>
      </c>
      <c r="G441" s="10" t="s">
        <v>17</v>
      </c>
      <c r="H441" s="10" t="str">
        <f>VLOOKUP(Transactions[[#This Row],[Sub-category]],TblDV[],2,0)</f>
        <v>Dining Out</v>
      </c>
      <c r="I441" s="10" t="str">
        <f>VLOOKUP(Transactions[[#This Row],[Sub-category]],TblDV[],3,0)</f>
        <v>Expense</v>
      </c>
    </row>
    <row r="442" spans="1:9" ht="18.75" x14ac:dyDescent="0.3">
      <c r="A442" s="6" t="s">
        <v>39</v>
      </c>
      <c r="B442" s="9">
        <v>44475</v>
      </c>
      <c r="C442" s="6" t="s">
        <v>52</v>
      </c>
      <c r="D442" s="6">
        <v>900</v>
      </c>
      <c r="E442" s="6"/>
      <c r="F442" s="10">
        <f t="shared" si="6"/>
        <v>-900</v>
      </c>
      <c r="G442" s="10" t="s">
        <v>38</v>
      </c>
      <c r="H442" s="10" t="str">
        <f>VLOOKUP(Transactions[[#This Row],[Sub-category]],TblDV[],2,0)</f>
        <v>Living Expenses</v>
      </c>
      <c r="I442" s="10" t="str">
        <f>VLOOKUP(Transactions[[#This Row],[Sub-category]],TblDV[],3,0)</f>
        <v>Expense</v>
      </c>
    </row>
    <row r="443" spans="1:9" ht="18.75" x14ac:dyDescent="0.3">
      <c r="A443" s="6" t="s">
        <v>39</v>
      </c>
      <c r="B443" s="9">
        <v>44475</v>
      </c>
      <c r="C443" s="6" t="s">
        <v>53</v>
      </c>
      <c r="D443" s="6">
        <v>150</v>
      </c>
      <c r="E443" s="6"/>
      <c r="F443" s="10">
        <f t="shared" si="6"/>
        <v>-150</v>
      </c>
      <c r="G443" s="10" t="s">
        <v>44</v>
      </c>
      <c r="H443" s="10" t="str">
        <f>VLOOKUP(Transactions[[#This Row],[Sub-category]],TblDV[],2,0)</f>
        <v>Transport</v>
      </c>
      <c r="I443" s="10" t="str">
        <f>VLOOKUP(Transactions[[#This Row],[Sub-category]],TblDV[],3,0)</f>
        <v>Expense</v>
      </c>
    </row>
    <row r="444" spans="1:9" ht="18.75" x14ac:dyDescent="0.3">
      <c r="A444" s="6" t="s">
        <v>41</v>
      </c>
      <c r="B444" s="9">
        <v>44475</v>
      </c>
      <c r="C444" s="6" t="s">
        <v>51</v>
      </c>
      <c r="D444" s="6">
        <v>5</v>
      </c>
      <c r="E444" s="6"/>
      <c r="F444" s="10">
        <f t="shared" si="6"/>
        <v>-5</v>
      </c>
      <c r="G444" s="10" t="s">
        <v>17</v>
      </c>
      <c r="H444" s="10" t="str">
        <f>VLOOKUP(Transactions[[#This Row],[Sub-category]],TblDV[],2,0)</f>
        <v>Dining Out</v>
      </c>
      <c r="I444" s="10" t="str">
        <f>VLOOKUP(Transactions[[#This Row],[Sub-category]],TblDV[],3,0)</f>
        <v>Expense</v>
      </c>
    </row>
    <row r="445" spans="1:9" ht="18.75" x14ac:dyDescent="0.3">
      <c r="A445" s="6" t="s">
        <v>41</v>
      </c>
      <c r="B445" s="9">
        <v>44475</v>
      </c>
      <c r="C445" s="6" t="s">
        <v>51</v>
      </c>
      <c r="D445" s="6">
        <v>5</v>
      </c>
      <c r="E445" s="6"/>
      <c r="F445" s="10">
        <f t="shared" si="6"/>
        <v>-5</v>
      </c>
      <c r="G445" s="10" t="s">
        <v>17</v>
      </c>
      <c r="H445" s="10" t="str">
        <f>VLOOKUP(Transactions[[#This Row],[Sub-category]],TblDV[],2,0)</f>
        <v>Dining Out</v>
      </c>
      <c r="I445" s="10" t="str">
        <f>VLOOKUP(Transactions[[#This Row],[Sub-category]],TblDV[],3,0)</f>
        <v>Expense</v>
      </c>
    </row>
    <row r="446" spans="1:9" ht="18.75" x14ac:dyDescent="0.3">
      <c r="A446" s="6" t="s">
        <v>41</v>
      </c>
      <c r="B446" s="9">
        <v>44476</v>
      </c>
      <c r="C446" s="6" t="s">
        <v>51</v>
      </c>
      <c r="D446" s="6">
        <v>5</v>
      </c>
      <c r="E446" s="6"/>
      <c r="F446" s="10">
        <f t="shared" si="6"/>
        <v>-5</v>
      </c>
      <c r="G446" s="10" t="s">
        <v>17</v>
      </c>
      <c r="H446" s="10" t="str">
        <f>VLOOKUP(Transactions[[#This Row],[Sub-category]],TblDV[],2,0)</f>
        <v>Dining Out</v>
      </c>
      <c r="I446" s="10" t="str">
        <f>VLOOKUP(Transactions[[#This Row],[Sub-category]],TblDV[],3,0)</f>
        <v>Expense</v>
      </c>
    </row>
    <row r="447" spans="1:9" ht="18.75" x14ac:dyDescent="0.3">
      <c r="A447" s="6" t="s">
        <v>41</v>
      </c>
      <c r="B447" s="9">
        <v>44477</v>
      </c>
      <c r="C447" s="6" t="s">
        <v>51</v>
      </c>
      <c r="D447" s="6">
        <v>5</v>
      </c>
      <c r="E447" s="6"/>
      <c r="F447" s="10">
        <f t="shared" si="6"/>
        <v>-5</v>
      </c>
      <c r="G447" s="10" t="s">
        <v>17</v>
      </c>
      <c r="H447" s="10" t="str">
        <f>VLOOKUP(Transactions[[#This Row],[Sub-category]],TblDV[],2,0)</f>
        <v>Dining Out</v>
      </c>
      <c r="I447" s="10" t="str">
        <f>VLOOKUP(Transactions[[#This Row],[Sub-category]],TblDV[],3,0)</f>
        <v>Expense</v>
      </c>
    </row>
    <row r="448" spans="1:9" ht="18.75" x14ac:dyDescent="0.3">
      <c r="A448" s="6" t="s">
        <v>41</v>
      </c>
      <c r="B448" s="9">
        <v>44477</v>
      </c>
      <c r="C448" s="6" t="s">
        <v>54</v>
      </c>
      <c r="D448" s="6">
        <v>105</v>
      </c>
      <c r="E448" s="6"/>
      <c r="F448" s="10">
        <f t="shared" si="6"/>
        <v>-105</v>
      </c>
      <c r="G448" s="10" t="s">
        <v>34</v>
      </c>
      <c r="H448" s="10" t="str">
        <f>VLOOKUP(Transactions[[#This Row],[Sub-category]],TblDV[],2,0)</f>
        <v>Living Expenses</v>
      </c>
      <c r="I448" s="10" t="str">
        <f>VLOOKUP(Transactions[[#This Row],[Sub-category]],TblDV[],3,0)</f>
        <v>Expense</v>
      </c>
    </row>
    <row r="449" spans="1:9" ht="18.75" x14ac:dyDescent="0.3">
      <c r="A449" s="6" t="s">
        <v>39</v>
      </c>
      <c r="B449" s="9">
        <v>44480</v>
      </c>
      <c r="C449" s="6" t="s">
        <v>55</v>
      </c>
      <c r="D449" s="6">
        <v>59</v>
      </c>
      <c r="E449" s="6"/>
      <c r="F449" s="10">
        <f t="shared" si="6"/>
        <v>-59</v>
      </c>
      <c r="G449" s="10" t="s">
        <v>32</v>
      </c>
      <c r="H449" s="10" t="str">
        <f>VLOOKUP(Transactions[[#This Row],[Sub-category]],TblDV[],2,0)</f>
        <v>Living Expenses</v>
      </c>
      <c r="I449" s="10" t="str">
        <f>VLOOKUP(Transactions[[#This Row],[Sub-category]],TblDV[],3,0)</f>
        <v>Expense</v>
      </c>
    </row>
    <row r="450" spans="1:9" ht="18.75" x14ac:dyDescent="0.3">
      <c r="A450" s="6" t="s">
        <v>41</v>
      </c>
      <c r="B450" s="9">
        <v>44480</v>
      </c>
      <c r="C450" s="6" t="s">
        <v>51</v>
      </c>
      <c r="D450" s="6">
        <v>5</v>
      </c>
      <c r="E450" s="6"/>
      <c r="F450" s="10">
        <f t="shared" ref="F450:F487" si="7">E450-D450</f>
        <v>-5</v>
      </c>
      <c r="G450" s="10" t="s">
        <v>17</v>
      </c>
      <c r="H450" s="10" t="str">
        <f>VLOOKUP(Transactions[[#This Row],[Sub-category]],TblDV[],2,0)</f>
        <v>Dining Out</v>
      </c>
      <c r="I450" s="10" t="str">
        <f>VLOOKUP(Transactions[[#This Row],[Sub-category]],TblDV[],3,0)</f>
        <v>Expense</v>
      </c>
    </row>
    <row r="451" spans="1:9" ht="18.75" x14ac:dyDescent="0.3">
      <c r="A451" s="6" t="s">
        <v>41</v>
      </c>
      <c r="B451" s="9">
        <v>44481</v>
      </c>
      <c r="C451" s="6" t="s">
        <v>51</v>
      </c>
      <c r="D451" s="6">
        <v>5</v>
      </c>
      <c r="E451" s="6"/>
      <c r="F451" s="10">
        <f t="shared" si="7"/>
        <v>-5</v>
      </c>
      <c r="G451" s="10" t="s">
        <v>17</v>
      </c>
      <c r="H451" s="10" t="str">
        <f>VLOOKUP(Transactions[[#This Row],[Sub-category]],TblDV[],2,0)</f>
        <v>Dining Out</v>
      </c>
      <c r="I451" s="10" t="str">
        <f>VLOOKUP(Transactions[[#This Row],[Sub-category]],TblDV[],3,0)</f>
        <v>Expense</v>
      </c>
    </row>
    <row r="452" spans="1:9" ht="18.75" x14ac:dyDescent="0.3">
      <c r="A452" s="6" t="s">
        <v>41</v>
      </c>
      <c r="B452" s="9">
        <v>44482</v>
      </c>
      <c r="C452" s="6" t="s">
        <v>56</v>
      </c>
      <c r="D452" s="6">
        <v>86.399999999999977</v>
      </c>
      <c r="E452" s="6"/>
      <c r="F452" s="10">
        <f t="shared" si="7"/>
        <v>-86.399999999999977</v>
      </c>
      <c r="G452" s="10" t="s">
        <v>43</v>
      </c>
      <c r="H452" s="10" t="str">
        <f>VLOOKUP(Transactions[[#This Row],[Sub-category]],TblDV[],2,0)</f>
        <v>Transport</v>
      </c>
      <c r="I452" s="10" t="str">
        <f>VLOOKUP(Transactions[[#This Row],[Sub-category]],TblDV[],3,0)</f>
        <v>Expense</v>
      </c>
    </row>
    <row r="453" spans="1:9" ht="18.75" x14ac:dyDescent="0.3">
      <c r="A453" s="6" t="s">
        <v>41</v>
      </c>
      <c r="B453" s="9">
        <v>44482</v>
      </c>
      <c r="C453" s="6" t="s">
        <v>51</v>
      </c>
      <c r="D453" s="6">
        <v>5</v>
      </c>
      <c r="E453" s="6"/>
      <c r="F453" s="10">
        <f t="shared" si="7"/>
        <v>-5</v>
      </c>
      <c r="G453" s="10" t="s">
        <v>17</v>
      </c>
      <c r="H453" s="10" t="str">
        <f>VLOOKUP(Transactions[[#This Row],[Sub-category]],TblDV[],2,0)</f>
        <v>Dining Out</v>
      </c>
      <c r="I453" s="10" t="str">
        <f>VLOOKUP(Transactions[[#This Row],[Sub-category]],TblDV[],3,0)</f>
        <v>Expense</v>
      </c>
    </row>
    <row r="454" spans="1:9" ht="18.75" x14ac:dyDescent="0.3">
      <c r="A454" s="6" t="s">
        <v>41</v>
      </c>
      <c r="B454" s="9">
        <v>44483</v>
      </c>
      <c r="C454" s="6" t="s">
        <v>51</v>
      </c>
      <c r="D454" s="6">
        <v>5</v>
      </c>
      <c r="E454" s="6"/>
      <c r="F454" s="10">
        <f t="shared" si="7"/>
        <v>-5</v>
      </c>
      <c r="G454" s="10" t="s">
        <v>17</v>
      </c>
      <c r="H454" s="10" t="str">
        <f>VLOOKUP(Transactions[[#This Row],[Sub-category]],TblDV[],2,0)</f>
        <v>Dining Out</v>
      </c>
      <c r="I454" s="10" t="str">
        <f>VLOOKUP(Transactions[[#This Row],[Sub-category]],TblDV[],3,0)</f>
        <v>Expense</v>
      </c>
    </row>
    <row r="455" spans="1:9" ht="18.75" x14ac:dyDescent="0.3">
      <c r="A455" s="6" t="s">
        <v>41</v>
      </c>
      <c r="B455" s="9">
        <v>44484</v>
      </c>
      <c r="C455" s="6" t="s">
        <v>54</v>
      </c>
      <c r="D455" s="6">
        <v>143.9</v>
      </c>
      <c r="E455" s="6"/>
      <c r="F455" s="10">
        <f t="shared" si="7"/>
        <v>-143.9</v>
      </c>
      <c r="G455" s="10" t="s">
        <v>34</v>
      </c>
      <c r="H455" s="10" t="str">
        <f>VLOOKUP(Transactions[[#This Row],[Sub-category]],TblDV[],2,0)</f>
        <v>Living Expenses</v>
      </c>
      <c r="I455" s="10" t="str">
        <f>VLOOKUP(Transactions[[#This Row],[Sub-category]],TblDV[],3,0)</f>
        <v>Expense</v>
      </c>
    </row>
    <row r="456" spans="1:9" ht="18.75" x14ac:dyDescent="0.3">
      <c r="A456" s="6" t="s">
        <v>41</v>
      </c>
      <c r="B456" s="9">
        <v>44484</v>
      </c>
      <c r="C456" s="6" t="s">
        <v>51</v>
      </c>
      <c r="D456" s="6">
        <v>5</v>
      </c>
      <c r="E456" s="6"/>
      <c r="F456" s="10">
        <f t="shared" si="7"/>
        <v>-5</v>
      </c>
      <c r="G456" s="10" t="s">
        <v>17</v>
      </c>
      <c r="H456" s="10" t="str">
        <f>VLOOKUP(Transactions[[#This Row],[Sub-category]],TblDV[],2,0)</f>
        <v>Dining Out</v>
      </c>
      <c r="I456" s="10" t="str">
        <f>VLOOKUP(Transactions[[#This Row],[Sub-category]],TblDV[],3,0)</f>
        <v>Expense</v>
      </c>
    </row>
    <row r="457" spans="1:9" ht="18.75" x14ac:dyDescent="0.3">
      <c r="A457" s="6" t="s">
        <v>41</v>
      </c>
      <c r="B457" s="9">
        <v>44485</v>
      </c>
      <c r="C457" s="6" t="s">
        <v>51</v>
      </c>
      <c r="D457" s="6">
        <v>5</v>
      </c>
      <c r="E457" s="6"/>
      <c r="F457" s="10">
        <f t="shared" si="7"/>
        <v>-5</v>
      </c>
      <c r="G457" s="10" t="s">
        <v>17</v>
      </c>
      <c r="H457" s="10" t="str">
        <f>VLOOKUP(Transactions[[#This Row],[Sub-category]],TblDV[],2,0)</f>
        <v>Dining Out</v>
      </c>
      <c r="I457" s="10" t="str">
        <f>VLOOKUP(Transactions[[#This Row],[Sub-category]],TblDV[],3,0)</f>
        <v>Expense</v>
      </c>
    </row>
    <row r="458" spans="1:9" ht="18.75" x14ac:dyDescent="0.3">
      <c r="A458" s="6" t="s">
        <v>41</v>
      </c>
      <c r="B458" s="9">
        <v>44485</v>
      </c>
      <c r="C458" s="6" t="s">
        <v>57</v>
      </c>
      <c r="D458" s="6">
        <v>48.8</v>
      </c>
      <c r="E458" s="6"/>
      <c r="F458" s="10">
        <f t="shared" si="7"/>
        <v>-48.8</v>
      </c>
      <c r="G458" s="10" t="s">
        <v>23</v>
      </c>
      <c r="H458" s="10" t="str">
        <f>VLOOKUP(Transactions[[#This Row],[Sub-category]],TblDV[],2,0)</f>
        <v>Discretionary</v>
      </c>
      <c r="I458" s="10" t="str">
        <f>VLOOKUP(Transactions[[#This Row],[Sub-category]],TblDV[],3,0)</f>
        <v>Expense</v>
      </c>
    </row>
    <row r="459" spans="1:9" ht="18.75" x14ac:dyDescent="0.3">
      <c r="A459" s="6" t="s">
        <v>41</v>
      </c>
      <c r="B459" s="9">
        <v>44485</v>
      </c>
      <c r="C459" s="6" t="s">
        <v>58</v>
      </c>
      <c r="D459" s="6">
        <v>106.70000000000002</v>
      </c>
      <c r="E459" s="6"/>
      <c r="F459" s="10">
        <f t="shared" si="7"/>
        <v>-106.70000000000002</v>
      </c>
      <c r="G459" s="10" t="s">
        <v>21</v>
      </c>
      <c r="H459" s="10" t="str">
        <f>VLOOKUP(Transactions[[#This Row],[Sub-category]],TblDV[],2,0)</f>
        <v>Discretionary</v>
      </c>
      <c r="I459" s="10" t="str">
        <f>VLOOKUP(Transactions[[#This Row],[Sub-category]],TblDV[],3,0)</f>
        <v>Expense</v>
      </c>
    </row>
    <row r="460" spans="1:9" ht="18.75" x14ac:dyDescent="0.3">
      <c r="A460" s="6" t="s">
        <v>41</v>
      </c>
      <c r="B460" s="9">
        <v>44485</v>
      </c>
      <c r="C460" s="6" t="s">
        <v>59</v>
      </c>
      <c r="D460" s="6">
        <v>61.1</v>
      </c>
      <c r="E460" s="6"/>
      <c r="F460" s="10">
        <f t="shared" si="7"/>
        <v>-61.1</v>
      </c>
      <c r="G460" s="10" t="s">
        <v>19</v>
      </c>
      <c r="H460" s="10" t="str">
        <f>VLOOKUP(Transactions[[#This Row],[Sub-category]],TblDV[],2,0)</f>
        <v>Dining Out</v>
      </c>
      <c r="I460" s="10" t="str">
        <f>VLOOKUP(Transactions[[#This Row],[Sub-category]],TblDV[],3,0)</f>
        <v>Expense</v>
      </c>
    </row>
    <row r="461" spans="1:9" ht="18.75" x14ac:dyDescent="0.3">
      <c r="A461" s="6" t="s">
        <v>41</v>
      </c>
      <c r="B461" s="9">
        <v>44486</v>
      </c>
      <c r="C461" s="6" t="s">
        <v>60</v>
      </c>
      <c r="D461" s="6">
        <v>37.200000000000003</v>
      </c>
      <c r="E461" s="6"/>
      <c r="F461" s="10">
        <f t="shared" si="7"/>
        <v>-37.200000000000003</v>
      </c>
      <c r="G461" s="10" t="s">
        <v>45</v>
      </c>
      <c r="H461" s="10" t="str">
        <f>VLOOKUP(Transactions[[#This Row],[Sub-category]],TblDV[],2,0)</f>
        <v>Transport</v>
      </c>
      <c r="I461" s="10" t="str">
        <f>VLOOKUP(Transactions[[#This Row],[Sub-category]],TblDV[],3,0)</f>
        <v>Expense</v>
      </c>
    </row>
    <row r="462" spans="1:9" ht="18.75" x14ac:dyDescent="0.3">
      <c r="A462" s="6" t="s">
        <v>39</v>
      </c>
      <c r="B462" s="9">
        <v>44487</v>
      </c>
      <c r="C462" s="6" t="s">
        <v>61</v>
      </c>
      <c r="D462" s="6">
        <v>30</v>
      </c>
      <c r="E462" s="6"/>
      <c r="F462" s="10">
        <f t="shared" si="7"/>
        <v>-30</v>
      </c>
      <c r="G462" s="10" t="s">
        <v>30</v>
      </c>
      <c r="H462" s="10" t="str">
        <f>VLOOKUP(Transactions[[#This Row],[Sub-category]],TblDV[],2,0)</f>
        <v>Discretionary</v>
      </c>
      <c r="I462" s="10" t="str">
        <f>VLOOKUP(Transactions[[#This Row],[Sub-category]],TblDV[],3,0)</f>
        <v>Expense</v>
      </c>
    </row>
    <row r="463" spans="1:9" ht="18.75" x14ac:dyDescent="0.3">
      <c r="A463" s="6" t="s">
        <v>41</v>
      </c>
      <c r="B463" s="9">
        <v>44487</v>
      </c>
      <c r="C463" s="6" t="s">
        <v>51</v>
      </c>
      <c r="D463" s="6">
        <v>5</v>
      </c>
      <c r="E463" s="6"/>
      <c r="F463" s="10">
        <f t="shared" si="7"/>
        <v>-5</v>
      </c>
      <c r="G463" s="10" t="s">
        <v>17</v>
      </c>
      <c r="H463" s="10" t="str">
        <f>VLOOKUP(Transactions[[#This Row],[Sub-category]],TblDV[],2,0)</f>
        <v>Dining Out</v>
      </c>
      <c r="I463" s="10" t="str">
        <f>VLOOKUP(Transactions[[#This Row],[Sub-category]],TblDV[],3,0)</f>
        <v>Expense</v>
      </c>
    </row>
    <row r="464" spans="1:9" ht="18.75" x14ac:dyDescent="0.3">
      <c r="A464" s="6" t="s">
        <v>41</v>
      </c>
      <c r="B464" s="9">
        <v>44488</v>
      </c>
      <c r="C464" s="6" t="s">
        <v>51</v>
      </c>
      <c r="D464" s="6">
        <v>5</v>
      </c>
      <c r="E464" s="6"/>
      <c r="F464" s="10">
        <f t="shared" si="7"/>
        <v>-5</v>
      </c>
      <c r="G464" s="10" t="s">
        <v>17</v>
      </c>
      <c r="H464" s="10" t="str">
        <f>VLOOKUP(Transactions[[#This Row],[Sub-category]],TblDV[],2,0)</f>
        <v>Dining Out</v>
      </c>
      <c r="I464" s="10" t="str">
        <f>VLOOKUP(Transactions[[#This Row],[Sub-category]],TblDV[],3,0)</f>
        <v>Expense</v>
      </c>
    </row>
    <row r="465" spans="1:9" ht="18.75" x14ac:dyDescent="0.3">
      <c r="A465" s="6" t="s">
        <v>39</v>
      </c>
      <c r="B465" s="9">
        <v>44488</v>
      </c>
      <c r="C465" s="6" t="s">
        <v>72</v>
      </c>
      <c r="D465" s="6">
        <v>75</v>
      </c>
      <c r="E465" s="6"/>
      <c r="F465" s="10">
        <f t="shared" si="7"/>
        <v>-75</v>
      </c>
      <c r="G465" s="10" t="s">
        <v>42</v>
      </c>
      <c r="H465" s="10" t="str">
        <f>VLOOKUP(Transactions[[#This Row],[Sub-category]],TblDV[],2,0)</f>
        <v>Medical</v>
      </c>
      <c r="I465" s="10" t="str">
        <f>VLOOKUP(Transactions[[#This Row],[Sub-category]],TblDV[],3,0)</f>
        <v>Expense</v>
      </c>
    </row>
    <row r="466" spans="1:9" ht="18.75" x14ac:dyDescent="0.3">
      <c r="A466" s="6" t="s">
        <v>39</v>
      </c>
      <c r="B466" s="9">
        <v>44488</v>
      </c>
      <c r="C466" s="6" t="s">
        <v>63</v>
      </c>
      <c r="D466" s="6">
        <v>40</v>
      </c>
      <c r="E466" s="6"/>
      <c r="F466" s="10">
        <f t="shared" si="7"/>
        <v>-40</v>
      </c>
      <c r="G466" s="10" t="s">
        <v>36</v>
      </c>
      <c r="H466" s="10" t="str">
        <f>VLOOKUP(Transactions[[#This Row],[Sub-category]],TblDV[],2,0)</f>
        <v>Living Expenses</v>
      </c>
      <c r="I466" s="10" t="str">
        <f>VLOOKUP(Transactions[[#This Row],[Sub-category]],TblDV[],3,0)</f>
        <v>Expense</v>
      </c>
    </row>
    <row r="467" spans="1:9" ht="18.75" x14ac:dyDescent="0.3">
      <c r="A467" s="6" t="s">
        <v>41</v>
      </c>
      <c r="B467" s="9">
        <v>44489</v>
      </c>
      <c r="C467" s="6" t="s">
        <v>64</v>
      </c>
      <c r="D467" s="6">
        <v>54.1</v>
      </c>
      <c r="E467" s="6"/>
      <c r="F467" s="10">
        <f t="shared" si="7"/>
        <v>-54.1</v>
      </c>
      <c r="G467" s="10" t="s">
        <v>28</v>
      </c>
      <c r="H467" s="10" t="str">
        <f>VLOOKUP(Transactions[[#This Row],[Sub-category]],TblDV[],2,0)</f>
        <v>Discretionary</v>
      </c>
      <c r="I467" s="10" t="str">
        <f>VLOOKUP(Transactions[[#This Row],[Sub-category]],TblDV[],3,0)</f>
        <v>Expense</v>
      </c>
    </row>
    <row r="468" spans="1:9" ht="18.75" x14ac:dyDescent="0.3">
      <c r="A468" s="6" t="s">
        <v>41</v>
      </c>
      <c r="B468" s="9">
        <v>44489</v>
      </c>
      <c r="C468" s="6" t="s">
        <v>65</v>
      </c>
      <c r="D468" s="6">
        <v>35</v>
      </c>
      <c r="E468" s="6"/>
      <c r="F468" s="10">
        <f t="shared" si="7"/>
        <v>-35</v>
      </c>
      <c r="G468" s="10" t="s">
        <v>23</v>
      </c>
      <c r="H468" s="10" t="str">
        <f>VLOOKUP(Transactions[[#This Row],[Sub-category]],TblDV[],2,0)</f>
        <v>Discretionary</v>
      </c>
      <c r="I468" s="10" t="str">
        <f>VLOOKUP(Transactions[[#This Row],[Sub-category]],TblDV[],3,0)</f>
        <v>Expense</v>
      </c>
    </row>
    <row r="469" spans="1:9" ht="18.75" x14ac:dyDescent="0.3">
      <c r="A469" s="6" t="s">
        <v>41</v>
      </c>
      <c r="B469" s="9">
        <v>44489</v>
      </c>
      <c r="C469" s="6" t="s">
        <v>51</v>
      </c>
      <c r="D469" s="6">
        <v>5</v>
      </c>
      <c r="E469" s="6"/>
      <c r="F469" s="10">
        <f t="shared" si="7"/>
        <v>-5</v>
      </c>
      <c r="G469" s="10" t="s">
        <v>17</v>
      </c>
      <c r="H469" s="10" t="str">
        <f>VLOOKUP(Transactions[[#This Row],[Sub-category]],TblDV[],2,0)</f>
        <v>Dining Out</v>
      </c>
      <c r="I469" s="10" t="str">
        <f>VLOOKUP(Transactions[[#This Row],[Sub-category]],TblDV[],3,0)</f>
        <v>Expense</v>
      </c>
    </row>
    <row r="470" spans="1:9" ht="18.75" x14ac:dyDescent="0.3">
      <c r="A470" s="6" t="s">
        <v>41</v>
      </c>
      <c r="B470" s="9">
        <v>44490</v>
      </c>
      <c r="C470" s="6" t="s">
        <v>51</v>
      </c>
      <c r="D470" s="6">
        <v>5</v>
      </c>
      <c r="E470" s="6"/>
      <c r="F470" s="10">
        <f t="shared" si="7"/>
        <v>-5</v>
      </c>
      <c r="G470" s="10" t="s">
        <v>17</v>
      </c>
      <c r="H470" s="10" t="str">
        <f>VLOOKUP(Transactions[[#This Row],[Sub-category]],TblDV[],2,0)</f>
        <v>Dining Out</v>
      </c>
      <c r="I470" s="10" t="str">
        <f>VLOOKUP(Transactions[[#This Row],[Sub-category]],TblDV[],3,0)</f>
        <v>Expense</v>
      </c>
    </row>
    <row r="471" spans="1:9" ht="18.75" x14ac:dyDescent="0.3">
      <c r="A471" s="6" t="s">
        <v>41</v>
      </c>
      <c r="B471" s="9">
        <v>44491</v>
      </c>
      <c r="C471" s="6" t="s">
        <v>51</v>
      </c>
      <c r="D471" s="6">
        <v>5</v>
      </c>
      <c r="E471" s="6"/>
      <c r="F471" s="10">
        <f t="shared" si="7"/>
        <v>-5</v>
      </c>
      <c r="G471" s="10" t="s">
        <v>17</v>
      </c>
      <c r="H471" s="10" t="str">
        <f>VLOOKUP(Transactions[[#This Row],[Sub-category]],TblDV[],2,0)</f>
        <v>Dining Out</v>
      </c>
      <c r="I471" s="10" t="str">
        <f>VLOOKUP(Transactions[[#This Row],[Sub-category]],TblDV[],3,0)</f>
        <v>Expense</v>
      </c>
    </row>
    <row r="472" spans="1:9" ht="18.75" x14ac:dyDescent="0.3">
      <c r="A472" s="6" t="s">
        <v>41</v>
      </c>
      <c r="B472" s="9">
        <v>44491</v>
      </c>
      <c r="C472" s="6" t="s">
        <v>54</v>
      </c>
      <c r="D472" s="6">
        <v>178.9</v>
      </c>
      <c r="E472" s="6"/>
      <c r="F472" s="10">
        <f t="shared" si="7"/>
        <v>-178.9</v>
      </c>
      <c r="G472" s="10" t="s">
        <v>34</v>
      </c>
      <c r="H472" s="10" t="str">
        <f>VLOOKUP(Transactions[[#This Row],[Sub-category]],TblDV[],2,0)</f>
        <v>Living Expenses</v>
      </c>
      <c r="I472" s="10" t="str">
        <f>VLOOKUP(Transactions[[#This Row],[Sub-category]],TblDV[],3,0)</f>
        <v>Expense</v>
      </c>
    </row>
    <row r="473" spans="1:9" ht="18.75" x14ac:dyDescent="0.3">
      <c r="A473" s="6" t="s">
        <v>41</v>
      </c>
      <c r="B473" s="9">
        <v>44492</v>
      </c>
      <c r="C473" s="6" t="s">
        <v>66</v>
      </c>
      <c r="D473" s="6">
        <v>46.2</v>
      </c>
      <c r="E473" s="6"/>
      <c r="F473" s="10">
        <f t="shared" si="7"/>
        <v>-46.2</v>
      </c>
      <c r="G473" s="10" t="s">
        <v>19</v>
      </c>
      <c r="H473" s="10" t="str">
        <f>VLOOKUP(Transactions[[#This Row],[Sub-category]],TblDV[],2,0)</f>
        <v>Dining Out</v>
      </c>
      <c r="I473" s="10" t="str">
        <f>VLOOKUP(Transactions[[#This Row],[Sub-category]],TblDV[],3,0)</f>
        <v>Expense</v>
      </c>
    </row>
    <row r="474" spans="1:9" ht="18.75" x14ac:dyDescent="0.3">
      <c r="A474" s="6" t="s">
        <v>41</v>
      </c>
      <c r="B474" s="9">
        <v>44493</v>
      </c>
      <c r="C474" s="6" t="s">
        <v>67</v>
      </c>
      <c r="D474" s="6">
        <v>21.099999999999998</v>
      </c>
      <c r="E474" s="6"/>
      <c r="F474" s="10">
        <f t="shared" si="7"/>
        <v>-21.099999999999998</v>
      </c>
      <c r="G474" s="10" t="s">
        <v>19</v>
      </c>
      <c r="H474" s="10" t="str">
        <f>VLOOKUP(Transactions[[#This Row],[Sub-category]],TblDV[],2,0)</f>
        <v>Dining Out</v>
      </c>
      <c r="I474" s="10" t="str">
        <f>VLOOKUP(Transactions[[#This Row],[Sub-category]],TblDV[],3,0)</f>
        <v>Expense</v>
      </c>
    </row>
    <row r="475" spans="1:9" ht="18.75" x14ac:dyDescent="0.3">
      <c r="A475" s="6" t="s">
        <v>39</v>
      </c>
      <c r="B475" s="9">
        <v>44494</v>
      </c>
      <c r="C475" s="6" t="s">
        <v>68</v>
      </c>
      <c r="D475" s="6">
        <v>55</v>
      </c>
      <c r="E475" s="6"/>
      <c r="F475" s="10">
        <f t="shared" si="7"/>
        <v>-55</v>
      </c>
      <c r="G475" s="10" t="s">
        <v>15</v>
      </c>
      <c r="H475" s="10" t="str">
        <f>VLOOKUP(Transactions[[#This Row],[Sub-category]],TblDV[],2,0)</f>
        <v>Charity</v>
      </c>
      <c r="I475" s="10" t="str">
        <f>VLOOKUP(Transactions[[#This Row],[Sub-category]],TblDV[],3,0)</f>
        <v>Expense</v>
      </c>
    </row>
    <row r="476" spans="1:9" ht="18.75" x14ac:dyDescent="0.3">
      <c r="A476" s="6" t="s">
        <v>41</v>
      </c>
      <c r="B476" s="9">
        <v>44494</v>
      </c>
      <c r="C476" s="6" t="s">
        <v>56</v>
      </c>
      <c r="D476" s="6">
        <v>71.500000000000028</v>
      </c>
      <c r="E476" s="6"/>
      <c r="F476" s="10">
        <f t="shared" si="7"/>
        <v>-71.500000000000028</v>
      </c>
      <c r="G476" s="10" t="s">
        <v>43</v>
      </c>
      <c r="H476" s="10" t="str">
        <f>VLOOKUP(Transactions[[#This Row],[Sub-category]],TblDV[],2,0)</f>
        <v>Transport</v>
      </c>
      <c r="I476" s="10" t="str">
        <f>VLOOKUP(Transactions[[#This Row],[Sub-category]],TblDV[],3,0)</f>
        <v>Expense</v>
      </c>
    </row>
    <row r="477" spans="1:9" ht="18.75" x14ac:dyDescent="0.3">
      <c r="A477" s="6" t="s">
        <v>41</v>
      </c>
      <c r="B477" s="9">
        <v>44494</v>
      </c>
      <c r="C477" s="6" t="s">
        <v>51</v>
      </c>
      <c r="D477" s="6">
        <v>5</v>
      </c>
      <c r="E477" s="6"/>
      <c r="F477" s="10">
        <f t="shared" si="7"/>
        <v>-5</v>
      </c>
      <c r="G477" s="10" t="s">
        <v>17</v>
      </c>
      <c r="H477" s="10" t="str">
        <f>VLOOKUP(Transactions[[#This Row],[Sub-category]],TblDV[],2,0)</f>
        <v>Dining Out</v>
      </c>
      <c r="I477" s="10" t="str">
        <f>VLOOKUP(Transactions[[#This Row],[Sub-category]],TblDV[],3,0)</f>
        <v>Expense</v>
      </c>
    </row>
    <row r="478" spans="1:9" ht="18.75" x14ac:dyDescent="0.3">
      <c r="A478" s="6" t="s">
        <v>41</v>
      </c>
      <c r="B478" s="9">
        <v>44495</v>
      </c>
      <c r="C478" s="6" t="s">
        <v>51</v>
      </c>
      <c r="D478" s="6">
        <v>5</v>
      </c>
      <c r="E478" s="6"/>
      <c r="F478" s="10">
        <f t="shared" si="7"/>
        <v>-5</v>
      </c>
      <c r="G478" s="10" t="s">
        <v>17</v>
      </c>
      <c r="H478" s="10" t="str">
        <f>VLOOKUP(Transactions[[#This Row],[Sub-category]],TblDV[],2,0)</f>
        <v>Dining Out</v>
      </c>
      <c r="I478" s="10" t="str">
        <f>VLOOKUP(Transactions[[#This Row],[Sub-category]],TblDV[],3,0)</f>
        <v>Expense</v>
      </c>
    </row>
    <row r="479" spans="1:9" ht="18.75" x14ac:dyDescent="0.3">
      <c r="A479" s="6" t="s">
        <v>41</v>
      </c>
      <c r="B479" s="9">
        <v>44496</v>
      </c>
      <c r="C479" s="6" t="s">
        <v>51</v>
      </c>
      <c r="D479" s="6">
        <v>5</v>
      </c>
      <c r="E479" s="6"/>
      <c r="F479" s="10">
        <f t="shared" si="7"/>
        <v>-5</v>
      </c>
      <c r="G479" s="10" t="s">
        <v>17</v>
      </c>
      <c r="H479" s="10" t="str">
        <f>VLOOKUP(Transactions[[#This Row],[Sub-category]],TblDV[],2,0)</f>
        <v>Dining Out</v>
      </c>
      <c r="I479" s="10" t="str">
        <f>VLOOKUP(Transactions[[#This Row],[Sub-category]],TblDV[],3,0)</f>
        <v>Expense</v>
      </c>
    </row>
    <row r="480" spans="1:9" ht="18.75" x14ac:dyDescent="0.3">
      <c r="A480" s="6" t="s">
        <v>41</v>
      </c>
      <c r="B480" s="9">
        <v>44497</v>
      </c>
      <c r="C480" s="6" t="s">
        <v>51</v>
      </c>
      <c r="D480" s="6">
        <v>5</v>
      </c>
      <c r="E480" s="6"/>
      <c r="F480" s="10">
        <f t="shared" si="7"/>
        <v>-5</v>
      </c>
      <c r="G480" s="10" t="s">
        <v>17</v>
      </c>
      <c r="H480" s="10" t="str">
        <f>VLOOKUP(Transactions[[#This Row],[Sub-category]],TblDV[],2,0)</f>
        <v>Dining Out</v>
      </c>
      <c r="I480" s="10" t="str">
        <f>VLOOKUP(Transactions[[#This Row],[Sub-category]],TblDV[],3,0)</f>
        <v>Expense</v>
      </c>
    </row>
    <row r="481" spans="1:9" ht="18.75" x14ac:dyDescent="0.3">
      <c r="A481" s="6" t="s">
        <v>41</v>
      </c>
      <c r="B481" s="9">
        <v>44498</v>
      </c>
      <c r="C481" s="6" t="s">
        <v>51</v>
      </c>
      <c r="D481" s="6">
        <v>5</v>
      </c>
      <c r="E481" s="6"/>
      <c r="F481" s="10">
        <f t="shared" si="7"/>
        <v>-5</v>
      </c>
      <c r="G481" s="10" t="s">
        <v>17</v>
      </c>
      <c r="H481" s="10" t="str">
        <f>VLOOKUP(Transactions[[#This Row],[Sub-category]],TblDV[],2,0)</f>
        <v>Dining Out</v>
      </c>
      <c r="I481" s="10" t="str">
        <f>VLOOKUP(Transactions[[#This Row],[Sub-category]],TblDV[],3,0)</f>
        <v>Expense</v>
      </c>
    </row>
    <row r="482" spans="1:9" ht="18.75" x14ac:dyDescent="0.3">
      <c r="A482" s="6" t="s">
        <v>41</v>
      </c>
      <c r="B482" s="9">
        <v>44498</v>
      </c>
      <c r="C482" s="6" t="s">
        <v>54</v>
      </c>
      <c r="D482" s="6">
        <v>189</v>
      </c>
      <c r="E482" s="6"/>
      <c r="F482" s="10">
        <f t="shared" si="7"/>
        <v>-189</v>
      </c>
      <c r="G482" s="10" t="s">
        <v>34</v>
      </c>
      <c r="H482" s="10" t="str">
        <f>VLOOKUP(Transactions[[#This Row],[Sub-category]],TblDV[],2,0)</f>
        <v>Living Expenses</v>
      </c>
      <c r="I482" s="10" t="str">
        <f>VLOOKUP(Transactions[[#This Row],[Sub-category]],TblDV[],3,0)</f>
        <v>Expense</v>
      </c>
    </row>
    <row r="483" spans="1:9" ht="18.75" x14ac:dyDescent="0.3">
      <c r="A483" s="6" t="s">
        <v>41</v>
      </c>
      <c r="B483" s="9">
        <v>44499</v>
      </c>
      <c r="C483" s="6" t="s">
        <v>69</v>
      </c>
      <c r="D483" s="6">
        <v>133.80000000000001</v>
      </c>
      <c r="E483" s="6"/>
      <c r="F483" s="10">
        <f t="shared" si="7"/>
        <v>-133.80000000000001</v>
      </c>
      <c r="G483" s="10" t="s">
        <v>21</v>
      </c>
      <c r="H483" s="10" t="str">
        <f>VLOOKUP(Transactions[[#This Row],[Sub-category]],TblDV[],2,0)</f>
        <v>Discretionary</v>
      </c>
      <c r="I483" s="10" t="str">
        <f>VLOOKUP(Transactions[[#This Row],[Sub-category]],TblDV[],3,0)</f>
        <v>Expense</v>
      </c>
    </row>
    <row r="484" spans="1:9" ht="18.75" x14ac:dyDescent="0.3">
      <c r="A484" s="6" t="s">
        <v>41</v>
      </c>
      <c r="B484" s="9">
        <v>44499</v>
      </c>
      <c r="C484" s="6" t="s">
        <v>70</v>
      </c>
      <c r="D484" s="6">
        <v>184.39999999999998</v>
      </c>
      <c r="E484" s="6"/>
      <c r="F484" s="10">
        <f t="shared" si="7"/>
        <v>-184.39999999999998</v>
      </c>
      <c r="G484" s="10" t="s">
        <v>23</v>
      </c>
      <c r="H484" s="10" t="str">
        <f>VLOOKUP(Transactions[[#This Row],[Sub-category]],TblDV[],2,0)</f>
        <v>Discretionary</v>
      </c>
      <c r="I484" s="10" t="str">
        <f>VLOOKUP(Transactions[[#This Row],[Sub-category]],TblDV[],3,0)</f>
        <v>Expense</v>
      </c>
    </row>
    <row r="485" spans="1:9" ht="18.75" x14ac:dyDescent="0.3">
      <c r="A485" s="6" t="s">
        <v>41</v>
      </c>
      <c r="B485" s="9">
        <v>44500</v>
      </c>
      <c r="C485" s="6" t="s">
        <v>58</v>
      </c>
      <c r="D485" s="6">
        <v>154.49999999999997</v>
      </c>
      <c r="E485" s="6"/>
      <c r="F485" s="10">
        <f t="shared" si="7"/>
        <v>-154.49999999999997</v>
      </c>
      <c r="G485" s="10" t="s">
        <v>21</v>
      </c>
      <c r="H485" s="10" t="str">
        <f>VLOOKUP(Transactions[[#This Row],[Sub-category]],TblDV[],2,0)</f>
        <v>Discretionary</v>
      </c>
      <c r="I485" s="10" t="str">
        <f>VLOOKUP(Transactions[[#This Row],[Sub-category]],TblDV[],3,0)</f>
        <v>Expense</v>
      </c>
    </row>
    <row r="486" spans="1:9" ht="18.75" x14ac:dyDescent="0.3">
      <c r="A486" s="6" t="s">
        <v>41</v>
      </c>
      <c r="B486" s="9">
        <v>44500</v>
      </c>
      <c r="C486" s="6" t="s">
        <v>60</v>
      </c>
      <c r="D486" s="6">
        <v>32.1</v>
      </c>
      <c r="E486" s="6"/>
      <c r="F486" s="10">
        <f t="shared" si="7"/>
        <v>-32.1</v>
      </c>
      <c r="G486" s="10" t="s">
        <v>45</v>
      </c>
      <c r="H486" s="10" t="str">
        <f>VLOOKUP(Transactions[[#This Row],[Sub-category]],TblDV[],2,0)</f>
        <v>Transport</v>
      </c>
      <c r="I486" s="10" t="str">
        <f>VLOOKUP(Transactions[[#This Row],[Sub-category]],TblDV[],3,0)</f>
        <v>Expense</v>
      </c>
    </row>
    <row r="487" spans="1:9" ht="18.75" x14ac:dyDescent="0.3">
      <c r="A487" s="6" t="s">
        <v>41</v>
      </c>
      <c r="B487" s="9">
        <v>44500</v>
      </c>
      <c r="C487" s="6" t="s">
        <v>74</v>
      </c>
      <c r="D487" s="6">
        <v>15</v>
      </c>
      <c r="E487" s="6"/>
      <c r="F487" s="10">
        <f t="shared" si="7"/>
        <v>-15</v>
      </c>
      <c r="G487" s="10" t="s">
        <v>19</v>
      </c>
      <c r="H487" s="10" t="str">
        <f>VLOOKUP(Transactions[[#This Row],[Sub-category]],TblDV[],2,0)</f>
        <v>Dining Out</v>
      </c>
      <c r="I487" s="10" t="str">
        <f>VLOOKUP(Transactions[[#This Row],[Sub-category]],TblDV[],3,0)</f>
        <v>Expense</v>
      </c>
    </row>
  </sheetData>
  <dataValidations count="1">
    <dataValidation type="list" allowBlank="1" showInputMessage="1" showErrorMessage="1" sqref="G2:G487" xr:uid="{638D3F07-FFED-4874-99EE-868B11D93EF5}">
      <formula1>Categories</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77867-E880-4DE8-A375-C36A05939EFB}">
  <sheetPr>
    <tabColor theme="5" tint="0.79998168889431442"/>
  </sheetPr>
  <dimension ref="A1:D19"/>
  <sheetViews>
    <sheetView workbookViewId="0">
      <selection activeCell="G16" sqref="G16"/>
    </sheetView>
  </sheetViews>
  <sheetFormatPr defaultRowHeight="15" x14ac:dyDescent="0.25"/>
  <cols>
    <col min="1" max="1" width="17.28515625" customWidth="1"/>
    <col min="2" max="2" width="23.42578125" customWidth="1"/>
    <col min="3" max="3" width="15" customWidth="1"/>
  </cols>
  <sheetData>
    <row r="1" spans="1:4" x14ac:dyDescent="0.25">
      <c r="A1" s="5" t="s">
        <v>7</v>
      </c>
      <c r="B1" s="5" t="s">
        <v>3</v>
      </c>
      <c r="C1" s="5" t="s">
        <v>0</v>
      </c>
    </row>
    <row r="2" spans="1:4" ht="18.75" x14ac:dyDescent="0.3">
      <c r="A2" s="6" t="s">
        <v>21</v>
      </c>
      <c r="B2" s="6" t="s">
        <v>10</v>
      </c>
      <c r="C2" s="6" t="s">
        <v>2</v>
      </c>
      <c r="D2" s="6"/>
    </row>
    <row r="3" spans="1:4" ht="18.75" x14ac:dyDescent="0.3">
      <c r="A3" s="6" t="s">
        <v>17</v>
      </c>
      <c r="B3" s="6" t="s">
        <v>12</v>
      </c>
      <c r="C3" s="6" t="s">
        <v>2</v>
      </c>
      <c r="D3" s="6"/>
    </row>
    <row r="4" spans="1:4" ht="18.75" x14ac:dyDescent="0.3">
      <c r="A4" s="6" t="s">
        <v>40</v>
      </c>
      <c r="B4" s="6" t="s">
        <v>14</v>
      </c>
      <c r="C4" s="6" t="s">
        <v>2</v>
      </c>
      <c r="D4" s="6"/>
    </row>
    <row r="5" spans="1:4" ht="18.75" x14ac:dyDescent="0.3">
      <c r="A5" s="6" t="s">
        <v>42</v>
      </c>
      <c r="B5" s="6" t="s">
        <v>14</v>
      </c>
      <c r="C5" s="6" t="s">
        <v>2</v>
      </c>
      <c r="D5" s="6"/>
    </row>
    <row r="6" spans="1:4" ht="18.75" x14ac:dyDescent="0.3">
      <c r="A6" s="6" t="s">
        <v>15</v>
      </c>
      <c r="B6" s="6" t="s">
        <v>13</v>
      </c>
      <c r="C6" s="6" t="s">
        <v>2</v>
      </c>
      <c r="D6" s="6"/>
    </row>
    <row r="7" spans="1:4" ht="18.75" x14ac:dyDescent="0.3">
      <c r="A7" s="6" t="s">
        <v>23</v>
      </c>
      <c r="B7" s="6" t="s">
        <v>10</v>
      </c>
      <c r="C7" s="6" t="s">
        <v>2</v>
      </c>
      <c r="D7" s="6"/>
    </row>
    <row r="8" spans="1:4" ht="18.75" x14ac:dyDescent="0.3">
      <c r="A8" s="6" t="s">
        <v>25</v>
      </c>
      <c r="B8" s="6" t="s">
        <v>10</v>
      </c>
      <c r="C8" s="6" t="s">
        <v>2</v>
      </c>
      <c r="D8" s="6"/>
    </row>
    <row r="9" spans="1:4" ht="18.75" x14ac:dyDescent="0.3">
      <c r="A9" s="6" t="s">
        <v>32</v>
      </c>
      <c r="B9" s="6" t="s">
        <v>8</v>
      </c>
      <c r="C9" s="6" t="s">
        <v>2</v>
      </c>
      <c r="D9" s="6"/>
    </row>
    <row r="10" spans="1:4" ht="18.75" x14ac:dyDescent="0.3">
      <c r="A10" s="6" t="s">
        <v>28</v>
      </c>
      <c r="B10" s="6" t="s">
        <v>10</v>
      </c>
      <c r="C10" s="6" t="s">
        <v>2</v>
      </c>
      <c r="D10" s="6"/>
    </row>
    <row r="11" spans="1:4" ht="18.75" x14ac:dyDescent="0.3">
      <c r="A11" s="6" t="s">
        <v>34</v>
      </c>
      <c r="B11" s="6" t="s">
        <v>8</v>
      </c>
      <c r="C11" s="6" t="s">
        <v>2</v>
      </c>
      <c r="D11" s="6"/>
    </row>
    <row r="12" spans="1:4" ht="18.75" x14ac:dyDescent="0.3">
      <c r="A12" s="6" t="s">
        <v>30</v>
      </c>
      <c r="B12" s="6" t="s">
        <v>10</v>
      </c>
      <c r="C12" s="6" t="s">
        <v>2</v>
      </c>
      <c r="D12" s="6"/>
    </row>
    <row r="13" spans="1:4" ht="18.75" x14ac:dyDescent="0.3">
      <c r="A13" s="6" t="s">
        <v>43</v>
      </c>
      <c r="B13" s="6" t="s">
        <v>11</v>
      </c>
      <c r="C13" s="6" t="s">
        <v>2</v>
      </c>
      <c r="D13" s="6"/>
    </row>
    <row r="14" spans="1:4" ht="18.75" x14ac:dyDescent="0.3">
      <c r="A14" s="6" t="s">
        <v>44</v>
      </c>
      <c r="B14" s="6" t="s">
        <v>11</v>
      </c>
      <c r="C14" s="6" t="s">
        <v>2</v>
      </c>
      <c r="D14" s="6"/>
    </row>
    <row r="15" spans="1:4" ht="18.75" x14ac:dyDescent="0.3">
      <c r="A15" s="6" t="s">
        <v>36</v>
      </c>
      <c r="B15" s="6" t="s">
        <v>8</v>
      </c>
      <c r="C15" s="6" t="s">
        <v>2</v>
      </c>
      <c r="D15" s="6"/>
    </row>
    <row r="16" spans="1:4" ht="18.75" x14ac:dyDescent="0.3">
      <c r="A16" s="6" t="s">
        <v>38</v>
      </c>
      <c r="B16" s="6" t="s">
        <v>8</v>
      </c>
      <c r="C16" s="6" t="s">
        <v>2</v>
      </c>
      <c r="D16" s="6"/>
    </row>
    <row r="17" spans="1:4" ht="18.75" x14ac:dyDescent="0.3">
      <c r="A17" s="6" t="s">
        <v>19</v>
      </c>
      <c r="B17" s="6" t="s">
        <v>12</v>
      </c>
      <c r="C17" s="6" t="s">
        <v>2</v>
      </c>
      <c r="D17" s="6"/>
    </row>
    <row r="18" spans="1:4" ht="18.75" x14ac:dyDescent="0.3">
      <c r="A18" s="6" t="s">
        <v>46</v>
      </c>
      <c r="B18" s="6" t="s">
        <v>46</v>
      </c>
      <c r="C18" s="6" t="s">
        <v>78</v>
      </c>
      <c r="D18" s="6"/>
    </row>
    <row r="19" spans="1:4" ht="18.75" x14ac:dyDescent="0.3">
      <c r="A19" s="6" t="s">
        <v>45</v>
      </c>
      <c r="B19" s="6" t="s">
        <v>11</v>
      </c>
      <c r="C19" s="6" t="s">
        <v>2</v>
      </c>
      <c r="D19" s="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C979E-7765-4DBB-A7E0-05B8F8152770}">
  <dimension ref="A1:I47"/>
  <sheetViews>
    <sheetView topLeftCell="A31" workbookViewId="0">
      <selection activeCell="J36" sqref="J36"/>
    </sheetView>
  </sheetViews>
  <sheetFormatPr defaultRowHeight="15" x14ac:dyDescent="0.25"/>
  <cols>
    <col min="1" max="1" width="11.85546875" customWidth="1"/>
    <col min="2" max="2" width="19.5703125" customWidth="1"/>
    <col min="3" max="3" width="18.85546875" customWidth="1"/>
    <col min="4" max="4" width="11.5703125" customWidth="1"/>
    <col min="5" max="5" width="12.5703125" customWidth="1"/>
    <col min="6" max="6" width="13.7109375" customWidth="1"/>
    <col min="7" max="7" width="17.85546875" customWidth="1"/>
    <col min="8" max="8" width="21.42578125" customWidth="1"/>
    <col min="9" max="9" width="13.42578125" customWidth="1"/>
  </cols>
  <sheetData>
    <row r="1" spans="1:9" ht="18.75" x14ac:dyDescent="0.3">
      <c r="A1" s="7" t="s">
        <v>37</v>
      </c>
      <c r="B1" s="7" t="s">
        <v>5</v>
      </c>
      <c r="C1" s="7" t="s">
        <v>47</v>
      </c>
      <c r="D1" s="7" t="s">
        <v>48</v>
      </c>
      <c r="E1" s="7" t="s">
        <v>41</v>
      </c>
      <c r="F1" s="8" t="s">
        <v>49</v>
      </c>
      <c r="G1" s="8" t="s">
        <v>7</v>
      </c>
      <c r="H1" s="8" t="s">
        <v>3</v>
      </c>
      <c r="I1" s="8" t="s">
        <v>0</v>
      </c>
    </row>
    <row r="2" spans="1:9" ht="18.75" x14ac:dyDescent="0.3">
      <c r="A2" s="6" t="s">
        <v>41</v>
      </c>
      <c r="B2" s="9">
        <v>44501</v>
      </c>
      <c r="C2" s="6" t="s">
        <v>51</v>
      </c>
      <c r="D2" s="6">
        <v>5</v>
      </c>
      <c r="E2" s="6"/>
      <c r="F2" s="10">
        <f t="shared" ref="F2:F47" si="0">E2-D2</f>
        <v>-5</v>
      </c>
      <c r="G2" s="10" t="s">
        <v>17</v>
      </c>
      <c r="H2" s="10" t="str">
        <f>VLOOKUP(NovData[[#This Row],[Sub-category]],TblDV[],2,0)</f>
        <v>Dining Out</v>
      </c>
      <c r="I2" s="10" t="str">
        <f>VLOOKUP(NovData[[#This Row],[Sub-category]],TblDV[],3,0)</f>
        <v>Expense</v>
      </c>
    </row>
    <row r="3" spans="1:9" ht="18.75" x14ac:dyDescent="0.3">
      <c r="A3" s="6" t="s">
        <v>41</v>
      </c>
      <c r="B3" s="9">
        <v>44503</v>
      </c>
      <c r="C3" s="6" t="s">
        <v>51</v>
      </c>
      <c r="D3" s="6">
        <v>5</v>
      </c>
      <c r="E3" s="6"/>
      <c r="F3" s="10">
        <f t="shared" si="0"/>
        <v>-5</v>
      </c>
      <c r="G3" s="10" t="s">
        <v>17</v>
      </c>
      <c r="H3" s="10" t="str">
        <f>VLOOKUP(NovData[[#This Row],[Sub-category]],TblDV[],2,0)</f>
        <v>Dining Out</v>
      </c>
      <c r="I3" s="10" t="str">
        <f>VLOOKUP(NovData[[#This Row],[Sub-category]],TblDV[],3,0)</f>
        <v>Expense</v>
      </c>
    </row>
    <row r="4" spans="1:9" ht="18.75" x14ac:dyDescent="0.3">
      <c r="A4" s="6" t="s">
        <v>39</v>
      </c>
      <c r="B4" s="9">
        <v>44503</v>
      </c>
      <c r="C4" s="6" t="s">
        <v>50</v>
      </c>
      <c r="D4" s="6"/>
      <c r="E4" s="6">
        <v>4000</v>
      </c>
      <c r="F4" s="10">
        <f t="shared" si="0"/>
        <v>4000</v>
      </c>
      <c r="G4" s="10" t="s">
        <v>46</v>
      </c>
      <c r="H4" s="10" t="str">
        <f>VLOOKUP(NovData[[#This Row],[Sub-category]],TblDV[],2,0)</f>
        <v>Salary</v>
      </c>
      <c r="I4" s="10" t="str">
        <f>VLOOKUP(NovData[[#This Row],[Sub-category]],TblDV[],3,0)</f>
        <v>Income</v>
      </c>
    </row>
    <row r="5" spans="1:9" ht="18.75" x14ac:dyDescent="0.3">
      <c r="A5" s="6" t="s">
        <v>41</v>
      </c>
      <c r="B5" s="9">
        <v>44504</v>
      </c>
      <c r="C5" s="6" t="s">
        <v>51</v>
      </c>
      <c r="D5" s="6">
        <v>5</v>
      </c>
      <c r="E5" s="6"/>
      <c r="F5" s="10">
        <f t="shared" si="0"/>
        <v>-5</v>
      </c>
      <c r="G5" s="10" t="s">
        <v>17</v>
      </c>
      <c r="H5" s="10" t="str">
        <f>VLOOKUP(NovData[[#This Row],[Sub-category]],TblDV[],2,0)</f>
        <v>Dining Out</v>
      </c>
      <c r="I5" s="10" t="str">
        <f>VLOOKUP(NovData[[#This Row],[Sub-category]],TblDV[],3,0)</f>
        <v>Expense</v>
      </c>
    </row>
    <row r="6" spans="1:9" ht="18.75" x14ac:dyDescent="0.3">
      <c r="A6" s="6" t="s">
        <v>39</v>
      </c>
      <c r="B6" s="9">
        <v>44506</v>
      </c>
      <c r="C6" s="6" t="s">
        <v>52</v>
      </c>
      <c r="D6" s="6">
        <v>927</v>
      </c>
      <c r="E6" s="6"/>
      <c r="F6" s="10">
        <f t="shared" si="0"/>
        <v>-927</v>
      </c>
      <c r="G6" s="10" t="s">
        <v>38</v>
      </c>
      <c r="H6" s="10" t="str">
        <f>VLOOKUP(NovData[[#This Row],[Sub-category]],TblDV[],2,0)</f>
        <v>Living Expenses</v>
      </c>
      <c r="I6" s="10" t="str">
        <f>VLOOKUP(NovData[[#This Row],[Sub-category]],TblDV[],3,0)</f>
        <v>Expense</v>
      </c>
    </row>
    <row r="7" spans="1:9" ht="18.75" x14ac:dyDescent="0.3">
      <c r="A7" s="6" t="s">
        <v>39</v>
      </c>
      <c r="B7" s="9">
        <v>44506</v>
      </c>
      <c r="C7" s="6" t="s">
        <v>53</v>
      </c>
      <c r="D7" s="6">
        <v>150</v>
      </c>
      <c r="E7" s="6"/>
      <c r="F7" s="10">
        <f t="shared" si="0"/>
        <v>-150</v>
      </c>
      <c r="G7" s="10" t="s">
        <v>44</v>
      </c>
      <c r="H7" s="10" t="str">
        <f>VLOOKUP(NovData[[#This Row],[Sub-category]],TblDV[],2,0)</f>
        <v>Transport</v>
      </c>
      <c r="I7" s="10" t="str">
        <f>VLOOKUP(NovData[[#This Row],[Sub-category]],TblDV[],3,0)</f>
        <v>Expense</v>
      </c>
    </row>
    <row r="8" spans="1:9" ht="18.75" x14ac:dyDescent="0.3">
      <c r="A8" s="6" t="s">
        <v>41</v>
      </c>
      <c r="B8" s="9">
        <v>44506</v>
      </c>
      <c r="C8" s="6" t="s">
        <v>51</v>
      </c>
      <c r="D8" s="6">
        <v>5</v>
      </c>
      <c r="E8" s="6"/>
      <c r="F8" s="10">
        <f t="shared" si="0"/>
        <v>-5</v>
      </c>
      <c r="G8" s="10" t="s">
        <v>17</v>
      </c>
      <c r="H8" s="10" t="str">
        <f>VLOOKUP(NovData[[#This Row],[Sub-category]],TblDV[],2,0)</f>
        <v>Dining Out</v>
      </c>
      <c r="I8" s="10" t="str">
        <f>VLOOKUP(NovData[[#This Row],[Sub-category]],TblDV[],3,0)</f>
        <v>Expense</v>
      </c>
    </row>
    <row r="9" spans="1:9" ht="18.75" x14ac:dyDescent="0.3">
      <c r="A9" s="6" t="s">
        <v>41</v>
      </c>
      <c r="B9" s="9">
        <v>44506</v>
      </c>
      <c r="C9" s="6" t="s">
        <v>51</v>
      </c>
      <c r="D9" s="6">
        <v>5</v>
      </c>
      <c r="E9" s="6"/>
      <c r="F9" s="10">
        <f t="shared" si="0"/>
        <v>-5</v>
      </c>
      <c r="G9" s="10" t="s">
        <v>17</v>
      </c>
      <c r="H9" s="10" t="str">
        <f>VLOOKUP(NovData[[#This Row],[Sub-category]],TblDV[],2,0)</f>
        <v>Dining Out</v>
      </c>
      <c r="I9" s="10" t="str">
        <f>VLOOKUP(NovData[[#This Row],[Sub-category]],TblDV[],3,0)</f>
        <v>Expense</v>
      </c>
    </row>
    <row r="10" spans="1:9" ht="18.75" x14ac:dyDescent="0.3">
      <c r="A10" s="6" t="s">
        <v>41</v>
      </c>
      <c r="B10" s="9">
        <v>44507</v>
      </c>
      <c r="C10" s="6" t="s">
        <v>51</v>
      </c>
      <c r="D10" s="6">
        <v>5</v>
      </c>
      <c r="E10" s="6"/>
      <c r="F10" s="10">
        <f t="shared" si="0"/>
        <v>-5</v>
      </c>
      <c r="G10" s="10" t="s">
        <v>17</v>
      </c>
      <c r="H10" s="10" t="str">
        <f>VLOOKUP(NovData[[#This Row],[Sub-category]],TblDV[],2,0)</f>
        <v>Dining Out</v>
      </c>
      <c r="I10" s="10" t="str">
        <f>VLOOKUP(NovData[[#This Row],[Sub-category]],TblDV[],3,0)</f>
        <v>Expense</v>
      </c>
    </row>
    <row r="11" spans="1:9" ht="18.75" x14ac:dyDescent="0.3">
      <c r="A11" s="6" t="s">
        <v>41</v>
      </c>
      <c r="B11" s="9">
        <v>44508</v>
      </c>
      <c r="C11" s="6" t="s">
        <v>51</v>
      </c>
      <c r="D11" s="6">
        <v>5</v>
      </c>
      <c r="E11" s="6"/>
      <c r="F11" s="10">
        <f t="shared" si="0"/>
        <v>-5</v>
      </c>
      <c r="G11" s="10" t="s">
        <v>17</v>
      </c>
      <c r="H11" s="10" t="str">
        <f>VLOOKUP(NovData[[#This Row],[Sub-category]],TblDV[],2,0)</f>
        <v>Dining Out</v>
      </c>
      <c r="I11" s="10" t="str">
        <f>VLOOKUP(NovData[[#This Row],[Sub-category]],TblDV[],3,0)</f>
        <v>Expense</v>
      </c>
    </row>
    <row r="12" spans="1:9" ht="18.75" x14ac:dyDescent="0.3">
      <c r="A12" s="6" t="s">
        <v>41</v>
      </c>
      <c r="B12" s="9">
        <v>44508</v>
      </c>
      <c r="C12" s="6" t="s">
        <v>54</v>
      </c>
      <c r="D12" s="6">
        <v>160</v>
      </c>
      <c r="E12" s="6"/>
      <c r="F12" s="10">
        <f t="shared" si="0"/>
        <v>-160</v>
      </c>
      <c r="G12" s="10" t="s">
        <v>34</v>
      </c>
      <c r="H12" s="10" t="str">
        <f>VLOOKUP(NovData[[#This Row],[Sub-category]],TblDV[],2,0)</f>
        <v>Living Expenses</v>
      </c>
      <c r="I12" s="10" t="str">
        <f>VLOOKUP(NovData[[#This Row],[Sub-category]],TblDV[],3,0)</f>
        <v>Expense</v>
      </c>
    </row>
    <row r="13" spans="1:9" ht="18.75" x14ac:dyDescent="0.3">
      <c r="A13" s="6" t="s">
        <v>39</v>
      </c>
      <c r="B13" s="9">
        <v>44511</v>
      </c>
      <c r="C13" s="6" t="s">
        <v>55</v>
      </c>
      <c r="D13" s="6">
        <v>49</v>
      </c>
      <c r="E13" s="6"/>
      <c r="F13" s="10">
        <f t="shared" si="0"/>
        <v>-49</v>
      </c>
      <c r="G13" s="10" t="s">
        <v>32</v>
      </c>
      <c r="H13" s="10" t="str">
        <f>VLOOKUP(NovData[[#This Row],[Sub-category]],TblDV[],2,0)</f>
        <v>Living Expenses</v>
      </c>
      <c r="I13" s="10" t="str">
        <f>VLOOKUP(NovData[[#This Row],[Sub-category]],TblDV[],3,0)</f>
        <v>Expense</v>
      </c>
    </row>
    <row r="14" spans="1:9" ht="18.75" x14ac:dyDescent="0.3">
      <c r="A14" s="6" t="s">
        <v>41</v>
      </c>
      <c r="B14" s="9">
        <v>44511</v>
      </c>
      <c r="C14" s="6" t="s">
        <v>51</v>
      </c>
      <c r="D14" s="6">
        <v>5</v>
      </c>
      <c r="E14" s="6"/>
      <c r="F14" s="10">
        <f t="shared" si="0"/>
        <v>-5</v>
      </c>
      <c r="G14" s="10" t="s">
        <v>17</v>
      </c>
      <c r="H14" s="10" t="str">
        <f>VLOOKUP(NovData[[#This Row],[Sub-category]],TblDV[],2,0)</f>
        <v>Dining Out</v>
      </c>
      <c r="I14" s="10" t="str">
        <f>VLOOKUP(NovData[[#This Row],[Sub-category]],TblDV[],3,0)</f>
        <v>Expense</v>
      </c>
    </row>
    <row r="15" spans="1:9" ht="18.75" x14ac:dyDescent="0.3">
      <c r="A15" s="6" t="s">
        <v>41</v>
      </c>
      <c r="B15" s="9">
        <v>44512</v>
      </c>
      <c r="C15" s="6" t="s">
        <v>51</v>
      </c>
      <c r="D15" s="6">
        <v>5</v>
      </c>
      <c r="E15" s="6"/>
      <c r="F15" s="10">
        <f t="shared" si="0"/>
        <v>-5</v>
      </c>
      <c r="G15" s="10" t="s">
        <v>17</v>
      </c>
      <c r="H15" s="10" t="str">
        <f>VLOOKUP(NovData[[#This Row],[Sub-category]],TblDV[],2,0)</f>
        <v>Dining Out</v>
      </c>
      <c r="I15" s="10" t="str">
        <f>VLOOKUP(NovData[[#This Row],[Sub-category]],TblDV[],3,0)</f>
        <v>Expense</v>
      </c>
    </row>
    <row r="16" spans="1:9" ht="18.75" x14ac:dyDescent="0.3">
      <c r="A16" s="6" t="s">
        <v>41</v>
      </c>
      <c r="B16" s="9">
        <v>44513</v>
      </c>
      <c r="C16" s="6" t="s">
        <v>56</v>
      </c>
      <c r="D16" s="6">
        <v>94</v>
      </c>
      <c r="E16" s="6"/>
      <c r="F16" s="10">
        <f t="shared" si="0"/>
        <v>-94</v>
      </c>
      <c r="G16" s="10" t="s">
        <v>43</v>
      </c>
      <c r="H16" s="10" t="str">
        <f>VLOOKUP(NovData[[#This Row],[Sub-category]],TblDV[],2,0)</f>
        <v>Transport</v>
      </c>
      <c r="I16" s="10" t="str">
        <f>VLOOKUP(NovData[[#This Row],[Sub-category]],TblDV[],3,0)</f>
        <v>Expense</v>
      </c>
    </row>
    <row r="17" spans="1:9" ht="18.75" x14ac:dyDescent="0.3">
      <c r="A17" s="6" t="s">
        <v>41</v>
      </c>
      <c r="B17" s="9">
        <v>44513</v>
      </c>
      <c r="C17" s="6" t="s">
        <v>51</v>
      </c>
      <c r="D17" s="6">
        <v>5</v>
      </c>
      <c r="E17" s="6"/>
      <c r="F17" s="10">
        <f t="shared" si="0"/>
        <v>-5</v>
      </c>
      <c r="G17" s="10" t="s">
        <v>17</v>
      </c>
      <c r="H17" s="10" t="str">
        <f>VLOOKUP(NovData[[#This Row],[Sub-category]],TblDV[],2,0)</f>
        <v>Dining Out</v>
      </c>
      <c r="I17" s="10" t="str">
        <f>VLOOKUP(NovData[[#This Row],[Sub-category]],TblDV[],3,0)</f>
        <v>Expense</v>
      </c>
    </row>
    <row r="18" spans="1:9" ht="18.75" x14ac:dyDescent="0.3">
      <c r="A18" s="6" t="s">
        <v>41</v>
      </c>
      <c r="B18" s="9">
        <v>44514</v>
      </c>
      <c r="C18" s="6" t="s">
        <v>51</v>
      </c>
      <c r="D18" s="6">
        <v>5</v>
      </c>
      <c r="E18" s="6"/>
      <c r="F18" s="10">
        <f t="shared" si="0"/>
        <v>-5</v>
      </c>
      <c r="G18" s="10" t="s">
        <v>17</v>
      </c>
      <c r="H18" s="10" t="str">
        <f>VLOOKUP(NovData[[#This Row],[Sub-category]],TblDV[],2,0)</f>
        <v>Dining Out</v>
      </c>
      <c r="I18" s="10" t="str">
        <f>VLOOKUP(NovData[[#This Row],[Sub-category]],TblDV[],3,0)</f>
        <v>Expense</v>
      </c>
    </row>
    <row r="19" spans="1:9" ht="18.75" x14ac:dyDescent="0.3">
      <c r="A19" s="6" t="s">
        <v>41</v>
      </c>
      <c r="B19" s="9">
        <v>44515</v>
      </c>
      <c r="C19" s="6" t="s">
        <v>54</v>
      </c>
      <c r="D19" s="6">
        <v>133</v>
      </c>
      <c r="E19" s="6"/>
      <c r="F19" s="10">
        <f t="shared" si="0"/>
        <v>-133</v>
      </c>
      <c r="G19" s="10" t="s">
        <v>34</v>
      </c>
      <c r="H19" s="10" t="str">
        <f>VLOOKUP(NovData[[#This Row],[Sub-category]],TblDV[],2,0)</f>
        <v>Living Expenses</v>
      </c>
      <c r="I19" s="10" t="str">
        <f>VLOOKUP(NovData[[#This Row],[Sub-category]],TblDV[],3,0)</f>
        <v>Expense</v>
      </c>
    </row>
    <row r="20" spans="1:9" ht="18.75" x14ac:dyDescent="0.3">
      <c r="A20" s="6" t="s">
        <v>41</v>
      </c>
      <c r="B20" s="9">
        <v>44515</v>
      </c>
      <c r="C20" s="6" t="s">
        <v>51</v>
      </c>
      <c r="D20" s="6">
        <v>5</v>
      </c>
      <c r="E20" s="6"/>
      <c r="F20" s="10">
        <f t="shared" si="0"/>
        <v>-5</v>
      </c>
      <c r="G20" s="10" t="s">
        <v>17</v>
      </c>
      <c r="H20" s="10" t="str">
        <f>VLOOKUP(NovData[[#This Row],[Sub-category]],TblDV[],2,0)</f>
        <v>Dining Out</v>
      </c>
      <c r="I20" s="10" t="str">
        <f>VLOOKUP(NovData[[#This Row],[Sub-category]],TblDV[],3,0)</f>
        <v>Expense</v>
      </c>
    </row>
    <row r="21" spans="1:9" ht="18.75" x14ac:dyDescent="0.3">
      <c r="A21" s="6" t="s">
        <v>41</v>
      </c>
      <c r="B21" s="9">
        <v>44516</v>
      </c>
      <c r="C21" s="6" t="s">
        <v>51</v>
      </c>
      <c r="D21" s="6">
        <v>5</v>
      </c>
      <c r="E21" s="6"/>
      <c r="F21" s="10">
        <f t="shared" si="0"/>
        <v>-5</v>
      </c>
      <c r="G21" s="10" t="s">
        <v>17</v>
      </c>
      <c r="H21" s="10" t="str">
        <f>VLOOKUP(NovData[[#This Row],[Sub-category]],TblDV[],2,0)</f>
        <v>Dining Out</v>
      </c>
      <c r="I21" s="10" t="str">
        <f>VLOOKUP(NovData[[#This Row],[Sub-category]],TblDV[],3,0)</f>
        <v>Expense</v>
      </c>
    </row>
    <row r="22" spans="1:9" ht="18.75" x14ac:dyDescent="0.3">
      <c r="A22" s="6" t="s">
        <v>41</v>
      </c>
      <c r="B22" s="9">
        <v>44516</v>
      </c>
      <c r="C22" s="6" t="s">
        <v>57</v>
      </c>
      <c r="D22" s="6">
        <v>36</v>
      </c>
      <c r="E22" s="6"/>
      <c r="F22" s="10">
        <f t="shared" si="0"/>
        <v>-36</v>
      </c>
      <c r="G22" s="10" t="s">
        <v>23</v>
      </c>
      <c r="H22" s="10" t="str">
        <f>VLOOKUP(NovData[[#This Row],[Sub-category]],TblDV[],2,0)</f>
        <v>Discretionary</v>
      </c>
      <c r="I22" s="10" t="str">
        <f>VLOOKUP(NovData[[#This Row],[Sub-category]],TblDV[],3,0)</f>
        <v>Expense</v>
      </c>
    </row>
    <row r="23" spans="1:9" ht="18.75" x14ac:dyDescent="0.3">
      <c r="A23" s="6" t="s">
        <v>41</v>
      </c>
      <c r="B23" s="9">
        <v>44516</v>
      </c>
      <c r="C23" s="6" t="s">
        <v>58</v>
      </c>
      <c r="D23" s="6">
        <v>74</v>
      </c>
      <c r="E23" s="6"/>
      <c r="F23" s="10">
        <f t="shared" si="0"/>
        <v>-74</v>
      </c>
      <c r="G23" s="10" t="s">
        <v>21</v>
      </c>
      <c r="H23" s="10" t="str">
        <f>VLOOKUP(NovData[[#This Row],[Sub-category]],TblDV[],2,0)</f>
        <v>Discretionary</v>
      </c>
      <c r="I23" s="10" t="str">
        <f>VLOOKUP(NovData[[#This Row],[Sub-category]],TblDV[],3,0)</f>
        <v>Expense</v>
      </c>
    </row>
    <row r="24" spans="1:9" ht="18.75" x14ac:dyDescent="0.3">
      <c r="A24" s="6" t="s">
        <v>41</v>
      </c>
      <c r="B24" s="9">
        <v>44516</v>
      </c>
      <c r="C24" s="6" t="s">
        <v>59</v>
      </c>
      <c r="D24" s="6">
        <v>72</v>
      </c>
      <c r="E24" s="6"/>
      <c r="F24" s="10">
        <f t="shared" si="0"/>
        <v>-72</v>
      </c>
      <c r="G24" s="10" t="s">
        <v>19</v>
      </c>
      <c r="H24" s="10" t="str">
        <f>VLOOKUP(NovData[[#This Row],[Sub-category]],TblDV[],2,0)</f>
        <v>Dining Out</v>
      </c>
      <c r="I24" s="10" t="str">
        <f>VLOOKUP(NovData[[#This Row],[Sub-category]],TblDV[],3,0)</f>
        <v>Expense</v>
      </c>
    </row>
    <row r="25" spans="1:9" ht="18.75" x14ac:dyDescent="0.3">
      <c r="A25" s="6" t="s">
        <v>41</v>
      </c>
      <c r="B25" s="9">
        <v>44517</v>
      </c>
      <c r="C25" s="6" t="s">
        <v>60</v>
      </c>
      <c r="D25" s="6">
        <v>28</v>
      </c>
      <c r="E25" s="6"/>
      <c r="F25" s="10">
        <f t="shared" si="0"/>
        <v>-28</v>
      </c>
      <c r="G25" s="10" t="s">
        <v>45</v>
      </c>
      <c r="H25" s="10" t="str">
        <f>VLOOKUP(NovData[[#This Row],[Sub-category]],TblDV[],2,0)</f>
        <v>Transport</v>
      </c>
      <c r="I25" s="10" t="str">
        <f>VLOOKUP(NovData[[#This Row],[Sub-category]],TblDV[],3,0)</f>
        <v>Expense</v>
      </c>
    </row>
    <row r="26" spans="1:9" ht="18.75" x14ac:dyDescent="0.3">
      <c r="A26" s="6" t="s">
        <v>39</v>
      </c>
      <c r="B26" s="9">
        <v>44518</v>
      </c>
      <c r="C26" s="6" t="s">
        <v>61</v>
      </c>
      <c r="D26" s="6">
        <v>30</v>
      </c>
      <c r="E26" s="6"/>
      <c r="F26" s="10">
        <f t="shared" si="0"/>
        <v>-30</v>
      </c>
      <c r="G26" s="10" t="s">
        <v>30</v>
      </c>
      <c r="H26" s="10" t="str">
        <f>VLOOKUP(NovData[[#This Row],[Sub-category]],TblDV[],2,0)</f>
        <v>Discretionary</v>
      </c>
      <c r="I26" s="10" t="str">
        <f>VLOOKUP(NovData[[#This Row],[Sub-category]],TblDV[],3,0)</f>
        <v>Expense</v>
      </c>
    </row>
    <row r="27" spans="1:9" ht="18.75" x14ac:dyDescent="0.3">
      <c r="A27" s="6" t="s">
        <v>41</v>
      </c>
      <c r="B27" s="9">
        <v>44518</v>
      </c>
      <c r="C27" s="6" t="s">
        <v>51</v>
      </c>
      <c r="D27" s="6">
        <v>5</v>
      </c>
      <c r="E27" s="6"/>
      <c r="F27" s="10">
        <f t="shared" si="0"/>
        <v>-5</v>
      </c>
      <c r="G27" s="10" t="s">
        <v>17</v>
      </c>
      <c r="H27" s="10" t="str">
        <f>VLOOKUP(NovData[[#This Row],[Sub-category]],TblDV[],2,0)</f>
        <v>Dining Out</v>
      </c>
      <c r="I27" s="10" t="str">
        <f>VLOOKUP(NovData[[#This Row],[Sub-category]],TblDV[],3,0)</f>
        <v>Expense</v>
      </c>
    </row>
    <row r="28" spans="1:9" ht="18.75" x14ac:dyDescent="0.3">
      <c r="A28" s="6" t="s">
        <v>41</v>
      </c>
      <c r="B28" s="9">
        <v>44519</v>
      </c>
      <c r="C28" s="6" t="s">
        <v>51</v>
      </c>
      <c r="D28" s="6">
        <v>5</v>
      </c>
      <c r="E28" s="6"/>
      <c r="F28" s="10">
        <f t="shared" si="0"/>
        <v>-5</v>
      </c>
      <c r="G28" s="10" t="s">
        <v>17</v>
      </c>
      <c r="H28" s="10" t="str">
        <f>VLOOKUP(NovData[[#This Row],[Sub-category]],TblDV[],2,0)</f>
        <v>Dining Out</v>
      </c>
      <c r="I28" s="10" t="str">
        <f>VLOOKUP(NovData[[#This Row],[Sub-category]],TblDV[],3,0)</f>
        <v>Expense</v>
      </c>
    </row>
    <row r="29" spans="1:9" ht="18.75" x14ac:dyDescent="0.3">
      <c r="A29" s="6" t="s">
        <v>39</v>
      </c>
      <c r="B29" s="9">
        <v>44519</v>
      </c>
      <c r="C29" s="6" t="s">
        <v>63</v>
      </c>
      <c r="D29" s="6">
        <v>40</v>
      </c>
      <c r="E29" s="6"/>
      <c r="F29" s="10">
        <f t="shared" si="0"/>
        <v>-40</v>
      </c>
      <c r="G29" s="10" t="s">
        <v>36</v>
      </c>
      <c r="H29" s="10" t="str">
        <f>VLOOKUP(NovData[[#This Row],[Sub-category]],TblDV[],2,0)</f>
        <v>Living Expenses</v>
      </c>
      <c r="I29" s="10" t="str">
        <f>VLOOKUP(NovData[[#This Row],[Sub-category]],TblDV[],3,0)</f>
        <v>Expense</v>
      </c>
    </row>
    <row r="30" spans="1:9" ht="18.75" x14ac:dyDescent="0.3">
      <c r="A30" s="6" t="s">
        <v>41</v>
      </c>
      <c r="B30" s="9">
        <v>44520</v>
      </c>
      <c r="C30" s="6" t="s">
        <v>65</v>
      </c>
      <c r="D30" s="6">
        <v>35</v>
      </c>
      <c r="E30" s="6"/>
      <c r="F30" s="10">
        <f t="shared" si="0"/>
        <v>-35</v>
      </c>
      <c r="G30" s="10" t="s">
        <v>23</v>
      </c>
      <c r="H30" s="10" t="str">
        <f>VLOOKUP(NovData[[#This Row],[Sub-category]],TblDV[],2,0)</f>
        <v>Discretionary</v>
      </c>
      <c r="I30" s="10" t="str">
        <f>VLOOKUP(NovData[[#This Row],[Sub-category]],TblDV[],3,0)</f>
        <v>Expense</v>
      </c>
    </row>
    <row r="31" spans="1:9" ht="18.75" x14ac:dyDescent="0.3">
      <c r="A31" s="6" t="s">
        <v>41</v>
      </c>
      <c r="B31" s="9">
        <v>44520</v>
      </c>
      <c r="C31" s="6" t="s">
        <v>51</v>
      </c>
      <c r="D31" s="6">
        <v>5</v>
      </c>
      <c r="E31" s="6"/>
      <c r="F31" s="10">
        <f t="shared" si="0"/>
        <v>-5</v>
      </c>
      <c r="G31" s="10" t="s">
        <v>17</v>
      </c>
      <c r="H31" s="10" t="str">
        <f>VLOOKUP(NovData[[#This Row],[Sub-category]],TblDV[],2,0)</f>
        <v>Dining Out</v>
      </c>
      <c r="I31" s="10" t="str">
        <f>VLOOKUP(NovData[[#This Row],[Sub-category]],TblDV[],3,0)</f>
        <v>Expense</v>
      </c>
    </row>
    <row r="32" spans="1:9" ht="18.75" x14ac:dyDescent="0.3">
      <c r="A32" s="6" t="s">
        <v>41</v>
      </c>
      <c r="B32" s="9">
        <v>44521</v>
      </c>
      <c r="C32" s="6" t="s">
        <v>51</v>
      </c>
      <c r="D32" s="6">
        <v>5</v>
      </c>
      <c r="E32" s="6"/>
      <c r="F32" s="10">
        <f t="shared" si="0"/>
        <v>-5</v>
      </c>
      <c r="G32" s="10" t="s">
        <v>17</v>
      </c>
      <c r="H32" s="10" t="str">
        <f>VLOOKUP(NovData[[#This Row],[Sub-category]],TblDV[],2,0)</f>
        <v>Dining Out</v>
      </c>
      <c r="I32" s="10" t="str">
        <f>VLOOKUP(NovData[[#This Row],[Sub-category]],TblDV[],3,0)</f>
        <v>Expense</v>
      </c>
    </row>
    <row r="33" spans="1:9" ht="18.75" x14ac:dyDescent="0.3">
      <c r="A33" s="6" t="s">
        <v>41</v>
      </c>
      <c r="B33" s="9">
        <v>44522</v>
      </c>
      <c r="C33" s="6" t="s">
        <v>51</v>
      </c>
      <c r="D33" s="6">
        <v>5</v>
      </c>
      <c r="E33" s="6"/>
      <c r="F33" s="10">
        <f t="shared" si="0"/>
        <v>-5</v>
      </c>
      <c r="G33" s="10" t="s">
        <v>17</v>
      </c>
      <c r="H33" s="10" t="str">
        <f>VLOOKUP(NovData[[#This Row],[Sub-category]],TblDV[],2,0)</f>
        <v>Dining Out</v>
      </c>
      <c r="I33" s="10" t="str">
        <f>VLOOKUP(NovData[[#This Row],[Sub-category]],TblDV[],3,0)</f>
        <v>Expense</v>
      </c>
    </row>
    <row r="34" spans="1:9" ht="18.75" x14ac:dyDescent="0.3">
      <c r="A34" s="6" t="s">
        <v>41</v>
      </c>
      <c r="B34" s="9">
        <v>44522</v>
      </c>
      <c r="C34" s="6" t="s">
        <v>54</v>
      </c>
      <c r="D34" s="6">
        <v>214</v>
      </c>
      <c r="E34" s="6"/>
      <c r="F34" s="10">
        <f t="shared" si="0"/>
        <v>-214</v>
      </c>
      <c r="G34" s="10" t="s">
        <v>34</v>
      </c>
      <c r="H34" s="10" t="str">
        <f>VLOOKUP(NovData[[#This Row],[Sub-category]],TblDV[],2,0)</f>
        <v>Living Expenses</v>
      </c>
      <c r="I34" s="10" t="str">
        <f>VLOOKUP(NovData[[#This Row],[Sub-category]],TblDV[],3,0)</f>
        <v>Expense</v>
      </c>
    </row>
    <row r="35" spans="1:9" ht="18.75" x14ac:dyDescent="0.3">
      <c r="A35" s="6" t="s">
        <v>41</v>
      </c>
      <c r="B35" s="9">
        <v>44523</v>
      </c>
      <c r="C35" s="6" t="s">
        <v>66</v>
      </c>
      <c r="D35" s="6">
        <v>59</v>
      </c>
      <c r="E35" s="6"/>
      <c r="F35" s="10">
        <f t="shared" si="0"/>
        <v>-59</v>
      </c>
      <c r="G35" s="10" t="s">
        <v>19</v>
      </c>
      <c r="H35" s="10" t="str">
        <f>VLOOKUP(NovData[[#This Row],[Sub-category]],TblDV[],2,0)</f>
        <v>Dining Out</v>
      </c>
      <c r="I35" s="10" t="str">
        <f>VLOOKUP(NovData[[#This Row],[Sub-category]],TblDV[],3,0)</f>
        <v>Expense</v>
      </c>
    </row>
    <row r="36" spans="1:9" ht="18.75" x14ac:dyDescent="0.3">
      <c r="A36" s="6" t="s">
        <v>41</v>
      </c>
      <c r="B36" s="9">
        <v>44524</v>
      </c>
      <c r="C36" s="6" t="s">
        <v>67</v>
      </c>
      <c r="D36" s="6">
        <v>13</v>
      </c>
      <c r="E36" s="6"/>
      <c r="F36" s="10">
        <f t="shared" si="0"/>
        <v>-13</v>
      </c>
      <c r="G36" s="10" t="s">
        <v>19</v>
      </c>
      <c r="H36" s="10" t="str">
        <f>VLOOKUP(NovData[[#This Row],[Sub-category]],TblDV[],2,0)</f>
        <v>Dining Out</v>
      </c>
      <c r="I36" s="10" t="str">
        <f>VLOOKUP(NovData[[#This Row],[Sub-category]],TblDV[],3,0)</f>
        <v>Expense</v>
      </c>
    </row>
    <row r="37" spans="1:9" ht="18.75" x14ac:dyDescent="0.3">
      <c r="A37" s="6" t="s">
        <v>39</v>
      </c>
      <c r="B37" s="9">
        <v>44525</v>
      </c>
      <c r="C37" s="6" t="s">
        <v>68</v>
      </c>
      <c r="D37" s="6">
        <v>55</v>
      </c>
      <c r="E37" s="6"/>
      <c r="F37" s="10">
        <f t="shared" si="0"/>
        <v>-55</v>
      </c>
      <c r="G37" s="10" t="s">
        <v>15</v>
      </c>
      <c r="H37" s="10" t="str">
        <f>VLOOKUP(NovData[[#This Row],[Sub-category]],TblDV[],2,0)</f>
        <v>Charity</v>
      </c>
      <c r="I37" s="10" t="str">
        <f>VLOOKUP(NovData[[#This Row],[Sub-category]],TblDV[],3,0)</f>
        <v>Expense</v>
      </c>
    </row>
    <row r="38" spans="1:9" ht="18.75" x14ac:dyDescent="0.3">
      <c r="A38" s="6" t="s">
        <v>41</v>
      </c>
      <c r="B38" s="9">
        <v>44525</v>
      </c>
      <c r="C38" s="6" t="s">
        <v>56</v>
      </c>
      <c r="D38" s="6">
        <v>69</v>
      </c>
      <c r="E38" s="6"/>
      <c r="F38" s="10">
        <f t="shared" si="0"/>
        <v>-69</v>
      </c>
      <c r="G38" s="10" t="s">
        <v>43</v>
      </c>
      <c r="H38" s="10" t="str">
        <f>VLOOKUP(NovData[[#This Row],[Sub-category]],TblDV[],2,0)</f>
        <v>Transport</v>
      </c>
      <c r="I38" s="10" t="str">
        <f>VLOOKUP(NovData[[#This Row],[Sub-category]],TblDV[],3,0)</f>
        <v>Expense</v>
      </c>
    </row>
    <row r="39" spans="1:9" ht="18.75" x14ac:dyDescent="0.3">
      <c r="A39" s="6" t="s">
        <v>41</v>
      </c>
      <c r="B39" s="9">
        <v>44525</v>
      </c>
      <c r="C39" s="6" t="s">
        <v>51</v>
      </c>
      <c r="D39" s="6">
        <v>5</v>
      </c>
      <c r="E39" s="6"/>
      <c r="F39" s="10">
        <f t="shared" si="0"/>
        <v>-5</v>
      </c>
      <c r="G39" s="10" t="s">
        <v>17</v>
      </c>
      <c r="H39" s="10" t="str">
        <f>VLOOKUP(NovData[[#This Row],[Sub-category]],TblDV[],2,0)</f>
        <v>Dining Out</v>
      </c>
      <c r="I39" s="10" t="str">
        <f>VLOOKUP(NovData[[#This Row],[Sub-category]],TblDV[],3,0)</f>
        <v>Expense</v>
      </c>
    </row>
    <row r="40" spans="1:9" ht="18.75" x14ac:dyDescent="0.3">
      <c r="A40" s="6" t="s">
        <v>41</v>
      </c>
      <c r="B40" s="9">
        <v>44526</v>
      </c>
      <c r="C40" s="6" t="s">
        <v>51</v>
      </c>
      <c r="D40" s="6">
        <v>5</v>
      </c>
      <c r="E40" s="6"/>
      <c r="F40" s="10">
        <f t="shared" si="0"/>
        <v>-5</v>
      </c>
      <c r="G40" s="10" t="s">
        <v>17</v>
      </c>
      <c r="H40" s="10" t="str">
        <f>VLOOKUP(NovData[[#This Row],[Sub-category]],TblDV[],2,0)</f>
        <v>Dining Out</v>
      </c>
      <c r="I40" s="10" t="str">
        <f>VLOOKUP(NovData[[#This Row],[Sub-category]],TblDV[],3,0)</f>
        <v>Expense</v>
      </c>
    </row>
    <row r="41" spans="1:9" ht="18.75" x14ac:dyDescent="0.3">
      <c r="A41" s="6" t="s">
        <v>41</v>
      </c>
      <c r="B41" s="9">
        <v>44527</v>
      </c>
      <c r="C41" s="6" t="s">
        <v>51</v>
      </c>
      <c r="D41" s="6">
        <v>5</v>
      </c>
      <c r="E41" s="6"/>
      <c r="F41" s="10">
        <f t="shared" si="0"/>
        <v>-5</v>
      </c>
      <c r="G41" s="10" t="s">
        <v>17</v>
      </c>
      <c r="H41" s="10" t="str">
        <f>VLOOKUP(NovData[[#This Row],[Sub-category]],TblDV[],2,0)</f>
        <v>Dining Out</v>
      </c>
      <c r="I41" s="10" t="str">
        <f>VLOOKUP(NovData[[#This Row],[Sub-category]],TblDV[],3,0)</f>
        <v>Expense</v>
      </c>
    </row>
    <row r="42" spans="1:9" ht="18.75" x14ac:dyDescent="0.3">
      <c r="A42" s="6" t="s">
        <v>41</v>
      </c>
      <c r="B42" s="9">
        <v>44528</v>
      </c>
      <c r="C42" s="6" t="s">
        <v>51</v>
      </c>
      <c r="D42" s="6">
        <v>5</v>
      </c>
      <c r="E42" s="6"/>
      <c r="F42" s="10">
        <f t="shared" si="0"/>
        <v>-5</v>
      </c>
      <c r="G42" s="10" t="s">
        <v>17</v>
      </c>
      <c r="H42" s="10" t="str">
        <f>VLOOKUP(NovData[[#This Row],[Sub-category]],TblDV[],2,0)</f>
        <v>Dining Out</v>
      </c>
      <c r="I42" s="10" t="str">
        <f>VLOOKUP(NovData[[#This Row],[Sub-category]],TblDV[],3,0)</f>
        <v>Expense</v>
      </c>
    </row>
    <row r="43" spans="1:9" ht="18.75" x14ac:dyDescent="0.3">
      <c r="A43" s="6" t="s">
        <v>41</v>
      </c>
      <c r="B43" s="9">
        <v>44529</v>
      </c>
      <c r="C43" s="6" t="s">
        <v>51</v>
      </c>
      <c r="D43" s="6">
        <v>5</v>
      </c>
      <c r="E43" s="6"/>
      <c r="F43" s="10">
        <f t="shared" si="0"/>
        <v>-5</v>
      </c>
      <c r="G43" s="10" t="s">
        <v>17</v>
      </c>
      <c r="H43" s="10" t="str">
        <f>VLOOKUP(NovData[[#This Row],[Sub-category]],TblDV[],2,0)</f>
        <v>Dining Out</v>
      </c>
      <c r="I43" s="10" t="str">
        <f>VLOOKUP(NovData[[#This Row],[Sub-category]],TblDV[],3,0)</f>
        <v>Expense</v>
      </c>
    </row>
    <row r="44" spans="1:9" ht="18.75" x14ac:dyDescent="0.3">
      <c r="A44" s="6" t="s">
        <v>41</v>
      </c>
      <c r="B44" s="9">
        <v>44529</v>
      </c>
      <c r="C44" s="6" t="s">
        <v>54</v>
      </c>
      <c r="D44" s="6">
        <v>210</v>
      </c>
      <c r="E44" s="6"/>
      <c r="F44" s="10">
        <f t="shared" si="0"/>
        <v>-210</v>
      </c>
      <c r="G44" s="10" t="s">
        <v>34</v>
      </c>
      <c r="H44" s="10" t="str">
        <f>VLOOKUP(NovData[[#This Row],[Sub-category]],TblDV[],2,0)</f>
        <v>Living Expenses</v>
      </c>
      <c r="I44" s="10" t="str">
        <f>VLOOKUP(NovData[[#This Row],[Sub-category]],TblDV[],3,0)</f>
        <v>Expense</v>
      </c>
    </row>
    <row r="45" spans="1:9" ht="18.75" x14ac:dyDescent="0.3">
      <c r="A45" s="6" t="s">
        <v>41</v>
      </c>
      <c r="B45" s="9">
        <v>44530</v>
      </c>
      <c r="C45" s="6" t="s">
        <v>58</v>
      </c>
      <c r="D45" s="6">
        <v>239</v>
      </c>
      <c r="E45" s="6"/>
      <c r="F45" s="10">
        <f t="shared" si="0"/>
        <v>-239</v>
      </c>
      <c r="G45" s="10" t="s">
        <v>21</v>
      </c>
      <c r="H45" s="10" t="str">
        <f>VLOOKUP(NovData[[#This Row],[Sub-category]],TblDV[],2,0)</f>
        <v>Discretionary</v>
      </c>
      <c r="I45" s="10" t="str">
        <f>VLOOKUP(NovData[[#This Row],[Sub-category]],TblDV[],3,0)</f>
        <v>Expense</v>
      </c>
    </row>
    <row r="46" spans="1:9" ht="18.75" x14ac:dyDescent="0.3">
      <c r="A46" s="6" t="s">
        <v>41</v>
      </c>
      <c r="B46" s="9">
        <v>44530</v>
      </c>
      <c r="C46" s="6" t="s">
        <v>60</v>
      </c>
      <c r="D46" s="6">
        <v>40</v>
      </c>
      <c r="E46" s="6"/>
      <c r="F46" s="10">
        <f t="shared" si="0"/>
        <v>-40</v>
      </c>
      <c r="G46" s="10" t="s">
        <v>45</v>
      </c>
      <c r="H46" s="10" t="str">
        <f>VLOOKUP(NovData[[#This Row],[Sub-category]],TblDV[],2,0)</f>
        <v>Transport</v>
      </c>
      <c r="I46" s="10" t="str">
        <f>VLOOKUP(NovData[[#This Row],[Sub-category]],TblDV[],3,0)</f>
        <v>Expense</v>
      </c>
    </row>
    <row r="47" spans="1:9" ht="18.75" x14ac:dyDescent="0.3">
      <c r="A47" s="6" t="s">
        <v>41</v>
      </c>
      <c r="B47" s="9">
        <v>44530</v>
      </c>
      <c r="C47" s="6" t="s">
        <v>74</v>
      </c>
      <c r="D47" s="6">
        <v>30</v>
      </c>
      <c r="E47" s="6"/>
      <c r="F47" s="10">
        <f t="shared" si="0"/>
        <v>-30</v>
      </c>
      <c r="G47" s="10" t="s">
        <v>19</v>
      </c>
      <c r="H47" s="10" t="str">
        <f>VLOOKUP(NovData[[#This Row],[Sub-category]],TblDV[],2,0)</f>
        <v>Dining Out</v>
      </c>
      <c r="I47" s="10" t="str">
        <f>VLOOKUP(NovData[[#This Row],[Sub-category]],TblDV[],3,0)</f>
        <v>Expense</v>
      </c>
    </row>
  </sheetData>
  <dataValidations count="1">
    <dataValidation type="list" allowBlank="1" showInputMessage="1" showErrorMessage="1" sqref="G2:G47" xr:uid="{09EADCB0-E612-48C1-A495-7F39C016EE45}">
      <formula1>proper</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Sheet1</vt:lpstr>
      <vt:lpstr>Ansalysis</vt:lpstr>
      <vt:lpstr>Transactions</vt:lpstr>
      <vt:lpstr>Data Validation</vt:lpstr>
      <vt:lpstr>Nov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preranabaraskar03@gmail.com</dc:creator>
  <cp:lastModifiedBy>kinjal gami</cp:lastModifiedBy>
  <dcterms:created xsi:type="dcterms:W3CDTF">2024-08-17T01:59:52Z</dcterms:created>
  <dcterms:modified xsi:type="dcterms:W3CDTF">2025-03-12T11:42:21Z</dcterms:modified>
</cp:coreProperties>
</file>