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AD612C03-ED6D-44D0-97A1-5E59843709C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wyniki" sheetId="4" r:id="rId1"/>
    <sheet name="Arkusz1" sheetId="7" r:id="rId2"/>
    <sheet name="filtr" sheetId="6" r:id="rId3"/>
    <sheet name="gole" sheetId="3" r:id="rId4"/>
    <sheet name="minuty" sheetId="5" r:id="rId5"/>
    <sheet name="skokowa" sheetId="1" r:id="rId6"/>
    <sheet name="ciagla" sheetId="2" r:id="rId7"/>
  </sheets>
  <definedNames>
    <definedName name="_xlnm._FilterDatabase" localSheetId="0" hidden="1">wyniki!$A$1:$X$51</definedName>
  </definedName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2" l="1"/>
  <c r="K44" i="2"/>
  <c r="K39" i="2"/>
  <c r="K40" i="2"/>
  <c r="K41" i="2"/>
  <c r="K42" i="2"/>
  <c r="K43" i="2"/>
  <c r="K38" i="2"/>
  <c r="D30" i="2"/>
  <c r="M7" i="2"/>
  <c r="J7" i="2"/>
  <c r="J8" i="2"/>
  <c r="J9" i="2"/>
  <c r="J10" i="2"/>
  <c r="J11" i="2"/>
  <c r="J6" i="2"/>
  <c r="H7" i="2"/>
  <c r="H8" i="2"/>
  <c r="H9" i="2"/>
  <c r="H10" i="2"/>
  <c r="H11" i="2"/>
  <c r="H6" i="2"/>
  <c r="G7" i="2"/>
  <c r="G8" i="2"/>
  <c r="G9" i="2"/>
  <c r="G10" i="2"/>
  <c r="G11" i="2"/>
  <c r="G6" i="2"/>
  <c r="F7" i="2"/>
  <c r="F8" i="2"/>
  <c r="F9" i="2"/>
  <c r="F10" i="2"/>
  <c r="F11" i="2"/>
  <c r="F6" i="2"/>
  <c r="A56" i="5"/>
  <c r="D19" i="2"/>
  <c r="E7" i="2"/>
  <c r="E8" i="2"/>
  <c r="E9" i="2"/>
  <c r="E10" i="2"/>
  <c r="E11" i="2"/>
  <c r="E6" i="2"/>
  <c r="D7" i="2"/>
  <c r="D8" i="2"/>
  <c r="D9" i="2"/>
  <c r="D10" i="2"/>
  <c r="D11" i="2"/>
  <c r="D6" i="2"/>
  <c r="C7" i="2"/>
  <c r="C8" i="2"/>
  <c r="C9" i="2"/>
  <c r="C10" i="2"/>
  <c r="C11" i="2"/>
  <c r="C6" i="2"/>
  <c r="A43" i="3"/>
  <c r="H29" i="1"/>
  <c r="N29" i="1"/>
  <c r="H18" i="1"/>
  <c r="E7" i="1"/>
  <c r="E8" i="1"/>
  <c r="E9" i="1"/>
  <c r="E10" i="1"/>
  <c r="E6" i="1"/>
  <c r="D7" i="1"/>
  <c r="D8" i="1"/>
  <c r="D9" i="1"/>
  <c r="D10" i="1"/>
  <c r="D6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B36" i="1"/>
  <c r="C29" i="1"/>
  <c r="H7" i="1"/>
  <c r="H8" i="1"/>
  <c r="H9" i="1"/>
  <c r="H10" i="1"/>
  <c r="H6" i="1"/>
  <c r="B7" i="1"/>
  <c r="B8" i="1"/>
  <c r="B9" i="1"/>
  <c r="B10" i="1"/>
  <c r="B6" i="1"/>
  <c r="O54" i="4"/>
  <c r="C18" i="1"/>
  <c r="M11" i="2" l="1"/>
  <c r="M6" i="2"/>
  <c r="M8" i="2"/>
  <c r="M10" i="2"/>
  <c r="M9" i="2"/>
  <c r="F10" i="1"/>
  <c r="K8" i="1"/>
  <c r="K7" i="1"/>
  <c r="K9" i="1"/>
  <c r="K6" i="1"/>
  <c r="C8" i="1"/>
  <c r="F7" i="1"/>
  <c r="C7" i="1"/>
  <c r="F6" i="1"/>
  <c r="C6" i="1"/>
  <c r="K10" i="1"/>
  <c r="F9" i="1"/>
  <c r="F8" i="1"/>
  <c r="C10" i="1"/>
  <c r="C9" i="1"/>
  <c r="L7" i="2"/>
  <c r="L8" i="2"/>
  <c r="L9" i="2"/>
  <c r="L10" i="2"/>
  <c r="L11" i="2"/>
  <c r="L6" i="2"/>
  <c r="K7" i="2"/>
  <c r="K8" i="2"/>
  <c r="K9" i="2"/>
  <c r="K10" i="2"/>
  <c r="K11" i="2"/>
  <c r="C12" i="2"/>
  <c r="B11" i="1"/>
  <c r="I7" i="1" s="1"/>
  <c r="L12" i="2" l="1"/>
  <c r="E12" i="2"/>
  <c r="K6" i="2"/>
  <c r="J7" i="1"/>
  <c r="C11" i="1"/>
  <c r="J12" i="2" l="1"/>
  <c r="I8" i="1"/>
  <c r="J8" i="1"/>
  <c r="I6" i="1"/>
  <c r="J6" i="1"/>
  <c r="I9" i="1"/>
  <c r="J9" i="1"/>
  <c r="I10" i="1"/>
  <c r="J10" i="1"/>
  <c r="H11" i="1"/>
  <c r="H12" i="2" l="1"/>
  <c r="M12" i="2"/>
  <c r="O19" i="2" s="1"/>
  <c r="K11" i="1"/>
  <c r="J11" i="1"/>
  <c r="F11" i="1"/>
</calcChain>
</file>

<file path=xl/sharedStrings.xml><?xml version="1.0" encoding="utf-8"?>
<sst xmlns="http://schemas.openxmlformats.org/spreadsheetml/2006/main" count="1017" uniqueCount="195">
  <si>
    <r>
      <t>x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* n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</si>
  <si>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r>
      <t>(x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x</t>
    </r>
    <r>
      <rPr>
        <b/>
        <vertAlign val="subscript"/>
        <sz val="14"/>
        <color rgb="FF000000"/>
        <rFont val="Calibri"/>
        <family val="2"/>
        <charset val="238"/>
        <scheme val="minor"/>
      </rPr>
      <t>śr</t>
    </r>
    <r>
      <rPr>
        <b/>
        <sz val="14"/>
        <color rgb="FF000000"/>
        <rFont val="Calibri"/>
        <family val="2"/>
        <charset val="238"/>
        <scheme val="minor"/>
      </rPr>
      <t>)</t>
    </r>
    <r>
      <rPr>
        <b/>
        <vertAlign val="superscript"/>
        <sz val="14"/>
        <color rgb="FF000000"/>
        <rFont val="Calibri"/>
        <family val="2"/>
        <charset val="238"/>
        <scheme val="minor"/>
      </rPr>
      <t>2</t>
    </r>
    <r>
      <rPr>
        <b/>
        <sz val="14"/>
        <color rgb="FF000000"/>
        <rFont val="Calibri"/>
        <family val="2"/>
        <charset val="238"/>
        <scheme val="minor"/>
      </rPr>
      <t xml:space="preserve"> n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</si>
  <si>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t>Ogółem</t>
  </si>
  <si>
    <t>ŚREDNIA ARYTMETYCZNA</t>
  </si>
  <si>
    <t>Zgodnie ze wzorem:</t>
  </si>
  <si>
    <t>ODCHYLENIE STANDARDOWE</t>
  </si>
  <si>
    <r>
      <t>(x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x</t>
    </r>
    <r>
      <rPr>
        <b/>
        <vertAlign val="subscript"/>
        <sz val="14"/>
        <color rgb="FF000000"/>
        <rFont val="Calibri"/>
        <family val="2"/>
        <charset val="238"/>
        <scheme val="minor"/>
      </rPr>
      <t>śr</t>
    </r>
    <r>
      <rPr>
        <b/>
        <sz val="14"/>
        <color rgb="FF000000"/>
        <rFont val="Calibri"/>
        <family val="2"/>
        <charset val="238"/>
        <scheme val="minor"/>
      </rPr>
      <t>)</t>
    </r>
  </si>
  <si>
    <r>
      <t>(x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x</t>
    </r>
    <r>
      <rPr>
        <b/>
        <vertAlign val="subscript"/>
        <sz val="14"/>
        <color rgb="FF000000"/>
        <rFont val="Calibri"/>
        <family val="2"/>
        <charset val="238"/>
        <scheme val="minor"/>
      </rPr>
      <t>śr</t>
    </r>
    <r>
      <rPr>
        <b/>
        <sz val="14"/>
        <color rgb="FF000000"/>
        <rFont val="Calibri"/>
        <family val="2"/>
        <charset val="238"/>
        <scheme val="minor"/>
      </rPr>
      <t>)</t>
    </r>
    <r>
      <rPr>
        <b/>
        <vertAlign val="superscript"/>
        <sz val="14"/>
        <color rgb="FF000000"/>
        <rFont val="Calibri"/>
        <family val="2"/>
        <charset val="238"/>
        <scheme val="minor"/>
      </rPr>
      <t>2</t>
    </r>
  </si>
  <si>
    <t>X</t>
  </si>
  <si>
    <r>
      <t xml:space="preserve">Zmienna losowa </t>
    </r>
    <r>
      <rPr>
        <b/>
        <shadow/>
        <sz val="24"/>
        <color rgb="FF0070C0"/>
        <rFont val="Calibri"/>
        <family val="2"/>
        <charset val="238"/>
      </rPr>
      <t>skokowa</t>
    </r>
  </si>
  <si>
    <r>
      <t>x</t>
    </r>
    <r>
      <rPr>
        <b/>
        <shadow/>
        <vertAlign val="subscript"/>
        <sz val="24"/>
        <color rgb="FF000000"/>
        <rFont val="Calibri"/>
        <family val="2"/>
        <charset val="238"/>
      </rPr>
      <t>i</t>
    </r>
    <r>
      <rPr>
        <b/>
        <shadow/>
        <sz val="24"/>
        <color rgb="FF000000"/>
        <rFont val="Calibri"/>
        <family val="2"/>
        <charset val="238"/>
      </rPr>
      <t xml:space="preserve"> - warianty; n</t>
    </r>
    <r>
      <rPr>
        <b/>
        <shadow/>
        <vertAlign val="subscript"/>
        <sz val="24"/>
        <color rgb="FF000000"/>
        <rFont val="Calibri"/>
        <family val="2"/>
        <charset val="238"/>
      </rPr>
      <t>i</t>
    </r>
    <r>
      <rPr>
        <b/>
        <shadow/>
        <sz val="24"/>
        <color rgb="FF000000"/>
        <rFont val="Calibri"/>
        <family val="2"/>
        <charset val="238"/>
      </rPr>
      <t xml:space="preserve"> - liczebności</t>
    </r>
  </si>
  <si>
    <r>
      <rPr>
        <b/>
        <sz val="12"/>
        <color theme="1"/>
        <rFont val="Calibri"/>
        <family val="2"/>
        <charset val="238"/>
      </rPr>
      <t xml:space="preserve">Prawdopo-dobieństwo
</t>
    </r>
    <r>
      <rPr>
        <b/>
        <sz val="16"/>
        <color theme="1"/>
        <rFont val="Calibri"/>
        <family val="2"/>
        <charset val="238"/>
      </rPr>
      <t>p</t>
    </r>
    <r>
      <rPr>
        <b/>
        <vertAlign val="subscript"/>
        <sz val="16"/>
        <color theme="1"/>
        <rFont val="Calibri"/>
        <family val="2"/>
        <charset val="238"/>
      </rPr>
      <t>i</t>
    </r>
  </si>
  <si>
    <t>WARTOŚĆ OCZEKIWANA</t>
  </si>
  <si>
    <t>Zaprezentuj tą zmienną losową na wykresie oraz wylicz jej podstawowe parametry.</t>
  </si>
  <si>
    <r>
      <t>(x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Ex)</t>
    </r>
    <r>
      <rPr>
        <b/>
        <vertAlign val="superscript"/>
        <sz val="14"/>
        <color rgb="FF000000"/>
        <rFont val="Calibri"/>
        <family val="2"/>
        <charset val="238"/>
        <scheme val="minor"/>
      </rPr>
      <t>2</t>
    </r>
    <r>
      <rPr>
        <b/>
        <sz val="14"/>
        <color rgb="FF000000"/>
        <rFont val="Calibri"/>
        <family val="2"/>
        <charset val="238"/>
        <scheme val="minor"/>
      </rPr>
      <t xml:space="preserve"> p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</si>
  <si>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r>
      <t>x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* p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</si>
  <si>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r>
      <t xml:space="preserve">Zmienna losowa </t>
    </r>
    <r>
      <rPr>
        <b/>
        <shadow/>
        <sz val="24"/>
        <color rgb="FF7030A0"/>
        <rFont val="Calibri"/>
        <family val="2"/>
        <charset val="238"/>
      </rPr>
      <t>ciągła</t>
    </r>
  </si>
  <si>
    <r>
      <t xml:space="preserve">Szereg rozdzielczy </t>
    </r>
    <r>
      <rPr>
        <b/>
        <shadow/>
        <sz val="24"/>
        <color rgb="FF7030A0"/>
        <rFont val="Calibri"/>
        <family val="2"/>
        <charset val="238"/>
      </rPr>
      <t>przedziałowy</t>
    </r>
  </si>
  <si>
    <r>
      <t xml:space="preserve">Szereg rozdzielczy </t>
    </r>
    <r>
      <rPr>
        <b/>
        <shadow/>
        <sz val="24"/>
        <color rgb="FF0070C0"/>
        <rFont val="Calibri"/>
        <family val="2"/>
        <charset val="238"/>
      </rPr>
      <t>punktowy</t>
    </r>
  </si>
  <si>
    <r>
      <t>x'</t>
    </r>
    <r>
      <rPr>
        <b/>
        <shadow/>
        <vertAlign val="subscript"/>
        <sz val="24"/>
        <color rgb="FF000000"/>
        <rFont val="Calibri"/>
        <family val="2"/>
        <charset val="238"/>
      </rPr>
      <t>i</t>
    </r>
    <r>
      <rPr>
        <b/>
        <shadow/>
        <sz val="24"/>
        <color rgb="FF000000"/>
        <rFont val="Calibri"/>
        <family val="2"/>
        <charset val="238"/>
      </rPr>
      <t xml:space="preserve"> - środki przedz.; n</t>
    </r>
    <r>
      <rPr>
        <b/>
        <shadow/>
        <vertAlign val="subscript"/>
        <sz val="24"/>
        <color rgb="FF000000"/>
        <rFont val="Calibri"/>
        <family val="2"/>
        <charset val="238"/>
      </rPr>
      <t>i</t>
    </r>
    <r>
      <rPr>
        <b/>
        <shadow/>
        <sz val="24"/>
        <color rgb="FF000000"/>
        <rFont val="Calibri"/>
        <family val="2"/>
        <charset val="238"/>
      </rPr>
      <t xml:space="preserve"> - liczebności</t>
    </r>
  </si>
  <si>
    <r>
      <t>x'</t>
    </r>
    <r>
      <rPr>
        <b/>
        <vertAlign val="subscript"/>
        <sz val="16"/>
        <color theme="1"/>
        <rFont val="Calibri"/>
        <family val="2"/>
        <charset val="238"/>
      </rPr>
      <t>i</t>
    </r>
  </si>
  <si>
    <r>
      <t>x'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* n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</si>
  <si>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r>
      <t>(x'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x</t>
    </r>
    <r>
      <rPr>
        <b/>
        <vertAlign val="subscript"/>
        <sz val="14"/>
        <color rgb="FF000000"/>
        <rFont val="Calibri"/>
        <family val="2"/>
        <charset val="238"/>
        <scheme val="minor"/>
      </rPr>
      <t>śr</t>
    </r>
    <r>
      <rPr>
        <b/>
        <sz val="14"/>
        <color rgb="FF000000"/>
        <rFont val="Calibri"/>
        <family val="2"/>
        <charset val="238"/>
        <scheme val="minor"/>
      </rPr>
      <t>)</t>
    </r>
  </si>
  <si>
    <r>
      <t>(x'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x</t>
    </r>
    <r>
      <rPr>
        <b/>
        <vertAlign val="subscript"/>
        <sz val="14"/>
        <color rgb="FF000000"/>
        <rFont val="Calibri"/>
        <family val="2"/>
        <charset val="238"/>
        <scheme val="minor"/>
      </rPr>
      <t>śr</t>
    </r>
    <r>
      <rPr>
        <b/>
        <sz val="14"/>
        <color rgb="FF000000"/>
        <rFont val="Calibri"/>
        <family val="2"/>
        <charset val="238"/>
        <scheme val="minor"/>
      </rPr>
      <t>)</t>
    </r>
    <r>
      <rPr>
        <b/>
        <vertAlign val="superscript"/>
        <sz val="14"/>
        <color rgb="FF000000"/>
        <rFont val="Calibri"/>
        <family val="2"/>
        <charset val="238"/>
        <scheme val="minor"/>
      </rPr>
      <t>2</t>
    </r>
  </si>
  <si>
    <r>
      <t>x'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* p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</si>
  <si>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r>
      <t>(x'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Ex)</t>
    </r>
    <r>
      <rPr>
        <b/>
        <vertAlign val="superscript"/>
        <sz val="14"/>
        <color rgb="FF000000"/>
        <rFont val="Calibri"/>
        <family val="2"/>
        <charset val="238"/>
        <scheme val="minor"/>
      </rPr>
      <t>2</t>
    </r>
    <r>
      <rPr>
        <b/>
        <sz val="14"/>
        <color rgb="FF000000"/>
        <rFont val="Calibri"/>
        <family val="2"/>
        <charset val="238"/>
        <scheme val="minor"/>
      </rPr>
      <t xml:space="preserve"> p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</si>
  <si>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r>
      <t>(x'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  <r>
      <rPr>
        <b/>
        <sz val="14"/>
        <color rgb="FF000000"/>
        <rFont val="Calibri"/>
        <family val="2"/>
        <charset val="238"/>
        <scheme val="minor"/>
      </rPr>
      <t xml:space="preserve"> - x</t>
    </r>
    <r>
      <rPr>
        <b/>
        <vertAlign val="subscript"/>
        <sz val="14"/>
        <color rgb="FF000000"/>
        <rFont val="Calibri"/>
        <family val="2"/>
        <charset val="238"/>
        <scheme val="minor"/>
      </rPr>
      <t>śr</t>
    </r>
    <r>
      <rPr>
        <b/>
        <sz val="14"/>
        <color rgb="FF000000"/>
        <rFont val="Calibri"/>
        <family val="2"/>
        <charset val="238"/>
        <scheme val="minor"/>
      </rPr>
      <t>)</t>
    </r>
    <r>
      <rPr>
        <b/>
        <vertAlign val="superscript"/>
        <sz val="14"/>
        <color rgb="FF000000"/>
        <rFont val="Calibri"/>
        <family val="2"/>
        <charset val="238"/>
        <scheme val="minor"/>
      </rPr>
      <t>2</t>
    </r>
    <r>
      <rPr>
        <b/>
        <sz val="14"/>
        <color rgb="FF000000"/>
        <rFont val="Calibri"/>
        <family val="2"/>
        <charset val="238"/>
        <scheme val="minor"/>
      </rPr>
      <t xml:space="preserve"> n</t>
    </r>
    <r>
      <rPr>
        <b/>
        <vertAlign val="subscript"/>
        <sz val="14"/>
        <color rgb="FF000000"/>
        <rFont val="Calibri"/>
        <family val="2"/>
        <charset val="238"/>
        <scheme val="minor"/>
      </rPr>
      <t>i</t>
    </r>
  </si>
  <si>
    <t xml:space="preserve">Data </t>
  </si>
  <si>
    <t>Gospodarz</t>
  </si>
  <si>
    <t>Gość</t>
  </si>
  <si>
    <t>Wynik</t>
  </si>
  <si>
    <t>Gole</t>
  </si>
  <si>
    <t>-</t>
  </si>
  <si>
    <t>Minuty</t>
  </si>
  <si>
    <t>90+1'</t>
  </si>
  <si>
    <t>1 mecz</t>
  </si>
  <si>
    <t>2 mecz</t>
  </si>
  <si>
    <t>3 mecz</t>
  </si>
  <si>
    <t>4 mecz</t>
  </si>
  <si>
    <t>5 mecz</t>
  </si>
  <si>
    <t>itd.</t>
  </si>
  <si>
    <r>
      <t xml:space="preserve">X - zmienna los: </t>
    </r>
    <r>
      <rPr>
        <b/>
        <i/>
        <shadow/>
        <sz val="24"/>
        <color rgb="FF0070C0"/>
        <rFont val="Calibri"/>
        <family val="2"/>
        <charset val="238"/>
      </rPr>
      <t>liczba goli</t>
    </r>
  </si>
  <si>
    <r>
      <rPr>
        <b/>
        <sz val="12"/>
        <color theme="1"/>
        <rFont val="Calibri"/>
        <family val="2"/>
        <charset val="238"/>
      </rPr>
      <t xml:space="preserve">Liczba goli
</t>
    </r>
    <r>
      <rPr>
        <b/>
        <sz val="16"/>
        <color theme="1"/>
        <rFont val="Calibri"/>
        <family val="2"/>
        <charset val="238"/>
      </rPr>
      <t>x</t>
    </r>
    <r>
      <rPr>
        <b/>
        <vertAlign val="subscript"/>
        <sz val="16"/>
        <color theme="1"/>
        <rFont val="Calibri"/>
        <family val="2"/>
        <charset val="238"/>
      </rPr>
      <t>i</t>
    </r>
  </si>
  <si>
    <r>
      <rPr>
        <b/>
        <sz val="12"/>
        <color theme="1"/>
        <rFont val="Calibri"/>
        <family val="2"/>
        <charset val="238"/>
      </rPr>
      <t xml:space="preserve">Liczba meczów
</t>
    </r>
    <r>
      <rPr>
        <b/>
        <sz val="16"/>
        <color theme="1"/>
        <rFont val="Calibri"/>
        <family val="2"/>
        <charset val="238"/>
      </rPr>
      <t>n</t>
    </r>
    <r>
      <rPr>
        <b/>
        <vertAlign val="subscript"/>
        <sz val="16"/>
        <color theme="1"/>
        <rFont val="Calibri"/>
        <family val="2"/>
        <charset val="238"/>
      </rPr>
      <t>i</t>
    </r>
  </si>
  <si>
    <t>goli</t>
  </si>
  <si>
    <r>
      <t>goli</t>
    </r>
    <r>
      <rPr>
        <i/>
        <vertAlign val="superscript"/>
        <sz val="12"/>
        <color theme="1"/>
        <rFont val="Czcionka tekstu podstawowego"/>
        <charset val="238"/>
      </rPr>
      <t>2</t>
    </r>
  </si>
  <si>
    <r>
      <t xml:space="preserve">X - zmienna los: </t>
    </r>
    <r>
      <rPr>
        <b/>
        <i/>
        <shadow/>
        <sz val="24"/>
        <color rgb="FF7030A0"/>
        <rFont val="Calibri"/>
        <family val="2"/>
        <charset val="238"/>
      </rPr>
      <t>minuta zdobycia gola</t>
    </r>
  </si>
  <si>
    <r>
      <rPr>
        <b/>
        <sz val="12"/>
        <color theme="1"/>
        <rFont val="Calibri"/>
        <family val="2"/>
        <charset val="238"/>
      </rPr>
      <t xml:space="preserve">Minuta gola
</t>
    </r>
    <r>
      <rPr>
        <b/>
        <sz val="16"/>
        <color theme="1"/>
        <rFont val="Calibri"/>
        <family val="2"/>
        <charset val="238"/>
      </rPr>
      <t>x</t>
    </r>
    <r>
      <rPr>
        <b/>
        <vertAlign val="subscript"/>
        <sz val="16"/>
        <color theme="1"/>
        <rFont val="Calibri"/>
        <family val="2"/>
        <charset val="238"/>
      </rPr>
      <t>i</t>
    </r>
  </si>
  <si>
    <r>
      <rPr>
        <b/>
        <sz val="12"/>
        <color theme="1"/>
        <rFont val="Calibri"/>
        <family val="2"/>
        <charset val="238"/>
      </rPr>
      <t xml:space="preserve">Liczba goli
</t>
    </r>
    <r>
      <rPr>
        <b/>
        <sz val="16"/>
        <color theme="1"/>
        <rFont val="Calibri"/>
        <family val="2"/>
        <charset val="238"/>
      </rPr>
      <t>n</t>
    </r>
    <r>
      <rPr>
        <b/>
        <vertAlign val="subscript"/>
        <sz val="16"/>
        <color theme="1"/>
        <rFont val="Calibri"/>
        <family val="2"/>
        <charset val="238"/>
      </rPr>
      <t>i</t>
    </r>
  </si>
  <si>
    <t>https://statscharts.com/bar/histogram</t>
  </si>
  <si>
    <t>https://mathcracker.com/relative-frequency-graph-maker</t>
  </si>
  <si>
    <t>Podejście statystyczne</t>
  </si>
  <si>
    <t>Podejście probabilistyczne</t>
  </si>
  <si>
    <t>minuta</t>
  </si>
  <si>
    <r>
      <t>minuta</t>
    </r>
    <r>
      <rPr>
        <i/>
        <vertAlign val="superscript"/>
        <sz val="12"/>
        <color theme="1"/>
        <rFont val="Czcionka tekstu podstawowego"/>
        <charset val="238"/>
      </rPr>
      <t>2</t>
    </r>
  </si>
  <si>
    <t>Węgry</t>
  </si>
  <si>
    <t>Polska</t>
  </si>
  <si>
    <t xml:space="preserve">25.03.2021 </t>
  </si>
  <si>
    <t>kwalif. MŚ</t>
  </si>
  <si>
    <t>towarz.</t>
  </si>
  <si>
    <t>Andora</t>
  </si>
  <si>
    <t xml:space="preserve">28.03.2021 </t>
  </si>
  <si>
    <t>Anglia</t>
  </si>
  <si>
    <t>Rosja</t>
  </si>
  <si>
    <t xml:space="preserve">31.03.2021 </t>
  </si>
  <si>
    <t xml:space="preserve">1.06.2021 </t>
  </si>
  <si>
    <t>Islandia</t>
  </si>
  <si>
    <t>EURO</t>
  </si>
  <si>
    <t xml:space="preserve">8.06.2021 </t>
  </si>
  <si>
    <t xml:space="preserve">14.06.2021 </t>
  </si>
  <si>
    <t>Słowacja</t>
  </si>
  <si>
    <t>Hiszpania</t>
  </si>
  <si>
    <t>Szwecja</t>
  </si>
  <si>
    <t xml:space="preserve">19.06.2021 </t>
  </si>
  <si>
    <t xml:space="preserve">23.06.2021 </t>
  </si>
  <si>
    <t>Albania</t>
  </si>
  <si>
    <t xml:space="preserve">2.09.2021 </t>
  </si>
  <si>
    <t>San Marino</t>
  </si>
  <si>
    <t>90+2'</t>
  </si>
  <si>
    <t>90+4'</t>
  </si>
  <si>
    <t xml:space="preserve">5.09.2021 </t>
  </si>
  <si>
    <t xml:space="preserve">8.09.2021 </t>
  </si>
  <si>
    <t xml:space="preserve">9.10.2021 </t>
  </si>
  <si>
    <t xml:space="preserve">12.10.2021 </t>
  </si>
  <si>
    <t xml:space="preserve">12.11.2021 </t>
  </si>
  <si>
    <t>45+2'</t>
  </si>
  <si>
    <t xml:space="preserve">15.11.2021 </t>
  </si>
  <si>
    <t>Rodzaj</t>
  </si>
  <si>
    <t>Gdzie</t>
  </si>
  <si>
    <t>wyjazd</t>
  </si>
  <si>
    <t>turniej</t>
  </si>
  <si>
    <t>dom</t>
  </si>
  <si>
    <t>Lp</t>
  </si>
  <si>
    <t>remis</t>
  </si>
  <si>
    <t>porażka</t>
  </si>
  <si>
    <t>zwycięstwo</t>
  </si>
  <si>
    <t>M2</t>
  </si>
  <si>
    <t>M3</t>
  </si>
  <si>
    <t>M4</t>
  </si>
  <si>
    <t>M5</t>
  </si>
  <si>
    <t>M6</t>
  </si>
  <si>
    <t>M7</t>
  </si>
  <si>
    <t>W2</t>
  </si>
  <si>
    <t>Y</t>
  </si>
  <si>
    <t>Rodzaj wyniku</t>
  </si>
  <si>
    <t>Szkocja</t>
  </si>
  <si>
    <t xml:space="preserve">24.03.2022 </t>
  </si>
  <si>
    <t>Rok</t>
  </si>
  <si>
    <t>baraże MŚ</t>
  </si>
  <si>
    <t xml:space="preserve">29.03.2022 </t>
  </si>
  <si>
    <t xml:space="preserve">1.06.2022 </t>
  </si>
  <si>
    <t>Liga Narodów</t>
  </si>
  <si>
    <t>Walia</t>
  </si>
  <si>
    <t>Belgia</t>
  </si>
  <si>
    <t xml:space="preserve">8.06.2022 </t>
  </si>
  <si>
    <t xml:space="preserve">11.06.2022 </t>
  </si>
  <si>
    <t xml:space="preserve">14.06.2022 </t>
  </si>
  <si>
    <t>Holandia</t>
  </si>
  <si>
    <t xml:space="preserve">22.09.2022 </t>
  </si>
  <si>
    <t xml:space="preserve">25.09.2022 </t>
  </si>
  <si>
    <t>Chile</t>
  </si>
  <si>
    <t xml:space="preserve">16.11.2022 </t>
  </si>
  <si>
    <t xml:space="preserve">22.11.2022 </t>
  </si>
  <si>
    <t>MŚ</t>
  </si>
  <si>
    <t>Meksyk</t>
  </si>
  <si>
    <t>Arabia Saudyjska</t>
  </si>
  <si>
    <t>Argentyna</t>
  </si>
  <si>
    <t xml:space="preserve">26.11.2022 </t>
  </si>
  <si>
    <t xml:space="preserve">30.11.2022 </t>
  </si>
  <si>
    <t>Francja</t>
  </si>
  <si>
    <t>90+9'</t>
  </si>
  <si>
    <t xml:space="preserve">4.12.2022 </t>
  </si>
  <si>
    <t>kwalif. EURO</t>
  </si>
  <si>
    <t>Czechy</t>
  </si>
  <si>
    <t>Niemcy</t>
  </si>
  <si>
    <t xml:space="preserve">24.03.2023 </t>
  </si>
  <si>
    <t xml:space="preserve">27.03.2023 </t>
  </si>
  <si>
    <t xml:space="preserve">16.06.2023 </t>
  </si>
  <si>
    <t>Mołdawia</t>
  </si>
  <si>
    <t>Wyspy Owcze</t>
  </si>
  <si>
    <t xml:space="preserve">20.06.2023 </t>
  </si>
  <si>
    <t xml:space="preserve">7.09.2023 </t>
  </si>
  <si>
    <t xml:space="preserve">10.09.2023 </t>
  </si>
  <si>
    <t xml:space="preserve">12.10.2023 </t>
  </si>
  <si>
    <t xml:space="preserve">15.10.2023 </t>
  </si>
  <si>
    <t xml:space="preserve">17.11.2023 </t>
  </si>
  <si>
    <t>Łotwa</t>
  </si>
  <si>
    <t xml:space="preserve">21.11.2023 </t>
  </si>
  <si>
    <t>Estonia</t>
  </si>
  <si>
    <t xml:space="preserve">21.03.2024 </t>
  </si>
  <si>
    <t>baraże EURO</t>
  </si>
  <si>
    <t>w rzutach karnych</t>
  </si>
  <si>
    <t xml:space="preserve">26.03.2024 </t>
  </si>
  <si>
    <t xml:space="preserve">7.06.2024 </t>
  </si>
  <si>
    <t>Ukraina</t>
  </si>
  <si>
    <t xml:space="preserve">10.06.2024 </t>
  </si>
  <si>
    <t>Turcja</t>
  </si>
  <si>
    <t xml:space="preserve">16.06.2024 </t>
  </si>
  <si>
    <t xml:space="preserve">21.06.2024 </t>
  </si>
  <si>
    <t xml:space="preserve">25.06.2024 </t>
  </si>
  <si>
    <t>Austria</t>
  </si>
  <si>
    <t>90+7'</t>
  </si>
  <si>
    <t>Chorwacja</t>
  </si>
  <si>
    <t>Portugalia</t>
  </si>
  <si>
    <t xml:space="preserve">18.11.2021 </t>
  </si>
  <si>
    <t>https://en.wikipedia.org/wiki/Poland_national_football_team_results_(2020-present)</t>
  </si>
  <si>
    <t>https://inside.fifa.com/fifa-world-ranking/men</t>
  </si>
  <si>
    <t xml:space="preserve">5.09.2024 </t>
  </si>
  <si>
    <t xml:space="preserve">8.09.2024 </t>
  </si>
  <si>
    <t xml:space="preserve">12.10.2024 </t>
  </si>
  <si>
    <t xml:space="preserve">15.10.2024 </t>
  </si>
  <si>
    <t>Która setka</t>
  </si>
  <si>
    <t>Ranking rywala</t>
  </si>
  <si>
    <t>Dokładnie</t>
  </si>
  <si>
    <t>D2</t>
  </si>
  <si>
    <t>Tabela prezentuje liczbę goli strzelonych przez reprezentację Polski w piłce nożnej od roku 2021*:</t>
  </si>
  <si>
    <t>Tabela prezentuje minuty, w których reprezentacja Polski w piłce nożnej strzelała gole od roku 2021*:</t>
  </si>
  <si>
    <r>
      <t xml:space="preserve">WARIANCJA </t>
    </r>
    <r>
      <rPr>
        <i/>
        <sz val="16"/>
        <color theme="1"/>
        <rFont val="Czcionka tekstu podstawowego"/>
        <charset val="238"/>
      </rPr>
      <t>(nie komentujemy)</t>
    </r>
  </si>
  <si>
    <r>
      <t xml:space="preserve">WARIANCJA </t>
    </r>
    <r>
      <rPr>
        <i/>
        <sz val="16"/>
        <color theme="0"/>
        <rFont val="Czcionka tekstu podstawowego"/>
        <charset val="238"/>
      </rPr>
      <t>(nie komentujemy)</t>
    </r>
  </si>
  <si>
    <t>ŚRODEK PRZEDZIAŁU</t>
  </si>
  <si>
    <t>x'i</t>
  </si>
  <si>
    <t>e(x)</t>
  </si>
  <si>
    <t>pi</t>
  </si>
  <si>
    <t>D^2(X)</t>
  </si>
  <si>
    <t>SUMA</t>
  </si>
  <si>
    <t>GOSP</t>
  </si>
  <si>
    <t>GOSC</t>
  </si>
  <si>
    <t>WYNIKGOSP</t>
  </si>
  <si>
    <t>WYNIKGOSC</t>
  </si>
  <si>
    <t>WYNIK</t>
  </si>
  <si>
    <t>GOLE_polski</t>
  </si>
  <si>
    <t>Etykiety wierszy</t>
  </si>
  <si>
    <t>Suma końcowa</t>
  </si>
  <si>
    <t>Suma z WYNIKGOSC</t>
  </si>
  <si>
    <t>Suma z WYNIKGOSP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</si>
</sst>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0.000"/>
    <numFmt numFmtId="166" formatCode="0.0%"/>
  </numFmts>
  <fonts count="5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hadow/>
      <sz val="24"/>
      <color rgb="FF000000"/>
      <name val="Calibri"/>
      <family val="2"/>
      <charset val="238"/>
    </font>
    <font>
      <b/>
      <shadow/>
      <sz val="24"/>
      <color rgb="FF0070C0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vertAlign val="subscript"/>
      <sz val="16"/>
      <color theme="1"/>
      <name val="Calibri"/>
      <family val="2"/>
      <charset val="238"/>
    </font>
    <font>
      <b/>
      <sz val="14"/>
      <color rgb="FF000000"/>
      <name val="Calibri"/>
      <family val="2"/>
      <charset val="238"/>
      <scheme val="minor"/>
    </font>
    <font>
      <b/>
      <vertAlign val="subscript"/>
      <sz val="14"/>
      <color rgb="FF000000"/>
      <name val="Calibri"/>
      <family val="2"/>
      <charset val="238"/>
      <scheme val="minor"/>
    </font>
    <font>
      <b/>
      <vertAlign val="superscript"/>
      <sz val="14"/>
      <color rgb="FF000000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b/>
      <sz val="16"/>
      <color theme="1"/>
      <name val="Czcionka tekstu podstawowego"/>
      <charset val="238"/>
    </font>
    <font>
      <sz val="14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2"/>
      <color theme="1"/>
      <name val="Czcionka tekstu podstawowego"/>
      <charset val="238"/>
    </font>
    <font>
      <b/>
      <sz val="12"/>
      <color rgb="FFFF0000"/>
      <name val="Czcionka tekstu podstawowego"/>
      <charset val="238"/>
    </font>
    <font>
      <b/>
      <shadow/>
      <vertAlign val="subscript"/>
      <sz val="24"/>
      <color rgb="FF000000"/>
      <name val="Calibri"/>
      <family val="2"/>
      <charset val="238"/>
    </font>
    <font>
      <i/>
      <sz val="12"/>
      <color theme="1"/>
      <name val="Calibri"/>
      <family val="2"/>
      <charset val="238"/>
      <scheme val="minor"/>
    </font>
    <font>
      <i/>
      <vertAlign val="superscript"/>
      <sz val="12"/>
      <color theme="1"/>
      <name val="Czcionka tekstu podstawowego"/>
      <charset val="238"/>
    </font>
    <font>
      <b/>
      <sz val="16"/>
      <color theme="0"/>
      <name val="Czcionka tekstu podstawowego"/>
      <charset val="238"/>
    </font>
    <font>
      <b/>
      <i/>
      <shadow/>
      <sz val="24"/>
      <color rgb="FF0070C0"/>
      <name val="Calibri"/>
      <family val="2"/>
      <charset val="238"/>
    </font>
    <font>
      <b/>
      <shadow/>
      <sz val="24"/>
      <color rgb="FF7030A0"/>
      <name val="Calibri"/>
      <family val="2"/>
      <charset val="238"/>
    </font>
    <font>
      <sz val="12"/>
      <color theme="1"/>
      <name val="Calibri"/>
      <family val="2"/>
      <charset val="238"/>
    </font>
    <font>
      <b/>
      <i/>
      <shadow/>
      <sz val="24"/>
      <color rgb="FF7030A0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7030A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u/>
      <sz val="10"/>
      <color theme="1"/>
      <name val="Calibri"/>
      <family val="2"/>
      <charset val="238"/>
      <scheme val="minor"/>
    </font>
    <font>
      <b/>
      <sz val="10"/>
      <color rgb="FF7030A0"/>
      <name val="Calibri"/>
      <family val="2"/>
      <charset val="238"/>
      <scheme val="minor"/>
    </font>
    <font>
      <b/>
      <sz val="10"/>
      <color rgb="FF00B0F0"/>
      <name val="Calibri"/>
      <family val="2"/>
      <charset val="238"/>
      <scheme val="minor"/>
    </font>
    <font>
      <b/>
      <sz val="16"/>
      <color rgb="FF00B0F0"/>
      <name val="Calibri"/>
      <family val="2"/>
      <charset val="238"/>
      <scheme val="minor"/>
    </font>
    <font>
      <b/>
      <sz val="16"/>
      <color rgb="FF0070C0"/>
      <name val="Calibri"/>
      <family val="2"/>
      <charset val="238"/>
      <scheme val="minor"/>
    </font>
    <font>
      <b/>
      <sz val="16"/>
      <color rgb="FF7030A0"/>
      <name val="Calibri"/>
      <family val="2"/>
      <charset val="238"/>
      <scheme val="minor"/>
    </font>
    <font>
      <b/>
      <sz val="16"/>
      <color theme="7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rgb="FFC00000"/>
      <name val="Calibri"/>
      <family val="2"/>
      <charset val="238"/>
      <scheme val="minor"/>
    </font>
    <font>
      <sz val="10"/>
      <color rgb="FF00B0F0"/>
      <name val="Calibri"/>
      <family val="2"/>
      <charset val="238"/>
      <scheme val="minor"/>
    </font>
    <font>
      <sz val="10"/>
      <color theme="9" tint="-0.499984740745262"/>
      <name val="Calibri"/>
      <family val="2"/>
      <charset val="238"/>
      <scheme val="minor"/>
    </font>
    <font>
      <b/>
      <sz val="10"/>
      <color theme="9" tint="-0.499984740745262"/>
      <name val="Calibri"/>
      <family val="2"/>
      <charset val="238"/>
      <scheme val="minor"/>
    </font>
    <font>
      <sz val="10"/>
      <color rgb="FF0070C0"/>
      <name val="Calibri"/>
      <family val="2"/>
      <charset val="238"/>
      <scheme val="minor"/>
    </font>
    <font>
      <i/>
      <sz val="10"/>
      <color theme="9" tint="-0.499984740745262"/>
      <name val="Calibri"/>
      <family val="2"/>
      <charset val="238"/>
      <scheme val="minor"/>
    </font>
    <font>
      <u/>
      <sz val="10"/>
      <color theme="1"/>
      <name val="Calibri"/>
      <family val="2"/>
      <charset val="238"/>
      <scheme val="minor"/>
    </font>
    <font>
      <sz val="16"/>
      <color theme="1"/>
      <name val="Czcionka tekstu podstawowego"/>
      <charset val="238"/>
    </font>
    <font>
      <i/>
      <sz val="16"/>
      <color theme="1"/>
      <name val="Czcionka tekstu podstawowego"/>
      <charset val="238"/>
    </font>
    <font>
      <sz val="16"/>
      <color theme="0"/>
      <name val="Czcionka tekstu podstawowego"/>
      <charset val="238"/>
    </font>
    <font>
      <i/>
      <sz val="16"/>
      <color theme="0"/>
      <name val="Czcionka tekstu podstawowego"/>
      <charset val="238"/>
    </font>
    <font>
      <b/>
      <sz val="1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2" borderId="0" xfId="0" applyFont="1" applyFill="1" applyAlignment="1">
      <alignment horizontal="left" readingOrder="1"/>
    </xf>
    <xf numFmtId="0" fontId="0" fillId="2" borderId="0" xfId="0" applyFill="1"/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4" fillId="4" borderId="0" xfId="0" applyFont="1" applyFill="1"/>
    <xf numFmtId="0" fontId="0" fillId="4" borderId="0" xfId="0" applyFill="1"/>
    <xf numFmtId="0" fontId="15" fillId="0" borderId="0" xfId="0" applyFont="1" applyAlignment="1">
      <alignment horizontal="right"/>
    </xf>
    <xf numFmtId="2" fontId="16" fillId="5" borderId="1" xfId="0" applyNumberFormat="1" applyFont="1" applyFill="1" applyBorder="1"/>
    <xf numFmtId="0" fontId="17" fillId="0" borderId="0" xfId="0" applyFont="1"/>
    <xf numFmtId="0" fontId="18" fillId="0" borderId="0" xfId="0" applyFont="1"/>
    <xf numFmtId="165" fontId="16" fillId="5" borderId="1" xfId="0" applyNumberFormat="1" applyFont="1" applyFill="1" applyBorder="1"/>
    <xf numFmtId="0" fontId="2" fillId="6" borderId="0" xfId="0" applyFont="1" applyFill="1" applyAlignment="1">
      <alignment horizontal="left" readingOrder="1"/>
    </xf>
    <xf numFmtId="0" fontId="0" fillId="6" borderId="0" xfId="0" applyFill="1"/>
    <xf numFmtId="0" fontId="2" fillId="0" borderId="0" xfId="0" applyFont="1" applyFill="1" applyAlignment="1">
      <alignment horizontal="left" readingOrder="1"/>
    </xf>
    <xf numFmtId="0" fontId="12" fillId="3" borderId="1" xfId="0" applyFont="1" applyFill="1" applyBorder="1" applyAlignment="1">
      <alignment horizontal="center" wrapText="1"/>
    </xf>
    <xf numFmtId="166" fontId="20" fillId="0" borderId="0" xfId="2" applyNumberFormat="1" applyFont="1" applyAlignment="1">
      <alignment horizontal="left"/>
    </xf>
    <xf numFmtId="165" fontId="11" fillId="2" borderId="3" xfId="1" applyNumberFormat="1" applyFont="1" applyFill="1" applyBorder="1" applyAlignment="1">
      <alignment horizontal="center" vertical="center" wrapText="1"/>
    </xf>
    <xf numFmtId="0" fontId="0" fillId="7" borderId="0" xfId="0" applyFill="1"/>
    <xf numFmtId="0" fontId="22" fillId="7" borderId="0" xfId="0" applyFont="1" applyFill="1"/>
    <xf numFmtId="0" fontId="8" fillId="2" borderId="1" xfId="0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wrapText="1"/>
    </xf>
    <xf numFmtId="165" fontId="11" fillId="4" borderId="4" xfId="0" applyNumberFormat="1" applyFont="1" applyFill="1" applyBorder="1" applyAlignment="1">
      <alignment horizontal="center" wrapText="1"/>
    </xf>
    <xf numFmtId="165" fontId="12" fillId="2" borderId="1" xfId="0" applyNumberFormat="1" applyFont="1" applyFill="1" applyBorder="1" applyAlignment="1">
      <alignment horizontal="center" wrapText="1"/>
    </xf>
    <xf numFmtId="0" fontId="2" fillId="8" borderId="0" xfId="0" applyFont="1" applyFill="1" applyAlignment="1">
      <alignment horizontal="left" readingOrder="1"/>
    </xf>
    <xf numFmtId="0" fontId="0" fillId="8" borderId="0" xfId="0" applyFill="1"/>
    <xf numFmtId="0" fontId="8" fillId="8" borderId="2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wrapText="1"/>
    </xf>
    <xf numFmtId="165" fontId="11" fillId="8" borderId="3" xfId="1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wrapText="1"/>
    </xf>
    <xf numFmtId="0" fontId="0" fillId="10" borderId="0" xfId="0" applyFill="1"/>
    <xf numFmtId="0" fontId="2" fillId="10" borderId="0" xfId="0" applyFont="1" applyFill="1" applyAlignment="1">
      <alignment horizontal="left" readingOrder="1"/>
    </xf>
    <xf numFmtId="0" fontId="25" fillId="8" borderId="3" xfId="0" quotePrefix="1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wrapText="1"/>
    </xf>
    <xf numFmtId="2" fontId="12" fillId="8" borderId="1" xfId="0" applyNumberFormat="1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12" fillId="9" borderId="2" xfId="0" applyFont="1" applyFill="1" applyBorder="1" applyAlignment="1">
      <alignment horizontal="center" wrapText="1"/>
    </xf>
    <xf numFmtId="0" fontId="27" fillId="0" borderId="0" xfId="0" applyFont="1"/>
    <xf numFmtId="0" fontId="27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9" fillId="12" borderId="0" xfId="0" applyFont="1" applyFill="1" applyAlignment="1">
      <alignment horizontal="center"/>
    </xf>
    <xf numFmtId="0" fontId="29" fillId="12" borderId="0" xfId="0" applyFont="1" applyFill="1" applyAlignment="1">
      <alignment horizontal="right"/>
    </xf>
    <xf numFmtId="0" fontId="32" fillId="0" borderId="0" xfId="0" applyFont="1" applyAlignment="1">
      <alignment horizontal="left"/>
    </xf>
    <xf numFmtId="0" fontId="30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0" fillId="12" borderId="0" xfId="0" applyFont="1" applyFill="1" applyAlignment="1">
      <alignment horizontal="center"/>
    </xf>
    <xf numFmtId="0" fontId="41" fillId="12" borderId="0" xfId="0" applyFont="1" applyFill="1" applyAlignment="1">
      <alignment horizontal="center"/>
    </xf>
    <xf numFmtId="0" fontId="40" fillId="12" borderId="0" xfId="0" applyFont="1" applyFill="1" applyAlignment="1">
      <alignment horizontal="right"/>
    </xf>
    <xf numFmtId="0" fontId="42" fillId="0" borderId="0" xfId="0" applyFont="1"/>
    <xf numFmtId="0" fontId="43" fillId="0" borderId="0" xfId="0" applyFont="1"/>
    <xf numFmtId="0" fontId="41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34" fillId="0" borderId="0" xfId="0" applyFont="1" applyAlignment="1">
      <alignment horizontal="center"/>
    </xf>
    <xf numFmtId="0" fontId="41" fillId="0" borderId="0" xfId="0" applyFont="1"/>
    <xf numFmtId="0" fontId="41" fillId="12" borderId="0" xfId="0" applyFont="1" applyFill="1" applyAlignment="1">
      <alignment horizontal="right"/>
    </xf>
    <xf numFmtId="0" fontId="28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31" fillId="13" borderId="0" xfId="0" applyFont="1" applyFill="1" applyAlignment="1">
      <alignment horizontal="center"/>
    </xf>
    <xf numFmtId="0" fontId="41" fillId="13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49" fillId="14" borderId="0" xfId="0" applyFont="1" applyFill="1"/>
    <xf numFmtId="0" fontId="0" fillId="14" borderId="0" xfId="0" applyFill="1"/>
    <xf numFmtId="0" fontId="47" fillId="12" borderId="0" xfId="0" applyFont="1" applyFill="1"/>
    <xf numFmtId="0" fontId="0" fillId="12" borderId="0" xfId="0" applyFill="1"/>
    <xf numFmtId="0" fontId="13" fillId="15" borderId="0" xfId="0" applyFont="1" applyFill="1"/>
    <xf numFmtId="0" fontId="0" fillId="15" borderId="0" xfId="0" applyFill="1"/>
    <xf numFmtId="0" fontId="25" fillId="8" borderId="7" xfId="0" quotePrefix="1" applyFont="1" applyFill="1" applyBorder="1" applyAlignment="1">
      <alignment horizontal="center" wrapText="1"/>
    </xf>
    <xf numFmtId="165" fontId="11" fillId="4" borderId="7" xfId="0" applyNumberFormat="1" applyFont="1" applyFill="1" applyBorder="1" applyAlignment="1">
      <alignment horizontal="center" wrapText="1"/>
    </xf>
    <xf numFmtId="165" fontId="11" fillId="4" borderId="8" xfId="0" applyNumberFormat="1" applyFont="1" applyFill="1" applyBorder="1" applyAlignment="1">
      <alignment horizontal="center" wrapText="1"/>
    </xf>
    <xf numFmtId="2" fontId="16" fillId="5" borderId="1" xfId="0" applyNumberFormat="1" applyFont="1" applyFill="1" applyBorder="1" applyAlignment="1">
      <alignment horizontal="center"/>
    </xf>
    <xf numFmtId="165" fontId="16" fillId="5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 wrapText="1"/>
    </xf>
    <xf numFmtId="0" fontId="8" fillId="2" borderId="0" xfId="0" applyFont="1" applyFill="1" applyBorder="1" applyAlignment="1">
      <alignment horizontal="center" vertical="center"/>
    </xf>
    <xf numFmtId="165" fontId="27" fillId="0" borderId="0" xfId="0" applyNumberFormat="1" applyFont="1" applyFill="1" applyAlignment="1">
      <alignment horizontal="center"/>
    </xf>
    <xf numFmtId="2" fontId="11" fillId="4" borderId="4" xfId="0" applyNumberFormat="1" applyFont="1" applyFill="1" applyBorder="1" applyAlignment="1">
      <alignment horizontal="center" wrapText="1"/>
    </xf>
    <xf numFmtId="0" fontId="51" fillId="1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colors>
    <mruColors>
      <color rgb="FF999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[parametry rozkladow - POLSKA GOLA.xlsx]Arkusz1!Tabela przestawna1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Arkusz1!$K$3</c:f>
              <c:strCache>
                <c:ptCount val="1"/>
                <c:pt idx="0">
                  <c:v>Suma z WYNIKGOSC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Arkusz1!$J$4:$J$7</c:f>
              <c:strCache>
                <c:ptCount val="3"/>
                <c:pt idx="0">
                  <c:v>porażka</c:v>
                </c:pt>
                <c:pt idx="1">
                  <c:v>remis</c:v>
                </c:pt>
                <c:pt idx="2">
                  <c:v>zwycięstwo</c:v>
                </c:pt>
              </c:strCache>
            </c:strRef>
          </c:cat>
          <c:val>
            <c:numRef>
              <c:f>Arkusz1!$K$4:$K$7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6-4A0C-BA0F-FD81FDFFCCB4}"/>
            </c:ext>
          </c:extLst>
        </c:ser>
        <c:ser>
          <c:idx val="1"/>
          <c:order val="1"/>
          <c:tx>
            <c:strRef>
              <c:f>Arkusz1!$L$3</c:f>
              <c:strCache>
                <c:ptCount val="1"/>
                <c:pt idx="0">
                  <c:v>Suma z WYNIKGOSP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Arkusz1!$J$4:$J$7</c:f>
              <c:strCache>
                <c:ptCount val="3"/>
                <c:pt idx="0">
                  <c:v>porażka</c:v>
                </c:pt>
                <c:pt idx="1">
                  <c:v>remis</c:v>
                </c:pt>
                <c:pt idx="2">
                  <c:v>zwycięstwo</c:v>
                </c:pt>
              </c:strCache>
            </c:strRef>
          </c:cat>
          <c:val>
            <c:numRef>
              <c:f>Arkusz1!$L$4:$L$7</c:f>
              <c:numCache>
                <c:formatCode>General</c:formatCode>
                <c:ptCount val="3"/>
                <c:pt idx="0">
                  <c:v>29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6-4A0C-BA0F-FD81FDFF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74368"/>
        <c:axId val="441379360"/>
      </c:lineChart>
      <c:catAx>
        <c:axId val="4413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379360"/>
        <c:crosses val="autoZero"/>
        <c:auto val="1"/>
        <c:lblAlgn val="ctr"/>
        <c:lblOffset val="100"/>
        <c:noMultiLvlLbl val="0"/>
      </c:catAx>
      <c:valAx>
        <c:axId val="4413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3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skokowa!$A$6:$A$10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skokowa!$B$6:$B$10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1-4344-AD70-3FE66773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84384"/>
        <c:axId val="111586304"/>
      </c:barChart>
      <c:catAx>
        <c:axId val="1115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goli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86304"/>
        <c:crosses val="autoZero"/>
        <c:auto val="1"/>
        <c:lblAlgn val="ctr"/>
        <c:lblOffset val="100"/>
        <c:noMultiLvlLbl val="0"/>
      </c:catAx>
      <c:valAx>
        <c:axId val="111586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meczów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84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skokowa!$A$6:$A$10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skokowa!$H$6:$H$10</c:f>
              <c:numCache>
                <c:formatCode>0.000</c:formatCode>
                <c:ptCount val="5"/>
                <c:pt idx="0">
                  <c:v>0.17499999999999999</c:v>
                </c:pt>
                <c:pt idx="1">
                  <c:v>0.52500000000000002</c:v>
                </c:pt>
                <c:pt idx="2">
                  <c:v>0.17499999999999999</c:v>
                </c:pt>
                <c:pt idx="3">
                  <c:v>0.1</c:v>
                </c:pt>
                <c:pt idx="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B-403B-B5B9-A295AB1B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14304"/>
        <c:axId val="98917376"/>
      </c:barChart>
      <c:catAx>
        <c:axId val="989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goli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17376"/>
        <c:crosses val="autoZero"/>
        <c:auto val="1"/>
        <c:lblAlgn val="ctr"/>
        <c:lblOffset val="100"/>
        <c:noMultiLvlLbl val="0"/>
      </c:catAx>
      <c:valAx>
        <c:axId val="98917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Prawdopodobieństwo (p)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891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ciagla!$B$6:$B$11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ciagla!$J$6:$J$11</c:f>
              <c:numCache>
                <c:formatCode>0.000</c:formatCode>
                <c:ptCount val="6"/>
                <c:pt idx="0">
                  <c:v>0.13725490196078433</c:v>
                </c:pt>
                <c:pt idx="1">
                  <c:v>0.11764705882352941</c:v>
                </c:pt>
                <c:pt idx="2">
                  <c:v>0.15686274509803921</c:v>
                </c:pt>
                <c:pt idx="3">
                  <c:v>0.15686274509803921</c:v>
                </c:pt>
                <c:pt idx="4">
                  <c:v>0.11764705882352941</c:v>
                </c:pt>
                <c:pt idx="5">
                  <c:v>0.31372549019607843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D-4391-B63A-176346A3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438080"/>
        <c:axId val="111464832"/>
      </c:barChart>
      <c:catAx>
        <c:axId val="1114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Minuta gola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pl-PL"/>
          </a:p>
        </c:txPr>
        <c:crossAx val="111464832"/>
        <c:crosses val="autoZero"/>
        <c:auto val="1"/>
        <c:lblAlgn val="ctr"/>
        <c:lblOffset val="100"/>
        <c:noMultiLvlLbl val="0"/>
      </c:catAx>
      <c:valAx>
        <c:axId val="111464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Prawdopodobieństwo (p)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1438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ciagla!$B$6:$B$11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ciagla!$C$6:$C$11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1-4881-92F9-EAE79930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411584"/>
        <c:axId val="111413504"/>
      </c:barChart>
      <c:catAx>
        <c:axId val="1114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Minuta gola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pl-PL"/>
          </a:p>
        </c:txPr>
        <c:crossAx val="111413504"/>
        <c:crosses val="autoZero"/>
        <c:auto val="1"/>
        <c:lblAlgn val="ctr"/>
        <c:lblOffset val="100"/>
        <c:noMultiLvlLbl val="0"/>
      </c:catAx>
      <c:valAx>
        <c:axId val="111413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goli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1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11</xdr:col>
      <xdr:colOff>50625</xdr:colOff>
      <xdr:row>62</xdr:row>
      <xdr:rowOff>86223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5" y="8743950"/>
          <a:ext cx="6480000" cy="13816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11</xdr:col>
      <xdr:colOff>50625</xdr:colOff>
      <xdr:row>83</xdr:row>
      <xdr:rowOff>81715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" y="10201275"/>
          <a:ext cx="6480000" cy="33202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9</xdr:row>
      <xdr:rowOff>23811</xdr:rowOff>
    </xdr:from>
    <xdr:to>
      <xdr:col>14</xdr:col>
      <xdr:colOff>276224</xdr:colOff>
      <xdr:row>29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02A441-10FA-4776-A2EA-A04750D1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203475</xdr:colOff>
      <xdr:row>4</xdr:row>
      <xdr:rowOff>504600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203475</xdr:colOff>
      <xdr:row>12</xdr:row>
      <xdr:rowOff>161700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29</xdr:row>
          <xdr:rowOff>38100</xdr:rowOff>
        </xdr:from>
        <xdr:to>
          <xdr:col>9</xdr:col>
          <xdr:colOff>723900</xdr:colOff>
          <xdr:row>33</xdr:row>
          <xdr:rowOff>219075</xdr:rowOff>
        </xdr:to>
        <xdr:sp macro="" textlink="">
          <xdr:nvSpPr>
            <xdr:cNvPr id="1029" name="Obiekt 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704850</xdr:colOff>
          <xdr:row>29</xdr:row>
          <xdr:rowOff>57150</xdr:rowOff>
        </xdr:from>
        <xdr:to>
          <xdr:col>3</xdr:col>
          <xdr:colOff>238125</xdr:colOff>
          <xdr:row>33</xdr:row>
          <xdr:rowOff>85725</xdr:rowOff>
        </xdr:to>
        <xdr:sp macro="" textlink="">
          <xdr:nvSpPr>
            <xdr:cNvPr id="1030" name="Obiekt 3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29</xdr:row>
          <xdr:rowOff>57150</xdr:rowOff>
        </xdr:from>
        <xdr:to>
          <xdr:col>16</xdr:col>
          <xdr:colOff>228600</xdr:colOff>
          <xdr:row>34</xdr:row>
          <xdr:rowOff>0</xdr:rowOff>
        </xdr:to>
        <xdr:sp macro="" textlink="">
          <xdr:nvSpPr>
            <xdr:cNvPr id="1031" name="Obiekt 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18</xdr:row>
          <xdr:rowOff>38100</xdr:rowOff>
        </xdr:from>
        <xdr:to>
          <xdr:col>3</xdr:col>
          <xdr:colOff>371475</xdr:colOff>
          <xdr:row>23</xdr:row>
          <xdr:rowOff>152400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4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18</xdr:row>
          <xdr:rowOff>38100</xdr:rowOff>
        </xdr:from>
        <xdr:to>
          <xdr:col>9</xdr:col>
          <xdr:colOff>371475</xdr:colOff>
          <xdr:row>23</xdr:row>
          <xdr:rowOff>152400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18</xdr:row>
          <xdr:rowOff>38100</xdr:rowOff>
        </xdr:from>
        <xdr:to>
          <xdr:col>16</xdr:col>
          <xdr:colOff>314325</xdr:colOff>
          <xdr:row>23</xdr:row>
          <xdr:rowOff>152400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18</xdr:col>
      <xdr:colOff>203475</xdr:colOff>
      <xdr:row>12</xdr:row>
      <xdr:rowOff>114075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19</xdr:row>
          <xdr:rowOff>38100</xdr:rowOff>
        </xdr:from>
        <xdr:to>
          <xdr:col>4</xdr:col>
          <xdr:colOff>885825</xdr:colOff>
          <xdr:row>25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19</xdr:row>
          <xdr:rowOff>47625</xdr:rowOff>
        </xdr:from>
        <xdr:to>
          <xdr:col>11</xdr:col>
          <xdr:colOff>9525</xdr:colOff>
          <xdr:row>24</xdr:row>
          <xdr:rowOff>200025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5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47625</xdr:colOff>
          <xdr:row>19</xdr:row>
          <xdr:rowOff>47625</xdr:rowOff>
        </xdr:from>
        <xdr:to>
          <xdr:col>17</xdr:col>
          <xdr:colOff>714375</xdr:colOff>
          <xdr:row>25</xdr:row>
          <xdr:rowOff>28575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5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30</xdr:row>
          <xdr:rowOff>28575</xdr:rowOff>
        </xdr:from>
        <xdr:to>
          <xdr:col>10</xdr:col>
          <xdr:colOff>723900</xdr:colOff>
          <xdr:row>35</xdr:row>
          <xdr:rowOff>28575</xdr:rowOff>
        </xdr:to>
        <xdr:sp macro="" textlink="">
          <xdr:nvSpPr>
            <xdr:cNvPr id="2052" name="Obiekt 2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5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30</xdr:row>
          <xdr:rowOff>47625</xdr:rowOff>
        </xdr:from>
        <xdr:to>
          <xdr:col>4</xdr:col>
          <xdr:colOff>600075</xdr:colOff>
          <xdr:row>34</xdr:row>
          <xdr:rowOff>9525</xdr:rowOff>
        </xdr:to>
        <xdr:sp macro="" textlink="">
          <xdr:nvSpPr>
            <xdr:cNvPr id="2053" name="Obiekt 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5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47625</xdr:colOff>
          <xdr:row>30</xdr:row>
          <xdr:rowOff>57150</xdr:rowOff>
        </xdr:from>
        <xdr:to>
          <xdr:col>17</xdr:col>
          <xdr:colOff>409575</xdr:colOff>
          <xdr:row>35</xdr:row>
          <xdr:rowOff>0</xdr:rowOff>
        </xdr:to>
        <xdr:sp macro="" textlink="">
          <xdr:nvSpPr>
            <xdr:cNvPr id="2056" name="Obiekt 5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5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0</xdr:colOff>
      <xdr:row>0</xdr:row>
      <xdr:rowOff>0</xdr:rowOff>
    </xdr:from>
    <xdr:to>
      <xdr:col>18</xdr:col>
      <xdr:colOff>203475</xdr:colOff>
      <xdr:row>4</xdr:row>
      <xdr:rowOff>361725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85.398394328702" createdVersion="7" refreshedVersion="7" minRefreshableVersion="3" recordCount="40" xr:uid="{48C1B643-7A73-4D03-B441-B2F1D7C36BD8}">
  <cacheSource type="worksheet">
    <worksheetSource ref="A1:F41" sheet="Arkusz1"/>
  </cacheSource>
  <cacheFields count="6">
    <cacheField name="GOSP" numFmtId="0">
      <sharedItems count="18">
        <s v="Polska"/>
        <s v="Węgry"/>
        <s v="Anglia"/>
        <s v="Słowacja"/>
        <s v="Hiszpania"/>
        <s v="Szwecja"/>
        <s v="Albania"/>
        <s v="Szkocja"/>
        <s v="Belgia"/>
        <s v="Holandia"/>
        <s v="Walia"/>
        <s v="Meksyk"/>
        <s v="Arabia Saudyjska"/>
        <s v="Argentyna"/>
        <s v="Francja"/>
        <s v="Czechy"/>
        <s v="Austria"/>
        <s v="Chorwacja"/>
      </sharedItems>
    </cacheField>
    <cacheField name="GOSC" numFmtId="0">
      <sharedItems count="17">
        <s v="Holandia"/>
        <s v="Polska"/>
        <s v="Rosja"/>
        <s v="Islandia"/>
        <s v="Albania"/>
        <s v="Anglia"/>
        <s v="Węgry"/>
        <s v="Szwecja"/>
        <s v="Walia"/>
        <s v="Belgia"/>
        <s v="Chile"/>
        <s v="Niemcy"/>
        <s v="Czechy"/>
        <s v="Ukraina"/>
        <s v="Turcja"/>
        <s v="Portugalia"/>
        <s v="Chorwacja"/>
      </sharedItems>
    </cacheField>
    <cacheField name="WYNIKGOSP" numFmtId="0">
      <sharedItems containsSemiMixedTypes="0" containsString="0" containsNumber="1" containsInteger="1" minValue="0" maxValue="6" count="6">
        <n v="1"/>
        <n v="3"/>
        <n v="2"/>
        <n v="4"/>
        <n v="0"/>
        <n v="6"/>
      </sharedItems>
    </cacheField>
    <cacheField name="WYNIKGOSC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WYNIK" numFmtId="0">
      <sharedItems count="3">
        <s v="porażka"/>
        <s v="remis"/>
        <s v="zwycięstwo"/>
      </sharedItems>
    </cacheField>
    <cacheField name="GOLE_polski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n v="1"/>
  </r>
  <r>
    <x v="1"/>
    <x v="1"/>
    <x v="1"/>
    <x v="1"/>
    <x v="1"/>
    <n v="3"/>
  </r>
  <r>
    <x v="2"/>
    <x v="1"/>
    <x v="2"/>
    <x v="2"/>
    <x v="0"/>
    <n v="1"/>
  </r>
  <r>
    <x v="0"/>
    <x v="2"/>
    <x v="0"/>
    <x v="2"/>
    <x v="1"/>
    <n v="1"/>
  </r>
  <r>
    <x v="0"/>
    <x v="3"/>
    <x v="2"/>
    <x v="0"/>
    <x v="1"/>
    <n v="2"/>
  </r>
  <r>
    <x v="3"/>
    <x v="1"/>
    <x v="2"/>
    <x v="2"/>
    <x v="0"/>
    <n v="1"/>
  </r>
  <r>
    <x v="4"/>
    <x v="1"/>
    <x v="0"/>
    <x v="2"/>
    <x v="1"/>
    <n v="1"/>
  </r>
  <r>
    <x v="5"/>
    <x v="1"/>
    <x v="1"/>
    <x v="0"/>
    <x v="0"/>
    <n v="2"/>
  </r>
  <r>
    <x v="0"/>
    <x v="4"/>
    <x v="3"/>
    <x v="2"/>
    <x v="2"/>
    <n v="4"/>
  </r>
  <r>
    <x v="0"/>
    <x v="5"/>
    <x v="0"/>
    <x v="2"/>
    <x v="1"/>
    <n v="1"/>
  </r>
  <r>
    <x v="6"/>
    <x v="1"/>
    <x v="4"/>
    <x v="2"/>
    <x v="2"/>
    <n v="1"/>
  </r>
  <r>
    <x v="0"/>
    <x v="6"/>
    <x v="0"/>
    <x v="0"/>
    <x v="0"/>
    <n v="1"/>
  </r>
  <r>
    <x v="7"/>
    <x v="1"/>
    <x v="0"/>
    <x v="2"/>
    <x v="1"/>
    <n v="1"/>
  </r>
  <r>
    <x v="0"/>
    <x v="7"/>
    <x v="2"/>
    <x v="3"/>
    <x v="2"/>
    <n v="2"/>
  </r>
  <r>
    <x v="0"/>
    <x v="8"/>
    <x v="2"/>
    <x v="2"/>
    <x v="2"/>
    <n v="2"/>
  </r>
  <r>
    <x v="8"/>
    <x v="1"/>
    <x v="5"/>
    <x v="2"/>
    <x v="0"/>
    <n v="1"/>
  </r>
  <r>
    <x v="9"/>
    <x v="1"/>
    <x v="2"/>
    <x v="0"/>
    <x v="1"/>
    <n v="2"/>
  </r>
  <r>
    <x v="0"/>
    <x v="9"/>
    <x v="4"/>
    <x v="2"/>
    <x v="0"/>
    <n v="0"/>
  </r>
  <r>
    <x v="0"/>
    <x v="0"/>
    <x v="4"/>
    <x v="0"/>
    <x v="0"/>
    <n v="0"/>
  </r>
  <r>
    <x v="10"/>
    <x v="1"/>
    <x v="4"/>
    <x v="2"/>
    <x v="2"/>
    <n v="1"/>
  </r>
  <r>
    <x v="0"/>
    <x v="10"/>
    <x v="0"/>
    <x v="3"/>
    <x v="2"/>
    <n v="1"/>
  </r>
  <r>
    <x v="11"/>
    <x v="1"/>
    <x v="4"/>
    <x v="3"/>
    <x v="1"/>
    <n v="0"/>
  </r>
  <r>
    <x v="12"/>
    <x v="1"/>
    <x v="4"/>
    <x v="0"/>
    <x v="2"/>
    <n v="2"/>
  </r>
  <r>
    <x v="13"/>
    <x v="1"/>
    <x v="2"/>
    <x v="3"/>
    <x v="0"/>
    <n v="0"/>
  </r>
  <r>
    <x v="14"/>
    <x v="1"/>
    <x v="1"/>
    <x v="2"/>
    <x v="0"/>
    <n v="1"/>
  </r>
  <r>
    <x v="15"/>
    <x v="1"/>
    <x v="1"/>
    <x v="2"/>
    <x v="0"/>
    <n v="1"/>
  </r>
  <r>
    <x v="0"/>
    <x v="4"/>
    <x v="0"/>
    <x v="3"/>
    <x v="2"/>
    <n v="1"/>
  </r>
  <r>
    <x v="0"/>
    <x v="11"/>
    <x v="0"/>
    <x v="3"/>
    <x v="2"/>
    <n v="1"/>
  </r>
  <r>
    <x v="6"/>
    <x v="1"/>
    <x v="2"/>
    <x v="3"/>
    <x v="0"/>
    <n v="0"/>
  </r>
  <r>
    <x v="0"/>
    <x v="12"/>
    <x v="0"/>
    <x v="2"/>
    <x v="1"/>
    <n v="1"/>
  </r>
  <r>
    <x v="10"/>
    <x v="1"/>
    <x v="4"/>
    <x v="3"/>
    <x v="2"/>
    <n v="0"/>
  </r>
  <r>
    <x v="0"/>
    <x v="13"/>
    <x v="1"/>
    <x v="2"/>
    <x v="2"/>
    <n v="3"/>
  </r>
  <r>
    <x v="0"/>
    <x v="14"/>
    <x v="2"/>
    <x v="2"/>
    <x v="2"/>
    <n v="2"/>
  </r>
  <r>
    <x v="9"/>
    <x v="1"/>
    <x v="2"/>
    <x v="2"/>
    <x v="0"/>
    <n v="1"/>
  </r>
  <r>
    <x v="16"/>
    <x v="1"/>
    <x v="1"/>
    <x v="2"/>
    <x v="0"/>
    <n v="1"/>
  </r>
  <r>
    <x v="14"/>
    <x v="1"/>
    <x v="0"/>
    <x v="2"/>
    <x v="1"/>
    <n v="1"/>
  </r>
  <r>
    <x v="7"/>
    <x v="1"/>
    <x v="2"/>
    <x v="1"/>
    <x v="2"/>
    <n v="3"/>
  </r>
  <r>
    <x v="17"/>
    <x v="1"/>
    <x v="0"/>
    <x v="3"/>
    <x v="0"/>
    <n v="0"/>
  </r>
  <r>
    <x v="0"/>
    <x v="15"/>
    <x v="0"/>
    <x v="1"/>
    <x v="0"/>
    <n v="1"/>
  </r>
  <r>
    <x v="0"/>
    <x v="16"/>
    <x v="1"/>
    <x v="1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F5071-D76A-4415-A218-06AD2310FBAE}" name="Tabela przestawna1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J3:L7" firstHeaderRow="0" firstDataRow="1" firstDataCol="1" rowPageCount="1" colPageCount="1"/>
  <pivotFields count="6">
    <pivotField showAll="0">
      <items count="19">
        <item x="6"/>
        <item x="2"/>
        <item x="12"/>
        <item x="13"/>
        <item x="16"/>
        <item x="8"/>
        <item x="17"/>
        <item x="15"/>
        <item x="14"/>
        <item x="4"/>
        <item x="9"/>
        <item x="11"/>
        <item x="0"/>
        <item x="3"/>
        <item x="7"/>
        <item x="5"/>
        <item x="10"/>
        <item x="1"/>
        <item t="default"/>
      </items>
    </pivotField>
    <pivotField axis="axisPage" showAll="0">
      <items count="18">
        <item x="4"/>
        <item x="5"/>
        <item x="9"/>
        <item x="10"/>
        <item x="16"/>
        <item x="12"/>
        <item x="0"/>
        <item x="3"/>
        <item x="11"/>
        <item x="1"/>
        <item x="15"/>
        <item x="2"/>
        <item x="7"/>
        <item x="14"/>
        <item x="13"/>
        <item x="8"/>
        <item x="6"/>
        <item t="default"/>
      </items>
    </pivotField>
    <pivotField dataField="1" showAll="0">
      <items count="7">
        <item x="4"/>
        <item x="0"/>
        <item x="2"/>
        <item x="1"/>
        <item x="3"/>
        <item x="5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9" hier="-1"/>
  </pageFields>
  <dataFields count="2">
    <dataField name="Suma z WYNIKGOSC" fld="3" baseField="0" baseItem="0"/>
    <dataField name="Suma z WYNIKGOS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Relationship Id="rId1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13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10.emf"/><Relationship Id="rId12" Type="http://schemas.openxmlformats.org/officeDocument/2006/relationships/oleObject" Target="../embeddings/oleObject1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12.emf"/><Relationship Id="rId5" Type="http://schemas.openxmlformats.org/officeDocument/2006/relationships/image" Target="../media/image9.emf"/><Relationship Id="rId15" Type="http://schemas.openxmlformats.org/officeDocument/2006/relationships/image" Target="../media/image14.emf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7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54"/>
  <sheetViews>
    <sheetView workbookViewId="0">
      <selection activeCell="H2" sqref="H2:P51"/>
    </sheetView>
  </sheetViews>
  <sheetFormatPr defaultRowHeight="12.75"/>
  <cols>
    <col min="1" max="1" width="3" style="52" bestFit="1" customWidth="1"/>
    <col min="2" max="2" width="5" style="52" bestFit="1" customWidth="1"/>
    <col min="3" max="3" width="10.28515625" style="52" bestFit="1" customWidth="1"/>
    <col min="4" max="4" width="11.7109375" style="52" bestFit="1" customWidth="1"/>
    <col min="5" max="5" width="6.42578125" style="52" bestFit="1" customWidth="1"/>
    <col min="6" max="6" width="12.5703125" style="52" bestFit="1" customWidth="1"/>
    <col min="7" max="7" width="15.42578125" style="52" customWidth="1"/>
    <col min="8" max="8" width="14.85546875" style="52" bestFit="1" customWidth="1"/>
    <col min="9" max="9" width="1.7109375" style="52" bestFit="1" customWidth="1"/>
    <col min="10" max="10" width="11.7109375" style="52" bestFit="1" customWidth="1"/>
    <col min="11" max="11" width="6.7109375" style="52" bestFit="1" customWidth="1"/>
    <col min="12" max="12" width="1.7109375" style="52" bestFit="1" customWidth="1"/>
    <col min="13" max="13" width="3.7109375" style="52" bestFit="1" customWidth="1"/>
    <col min="14" max="14" width="12" style="52" bestFit="1" customWidth="1"/>
    <col min="15" max="15" width="5.28515625" style="52" bestFit="1" customWidth="1"/>
    <col min="16" max="20" width="21.7109375" style="65" customWidth="1"/>
    <col min="21" max="22" width="3" style="65" customWidth="1"/>
    <col min="23" max="24" width="5.28515625" style="69" bestFit="1" customWidth="1"/>
    <col min="25" max="16384" width="9.140625" style="49"/>
  </cols>
  <sheetData>
    <row r="1" spans="1:24">
      <c r="A1" s="53" t="s">
        <v>92</v>
      </c>
      <c r="B1" s="53" t="s">
        <v>107</v>
      </c>
      <c r="C1" s="53" t="s">
        <v>27</v>
      </c>
      <c r="D1" s="53" t="s">
        <v>87</v>
      </c>
      <c r="E1" s="53" t="s">
        <v>88</v>
      </c>
      <c r="F1" s="53" t="s">
        <v>172</v>
      </c>
      <c r="G1" s="81" t="s">
        <v>171</v>
      </c>
      <c r="H1" s="53" t="s">
        <v>28</v>
      </c>
      <c r="I1" s="52" t="s">
        <v>8</v>
      </c>
      <c r="J1" s="53" t="s">
        <v>29</v>
      </c>
      <c r="K1" s="53" t="s">
        <v>30</v>
      </c>
      <c r="L1" s="52" t="s">
        <v>103</v>
      </c>
      <c r="M1" s="52" t="s">
        <v>102</v>
      </c>
      <c r="N1" s="53" t="s">
        <v>104</v>
      </c>
      <c r="O1" s="53" t="s">
        <v>31</v>
      </c>
      <c r="P1" s="64" t="s">
        <v>33</v>
      </c>
      <c r="Q1" s="65" t="s">
        <v>96</v>
      </c>
      <c r="R1" s="65" t="s">
        <v>97</v>
      </c>
      <c r="S1" s="65" t="s">
        <v>98</v>
      </c>
      <c r="T1" s="65" t="s">
        <v>99</v>
      </c>
      <c r="U1" s="65" t="s">
        <v>100</v>
      </c>
      <c r="V1" s="65" t="s">
        <v>101</v>
      </c>
      <c r="W1" s="70" t="s">
        <v>173</v>
      </c>
      <c r="X1" s="69" t="s">
        <v>174</v>
      </c>
    </row>
    <row r="2" spans="1:24" s="75" customFormat="1">
      <c r="A2" s="71">
        <v>1</v>
      </c>
      <c r="B2" s="71">
        <v>2020</v>
      </c>
      <c r="C2" s="71" t="s">
        <v>164</v>
      </c>
      <c r="D2" s="71" t="s">
        <v>111</v>
      </c>
      <c r="E2" s="71" t="s">
        <v>91</v>
      </c>
      <c r="F2" s="74">
        <v>7</v>
      </c>
      <c r="G2" s="74">
        <v>1</v>
      </c>
      <c r="H2" s="71" t="s">
        <v>56</v>
      </c>
      <c r="I2" s="71" t="s">
        <v>32</v>
      </c>
      <c r="J2" s="71" t="s">
        <v>117</v>
      </c>
      <c r="K2" s="71">
        <v>1</v>
      </c>
      <c r="L2" s="71" t="s">
        <v>32</v>
      </c>
      <c r="M2" s="71">
        <v>2</v>
      </c>
      <c r="N2" s="71" t="s">
        <v>94</v>
      </c>
      <c r="O2" s="71">
        <v>1</v>
      </c>
      <c r="P2" s="76">
        <v>6</v>
      </c>
      <c r="Q2" s="67"/>
      <c r="R2" s="67"/>
      <c r="S2" s="67"/>
      <c r="T2" s="67"/>
      <c r="U2" s="67"/>
      <c r="V2" s="67"/>
    </row>
    <row r="3" spans="1:24">
      <c r="A3" s="52">
        <v>2</v>
      </c>
      <c r="B3" s="52">
        <v>2021</v>
      </c>
      <c r="C3" s="52" t="s">
        <v>57</v>
      </c>
      <c r="D3" s="52" t="s">
        <v>58</v>
      </c>
      <c r="E3" s="52" t="s">
        <v>89</v>
      </c>
      <c r="F3" s="52">
        <v>32</v>
      </c>
      <c r="G3" s="52">
        <v>1</v>
      </c>
      <c r="H3" s="52" t="s">
        <v>55</v>
      </c>
      <c r="I3" s="52" t="s">
        <v>32</v>
      </c>
      <c r="J3" s="77" t="s">
        <v>56</v>
      </c>
      <c r="K3" s="52">
        <v>3</v>
      </c>
      <c r="L3" s="52" t="s">
        <v>32</v>
      </c>
      <c r="M3" s="52">
        <v>3</v>
      </c>
      <c r="N3" s="52" t="s">
        <v>93</v>
      </c>
      <c r="O3" s="52">
        <v>3</v>
      </c>
      <c r="P3" s="55">
        <v>60</v>
      </c>
      <c r="Q3" s="54">
        <v>61</v>
      </c>
      <c r="R3" s="54">
        <v>83</v>
      </c>
      <c r="S3" s="54"/>
      <c r="T3" s="54"/>
      <c r="U3" s="54"/>
      <c r="V3" s="54"/>
    </row>
    <row r="4" spans="1:24" hidden="1">
      <c r="A4" s="52">
        <v>3</v>
      </c>
      <c r="B4" s="52">
        <v>2021</v>
      </c>
      <c r="C4" s="52" t="s">
        <v>61</v>
      </c>
      <c r="D4" s="52" t="s">
        <v>58</v>
      </c>
      <c r="E4" s="52" t="s">
        <v>91</v>
      </c>
      <c r="F4" s="52">
        <v>169</v>
      </c>
      <c r="G4" s="52">
        <v>2</v>
      </c>
      <c r="H4" s="77" t="s">
        <v>56</v>
      </c>
      <c r="I4" s="52" t="s">
        <v>32</v>
      </c>
      <c r="J4" s="52" t="s">
        <v>60</v>
      </c>
      <c r="K4" s="52">
        <v>3</v>
      </c>
      <c r="L4" s="52" t="s">
        <v>32</v>
      </c>
      <c r="M4" s="52">
        <v>0</v>
      </c>
      <c r="N4" s="52" t="s">
        <v>95</v>
      </c>
      <c r="O4" s="52">
        <v>3</v>
      </c>
      <c r="P4" s="55">
        <v>30</v>
      </c>
      <c r="Q4" s="54">
        <v>55</v>
      </c>
      <c r="R4" s="54">
        <v>88</v>
      </c>
      <c r="S4" s="54"/>
      <c r="T4" s="54"/>
      <c r="U4" s="54"/>
      <c r="V4" s="54"/>
    </row>
    <row r="5" spans="1:24">
      <c r="A5" s="52">
        <v>4</v>
      </c>
      <c r="B5" s="52">
        <v>2021</v>
      </c>
      <c r="C5" s="52" t="s">
        <v>64</v>
      </c>
      <c r="D5" s="52" t="s">
        <v>58</v>
      </c>
      <c r="E5" s="52" t="s">
        <v>89</v>
      </c>
      <c r="F5" s="52">
        <v>4</v>
      </c>
      <c r="G5" s="52">
        <v>1</v>
      </c>
      <c r="H5" s="52" t="s">
        <v>62</v>
      </c>
      <c r="I5" s="52" t="s">
        <v>32</v>
      </c>
      <c r="J5" s="77" t="s">
        <v>56</v>
      </c>
      <c r="K5" s="52">
        <v>2</v>
      </c>
      <c r="L5" s="52" t="s">
        <v>32</v>
      </c>
      <c r="M5" s="52">
        <v>1</v>
      </c>
      <c r="N5" s="52" t="s">
        <v>94</v>
      </c>
      <c r="O5" s="52">
        <v>1</v>
      </c>
      <c r="P5" s="55">
        <v>58</v>
      </c>
      <c r="Q5" s="54"/>
      <c r="R5" s="54"/>
      <c r="S5" s="54"/>
      <c r="T5" s="54"/>
      <c r="U5" s="54"/>
      <c r="V5" s="54"/>
    </row>
    <row r="6" spans="1:24">
      <c r="A6" s="52">
        <v>5</v>
      </c>
      <c r="B6" s="52">
        <v>2021</v>
      </c>
      <c r="C6" s="52" t="s">
        <v>65</v>
      </c>
      <c r="D6" s="52" t="s">
        <v>59</v>
      </c>
      <c r="E6" s="52" t="s">
        <v>91</v>
      </c>
      <c r="F6" s="52">
        <v>34</v>
      </c>
      <c r="G6" s="52">
        <v>1</v>
      </c>
      <c r="H6" s="77" t="s">
        <v>56</v>
      </c>
      <c r="I6" s="52" t="s">
        <v>32</v>
      </c>
      <c r="J6" s="52" t="s">
        <v>63</v>
      </c>
      <c r="K6" s="52">
        <v>1</v>
      </c>
      <c r="L6" s="52" t="s">
        <v>32</v>
      </c>
      <c r="M6" s="52">
        <v>1</v>
      </c>
      <c r="N6" s="52" t="s">
        <v>93</v>
      </c>
      <c r="O6" s="52">
        <v>1</v>
      </c>
      <c r="P6" s="55">
        <v>4</v>
      </c>
      <c r="Q6" s="54"/>
      <c r="R6" s="54"/>
      <c r="S6" s="54"/>
      <c r="T6" s="54"/>
      <c r="U6" s="54"/>
      <c r="V6" s="54"/>
    </row>
    <row r="7" spans="1:24">
      <c r="A7" s="52">
        <v>6</v>
      </c>
      <c r="B7" s="52">
        <v>2021</v>
      </c>
      <c r="C7" s="52" t="s">
        <v>68</v>
      </c>
      <c r="D7" s="52" t="s">
        <v>59</v>
      </c>
      <c r="E7" s="52" t="s">
        <v>91</v>
      </c>
      <c r="F7" s="52">
        <v>71</v>
      </c>
      <c r="G7" s="52">
        <v>1</v>
      </c>
      <c r="H7" s="77" t="s">
        <v>56</v>
      </c>
      <c r="I7" s="52" t="s">
        <v>32</v>
      </c>
      <c r="J7" s="52" t="s">
        <v>66</v>
      </c>
      <c r="K7" s="52">
        <v>2</v>
      </c>
      <c r="L7" s="52" t="s">
        <v>32</v>
      </c>
      <c r="M7" s="52">
        <v>2</v>
      </c>
      <c r="N7" s="52" t="s">
        <v>93</v>
      </c>
      <c r="O7" s="52">
        <v>2</v>
      </c>
      <c r="P7" s="55">
        <v>34</v>
      </c>
      <c r="Q7" s="54">
        <v>88</v>
      </c>
      <c r="R7" s="54"/>
      <c r="S7" s="54"/>
      <c r="T7" s="54"/>
      <c r="U7" s="54"/>
      <c r="V7" s="54"/>
    </row>
    <row r="8" spans="1:24">
      <c r="A8" s="52">
        <v>7</v>
      </c>
      <c r="B8" s="52">
        <v>2021</v>
      </c>
      <c r="C8" s="52" t="s">
        <v>69</v>
      </c>
      <c r="D8" s="52" t="s">
        <v>67</v>
      </c>
      <c r="E8" s="78" t="s">
        <v>90</v>
      </c>
      <c r="F8" s="52">
        <v>42</v>
      </c>
      <c r="G8" s="52">
        <v>1</v>
      </c>
      <c r="H8" s="52" t="s">
        <v>70</v>
      </c>
      <c r="I8" s="52" t="s">
        <v>32</v>
      </c>
      <c r="J8" s="77" t="s">
        <v>56</v>
      </c>
      <c r="K8" s="52">
        <v>2</v>
      </c>
      <c r="L8" s="52" t="s">
        <v>32</v>
      </c>
      <c r="M8" s="52">
        <v>1</v>
      </c>
      <c r="N8" s="52" t="s">
        <v>94</v>
      </c>
      <c r="O8" s="52">
        <v>1</v>
      </c>
      <c r="P8" s="55">
        <v>46</v>
      </c>
      <c r="Q8" s="54"/>
      <c r="R8" s="54"/>
      <c r="S8" s="54"/>
      <c r="T8" s="54"/>
      <c r="U8" s="54"/>
      <c r="V8" s="54"/>
    </row>
    <row r="9" spans="1:24">
      <c r="A9" s="52">
        <v>8</v>
      </c>
      <c r="B9" s="52">
        <v>2021</v>
      </c>
      <c r="C9" s="52" t="s">
        <v>73</v>
      </c>
      <c r="D9" s="52" t="s">
        <v>67</v>
      </c>
      <c r="E9" s="78" t="s">
        <v>90</v>
      </c>
      <c r="F9" s="52">
        <v>3</v>
      </c>
      <c r="G9" s="52">
        <v>1</v>
      </c>
      <c r="H9" s="52" t="s">
        <v>71</v>
      </c>
      <c r="I9" s="52" t="s">
        <v>32</v>
      </c>
      <c r="J9" s="77" t="s">
        <v>56</v>
      </c>
      <c r="K9" s="52">
        <v>1</v>
      </c>
      <c r="L9" s="52" t="s">
        <v>32</v>
      </c>
      <c r="M9" s="52">
        <v>1</v>
      </c>
      <c r="N9" s="52" t="s">
        <v>93</v>
      </c>
      <c r="O9" s="52">
        <v>1</v>
      </c>
      <c r="P9" s="55">
        <v>54</v>
      </c>
      <c r="Q9" s="54"/>
      <c r="R9" s="54"/>
      <c r="S9" s="54"/>
      <c r="T9" s="54"/>
      <c r="U9" s="54"/>
      <c r="V9" s="54"/>
    </row>
    <row r="10" spans="1:24">
      <c r="A10" s="52">
        <v>9</v>
      </c>
      <c r="B10" s="52">
        <v>2021</v>
      </c>
      <c r="C10" s="52" t="s">
        <v>74</v>
      </c>
      <c r="D10" s="52" t="s">
        <v>67</v>
      </c>
      <c r="E10" s="78" t="s">
        <v>90</v>
      </c>
      <c r="F10" s="52">
        <v>28</v>
      </c>
      <c r="G10" s="52">
        <v>1</v>
      </c>
      <c r="H10" s="52" t="s">
        <v>72</v>
      </c>
      <c r="I10" s="52" t="s">
        <v>32</v>
      </c>
      <c r="J10" s="77" t="s">
        <v>56</v>
      </c>
      <c r="K10" s="52">
        <v>3</v>
      </c>
      <c r="L10" s="52" t="s">
        <v>32</v>
      </c>
      <c r="M10" s="52">
        <v>2</v>
      </c>
      <c r="N10" s="52" t="s">
        <v>94</v>
      </c>
      <c r="O10" s="52">
        <v>2</v>
      </c>
      <c r="P10" s="55">
        <v>61</v>
      </c>
      <c r="Q10" s="54">
        <v>84</v>
      </c>
      <c r="R10" s="54"/>
      <c r="S10" s="54"/>
      <c r="T10" s="54"/>
      <c r="U10" s="54"/>
      <c r="V10" s="54"/>
    </row>
    <row r="11" spans="1:24">
      <c r="A11" s="52">
        <v>10</v>
      </c>
      <c r="B11" s="52">
        <v>2021</v>
      </c>
      <c r="C11" s="52" t="s">
        <v>76</v>
      </c>
      <c r="D11" s="52" t="s">
        <v>58</v>
      </c>
      <c r="E11" s="52" t="s">
        <v>91</v>
      </c>
      <c r="F11" s="52">
        <v>67</v>
      </c>
      <c r="G11" s="52">
        <v>1</v>
      </c>
      <c r="H11" s="77" t="s">
        <v>56</v>
      </c>
      <c r="I11" s="52" t="s">
        <v>32</v>
      </c>
      <c r="J11" s="52" t="s">
        <v>75</v>
      </c>
      <c r="K11" s="52">
        <v>4</v>
      </c>
      <c r="L11" s="52" t="s">
        <v>32</v>
      </c>
      <c r="M11" s="52">
        <v>1</v>
      </c>
      <c r="N11" s="52" t="s">
        <v>95</v>
      </c>
      <c r="O11" s="52">
        <v>4</v>
      </c>
      <c r="P11" s="55">
        <v>12</v>
      </c>
      <c r="Q11" s="54">
        <v>44</v>
      </c>
      <c r="R11" s="54">
        <v>54</v>
      </c>
      <c r="S11" s="54">
        <v>89</v>
      </c>
      <c r="T11" s="54"/>
      <c r="U11" s="54"/>
      <c r="V11" s="54"/>
    </row>
    <row r="12" spans="1:24" hidden="1">
      <c r="A12" s="52">
        <v>11</v>
      </c>
      <c r="B12" s="52">
        <v>2021</v>
      </c>
      <c r="C12" s="52" t="s">
        <v>80</v>
      </c>
      <c r="D12" s="52" t="s">
        <v>58</v>
      </c>
      <c r="E12" s="52" t="s">
        <v>89</v>
      </c>
      <c r="F12" s="52">
        <v>210</v>
      </c>
      <c r="G12" s="52">
        <v>3</v>
      </c>
      <c r="H12" s="52" t="s">
        <v>77</v>
      </c>
      <c r="I12" s="52" t="s">
        <v>32</v>
      </c>
      <c r="J12" s="77" t="s">
        <v>56</v>
      </c>
      <c r="K12" s="52">
        <v>1</v>
      </c>
      <c r="L12" s="52" t="s">
        <v>32</v>
      </c>
      <c r="M12" s="52">
        <v>7</v>
      </c>
      <c r="N12" s="52" t="s">
        <v>95</v>
      </c>
      <c r="O12" s="52">
        <v>7</v>
      </c>
      <c r="P12" s="55">
        <v>5</v>
      </c>
      <c r="Q12" s="54">
        <v>16</v>
      </c>
      <c r="R12" s="54">
        <v>21</v>
      </c>
      <c r="S12" s="54">
        <v>44</v>
      </c>
      <c r="T12" s="54">
        <v>67</v>
      </c>
      <c r="U12" s="66">
        <v>90</v>
      </c>
      <c r="V12" s="66">
        <v>90</v>
      </c>
      <c r="W12" s="69" t="s">
        <v>78</v>
      </c>
      <c r="X12" s="69" t="s">
        <v>79</v>
      </c>
    </row>
    <row r="13" spans="1:24">
      <c r="A13" s="52">
        <v>12</v>
      </c>
      <c r="B13" s="52">
        <v>2021</v>
      </c>
      <c r="C13" s="52" t="s">
        <v>81</v>
      </c>
      <c r="D13" s="52" t="s">
        <v>58</v>
      </c>
      <c r="E13" s="52" t="s">
        <v>91</v>
      </c>
      <c r="F13" s="52">
        <v>4</v>
      </c>
      <c r="G13" s="52">
        <v>1</v>
      </c>
      <c r="H13" s="77" t="s">
        <v>56</v>
      </c>
      <c r="I13" s="52" t="s">
        <v>32</v>
      </c>
      <c r="J13" s="52" t="s">
        <v>62</v>
      </c>
      <c r="K13" s="52">
        <v>1</v>
      </c>
      <c r="L13" s="52" t="s">
        <v>32</v>
      </c>
      <c r="M13" s="52">
        <v>1</v>
      </c>
      <c r="N13" s="52" t="s">
        <v>93</v>
      </c>
      <c r="O13" s="52">
        <v>1</v>
      </c>
      <c r="P13" s="68">
        <v>90</v>
      </c>
      <c r="Q13" s="54"/>
      <c r="R13" s="54"/>
      <c r="S13" s="54"/>
      <c r="T13" s="54"/>
      <c r="U13" s="54"/>
      <c r="V13" s="54"/>
      <c r="W13" s="69" t="s">
        <v>78</v>
      </c>
    </row>
    <row r="14" spans="1:24" hidden="1">
      <c r="A14" s="52">
        <v>13</v>
      </c>
      <c r="B14" s="52">
        <v>2021</v>
      </c>
      <c r="C14" s="52" t="s">
        <v>82</v>
      </c>
      <c r="D14" s="52" t="s">
        <v>58</v>
      </c>
      <c r="E14" s="52" t="s">
        <v>91</v>
      </c>
      <c r="F14" s="52">
        <v>210</v>
      </c>
      <c r="G14" s="52">
        <v>3</v>
      </c>
      <c r="H14" s="77" t="s">
        <v>56</v>
      </c>
      <c r="I14" s="52" t="s">
        <v>32</v>
      </c>
      <c r="J14" s="52" t="s">
        <v>77</v>
      </c>
      <c r="K14" s="52">
        <v>5</v>
      </c>
      <c r="L14" s="52" t="s">
        <v>32</v>
      </c>
      <c r="M14" s="52">
        <v>0</v>
      </c>
      <c r="N14" s="52" t="s">
        <v>95</v>
      </c>
      <c r="O14" s="52">
        <v>5</v>
      </c>
      <c r="P14" s="55">
        <v>10</v>
      </c>
      <c r="Q14" s="54">
        <v>20</v>
      </c>
      <c r="R14" s="54">
        <v>50</v>
      </c>
      <c r="S14" s="54">
        <v>84</v>
      </c>
      <c r="T14" s="66">
        <v>90</v>
      </c>
      <c r="U14" s="54"/>
      <c r="V14" s="54"/>
      <c r="W14" s="69" t="s">
        <v>34</v>
      </c>
    </row>
    <row r="15" spans="1:24">
      <c r="A15" s="52">
        <v>14</v>
      </c>
      <c r="B15" s="52">
        <v>2021</v>
      </c>
      <c r="C15" s="52" t="s">
        <v>83</v>
      </c>
      <c r="D15" s="52" t="s">
        <v>58</v>
      </c>
      <c r="E15" s="52" t="s">
        <v>89</v>
      </c>
      <c r="F15" s="52">
        <v>67</v>
      </c>
      <c r="G15" s="52">
        <v>1</v>
      </c>
      <c r="H15" s="52" t="s">
        <v>75</v>
      </c>
      <c r="I15" s="52" t="s">
        <v>32</v>
      </c>
      <c r="J15" s="77" t="s">
        <v>56</v>
      </c>
      <c r="K15" s="52">
        <v>0</v>
      </c>
      <c r="L15" s="52" t="s">
        <v>32</v>
      </c>
      <c r="M15" s="52">
        <v>1</v>
      </c>
      <c r="N15" s="52" t="s">
        <v>95</v>
      </c>
      <c r="O15" s="52">
        <v>1</v>
      </c>
      <c r="P15" s="55">
        <v>77</v>
      </c>
      <c r="Q15" s="54"/>
      <c r="R15" s="54"/>
      <c r="S15" s="54"/>
      <c r="T15" s="54"/>
      <c r="U15" s="54"/>
      <c r="V15" s="54"/>
    </row>
    <row r="16" spans="1:24" hidden="1">
      <c r="A16" s="52">
        <v>15</v>
      </c>
      <c r="B16" s="52">
        <v>2021</v>
      </c>
      <c r="C16" s="52" t="s">
        <v>84</v>
      </c>
      <c r="D16" s="52" t="s">
        <v>58</v>
      </c>
      <c r="E16" s="52" t="s">
        <v>89</v>
      </c>
      <c r="F16" s="52">
        <v>169</v>
      </c>
      <c r="G16" s="52">
        <v>2</v>
      </c>
      <c r="H16" s="52" t="s">
        <v>60</v>
      </c>
      <c r="I16" s="52" t="s">
        <v>32</v>
      </c>
      <c r="J16" s="77" t="s">
        <v>56</v>
      </c>
      <c r="K16" s="52">
        <v>1</v>
      </c>
      <c r="L16" s="52" t="s">
        <v>32</v>
      </c>
      <c r="M16" s="52">
        <v>4</v>
      </c>
      <c r="N16" s="52" t="s">
        <v>95</v>
      </c>
      <c r="O16" s="52">
        <v>4</v>
      </c>
      <c r="P16" s="55">
        <v>5</v>
      </c>
      <c r="Q16" s="54">
        <v>11</v>
      </c>
      <c r="R16" s="66">
        <v>45</v>
      </c>
      <c r="S16" s="54">
        <v>73</v>
      </c>
      <c r="T16" s="54"/>
      <c r="U16" s="54"/>
      <c r="V16" s="54"/>
      <c r="W16" s="69" t="s">
        <v>85</v>
      </c>
    </row>
    <row r="17" spans="1:23">
      <c r="A17" s="52">
        <v>16</v>
      </c>
      <c r="B17" s="52">
        <v>2021</v>
      </c>
      <c r="C17" s="52" t="s">
        <v>86</v>
      </c>
      <c r="D17" s="52" t="s">
        <v>58</v>
      </c>
      <c r="E17" s="52" t="s">
        <v>91</v>
      </c>
      <c r="F17" s="52">
        <v>32</v>
      </c>
      <c r="G17" s="52">
        <v>1</v>
      </c>
      <c r="H17" s="77" t="s">
        <v>56</v>
      </c>
      <c r="I17" s="52" t="s">
        <v>32</v>
      </c>
      <c r="J17" s="52" t="s">
        <v>55</v>
      </c>
      <c r="K17" s="52">
        <v>1</v>
      </c>
      <c r="L17" s="52" t="s">
        <v>32</v>
      </c>
      <c r="M17" s="52">
        <v>2</v>
      </c>
      <c r="N17" s="52" t="s">
        <v>94</v>
      </c>
      <c r="O17" s="52">
        <v>1</v>
      </c>
      <c r="P17" s="55">
        <v>61</v>
      </c>
      <c r="Q17" s="54"/>
      <c r="R17" s="54"/>
      <c r="S17" s="54"/>
      <c r="T17" s="54"/>
      <c r="U17" s="54"/>
      <c r="V17" s="54"/>
    </row>
    <row r="18" spans="1:23">
      <c r="A18" s="52">
        <v>17</v>
      </c>
      <c r="B18" s="72">
        <v>2022</v>
      </c>
      <c r="C18" s="72" t="s">
        <v>106</v>
      </c>
      <c r="D18" s="52" t="s">
        <v>59</v>
      </c>
      <c r="E18" s="52" t="s">
        <v>89</v>
      </c>
      <c r="F18" s="52">
        <v>52</v>
      </c>
      <c r="G18" s="52">
        <v>1</v>
      </c>
      <c r="H18" s="52" t="s">
        <v>105</v>
      </c>
      <c r="I18" s="52" t="s">
        <v>32</v>
      </c>
      <c r="J18" s="77" t="s">
        <v>56</v>
      </c>
      <c r="K18" s="52">
        <v>1</v>
      </c>
      <c r="L18" s="52" t="s">
        <v>32</v>
      </c>
      <c r="M18" s="52">
        <v>1</v>
      </c>
      <c r="N18" s="52" t="s">
        <v>93</v>
      </c>
      <c r="O18" s="52">
        <v>1</v>
      </c>
      <c r="P18" s="68">
        <v>90</v>
      </c>
      <c r="Q18" s="54"/>
      <c r="R18" s="54"/>
      <c r="S18" s="54"/>
      <c r="T18" s="54"/>
      <c r="U18" s="54"/>
      <c r="V18" s="54"/>
      <c r="W18" s="69" t="s">
        <v>79</v>
      </c>
    </row>
    <row r="19" spans="1:23">
      <c r="A19" s="52">
        <v>18</v>
      </c>
      <c r="B19" s="72">
        <v>2022</v>
      </c>
      <c r="C19" s="72" t="s">
        <v>109</v>
      </c>
      <c r="D19" s="52" t="s">
        <v>108</v>
      </c>
      <c r="E19" s="52" t="s">
        <v>91</v>
      </c>
      <c r="F19" s="52">
        <v>28</v>
      </c>
      <c r="G19" s="52">
        <v>1</v>
      </c>
      <c r="H19" s="77" t="s">
        <v>56</v>
      </c>
      <c r="I19" s="52" t="s">
        <v>32</v>
      </c>
      <c r="J19" s="52" t="s">
        <v>72</v>
      </c>
      <c r="K19" s="52">
        <v>2</v>
      </c>
      <c r="L19" s="52" t="s">
        <v>32</v>
      </c>
      <c r="M19" s="52">
        <v>0</v>
      </c>
      <c r="N19" s="52" t="s">
        <v>95</v>
      </c>
      <c r="O19" s="52">
        <v>2</v>
      </c>
      <c r="P19" s="55">
        <v>50</v>
      </c>
      <c r="Q19" s="54">
        <v>72</v>
      </c>
      <c r="R19" s="54"/>
      <c r="S19" s="54"/>
      <c r="T19" s="54"/>
      <c r="U19" s="54"/>
      <c r="V19" s="54"/>
    </row>
    <row r="20" spans="1:23">
      <c r="A20" s="52">
        <v>19</v>
      </c>
      <c r="B20" s="72">
        <v>2022</v>
      </c>
      <c r="C20" s="72" t="s">
        <v>110</v>
      </c>
      <c r="D20" s="52" t="s">
        <v>111</v>
      </c>
      <c r="E20" s="52" t="s">
        <v>91</v>
      </c>
      <c r="F20" s="52">
        <v>29</v>
      </c>
      <c r="G20" s="52">
        <v>1</v>
      </c>
      <c r="H20" s="77" t="s">
        <v>56</v>
      </c>
      <c r="I20" s="52" t="s">
        <v>32</v>
      </c>
      <c r="J20" s="52" t="s">
        <v>112</v>
      </c>
      <c r="K20" s="52">
        <v>2</v>
      </c>
      <c r="L20" s="52" t="s">
        <v>32</v>
      </c>
      <c r="M20" s="52">
        <v>1</v>
      </c>
      <c r="N20" s="52" t="s">
        <v>95</v>
      </c>
      <c r="O20" s="52">
        <v>2</v>
      </c>
      <c r="P20" s="55">
        <v>72</v>
      </c>
      <c r="Q20" s="54">
        <v>85</v>
      </c>
      <c r="R20" s="54"/>
      <c r="S20" s="54"/>
      <c r="T20" s="54"/>
      <c r="U20" s="54"/>
      <c r="V20" s="54"/>
    </row>
    <row r="21" spans="1:23">
      <c r="A21" s="52">
        <v>20</v>
      </c>
      <c r="B21" s="72">
        <v>2022</v>
      </c>
      <c r="C21" s="72" t="s">
        <v>114</v>
      </c>
      <c r="D21" s="52" t="s">
        <v>111</v>
      </c>
      <c r="E21" s="52" t="s">
        <v>89</v>
      </c>
      <c r="F21" s="52">
        <v>6</v>
      </c>
      <c r="G21" s="52">
        <v>1</v>
      </c>
      <c r="H21" s="52" t="s">
        <v>113</v>
      </c>
      <c r="I21" s="52" t="s">
        <v>32</v>
      </c>
      <c r="J21" s="77" t="s">
        <v>56</v>
      </c>
      <c r="K21" s="52">
        <v>6</v>
      </c>
      <c r="L21" s="52" t="s">
        <v>32</v>
      </c>
      <c r="M21" s="52">
        <v>1</v>
      </c>
      <c r="N21" s="52" t="s">
        <v>94</v>
      </c>
      <c r="O21" s="52">
        <v>1</v>
      </c>
      <c r="P21" s="55">
        <v>28</v>
      </c>
      <c r="Q21" s="54"/>
      <c r="R21" s="54"/>
      <c r="S21" s="54"/>
      <c r="T21" s="54"/>
      <c r="U21" s="54"/>
      <c r="V21" s="54"/>
    </row>
    <row r="22" spans="1:23">
      <c r="A22" s="52">
        <v>21</v>
      </c>
      <c r="B22" s="72">
        <v>2022</v>
      </c>
      <c r="C22" s="72" t="s">
        <v>115</v>
      </c>
      <c r="D22" s="52" t="s">
        <v>111</v>
      </c>
      <c r="E22" s="52" t="s">
        <v>89</v>
      </c>
      <c r="F22" s="52">
        <v>7</v>
      </c>
      <c r="G22" s="52">
        <v>1</v>
      </c>
      <c r="H22" s="52" t="s">
        <v>117</v>
      </c>
      <c r="I22" s="52" t="s">
        <v>32</v>
      </c>
      <c r="J22" s="77" t="s">
        <v>56</v>
      </c>
      <c r="K22" s="52">
        <v>2</v>
      </c>
      <c r="L22" s="52" t="s">
        <v>32</v>
      </c>
      <c r="M22" s="52">
        <v>2</v>
      </c>
      <c r="N22" s="52" t="s">
        <v>93</v>
      </c>
      <c r="O22" s="52">
        <v>2</v>
      </c>
      <c r="P22" s="55">
        <v>18</v>
      </c>
      <c r="Q22" s="54">
        <v>49</v>
      </c>
      <c r="R22" s="54"/>
      <c r="S22" s="54"/>
      <c r="T22" s="54"/>
      <c r="U22" s="54"/>
      <c r="V22" s="54"/>
    </row>
    <row r="23" spans="1:23">
      <c r="A23" s="52">
        <v>22</v>
      </c>
      <c r="B23" s="72">
        <v>2022</v>
      </c>
      <c r="C23" s="72" t="s">
        <v>116</v>
      </c>
      <c r="D23" s="52" t="s">
        <v>111</v>
      </c>
      <c r="E23" s="52" t="s">
        <v>91</v>
      </c>
      <c r="F23" s="52">
        <v>6</v>
      </c>
      <c r="G23" s="52">
        <v>1</v>
      </c>
      <c r="H23" s="77" t="s">
        <v>56</v>
      </c>
      <c r="I23" s="52" t="s">
        <v>32</v>
      </c>
      <c r="J23" s="52" t="s">
        <v>113</v>
      </c>
      <c r="K23" s="52">
        <v>0</v>
      </c>
      <c r="L23" s="52" t="s">
        <v>32</v>
      </c>
      <c r="M23" s="52">
        <v>1</v>
      </c>
      <c r="N23" s="52" t="s">
        <v>94</v>
      </c>
      <c r="O23" s="52">
        <v>0</v>
      </c>
      <c r="P23" s="55"/>
      <c r="Q23" s="54"/>
      <c r="R23" s="54"/>
      <c r="S23" s="54"/>
      <c r="T23" s="54"/>
      <c r="U23" s="54"/>
      <c r="V23" s="54"/>
    </row>
    <row r="24" spans="1:23">
      <c r="A24" s="52">
        <v>23</v>
      </c>
      <c r="B24" s="72">
        <v>2022</v>
      </c>
      <c r="C24" s="72" t="s">
        <v>118</v>
      </c>
      <c r="D24" s="52" t="s">
        <v>111</v>
      </c>
      <c r="E24" s="52" t="s">
        <v>91</v>
      </c>
      <c r="F24" s="52">
        <v>7</v>
      </c>
      <c r="G24" s="52">
        <v>1</v>
      </c>
      <c r="H24" s="77" t="s">
        <v>56</v>
      </c>
      <c r="I24" s="52" t="s">
        <v>32</v>
      </c>
      <c r="J24" s="52" t="s">
        <v>117</v>
      </c>
      <c r="K24" s="52">
        <v>0</v>
      </c>
      <c r="L24" s="52" t="s">
        <v>32</v>
      </c>
      <c r="M24" s="52">
        <v>2</v>
      </c>
      <c r="N24" s="52" t="s">
        <v>94</v>
      </c>
      <c r="O24" s="52">
        <v>0</v>
      </c>
      <c r="P24" s="55"/>
      <c r="Q24" s="54"/>
      <c r="R24" s="54"/>
      <c r="S24" s="54"/>
      <c r="T24" s="54"/>
      <c r="U24" s="54"/>
      <c r="V24" s="54"/>
    </row>
    <row r="25" spans="1:23">
      <c r="A25" s="52">
        <v>24</v>
      </c>
      <c r="B25" s="72">
        <v>2022</v>
      </c>
      <c r="C25" s="72" t="s">
        <v>119</v>
      </c>
      <c r="D25" s="52" t="s">
        <v>111</v>
      </c>
      <c r="E25" s="52" t="s">
        <v>89</v>
      </c>
      <c r="F25" s="52">
        <v>29</v>
      </c>
      <c r="G25" s="52">
        <v>1</v>
      </c>
      <c r="H25" s="52" t="s">
        <v>112</v>
      </c>
      <c r="I25" s="52" t="s">
        <v>32</v>
      </c>
      <c r="J25" s="77" t="s">
        <v>56</v>
      </c>
      <c r="K25" s="52">
        <v>0</v>
      </c>
      <c r="L25" s="52" t="s">
        <v>32</v>
      </c>
      <c r="M25" s="52">
        <v>1</v>
      </c>
      <c r="N25" s="52" t="s">
        <v>95</v>
      </c>
      <c r="O25" s="52">
        <v>1</v>
      </c>
      <c r="P25" s="55">
        <v>58</v>
      </c>
      <c r="Q25" s="54"/>
      <c r="R25" s="54"/>
      <c r="S25" s="54"/>
      <c r="T25" s="54"/>
      <c r="U25" s="54"/>
      <c r="V25" s="54"/>
    </row>
    <row r="26" spans="1:23">
      <c r="A26" s="52">
        <v>25</v>
      </c>
      <c r="B26" s="72">
        <v>2022</v>
      </c>
      <c r="C26" s="72" t="s">
        <v>121</v>
      </c>
      <c r="D26" s="52" t="s">
        <v>59</v>
      </c>
      <c r="E26" s="52" t="s">
        <v>91</v>
      </c>
      <c r="F26" s="52">
        <v>49</v>
      </c>
      <c r="G26" s="52">
        <v>1</v>
      </c>
      <c r="H26" s="77" t="s">
        <v>56</v>
      </c>
      <c r="I26" s="52" t="s">
        <v>32</v>
      </c>
      <c r="J26" s="52" t="s">
        <v>120</v>
      </c>
      <c r="K26" s="52">
        <v>1</v>
      </c>
      <c r="L26" s="52" t="s">
        <v>32</v>
      </c>
      <c r="M26" s="52">
        <v>0</v>
      </c>
      <c r="N26" s="52" t="s">
        <v>95</v>
      </c>
      <c r="O26" s="52">
        <v>1</v>
      </c>
      <c r="P26" s="55">
        <v>85</v>
      </c>
      <c r="Q26" s="54"/>
      <c r="R26" s="54"/>
      <c r="S26" s="54"/>
      <c r="T26" s="54"/>
      <c r="U26" s="54"/>
      <c r="V26" s="54"/>
    </row>
    <row r="27" spans="1:23">
      <c r="A27" s="52">
        <v>26</v>
      </c>
      <c r="B27" s="72">
        <v>2022</v>
      </c>
      <c r="C27" s="72" t="s">
        <v>122</v>
      </c>
      <c r="D27" s="52" t="s">
        <v>123</v>
      </c>
      <c r="E27" s="78" t="s">
        <v>90</v>
      </c>
      <c r="F27" s="52">
        <v>17</v>
      </c>
      <c r="G27" s="52">
        <v>1</v>
      </c>
      <c r="H27" s="52" t="s">
        <v>124</v>
      </c>
      <c r="I27" s="52" t="s">
        <v>32</v>
      </c>
      <c r="J27" s="77" t="s">
        <v>56</v>
      </c>
      <c r="K27" s="52">
        <v>0</v>
      </c>
      <c r="L27" s="52" t="s">
        <v>32</v>
      </c>
      <c r="M27" s="52">
        <v>0</v>
      </c>
      <c r="N27" s="52" t="s">
        <v>93</v>
      </c>
      <c r="O27" s="52">
        <v>0</v>
      </c>
      <c r="P27" s="55"/>
      <c r="Q27" s="54"/>
      <c r="R27" s="54"/>
      <c r="S27" s="54"/>
      <c r="T27" s="54"/>
      <c r="U27" s="54"/>
      <c r="V27" s="54"/>
    </row>
    <row r="28" spans="1:23">
      <c r="A28" s="52">
        <v>27</v>
      </c>
      <c r="B28" s="72">
        <v>2022</v>
      </c>
      <c r="C28" s="72" t="s">
        <v>127</v>
      </c>
      <c r="D28" s="52" t="s">
        <v>123</v>
      </c>
      <c r="E28" s="78" t="s">
        <v>90</v>
      </c>
      <c r="F28" s="52">
        <v>56</v>
      </c>
      <c r="G28" s="52">
        <v>1</v>
      </c>
      <c r="H28" s="52" t="s">
        <v>125</v>
      </c>
      <c r="I28" s="52" t="s">
        <v>32</v>
      </c>
      <c r="J28" s="77" t="s">
        <v>56</v>
      </c>
      <c r="K28" s="52">
        <v>0</v>
      </c>
      <c r="L28" s="52" t="s">
        <v>32</v>
      </c>
      <c r="M28" s="52">
        <v>2</v>
      </c>
      <c r="N28" s="52" t="s">
        <v>95</v>
      </c>
      <c r="O28" s="52">
        <v>2</v>
      </c>
      <c r="P28" s="55">
        <v>39</v>
      </c>
      <c r="Q28" s="54">
        <v>82</v>
      </c>
      <c r="R28" s="54"/>
      <c r="S28" s="54"/>
      <c r="T28" s="54"/>
      <c r="U28" s="54"/>
      <c r="V28" s="54"/>
    </row>
    <row r="29" spans="1:23">
      <c r="A29" s="52">
        <v>28</v>
      </c>
      <c r="B29" s="72">
        <v>2022</v>
      </c>
      <c r="C29" s="72" t="s">
        <v>128</v>
      </c>
      <c r="D29" s="52" t="s">
        <v>123</v>
      </c>
      <c r="E29" s="78" t="s">
        <v>90</v>
      </c>
      <c r="F29" s="52">
        <v>1</v>
      </c>
      <c r="G29" s="52">
        <v>1</v>
      </c>
      <c r="H29" s="52" t="s">
        <v>126</v>
      </c>
      <c r="I29" s="52" t="s">
        <v>32</v>
      </c>
      <c r="J29" s="77" t="s">
        <v>56</v>
      </c>
      <c r="K29" s="52">
        <v>2</v>
      </c>
      <c r="L29" s="52" t="s">
        <v>32</v>
      </c>
      <c r="M29" s="52">
        <v>0</v>
      </c>
      <c r="N29" s="52" t="s">
        <v>94</v>
      </c>
      <c r="O29" s="52">
        <v>0</v>
      </c>
      <c r="P29" s="55"/>
      <c r="Q29" s="54"/>
      <c r="R29" s="54"/>
      <c r="S29" s="54"/>
      <c r="T29" s="54"/>
      <c r="U29" s="54"/>
      <c r="V29" s="54"/>
    </row>
    <row r="30" spans="1:23">
      <c r="A30" s="52">
        <v>29</v>
      </c>
      <c r="B30" s="72">
        <v>2022</v>
      </c>
      <c r="C30" s="72" t="s">
        <v>131</v>
      </c>
      <c r="D30" s="52" t="s">
        <v>123</v>
      </c>
      <c r="E30" s="78" t="s">
        <v>90</v>
      </c>
      <c r="F30" s="52">
        <v>2</v>
      </c>
      <c r="G30" s="52">
        <v>1</v>
      </c>
      <c r="H30" s="52" t="s">
        <v>129</v>
      </c>
      <c r="I30" s="52" t="s">
        <v>32</v>
      </c>
      <c r="J30" s="77" t="s">
        <v>56</v>
      </c>
      <c r="K30" s="52">
        <v>3</v>
      </c>
      <c r="L30" s="52" t="s">
        <v>32</v>
      </c>
      <c r="M30" s="52">
        <v>1</v>
      </c>
      <c r="N30" s="52" t="s">
        <v>94</v>
      </c>
      <c r="O30" s="52">
        <v>1</v>
      </c>
      <c r="P30" s="68">
        <v>90</v>
      </c>
      <c r="Q30" s="54"/>
      <c r="R30" s="54"/>
      <c r="S30" s="54"/>
      <c r="T30" s="54"/>
      <c r="U30" s="54"/>
      <c r="V30" s="54"/>
      <c r="W30" s="69" t="s">
        <v>130</v>
      </c>
    </row>
    <row r="31" spans="1:23">
      <c r="A31" s="52">
        <v>30</v>
      </c>
      <c r="B31" s="52">
        <v>2023</v>
      </c>
      <c r="C31" s="52" t="s">
        <v>135</v>
      </c>
      <c r="D31" s="52" t="s">
        <v>132</v>
      </c>
      <c r="E31" s="52" t="s">
        <v>89</v>
      </c>
      <c r="F31" s="52">
        <v>46</v>
      </c>
      <c r="G31" s="52">
        <v>1</v>
      </c>
      <c r="H31" s="52" t="s">
        <v>133</v>
      </c>
      <c r="I31" s="52" t="s">
        <v>32</v>
      </c>
      <c r="J31" s="77" t="s">
        <v>56</v>
      </c>
      <c r="K31" s="52">
        <v>3</v>
      </c>
      <c r="L31" s="52" t="s">
        <v>32</v>
      </c>
      <c r="M31" s="52">
        <v>1</v>
      </c>
      <c r="N31" s="52" t="s">
        <v>94</v>
      </c>
      <c r="O31" s="52">
        <v>1</v>
      </c>
      <c r="P31" s="55">
        <v>87</v>
      </c>
      <c r="Q31" s="54"/>
      <c r="R31" s="54"/>
      <c r="S31" s="54"/>
      <c r="T31" s="54"/>
      <c r="U31" s="54"/>
      <c r="V31" s="54"/>
    </row>
    <row r="32" spans="1:23">
      <c r="A32" s="52">
        <v>31</v>
      </c>
      <c r="B32" s="52">
        <v>2023</v>
      </c>
      <c r="C32" s="52" t="s">
        <v>136</v>
      </c>
      <c r="D32" s="52" t="s">
        <v>132</v>
      </c>
      <c r="E32" s="52" t="s">
        <v>91</v>
      </c>
      <c r="F32" s="52">
        <v>67</v>
      </c>
      <c r="G32" s="52">
        <v>1</v>
      </c>
      <c r="H32" s="77" t="s">
        <v>56</v>
      </c>
      <c r="I32" s="52" t="s">
        <v>32</v>
      </c>
      <c r="J32" s="52" t="s">
        <v>75</v>
      </c>
      <c r="K32" s="52">
        <v>1</v>
      </c>
      <c r="L32" s="52" t="s">
        <v>32</v>
      </c>
      <c r="M32" s="52">
        <v>0</v>
      </c>
      <c r="N32" s="52" t="s">
        <v>95</v>
      </c>
      <c r="O32" s="52">
        <v>1</v>
      </c>
      <c r="P32" s="55">
        <v>41</v>
      </c>
      <c r="Q32" s="54"/>
      <c r="R32" s="54"/>
      <c r="S32" s="54"/>
      <c r="T32" s="54"/>
      <c r="U32" s="54"/>
      <c r="V32" s="54"/>
    </row>
    <row r="33" spans="1:23">
      <c r="A33" s="52">
        <v>32</v>
      </c>
      <c r="B33" s="52">
        <v>2023</v>
      </c>
      <c r="C33" s="52" t="s">
        <v>137</v>
      </c>
      <c r="D33" s="52" t="s">
        <v>59</v>
      </c>
      <c r="E33" s="52" t="s">
        <v>91</v>
      </c>
      <c r="F33" s="52">
        <v>13</v>
      </c>
      <c r="G33" s="52">
        <v>1</v>
      </c>
      <c r="H33" s="77" t="s">
        <v>56</v>
      </c>
      <c r="I33" s="52" t="s">
        <v>32</v>
      </c>
      <c r="J33" s="52" t="s">
        <v>134</v>
      </c>
      <c r="K33" s="52">
        <v>1</v>
      </c>
      <c r="L33" s="52" t="s">
        <v>32</v>
      </c>
      <c r="M33" s="52">
        <v>0</v>
      </c>
      <c r="N33" s="52" t="s">
        <v>95</v>
      </c>
      <c r="O33" s="52">
        <v>1</v>
      </c>
      <c r="P33" s="55">
        <v>31</v>
      </c>
      <c r="Q33" s="54"/>
      <c r="R33" s="54"/>
      <c r="S33" s="54"/>
      <c r="T33" s="54"/>
      <c r="U33" s="54"/>
      <c r="V33" s="54"/>
    </row>
    <row r="34" spans="1:23" hidden="1">
      <c r="A34" s="52">
        <v>33</v>
      </c>
      <c r="B34" s="52">
        <v>2023</v>
      </c>
      <c r="C34" s="52" t="s">
        <v>140</v>
      </c>
      <c r="D34" s="52" t="s">
        <v>132</v>
      </c>
      <c r="E34" s="52" t="s">
        <v>89</v>
      </c>
      <c r="F34" s="52">
        <v>149</v>
      </c>
      <c r="G34" s="52">
        <v>2</v>
      </c>
      <c r="H34" s="52" t="s">
        <v>138</v>
      </c>
      <c r="I34" s="52" t="s">
        <v>32</v>
      </c>
      <c r="J34" s="77" t="s">
        <v>56</v>
      </c>
      <c r="K34" s="52">
        <v>3</v>
      </c>
      <c r="L34" s="52" t="s">
        <v>32</v>
      </c>
      <c r="M34" s="52">
        <v>2</v>
      </c>
      <c r="N34" s="52" t="s">
        <v>94</v>
      </c>
      <c r="O34" s="52">
        <v>2</v>
      </c>
      <c r="P34" s="55">
        <v>12</v>
      </c>
      <c r="Q34" s="54">
        <v>34</v>
      </c>
      <c r="R34" s="54"/>
      <c r="S34" s="54"/>
      <c r="T34" s="54"/>
      <c r="U34" s="54"/>
      <c r="V34" s="54"/>
    </row>
    <row r="35" spans="1:23" hidden="1">
      <c r="A35" s="52">
        <v>34</v>
      </c>
      <c r="B35" s="52">
        <v>2023</v>
      </c>
      <c r="C35" s="52" t="s">
        <v>141</v>
      </c>
      <c r="D35" s="52" t="s">
        <v>132</v>
      </c>
      <c r="E35" s="52" t="s">
        <v>91</v>
      </c>
      <c r="F35" s="52">
        <v>140</v>
      </c>
      <c r="G35" s="52">
        <v>2</v>
      </c>
      <c r="H35" s="77" t="s">
        <v>56</v>
      </c>
      <c r="I35" s="52" t="s">
        <v>32</v>
      </c>
      <c r="J35" s="52" t="s">
        <v>139</v>
      </c>
      <c r="K35" s="52">
        <v>2</v>
      </c>
      <c r="L35" s="52" t="s">
        <v>32</v>
      </c>
      <c r="M35" s="52">
        <v>0</v>
      </c>
      <c r="N35" s="52" t="s">
        <v>95</v>
      </c>
      <c r="O35" s="52">
        <v>2</v>
      </c>
      <c r="P35" s="55">
        <v>73</v>
      </c>
      <c r="Q35" s="54">
        <v>83</v>
      </c>
      <c r="R35" s="54"/>
      <c r="S35" s="54"/>
      <c r="T35" s="54"/>
      <c r="U35" s="54"/>
      <c r="V35" s="54"/>
    </row>
    <row r="36" spans="1:23">
      <c r="A36" s="52">
        <v>35</v>
      </c>
      <c r="B36" s="52">
        <v>2023</v>
      </c>
      <c r="C36" s="52" t="s">
        <v>142</v>
      </c>
      <c r="D36" s="52" t="s">
        <v>132</v>
      </c>
      <c r="E36" s="52" t="s">
        <v>89</v>
      </c>
      <c r="F36" s="52">
        <v>67</v>
      </c>
      <c r="G36" s="52">
        <v>1</v>
      </c>
      <c r="H36" s="52" t="s">
        <v>75</v>
      </c>
      <c r="I36" s="52" t="s">
        <v>32</v>
      </c>
      <c r="J36" s="77" t="s">
        <v>56</v>
      </c>
      <c r="K36" s="52">
        <v>2</v>
      </c>
      <c r="L36" s="52" t="s">
        <v>32</v>
      </c>
      <c r="M36" s="52">
        <v>0</v>
      </c>
      <c r="N36" s="52" t="s">
        <v>94</v>
      </c>
      <c r="O36" s="52">
        <v>0</v>
      </c>
      <c r="P36" s="55"/>
      <c r="Q36" s="54"/>
      <c r="R36" s="54"/>
      <c r="S36" s="54"/>
      <c r="T36" s="54"/>
      <c r="U36" s="54"/>
      <c r="V36" s="54"/>
    </row>
    <row r="37" spans="1:23" hidden="1">
      <c r="A37" s="52">
        <v>36</v>
      </c>
      <c r="B37" s="52">
        <v>2023</v>
      </c>
      <c r="C37" s="52" t="s">
        <v>143</v>
      </c>
      <c r="D37" s="52" t="s">
        <v>132</v>
      </c>
      <c r="E37" s="52" t="s">
        <v>89</v>
      </c>
      <c r="F37" s="52">
        <v>140</v>
      </c>
      <c r="G37" s="52">
        <v>2</v>
      </c>
      <c r="H37" s="52" t="s">
        <v>139</v>
      </c>
      <c r="I37" s="52" t="s">
        <v>32</v>
      </c>
      <c r="J37" s="77" t="s">
        <v>56</v>
      </c>
      <c r="K37" s="52">
        <v>0</v>
      </c>
      <c r="L37" s="52" t="s">
        <v>32</v>
      </c>
      <c r="M37" s="52">
        <v>2</v>
      </c>
      <c r="N37" s="52" t="s">
        <v>95</v>
      </c>
      <c r="O37" s="52">
        <v>2</v>
      </c>
      <c r="P37" s="55">
        <v>4</v>
      </c>
      <c r="Q37" s="54">
        <v>65</v>
      </c>
      <c r="R37" s="54"/>
      <c r="S37" s="54"/>
      <c r="T37" s="54"/>
      <c r="U37" s="54"/>
      <c r="V37" s="54"/>
    </row>
    <row r="38" spans="1:23" hidden="1">
      <c r="A38" s="52">
        <v>37</v>
      </c>
      <c r="B38" s="52">
        <v>2023</v>
      </c>
      <c r="C38" s="52" t="s">
        <v>144</v>
      </c>
      <c r="D38" s="52" t="s">
        <v>132</v>
      </c>
      <c r="E38" s="52" t="s">
        <v>91</v>
      </c>
      <c r="F38" s="52">
        <v>149</v>
      </c>
      <c r="G38" s="52">
        <v>2</v>
      </c>
      <c r="H38" s="77" t="s">
        <v>56</v>
      </c>
      <c r="I38" s="52" t="s">
        <v>32</v>
      </c>
      <c r="J38" s="52" t="s">
        <v>138</v>
      </c>
      <c r="K38" s="52">
        <v>1</v>
      </c>
      <c r="L38" s="52" t="s">
        <v>32</v>
      </c>
      <c r="M38" s="52">
        <v>1</v>
      </c>
      <c r="N38" s="52" t="s">
        <v>93</v>
      </c>
      <c r="O38" s="52">
        <v>1</v>
      </c>
      <c r="P38" s="55">
        <v>53</v>
      </c>
      <c r="Q38" s="54"/>
      <c r="R38" s="54"/>
      <c r="S38" s="54"/>
      <c r="T38" s="54"/>
      <c r="U38" s="54"/>
      <c r="V38" s="54"/>
    </row>
    <row r="39" spans="1:23">
      <c r="A39" s="52">
        <v>38</v>
      </c>
      <c r="B39" s="52">
        <v>2023</v>
      </c>
      <c r="C39" s="52" t="s">
        <v>145</v>
      </c>
      <c r="D39" s="52" t="s">
        <v>132</v>
      </c>
      <c r="E39" s="52" t="s">
        <v>91</v>
      </c>
      <c r="F39" s="52">
        <v>46</v>
      </c>
      <c r="G39" s="52">
        <v>1</v>
      </c>
      <c r="H39" s="77" t="s">
        <v>56</v>
      </c>
      <c r="I39" s="52" t="s">
        <v>32</v>
      </c>
      <c r="J39" s="52" t="s">
        <v>133</v>
      </c>
      <c r="K39" s="52">
        <v>1</v>
      </c>
      <c r="L39" s="52" t="s">
        <v>32</v>
      </c>
      <c r="M39" s="52">
        <v>1</v>
      </c>
      <c r="N39" s="52" t="s">
        <v>93</v>
      </c>
      <c r="O39" s="52">
        <v>1</v>
      </c>
      <c r="P39" s="55">
        <v>38</v>
      </c>
      <c r="Q39" s="54"/>
      <c r="R39" s="54"/>
      <c r="S39" s="54"/>
      <c r="T39" s="54"/>
      <c r="U39" s="54"/>
      <c r="V39" s="54"/>
    </row>
    <row r="40" spans="1:23" hidden="1">
      <c r="A40" s="52">
        <v>39</v>
      </c>
      <c r="B40" s="52">
        <v>2023</v>
      </c>
      <c r="C40" s="52" t="s">
        <v>147</v>
      </c>
      <c r="D40" s="52" t="s">
        <v>59</v>
      </c>
      <c r="E40" s="52" t="s">
        <v>91</v>
      </c>
      <c r="F40" s="52">
        <v>137</v>
      </c>
      <c r="G40" s="52">
        <v>2</v>
      </c>
      <c r="H40" s="77" t="s">
        <v>56</v>
      </c>
      <c r="I40" s="52" t="s">
        <v>32</v>
      </c>
      <c r="J40" s="52" t="s">
        <v>146</v>
      </c>
      <c r="K40" s="52">
        <v>2</v>
      </c>
      <c r="L40" s="52" t="s">
        <v>32</v>
      </c>
      <c r="M40" s="52">
        <v>0</v>
      </c>
      <c r="N40" s="52" t="s">
        <v>95</v>
      </c>
      <c r="O40" s="52">
        <v>2</v>
      </c>
      <c r="P40" s="55">
        <v>7</v>
      </c>
      <c r="Q40" s="54">
        <v>49</v>
      </c>
      <c r="R40" s="54"/>
      <c r="S40" s="54"/>
      <c r="T40" s="54"/>
      <c r="U40" s="54"/>
      <c r="V40" s="54"/>
    </row>
    <row r="41" spans="1:23" hidden="1">
      <c r="A41" s="52">
        <v>40</v>
      </c>
      <c r="B41" s="72">
        <v>2024</v>
      </c>
      <c r="C41" s="72" t="s">
        <v>149</v>
      </c>
      <c r="D41" s="52" t="s">
        <v>150</v>
      </c>
      <c r="E41" s="52" t="s">
        <v>91</v>
      </c>
      <c r="F41" s="52">
        <v>122</v>
      </c>
      <c r="G41" s="52">
        <v>2</v>
      </c>
      <c r="H41" s="77" t="s">
        <v>56</v>
      </c>
      <c r="I41" s="52" t="s">
        <v>32</v>
      </c>
      <c r="J41" s="52" t="s">
        <v>148</v>
      </c>
      <c r="K41" s="52">
        <v>5</v>
      </c>
      <c r="L41" s="52" t="s">
        <v>32</v>
      </c>
      <c r="M41" s="52">
        <v>1</v>
      </c>
      <c r="N41" s="52" t="s">
        <v>95</v>
      </c>
      <c r="O41" s="52">
        <v>5</v>
      </c>
      <c r="P41" s="55">
        <v>22</v>
      </c>
      <c r="Q41" s="54">
        <v>50</v>
      </c>
      <c r="R41" s="54">
        <v>70</v>
      </c>
      <c r="S41" s="54">
        <v>74</v>
      </c>
      <c r="T41" s="54">
        <v>76</v>
      </c>
      <c r="U41" s="54"/>
      <c r="V41" s="54"/>
    </row>
    <row r="42" spans="1:23">
      <c r="A42" s="52">
        <v>41</v>
      </c>
      <c r="B42" s="72">
        <v>2024</v>
      </c>
      <c r="C42" s="72" t="s">
        <v>152</v>
      </c>
      <c r="D42" s="52" t="s">
        <v>150</v>
      </c>
      <c r="E42" s="52" t="s">
        <v>89</v>
      </c>
      <c r="F42" s="52">
        <v>29</v>
      </c>
      <c r="G42" s="52">
        <v>1</v>
      </c>
      <c r="H42" s="52" t="s">
        <v>112</v>
      </c>
      <c r="I42" s="52" t="s">
        <v>32</v>
      </c>
      <c r="J42" s="77" t="s">
        <v>56</v>
      </c>
      <c r="K42" s="52">
        <v>0</v>
      </c>
      <c r="L42" s="52" t="s">
        <v>32</v>
      </c>
      <c r="M42" s="52">
        <v>0</v>
      </c>
      <c r="N42" s="80" t="s">
        <v>95</v>
      </c>
      <c r="O42" s="52">
        <v>0</v>
      </c>
      <c r="P42" s="55"/>
      <c r="Q42" s="54"/>
      <c r="R42" s="54"/>
      <c r="S42" s="54"/>
      <c r="T42" s="54"/>
      <c r="U42" s="54"/>
      <c r="V42" s="54"/>
      <c r="W42" s="73" t="s">
        <v>151</v>
      </c>
    </row>
    <row r="43" spans="1:23">
      <c r="A43" s="52">
        <v>42</v>
      </c>
      <c r="B43" s="72">
        <v>2024</v>
      </c>
      <c r="C43" s="72" t="s">
        <v>153</v>
      </c>
      <c r="D43" s="52" t="s">
        <v>59</v>
      </c>
      <c r="E43" s="52" t="s">
        <v>91</v>
      </c>
      <c r="F43" s="52">
        <v>24</v>
      </c>
      <c r="G43" s="52">
        <v>1</v>
      </c>
      <c r="H43" s="77" t="s">
        <v>56</v>
      </c>
      <c r="I43" s="52" t="s">
        <v>32</v>
      </c>
      <c r="J43" s="52" t="s">
        <v>154</v>
      </c>
      <c r="K43" s="52">
        <v>3</v>
      </c>
      <c r="L43" s="52" t="s">
        <v>32</v>
      </c>
      <c r="M43" s="52">
        <v>1</v>
      </c>
      <c r="N43" s="52" t="s">
        <v>95</v>
      </c>
      <c r="O43" s="52">
        <v>3</v>
      </c>
      <c r="P43" s="55">
        <v>11</v>
      </c>
      <c r="Q43" s="54">
        <v>16</v>
      </c>
      <c r="R43" s="54">
        <v>30</v>
      </c>
      <c r="S43" s="54"/>
      <c r="T43" s="54"/>
      <c r="U43" s="54"/>
      <c r="V43" s="54"/>
    </row>
    <row r="44" spans="1:23">
      <c r="A44" s="52">
        <v>43</v>
      </c>
      <c r="B44" s="72">
        <v>2024</v>
      </c>
      <c r="C44" s="72" t="s">
        <v>155</v>
      </c>
      <c r="D44" s="52" t="s">
        <v>59</v>
      </c>
      <c r="E44" s="52" t="s">
        <v>91</v>
      </c>
      <c r="F44" s="52">
        <v>26</v>
      </c>
      <c r="G44" s="52">
        <v>1</v>
      </c>
      <c r="H44" s="77" t="s">
        <v>56</v>
      </c>
      <c r="I44" s="52" t="s">
        <v>32</v>
      </c>
      <c r="J44" s="52" t="s">
        <v>156</v>
      </c>
      <c r="K44" s="52">
        <v>2</v>
      </c>
      <c r="L44" s="52" t="s">
        <v>32</v>
      </c>
      <c r="M44" s="52">
        <v>1</v>
      </c>
      <c r="N44" s="52" t="s">
        <v>95</v>
      </c>
      <c r="O44" s="52">
        <v>2</v>
      </c>
      <c r="P44" s="55">
        <v>12</v>
      </c>
      <c r="Q44" s="54">
        <v>90</v>
      </c>
      <c r="R44" s="54"/>
      <c r="S44" s="54"/>
      <c r="T44" s="54"/>
      <c r="U44" s="54"/>
      <c r="V44" s="54"/>
    </row>
    <row r="45" spans="1:23">
      <c r="A45" s="52">
        <v>44</v>
      </c>
      <c r="B45" s="72">
        <v>2024</v>
      </c>
      <c r="C45" s="72" t="s">
        <v>157</v>
      </c>
      <c r="D45" s="52" t="s">
        <v>67</v>
      </c>
      <c r="E45" s="78" t="s">
        <v>90</v>
      </c>
      <c r="F45" s="52">
        <v>7</v>
      </c>
      <c r="G45" s="52">
        <v>1</v>
      </c>
      <c r="H45" s="52" t="s">
        <v>117</v>
      </c>
      <c r="I45" s="52" t="s">
        <v>32</v>
      </c>
      <c r="J45" s="77" t="s">
        <v>56</v>
      </c>
      <c r="K45" s="52">
        <v>2</v>
      </c>
      <c r="L45" s="52" t="s">
        <v>32</v>
      </c>
      <c r="M45" s="52">
        <v>1</v>
      </c>
      <c r="N45" s="52" t="s">
        <v>94</v>
      </c>
      <c r="O45" s="52">
        <v>1</v>
      </c>
      <c r="P45" s="55">
        <v>16</v>
      </c>
      <c r="Q45" s="54"/>
      <c r="R45" s="54"/>
      <c r="S45" s="54"/>
      <c r="T45" s="54"/>
      <c r="U45" s="54"/>
      <c r="V45" s="54"/>
    </row>
    <row r="46" spans="1:23">
      <c r="A46" s="52">
        <v>45</v>
      </c>
      <c r="B46" s="72">
        <v>2024</v>
      </c>
      <c r="C46" s="72" t="s">
        <v>158</v>
      </c>
      <c r="D46" s="52" t="s">
        <v>67</v>
      </c>
      <c r="E46" s="78" t="s">
        <v>90</v>
      </c>
      <c r="F46" s="52">
        <v>22</v>
      </c>
      <c r="G46" s="52">
        <v>1</v>
      </c>
      <c r="H46" s="52" t="s">
        <v>160</v>
      </c>
      <c r="I46" s="52" t="s">
        <v>32</v>
      </c>
      <c r="J46" s="77" t="s">
        <v>56</v>
      </c>
      <c r="K46" s="52">
        <v>3</v>
      </c>
      <c r="L46" s="52" t="s">
        <v>32</v>
      </c>
      <c r="M46" s="52">
        <v>1</v>
      </c>
      <c r="N46" s="52" t="s">
        <v>94</v>
      </c>
      <c r="O46" s="52">
        <v>1</v>
      </c>
      <c r="P46" s="55">
        <v>30</v>
      </c>
      <c r="Q46" s="54"/>
      <c r="R46" s="54"/>
      <c r="S46" s="54"/>
      <c r="T46" s="54"/>
      <c r="U46" s="54"/>
      <c r="V46" s="54"/>
    </row>
    <row r="47" spans="1:23">
      <c r="A47" s="52">
        <v>46</v>
      </c>
      <c r="B47" s="72">
        <v>2024</v>
      </c>
      <c r="C47" s="72" t="s">
        <v>159</v>
      </c>
      <c r="D47" s="52" t="s">
        <v>67</v>
      </c>
      <c r="E47" s="78" t="s">
        <v>90</v>
      </c>
      <c r="F47" s="52">
        <v>2</v>
      </c>
      <c r="G47" s="52">
        <v>1</v>
      </c>
      <c r="H47" s="52" t="s">
        <v>129</v>
      </c>
      <c r="I47" s="52" t="s">
        <v>32</v>
      </c>
      <c r="J47" s="77" t="s">
        <v>56</v>
      </c>
      <c r="K47" s="52">
        <v>1</v>
      </c>
      <c r="L47" s="52" t="s">
        <v>32</v>
      </c>
      <c r="M47" s="52">
        <v>1</v>
      </c>
      <c r="N47" s="52" t="s">
        <v>93</v>
      </c>
      <c r="O47" s="52">
        <v>1</v>
      </c>
      <c r="P47" s="55">
        <v>79</v>
      </c>
      <c r="Q47" s="54"/>
      <c r="R47" s="54"/>
      <c r="S47" s="54"/>
      <c r="T47" s="54"/>
      <c r="U47" s="54"/>
      <c r="V47" s="54"/>
    </row>
    <row r="48" spans="1:23">
      <c r="A48" s="52">
        <v>47</v>
      </c>
      <c r="B48" s="72">
        <v>2024</v>
      </c>
      <c r="C48" s="72" t="s">
        <v>167</v>
      </c>
      <c r="D48" s="52" t="s">
        <v>111</v>
      </c>
      <c r="E48" s="52" t="s">
        <v>89</v>
      </c>
      <c r="F48" s="52">
        <v>52</v>
      </c>
      <c r="G48" s="52">
        <v>1</v>
      </c>
      <c r="H48" s="52" t="s">
        <v>105</v>
      </c>
      <c r="I48" s="52" t="s">
        <v>32</v>
      </c>
      <c r="J48" s="77" t="s">
        <v>56</v>
      </c>
      <c r="K48" s="52">
        <v>2</v>
      </c>
      <c r="L48" s="52" t="s">
        <v>32</v>
      </c>
      <c r="M48" s="52">
        <v>3</v>
      </c>
      <c r="N48" s="52" t="s">
        <v>95</v>
      </c>
      <c r="O48" s="52">
        <v>3</v>
      </c>
      <c r="P48" s="55">
        <v>8</v>
      </c>
      <c r="Q48" s="54">
        <v>44</v>
      </c>
      <c r="R48" s="66">
        <v>90</v>
      </c>
      <c r="S48" s="54"/>
      <c r="T48" s="54"/>
      <c r="U48" s="54"/>
      <c r="V48" s="54"/>
      <c r="W48" s="69" t="s">
        <v>161</v>
      </c>
    </row>
    <row r="49" spans="1:22">
      <c r="A49" s="52">
        <v>48</v>
      </c>
      <c r="B49" s="72">
        <v>2024</v>
      </c>
      <c r="C49" s="72" t="s">
        <v>168</v>
      </c>
      <c r="D49" s="52" t="s">
        <v>111</v>
      </c>
      <c r="E49" s="52" t="s">
        <v>89</v>
      </c>
      <c r="F49" s="52">
        <v>12</v>
      </c>
      <c r="G49" s="52">
        <v>1</v>
      </c>
      <c r="H49" s="52" t="s">
        <v>162</v>
      </c>
      <c r="I49" s="52" t="s">
        <v>32</v>
      </c>
      <c r="J49" s="77" t="s">
        <v>56</v>
      </c>
      <c r="K49" s="52">
        <v>1</v>
      </c>
      <c r="L49" s="52" t="s">
        <v>32</v>
      </c>
      <c r="M49" s="52">
        <v>0</v>
      </c>
      <c r="N49" s="52" t="s">
        <v>94</v>
      </c>
      <c r="O49" s="52">
        <v>0</v>
      </c>
      <c r="P49" s="55"/>
      <c r="Q49" s="54"/>
      <c r="R49" s="54"/>
      <c r="S49" s="54"/>
      <c r="T49" s="54"/>
      <c r="U49" s="54"/>
      <c r="V49" s="54"/>
    </row>
    <row r="50" spans="1:22">
      <c r="A50" s="52">
        <v>49</v>
      </c>
      <c r="B50" s="72">
        <v>2024</v>
      </c>
      <c r="C50" s="72" t="s">
        <v>169</v>
      </c>
      <c r="D50" s="52" t="s">
        <v>111</v>
      </c>
      <c r="E50" s="52" t="s">
        <v>91</v>
      </c>
      <c r="F50" s="52">
        <v>8</v>
      </c>
      <c r="G50" s="52">
        <v>1</v>
      </c>
      <c r="H50" s="77" t="s">
        <v>56</v>
      </c>
      <c r="I50" s="52" t="s">
        <v>32</v>
      </c>
      <c r="J50" s="52" t="s">
        <v>163</v>
      </c>
      <c r="K50" s="52">
        <v>1</v>
      </c>
      <c r="L50" s="52" t="s">
        <v>32</v>
      </c>
      <c r="M50" s="52">
        <v>3</v>
      </c>
      <c r="N50" s="52" t="s">
        <v>94</v>
      </c>
      <c r="O50" s="52">
        <v>1</v>
      </c>
      <c r="P50" s="55">
        <v>78</v>
      </c>
      <c r="Q50" s="54"/>
      <c r="R50" s="54"/>
      <c r="S50" s="54"/>
      <c r="T50" s="54"/>
      <c r="U50" s="54"/>
      <c r="V50" s="54"/>
    </row>
    <row r="51" spans="1:22">
      <c r="A51" s="52">
        <v>50</v>
      </c>
      <c r="B51" s="72">
        <v>2024</v>
      </c>
      <c r="C51" s="72" t="s">
        <v>170</v>
      </c>
      <c r="D51" s="52" t="s">
        <v>111</v>
      </c>
      <c r="E51" s="52" t="s">
        <v>91</v>
      </c>
      <c r="F51" s="52">
        <v>12</v>
      </c>
      <c r="G51" s="52">
        <v>1</v>
      </c>
      <c r="H51" s="77" t="s">
        <v>56</v>
      </c>
      <c r="I51" s="52" t="s">
        <v>32</v>
      </c>
      <c r="J51" s="52" t="s">
        <v>162</v>
      </c>
      <c r="K51" s="52">
        <v>3</v>
      </c>
      <c r="L51" s="52" t="s">
        <v>32</v>
      </c>
      <c r="M51" s="52">
        <v>3</v>
      </c>
      <c r="N51" s="52" t="s">
        <v>93</v>
      </c>
      <c r="O51" s="52">
        <v>3</v>
      </c>
      <c r="P51" s="55">
        <v>5</v>
      </c>
      <c r="Q51" s="54">
        <v>45</v>
      </c>
      <c r="R51" s="54">
        <v>68</v>
      </c>
      <c r="S51" s="54"/>
      <c r="T51" s="54"/>
      <c r="U51" s="54"/>
      <c r="V51" s="54"/>
    </row>
    <row r="53" spans="1:22">
      <c r="A53" s="49"/>
      <c r="B53" s="56" t="s">
        <v>165</v>
      </c>
    </row>
    <row r="54" spans="1:22">
      <c r="B54" s="79" t="s">
        <v>166</v>
      </c>
      <c r="O54" s="52">
        <f>COUNTIF(O2:O51,2)</f>
        <v>11</v>
      </c>
    </row>
  </sheetData>
  <autoFilter ref="A1:X51" xr:uid="{00000000-0009-0000-0000-000000000000}">
    <filterColumn colId="6">
      <filters>
        <filter val="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94FB-DC0C-45FF-BA98-84D653A2B6CB}">
  <dimension ref="A1:L41"/>
  <sheetViews>
    <sheetView workbookViewId="0">
      <selection activeCell="J4" sqref="J4"/>
    </sheetView>
  </sheetViews>
  <sheetFormatPr defaultRowHeight="15"/>
  <cols>
    <col min="3" max="4" width="11.85546875" bestFit="1" customWidth="1"/>
    <col min="5" max="5" width="11.42578125" customWidth="1"/>
    <col min="6" max="6" width="11.85546875" bestFit="1" customWidth="1"/>
    <col min="10" max="10" width="17.7109375" bestFit="1" customWidth="1"/>
    <col min="11" max="12" width="19.140625" bestFit="1" customWidth="1"/>
    <col min="13" max="13" width="16" bestFit="1" customWidth="1"/>
    <col min="14" max="14" width="10.140625" bestFit="1" customWidth="1"/>
    <col min="15" max="15" width="7.28515625" bestFit="1" customWidth="1"/>
    <col min="16" max="16" width="6.42578125" bestFit="1" customWidth="1"/>
    <col min="17" max="17" width="10.140625" bestFit="1" customWidth="1"/>
    <col min="18" max="18" width="7.140625" bestFit="1" customWidth="1"/>
    <col min="19" max="19" width="7.28515625" bestFit="1" customWidth="1"/>
    <col min="20" max="20" width="9.42578125" bestFit="1" customWidth="1"/>
    <col min="21" max="21" width="8.85546875" bestFit="1" customWidth="1"/>
    <col min="22" max="22" width="7.85546875" bestFit="1" customWidth="1"/>
    <col min="23" max="23" width="8.7109375" bestFit="1" customWidth="1"/>
    <col min="24" max="24" width="7.42578125" bestFit="1" customWidth="1"/>
    <col min="25" max="25" width="8" bestFit="1" customWidth="1"/>
    <col min="26" max="26" width="6.140625" bestFit="1" customWidth="1"/>
    <col min="27" max="27" width="6.85546875" bestFit="1" customWidth="1"/>
    <col min="28" max="28" width="14.28515625" bestFit="1" customWidth="1"/>
    <col min="29" max="44" width="19.140625" bestFit="1" customWidth="1"/>
    <col min="45" max="46" width="26.28515625" bestFit="1" customWidth="1"/>
  </cols>
  <sheetData>
    <row r="1" spans="1:1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J1" s="100" t="s">
        <v>186</v>
      </c>
      <c r="K1" t="s">
        <v>56</v>
      </c>
    </row>
    <row r="2" spans="1:12">
      <c r="A2" s="71" t="s">
        <v>56</v>
      </c>
      <c r="B2" s="71" t="s">
        <v>117</v>
      </c>
      <c r="C2" s="71">
        <v>1</v>
      </c>
      <c r="D2" s="71">
        <v>2</v>
      </c>
      <c r="E2" s="71" t="s">
        <v>94</v>
      </c>
      <c r="F2" s="71">
        <v>1</v>
      </c>
      <c r="G2" s="76"/>
    </row>
    <row r="3" spans="1:12">
      <c r="A3" s="52" t="s">
        <v>55</v>
      </c>
      <c r="B3" s="77" t="s">
        <v>56</v>
      </c>
      <c r="C3" s="52">
        <v>3</v>
      </c>
      <c r="D3" s="52">
        <v>3</v>
      </c>
      <c r="E3" s="52" t="s">
        <v>93</v>
      </c>
      <c r="F3" s="52">
        <v>3</v>
      </c>
      <c r="G3" s="55"/>
      <c r="J3" s="100" t="s">
        <v>191</v>
      </c>
      <c r="K3" t="s">
        <v>193</v>
      </c>
      <c r="L3" t="s">
        <v>194</v>
      </c>
    </row>
    <row r="4" spans="1:12">
      <c r="A4" s="52" t="s">
        <v>62</v>
      </c>
      <c r="B4" s="77" t="s">
        <v>56</v>
      </c>
      <c r="C4" s="52">
        <v>2</v>
      </c>
      <c r="D4" s="52">
        <v>1</v>
      </c>
      <c r="E4" s="52" t="s">
        <v>94</v>
      </c>
      <c r="F4" s="52">
        <v>1</v>
      </c>
      <c r="G4" s="55"/>
      <c r="J4" s="101" t="s">
        <v>94</v>
      </c>
      <c r="K4" s="102">
        <v>9</v>
      </c>
      <c r="L4" s="102">
        <v>29</v>
      </c>
    </row>
    <row r="5" spans="1:12">
      <c r="A5" s="77" t="s">
        <v>56</v>
      </c>
      <c r="B5" s="52" t="s">
        <v>63</v>
      </c>
      <c r="C5" s="52">
        <v>1</v>
      </c>
      <c r="D5" s="52">
        <v>1</v>
      </c>
      <c r="E5" s="52" t="s">
        <v>93</v>
      </c>
      <c r="F5" s="52">
        <v>1</v>
      </c>
      <c r="G5" s="55"/>
      <c r="J5" s="101" t="s">
        <v>93</v>
      </c>
      <c r="K5" s="102">
        <v>8</v>
      </c>
      <c r="L5" s="102">
        <v>8</v>
      </c>
    </row>
    <row r="6" spans="1:12">
      <c r="A6" s="77" t="s">
        <v>56</v>
      </c>
      <c r="B6" s="52" t="s">
        <v>66</v>
      </c>
      <c r="C6" s="52">
        <v>2</v>
      </c>
      <c r="D6" s="52">
        <v>2</v>
      </c>
      <c r="E6" s="52" t="s">
        <v>93</v>
      </c>
      <c r="F6" s="52">
        <v>2</v>
      </c>
      <c r="G6" s="55"/>
      <c r="J6" s="101" t="s">
        <v>95</v>
      </c>
      <c r="K6" s="102">
        <v>7</v>
      </c>
      <c r="L6" s="102">
        <v>2</v>
      </c>
    </row>
    <row r="7" spans="1:12">
      <c r="A7" s="52" t="s">
        <v>70</v>
      </c>
      <c r="B7" s="77" t="s">
        <v>56</v>
      </c>
      <c r="C7" s="52">
        <v>2</v>
      </c>
      <c r="D7" s="52">
        <v>1</v>
      </c>
      <c r="E7" s="52" t="s">
        <v>94</v>
      </c>
      <c r="F7" s="52">
        <v>1</v>
      </c>
      <c r="G7" s="55"/>
      <c r="J7" s="101" t="s">
        <v>192</v>
      </c>
      <c r="K7" s="102">
        <v>24</v>
      </c>
      <c r="L7" s="102">
        <v>39</v>
      </c>
    </row>
    <row r="8" spans="1:12">
      <c r="A8" s="52" t="s">
        <v>71</v>
      </c>
      <c r="B8" s="77" t="s">
        <v>56</v>
      </c>
      <c r="C8" s="52">
        <v>1</v>
      </c>
      <c r="D8" s="52">
        <v>1</v>
      </c>
      <c r="E8" s="52" t="s">
        <v>93</v>
      </c>
      <c r="F8" s="52">
        <v>1</v>
      </c>
      <c r="G8" s="55"/>
    </row>
    <row r="9" spans="1:12">
      <c r="A9" s="52" t="s">
        <v>72</v>
      </c>
      <c r="B9" s="77" t="s">
        <v>56</v>
      </c>
      <c r="C9" s="52">
        <v>3</v>
      </c>
      <c r="D9" s="52">
        <v>2</v>
      </c>
      <c r="E9" s="52" t="s">
        <v>94</v>
      </c>
      <c r="F9" s="52">
        <v>2</v>
      </c>
      <c r="G9" s="55"/>
    </row>
    <row r="10" spans="1:12">
      <c r="A10" s="77" t="s">
        <v>56</v>
      </c>
      <c r="B10" s="52" t="s">
        <v>75</v>
      </c>
      <c r="C10" s="52">
        <v>4</v>
      </c>
      <c r="D10" s="52">
        <v>1</v>
      </c>
      <c r="E10" s="52" t="s">
        <v>95</v>
      </c>
      <c r="F10" s="52">
        <v>4</v>
      </c>
      <c r="G10" s="55"/>
    </row>
    <row r="11" spans="1:12">
      <c r="A11" s="77" t="s">
        <v>56</v>
      </c>
      <c r="B11" s="52" t="s">
        <v>62</v>
      </c>
      <c r="C11" s="52">
        <v>1</v>
      </c>
      <c r="D11" s="52">
        <v>1</v>
      </c>
      <c r="E11" s="52" t="s">
        <v>93</v>
      </c>
      <c r="F11" s="52">
        <v>1</v>
      </c>
      <c r="G11" s="68"/>
    </row>
    <row r="12" spans="1:12">
      <c r="A12" s="52" t="s">
        <v>75</v>
      </c>
      <c r="B12" s="77" t="s">
        <v>56</v>
      </c>
      <c r="C12" s="52">
        <v>0</v>
      </c>
      <c r="D12" s="52">
        <v>1</v>
      </c>
      <c r="E12" s="52" t="s">
        <v>95</v>
      </c>
      <c r="F12" s="52">
        <v>1</v>
      </c>
      <c r="G12" s="55"/>
    </row>
    <row r="13" spans="1:12">
      <c r="A13" s="77" t="s">
        <v>56</v>
      </c>
      <c r="B13" s="52" t="s">
        <v>55</v>
      </c>
      <c r="C13" s="52">
        <v>1</v>
      </c>
      <c r="D13" s="52">
        <v>2</v>
      </c>
      <c r="E13" s="52" t="s">
        <v>94</v>
      </c>
      <c r="F13" s="52">
        <v>1</v>
      </c>
      <c r="G13" s="55"/>
    </row>
    <row r="14" spans="1:12">
      <c r="A14" s="52" t="s">
        <v>105</v>
      </c>
      <c r="B14" s="77" t="s">
        <v>56</v>
      </c>
      <c r="C14" s="52">
        <v>1</v>
      </c>
      <c r="D14" s="52">
        <v>1</v>
      </c>
      <c r="E14" s="52" t="s">
        <v>93</v>
      </c>
      <c r="F14" s="52">
        <v>1</v>
      </c>
      <c r="G14" s="68"/>
    </row>
    <row r="15" spans="1:12">
      <c r="A15" s="77" t="s">
        <v>56</v>
      </c>
      <c r="B15" s="52" t="s">
        <v>72</v>
      </c>
      <c r="C15" s="52">
        <v>2</v>
      </c>
      <c r="D15" s="52">
        <v>0</v>
      </c>
      <c r="E15" s="52" t="s">
        <v>95</v>
      </c>
      <c r="F15" s="52">
        <v>2</v>
      </c>
      <c r="G15" s="55"/>
    </row>
    <row r="16" spans="1:12">
      <c r="A16" s="77" t="s">
        <v>56</v>
      </c>
      <c r="B16" s="52" t="s">
        <v>112</v>
      </c>
      <c r="C16" s="52">
        <v>2</v>
      </c>
      <c r="D16" s="52">
        <v>1</v>
      </c>
      <c r="E16" s="52" t="s">
        <v>95</v>
      </c>
      <c r="F16" s="52">
        <v>2</v>
      </c>
      <c r="G16" s="55"/>
    </row>
    <row r="17" spans="1:7">
      <c r="A17" s="52" t="s">
        <v>113</v>
      </c>
      <c r="B17" s="77" t="s">
        <v>56</v>
      </c>
      <c r="C17" s="52">
        <v>6</v>
      </c>
      <c r="D17" s="52">
        <v>1</v>
      </c>
      <c r="E17" s="52" t="s">
        <v>94</v>
      </c>
      <c r="F17" s="52">
        <v>1</v>
      </c>
      <c r="G17" s="55"/>
    </row>
    <row r="18" spans="1:7">
      <c r="A18" s="52" t="s">
        <v>117</v>
      </c>
      <c r="B18" s="77" t="s">
        <v>56</v>
      </c>
      <c r="C18" s="52">
        <v>2</v>
      </c>
      <c r="D18" s="52">
        <v>2</v>
      </c>
      <c r="E18" s="52" t="s">
        <v>93</v>
      </c>
      <c r="F18" s="52">
        <v>2</v>
      </c>
      <c r="G18" s="55"/>
    </row>
    <row r="19" spans="1:7">
      <c r="A19" s="77" t="s">
        <v>56</v>
      </c>
      <c r="B19" s="52" t="s">
        <v>113</v>
      </c>
      <c r="C19" s="52">
        <v>0</v>
      </c>
      <c r="D19" s="52">
        <v>1</v>
      </c>
      <c r="E19" s="52" t="s">
        <v>94</v>
      </c>
      <c r="F19" s="52">
        <v>0</v>
      </c>
      <c r="G19" s="55"/>
    </row>
    <row r="20" spans="1:7">
      <c r="A20" s="77" t="s">
        <v>56</v>
      </c>
      <c r="B20" s="52" t="s">
        <v>117</v>
      </c>
      <c r="C20" s="52">
        <v>0</v>
      </c>
      <c r="D20" s="52">
        <v>2</v>
      </c>
      <c r="E20" s="52" t="s">
        <v>94</v>
      </c>
      <c r="F20" s="52">
        <v>0</v>
      </c>
      <c r="G20" s="55"/>
    </row>
    <row r="21" spans="1:7">
      <c r="A21" s="52" t="s">
        <v>112</v>
      </c>
      <c r="B21" s="77" t="s">
        <v>56</v>
      </c>
      <c r="C21" s="52">
        <v>0</v>
      </c>
      <c r="D21" s="52">
        <v>1</v>
      </c>
      <c r="E21" s="52" t="s">
        <v>95</v>
      </c>
      <c r="F21" s="52">
        <v>1</v>
      </c>
      <c r="G21" s="55"/>
    </row>
    <row r="22" spans="1:7">
      <c r="A22" s="77" t="s">
        <v>56</v>
      </c>
      <c r="B22" s="52" t="s">
        <v>120</v>
      </c>
      <c r="C22" s="52">
        <v>1</v>
      </c>
      <c r="D22" s="52">
        <v>0</v>
      </c>
      <c r="E22" s="52" t="s">
        <v>95</v>
      </c>
      <c r="F22" s="52">
        <v>1</v>
      </c>
      <c r="G22" s="55"/>
    </row>
    <row r="23" spans="1:7">
      <c r="A23" s="52" t="s">
        <v>124</v>
      </c>
      <c r="B23" s="77" t="s">
        <v>56</v>
      </c>
      <c r="C23" s="52">
        <v>0</v>
      </c>
      <c r="D23" s="52">
        <v>0</v>
      </c>
      <c r="E23" s="52" t="s">
        <v>93</v>
      </c>
      <c r="F23" s="52">
        <v>0</v>
      </c>
      <c r="G23" s="55"/>
    </row>
    <row r="24" spans="1:7">
      <c r="A24" s="52" t="s">
        <v>125</v>
      </c>
      <c r="B24" s="77" t="s">
        <v>56</v>
      </c>
      <c r="C24" s="52">
        <v>0</v>
      </c>
      <c r="D24" s="52">
        <v>2</v>
      </c>
      <c r="E24" s="52" t="s">
        <v>95</v>
      </c>
      <c r="F24" s="52">
        <v>2</v>
      </c>
      <c r="G24" s="55"/>
    </row>
    <row r="25" spans="1:7">
      <c r="A25" s="52" t="s">
        <v>126</v>
      </c>
      <c r="B25" s="77" t="s">
        <v>56</v>
      </c>
      <c r="C25" s="52">
        <v>2</v>
      </c>
      <c r="D25" s="52">
        <v>0</v>
      </c>
      <c r="E25" s="52" t="s">
        <v>94</v>
      </c>
      <c r="F25" s="52">
        <v>0</v>
      </c>
      <c r="G25" s="55"/>
    </row>
    <row r="26" spans="1:7">
      <c r="A26" s="52" t="s">
        <v>129</v>
      </c>
      <c r="B26" s="77" t="s">
        <v>56</v>
      </c>
      <c r="C26" s="52">
        <v>3</v>
      </c>
      <c r="D26" s="52">
        <v>1</v>
      </c>
      <c r="E26" s="52" t="s">
        <v>94</v>
      </c>
      <c r="F26" s="52">
        <v>1</v>
      </c>
      <c r="G26" s="68"/>
    </row>
    <row r="27" spans="1:7">
      <c r="A27" s="52" t="s">
        <v>133</v>
      </c>
      <c r="B27" s="77" t="s">
        <v>56</v>
      </c>
      <c r="C27" s="52">
        <v>3</v>
      </c>
      <c r="D27" s="52">
        <v>1</v>
      </c>
      <c r="E27" s="52" t="s">
        <v>94</v>
      </c>
      <c r="F27" s="52">
        <v>1</v>
      </c>
      <c r="G27" s="55"/>
    </row>
    <row r="28" spans="1:7">
      <c r="A28" s="77" t="s">
        <v>56</v>
      </c>
      <c r="B28" s="52" t="s">
        <v>75</v>
      </c>
      <c r="C28" s="52">
        <v>1</v>
      </c>
      <c r="D28" s="52">
        <v>0</v>
      </c>
      <c r="E28" s="52" t="s">
        <v>95</v>
      </c>
      <c r="F28" s="52">
        <v>1</v>
      </c>
      <c r="G28" s="55"/>
    </row>
    <row r="29" spans="1:7">
      <c r="A29" s="77" t="s">
        <v>56</v>
      </c>
      <c r="B29" s="52" t="s">
        <v>134</v>
      </c>
      <c r="C29" s="52">
        <v>1</v>
      </c>
      <c r="D29" s="52">
        <v>0</v>
      </c>
      <c r="E29" s="52" t="s">
        <v>95</v>
      </c>
      <c r="F29" s="52">
        <v>1</v>
      </c>
      <c r="G29" s="55"/>
    </row>
    <row r="30" spans="1:7">
      <c r="A30" s="52" t="s">
        <v>75</v>
      </c>
      <c r="B30" s="77" t="s">
        <v>56</v>
      </c>
      <c r="C30" s="52">
        <v>2</v>
      </c>
      <c r="D30" s="52">
        <v>0</v>
      </c>
      <c r="E30" s="52" t="s">
        <v>94</v>
      </c>
      <c r="F30" s="52">
        <v>0</v>
      </c>
      <c r="G30" s="55"/>
    </row>
    <row r="31" spans="1:7">
      <c r="A31" s="77" t="s">
        <v>56</v>
      </c>
      <c r="B31" s="52" t="s">
        <v>133</v>
      </c>
      <c r="C31" s="52">
        <v>1</v>
      </c>
      <c r="D31" s="52">
        <v>1</v>
      </c>
      <c r="E31" s="52" t="s">
        <v>93</v>
      </c>
      <c r="F31" s="52">
        <v>1</v>
      </c>
      <c r="G31" s="55"/>
    </row>
    <row r="32" spans="1:7">
      <c r="A32" s="52" t="s">
        <v>112</v>
      </c>
      <c r="B32" s="77" t="s">
        <v>56</v>
      </c>
      <c r="C32" s="52">
        <v>0</v>
      </c>
      <c r="D32" s="52">
        <v>0</v>
      </c>
      <c r="E32" s="80" t="s">
        <v>95</v>
      </c>
      <c r="F32" s="52">
        <v>0</v>
      </c>
      <c r="G32" s="55"/>
    </row>
    <row r="33" spans="1:7">
      <c r="A33" s="77" t="s">
        <v>56</v>
      </c>
      <c r="B33" s="52" t="s">
        <v>154</v>
      </c>
      <c r="C33" s="52">
        <v>3</v>
      </c>
      <c r="D33" s="52">
        <v>1</v>
      </c>
      <c r="E33" s="52" t="s">
        <v>95</v>
      </c>
      <c r="F33" s="52">
        <v>3</v>
      </c>
      <c r="G33" s="55"/>
    </row>
    <row r="34" spans="1:7">
      <c r="A34" s="77" t="s">
        <v>56</v>
      </c>
      <c r="B34" s="52" t="s">
        <v>156</v>
      </c>
      <c r="C34" s="52">
        <v>2</v>
      </c>
      <c r="D34" s="52">
        <v>1</v>
      </c>
      <c r="E34" s="52" t="s">
        <v>95</v>
      </c>
      <c r="F34" s="52">
        <v>2</v>
      </c>
      <c r="G34" s="55"/>
    </row>
    <row r="35" spans="1:7">
      <c r="A35" s="52" t="s">
        <v>117</v>
      </c>
      <c r="B35" s="77" t="s">
        <v>56</v>
      </c>
      <c r="C35" s="52">
        <v>2</v>
      </c>
      <c r="D35" s="52">
        <v>1</v>
      </c>
      <c r="E35" s="52" t="s">
        <v>94</v>
      </c>
      <c r="F35" s="52">
        <v>1</v>
      </c>
      <c r="G35" s="55"/>
    </row>
    <row r="36" spans="1:7">
      <c r="A36" s="52" t="s">
        <v>160</v>
      </c>
      <c r="B36" s="77" t="s">
        <v>56</v>
      </c>
      <c r="C36" s="52">
        <v>3</v>
      </c>
      <c r="D36" s="52">
        <v>1</v>
      </c>
      <c r="E36" s="52" t="s">
        <v>94</v>
      </c>
      <c r="F36" s="52">
        <v>1</v>
      </c>
      <c r="G36" s="55"/>
    </row>
    <row r="37" spans="1:7">
      <c r="A37" s="52" t="s">
        <v>129</v>
      </c>
      <c r="B37" s="77" t="s">
        <v>56</v>
      </c>
      <c r="C37" s="52">
        <v>1</v>
      </c>
      <c r="D37" s="52">
        <v>1</v>
      </c>
      <c r="E37" s="52" t="s">
        <v>93</v>
      </c>
      <c r="F37" s="52">
        <v>1</v>
      </c>
      <c r="G37" s="55"/>
    </row>
    <row r="38" spans="1:7">
      <c r="A38" s="52" t="s">
        <v>105</v>
      </c>
      <c r="B38" s="77" t="s">
        <v>56</v>
      </c>
      <c r="C38" s="52">
        <v>2</v>
      </c>
      <c r="D38" s="52">
        <v>3</v>
      </c>
      <c r="E38" s="52" t="s">
        <v>95</v>
      </c>
      <c r="F38" s="52">
        <v>3</v>
      </c>
      <c r="G38" s="55"/>
    </row>
    <row r="39" spans="1:7">
      <c r="A39" s="52" t="s">
        <v>162</v>
      </c>
      <c r="B39" s="77" t="s">
        <v>56</v>
      </c>
      <c r="C39" s="52">
        <v>1</v>
      </c>
      <c r="D39" s="52">
        <v>0</v>
      </c>
      <c r="E39" s="52" t="s">
        <v>94</v>
      </c>
      <c r="F39" s="52">
        <v>0</v>
      </c>
      <c r="G39" s="55"/>
    </row>
    <row r="40" spans="1:7">
      <c r="A40" s="77" t="s">
        <v>56</v>
      </c>
      <c r="B40" s="52" t="s">
        <v>163</v>
      </c>
      <c r="C40" s="52">
        <v>1</v>
      </c>
      <c r="D40" s="52">
        <v>3</v>
      </c>
      <c r="E40" s="52" t="s">
        <v>94</v>
      </c>
      <c r="F40" s="52">
        <v>1</v>
      </c>
      <c r="G40" s="55"/>
    </row>
    <row r="41" spans="1:7">
      <c r="A41" s="77" t="s">
        <v>56</v>
      </c>
      <c r="B41" s="52" t="s">
        <v>162</v>
      </c>
      <c r="C41" s="52">
        <v>3</v>
      </c>
      <c r="D41" s="52">
        <v>3</v>
      </c>
      <c r="E41" s="52" t="s">
        <v>93</v>
      </c>
      <c r="F41" s="52">
        <v>3</v>
      </c>
      <c r="G41" s="5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41"/>
  <sheetViews>
    <sheetView workbookViewId="0">
      <selection activeCell="P3" sqref="P3:V3"/>
    </sheetView>
  </sheetViews>
  <sheetFormatPr defaultRowHeight="15"/>
  <cols>
    <col min="1" max="1" width="3" bestFit="1" customWidth="1"/>
    <col min="2" max="2" width="5" bestFit="1" customWidth="1"/>
    <col min="3" max="3" width="10.28515625" bestFit="1" customWidth="1"/>
    <col min="4" max="4" width="11.7109375" bestFit="1" customWidth="1"/>
    <col min="5" max="5" width="6.42578125" bestFit="1" customWidth="1"/>
    <col min="6" max="6" width="12.5703125" bestFit="1" customWidth="1"/>
    <col min="7" max="7" width="9.85546875" bestFit="1" customWidth="1"/>
    <col min="8" max="8" width="14.85546875" bestFit="1" customWidth="1"/>
    <col min="9" max="9" width="2" bestFit="1" customWidth="1"/>
    <col min="10" max="10" width="9.42578125" bestFit="1" customWidth="1"/>
    <col min="11" max="11" width="5.85546875" bestFit="1" customWidth="1"/>
    <col min="12" max="12" width="1.85546875" bestFit="1" customWidth="1"/>
    <col min="13" max="13" width="3.7109375" bestFit="1" customWidth="1"/>
    <col min="14" max="14" width="12" bestFit="1" customWidth="1"/>
    <col min="15" max="15" width="4.5703125" bestFit="1" customWidth="1"/>
    <col min="16" max="16" width="14.85546875" customWidth="1"/>
    <col min="17" max="22" width="3.5703125" bestFit="1" customWidth="1"/>
    <col min="23" max="23" width="5.28515625" customWidth="1"/>
    <col min="24" max="24" width="5.28515625" bestFit="1" customWidth="1"/>
  </cols>
  <sheetData>
    <row r="1" spans="1:24">
      <c r="A1" s="81" t="s">
        <v>92</v>
      </c>
      <c r="B1" s="53" t="s">
        <v>107</v>
      </c>
      <c r="C1" s="53" t="s">
        <v>27</v>
      </c>
      <c r="D1" s="53" t="s">
        <v>87</v>
      </c>
      <c r="E1" s="53" t="s">
        <v>88</v>
      </c>
      <c r="F1" s="53" t="s">
        <v>172</v>
      </c>
      <c r="G1" s="81" t="s">
        <v>171</v>
      </c>
      <c r="H1" s="53" t="s">
        <v>28</v>
      </c>
      <c r="I1" s="52" t="s">
        <v>8</v>
      </c>
      <c r="J1" s="53" t="s">
        <v>29</v>
      </c>
      <c r="K1" s="53" t="s">
        <v>30</v>
      </c>
      <c r="L1" s="52" t="s">
        <v>103</v>
      </c>
      <c r="M1" s="52" t="s">
        <v>102</v>
      </c>
      <c r="N1" s="53" t="s">
        <v>104</v>
      </c>
      <c r="O1" s="53" t="s">
        <v>31</v>
      </c>
      <c r="P1" s="64" t="s">
        <v>33</v>
      </c>
      <c r="Q1" s="65" t="s">
        <v>96</v>
      </c>
      <c r="R1" s="65" t="s">
        <v>97</v>
      </c>
      <c r="S1" s="65" t="s">
        <v>98</v>
      </c>
      <c r="T1" s="65" t="s">
        <v>99</v>
      </c>
      <c r="U1" s="65" t="s">
        <v>100</v>
      </c>
      <c r="V1" s="65" t="s">
        <v>101</v>
      </c>
      <c r="W1" s="70" t="s">
        <v>173</v>
      </c>
      <c r="X1" s="69" t="s">
        <v>174</v>
      </c>
    </row>
    <row r="2" spans="1:24">
      <c r="A2" s="82">
        <v>1</v>
      </c>
      <c r="B2" s="71">
        <v>2020</v>
      </c>
      <c r="C2" s="71" t="s">
        <v>164</v>
      </c>
      <c r="D2" s="71" t="s">
        <v>111</v>
      </c>
      <c r="E2" s="71" t="s">
        <v>91</v>
      </c>
      <c r="F2" s="74">
        <v>7</v>
      </c>
      <c r="G2" s="74">
        <v>1</v>
      </c>
      <c r="H2" s="71" t="s">
        <v>56</v>
      </c>
      <c r="I2" s="71" t="s">
        <v>32</v>
      </c>
      <c r="J2" s="71" t="s">
        <v>117</v>
      </c>
      <c r="K2" s="71">
        <v>1</v>
      </c>
      <c r="L2" s="71" t="s">
        <v>32</v>
      </c>
      <c r="M2" s="71">
        <v>2</v>
      </c>
      <c r="N2" s="71" t="s">
        <v>94</v>
      </c>
      <c r="O2" s="71">
        <v>1</v>
      </c>
      <c r="P2" s="76">
        <v>6</v>
      </c>
      <c r="Q2" s="67"/>
      <c r="R2" s="67"/>
      <c r="S2" s="67"/>
      <c r="T2" s="67"/>
      <c r="U2" s="67"/>
      <c r="V2" s="67"/>
      <c r="W2" s="75"/>
      <c r="X2" s="75"/>
    </row>
    <row r="3" spans="1:24">
      <c r="A3" s="83">
        <v>2</v>
      </c>
      <c r="B3" s="52">
        <v>2021</v>
      </c>
      <c r="C3" s="52" t="s">
        <v>57</v>
      </c>
      <c r="D3" s="52" t="s">
        <v>58</v>
      </c>
      <c r="E3" s="52" t="s">
        <v>89</v>
      </c>
      <c r="F3" s="52">
        <v>32</v>
      </c>
      <c r="G3" s="52">
        <v>1</v>
      </c>
      <c r="H3" s="52" t="s">
        <v>55</v>
      </c>
      <c r="I3" s="52" t="s">
        <v>32</v>
      </c>
      <c r="J3" s="77" t="s">
        <v>56</v>
      </c>
      <c r="K3" s="52">
        <v>3</v>
      </c>
      <c r="L3" s="52" t="s">
        <v>32</v>
      </c>
      <c r="M3" s="52">
        <v>3</v>
      </c>
      <c r="N3" s="52" t="s">
        <v>93</v>
      </c>
      <c r="O3" s="52">
        <v>3</v>
      </c>
      <c r="P3" s="55">
        <v>60</v>
      </c>
      <c r="Q3" s="54">
        <v>61</v>
      </c>
      <c r="R3" s="54">
        <v>83</v>
      </c>
      <c r="S3" s="54"/>
      <c r="T3" s="54"/>
      <c r="U3" s="54"/>
      <c r="V3" s="54"/>
      <c r="W3" s="69"/>
      <c r="X3" s="69"/>
    </row>
    <row r="4" spans="1:24">
      <c r="A4" s="83">
        <v>3</v>
      </c>
      <c r="B4" s="52">
        <v>2021</v>
      </c>
      <c r="C4" s="52" t="s">
        <v>64</v>
      </c>
      <c r="D4" s="52" t="s">
        <v>58</v>
      </c>
      <c r="E4" s="52" t="s">
        <v>89</v>
      </c>
      <c r="F4" s="52">
        <v>4</v>
      </c>
      <c r="G4" s="52">
        <v>1</v>
      </c>
      <c r="H4" s="52" t="s">
        <v>62</v>
      </c>
      <c r="I4" s="52" t="s">
        <v>32</v>
      </c>
      <c r="J4" s="77" t="s">
        <v>56</v>
      </c>
      <c r="K4" s="52">
        <v>2</v>
      </c>
      <c r="L4" s="52" t="s">
        <v>32</v>
      </c>
      <c r="M4" s="52">
        <v>1</v>
      </c>
      <c r="N4" s="52" t="s">
        <v>94</v>
      </c>
      <c r="O4" s="52">
        <v>1</v>
      </c>
      <c r="P4" s="55">
        <v>58</v>
      </c>
      <c r="Q4" s="54"/>
      <c r="R4" s="54"/>
      <c r="S4" s="54"/>
      <c r="T4" s="54"/>
      <c r="U4" s="54"/>
      <c r="V4" s="54"/>
      <c r="W4" s="69"/>
      <c r="X4" s="69"/>
    </row>
    <row r="5" spans="1:24">
      <c r="A5" s="83">
        <v>4</v>
      </c>
      <c r="B5" s="52">
        <v>2021</v>
      </c>
      <c r="C5" s="52" t="s">
        <v>65</v>
      </c>
      <c r="D5" s="52" t="s">
        <v>59</v>
      </c>
      <c r="E5" s="52" t="s">
        <v>91</v>
      </c>
      <c r="F5" s="52">
        <v>34</v>
      </c>
      <c r="G5" s="52">
        <v>1</v>
      </c>
      <c r="H5" s="77" t="s">
        <v>56</v>
      </c>
      <c r="I5" s="52" t="s">
        <v>32</v>
      </c>
      <c r="J5" s="52" t="s">
        <v>63</v>
      </c>
      <c r="K5" s="52">
        <v>1</v>
      </c>
      <c r="L5" s="52" t="s">
        <v>32</v>
      </c>
      <c r="M5" s="52">
        <v>1</v>
      </c>
      <c r="N5" s="52" t="s">
        <v>93</v>
      </c>
      <c r="O5" s="52">
        <v>1</v>
      </c>
      <c r="P5" s="55">
        <v>4</v>
      </c>
      <c r="Q5" s="54"/>
      <c r="R5" s="54"/>
      <c r="S5" s="54"/>
      <c r="T5" s="54"/>
      <c r="U5" s="54"/>
      <c r="V5" s="54"/>
      <c r="W5" s="69"/>
      <c r="X5" s="69"/>
    </row>
    <row r="6" spans="1:24">
      <c r="A6" s="83">
        <v>5</v>
      </c>
      <c r="B6" s="52">
        <v>2021</v>
      </c>
      <c r="C6" s="52" t="s">
        <v>68</v>
      </c>
      <c r="D6" s="52" t="s">
        <v>59</v>
      </c>
      <c r="E6" s="52" t="s">
        <v>91</v>
      </c>
      <c r="F6" s="52">
        <v>71</v>
      </c>
      <c r="G6" s="52">
        <v>1</v>
      </c>
      <c r="H6" s="77" t="s">
        <v>56</v>
      </c>
      <c r="I6" s="52" t="s">
        <v>32</v>
      </c>
      <c r="J6" s="52" t="s">
        <v>66</v>
      </c>
      <c r="K6" s="52">
        <v>2</v>
      </c>
      <c r="L6" s="52" t="s">
        <v>32</v>
      </c>
      <c r="M6" s="52">
        <v>2</v>
      </c>
      <c r="N6" s="52" t="s">
        <v>93</v>
      </c>
      <c r="O6" s="52">
        <v>2</v>
      </c>
      <c r="P6" s="55">
        <v>34</v>
      </c>
      <c r="Q6" s="54">
        <v>88</v>
      </c>
      <c r="R6" s="54"/>
      <c r="S6" s="54"/>
      <c r="T6" s="54"/>
      <c r="U6" s="54"/>
      <c r="V6" s="54"/>
      <c r="W6" s="69"/>
      <c r="X6" s="69"/>
    </row>
    <row r="7" spans="1:24">
      <c r="A7" s="83">
        <v>6</v>
      </c>
      <c r="B7" s="52">
        <v>2021</v>
      </c>
      <c r="C7" s="52" t="s">
        <v>69</v>
      </c>
      <c r="D7" s="52" t="s">
        <v>67</v>
      </c>
      <c r="E7" s="78" t="s">
        <v>90</v>
      </c>
      <c r="F7" s="52">
        <v>42</v>
      </c>
      <c r="G7" s="52">
        <v>1</v>
      </c>
      <c r="H7" s="52" t="s">
        <v>70</v>
      </c>
      <c r="I7" s="52" t="s">
        <v>32</v>
      </c>
      <c r="J7" s="77" t="s">
        <v>56</v>
      </c>
      <c r="K7" s="52">
        <v>2</v>
      </c>
      <c r="L7" s="52" t="s">
        <v>32</v>
      </c>
      <c r="M7" s="52">
        <v>1</v>
      </c>
      <c r="N7" s="52" t="s">
        <v>94</v>
      </c>
      <c r="O7" s="52">
        <v>1</v>
      </c>
      <c r="P7" s="55">
        <v>46</v>
      </c>
      <c r="Q7" s="54"/>
      <c r="R7" s="54"/>
      <c r="S7" s="54"/>
      <c r="T7" s="54"/>
      <c r="U7" s="54"/>
      <c r="V7" s="54"/>
      <c r="W7" s="69"/>
      <c r="X7" s="69"/>
    </row>
    <row r="8" spans="1:24">
      <c r="A8" s="83">
        <v>7</v>
      </c>
      <c r="B8" s="52">
        <v>2021</v>
      </c>
      <c r="C8" s="52" t="s">
        <v>73</v>
      </c>
      <c r="D8" s="52" t="s">
        <v>67</v>
      </c>
      <c r="E8" s="78" t="s">
        <v>90</v>
      </c>
      <c r="F8" s="52">
        <v>3</v>
      </c>
      <c r="G8" s="52">
        <v>1</v>
      </c>
      <c r="H8" s="52" t="s">
        <v>71</v>
      </c>
      <c r="I8" s="52" t="s">
        <v>32</v>
      </c>
      <c r="J8" s="77" t="s">
        <v>56</v>
      </c>
      <c r="K8" s="52">
        <v>1</v>
      </c>
      <c r="L8" s="52" t="s">
        <v>32</v>
      </c>
      <c r="M8" s="52">
        <v>1</v>
      </c>
      <c r="N8" s="52" t="s">
        <v>93</v>
      </c>
      <c r="O8" s="52">
        <v>1</v>
      </c>
      <c r="P8" s="55">
        <v>54</v>
      </c>
      <c r="Q8" s="54"/>
      <c r="R8" s="54"/>
      <c r="S8" s="54"/>
      <c r="T8" s="54"/>
      <c r="U8" s="54"/>
      <c r="V8" s="54"/>
      <c r="W8" s="69"/>
      <c r="X8" s="69"/>
    </row>
    <row r="9" spans="1:24">
      <c r="A9" s="83">
        <v>8</v>
      </c>
      <c r="B9" s="52">
        <v>2021</v>
      </c>
      <c r="C9" s="52" t="s">
        <v>74</v>
      </c>
      <c r="D9" s="52" t="s">
        <v>67</v>
      </c>
      <c r="E9" s="78" t="s">
        <v>90</v>
      </c>
      <c r="F9" s="52">
        <v>28</v>
      </c>
      <c r="G9" s="52">
        <v>1</v>
      </c>
      <c r="H9" s="52" t="s">
        <v>72</v>
      </c>
      <c r="I9" s="52" t="s">
        <v>32</v>
      </c>
      <c r="J9" s="77" t="s">
        <v>56</v>
      </c>
      <c r="K9" s="52">
        <v>3</v>
      </c>
      <c r="L9" s="52" t="s">
        <v>32</v>
      </c>
      <c r="M9" s="52">
        <v>2</v>
      </c>
      <c r="N9" s="52" t="s">
        <v>94</v>
      </c>
      <c r="O9" s="52">
        <v>2</v>
      </c>
      <c r="P9" s="55">
        <v>61</v>
      </c>
      <c r="Q9" s="54">
        <v>84</v>
      </c>
      <c r="R9" s="54"/>
      <c r="S9" s="54"/>
      <c r="T9" s="54"/>
      <c r="U9" s="54"/>
      <c r="V9" s="54"/>
      <c r="W9" s="69"/>
      <c r="X9" s="69"/>
    </row>
    <row r="10" spans="1:24">
      <c r="A10" s="83">
        <v>9</v>
      </c>
      <c r="B10" s="52">
        <v>2021</v>
      </c>
      <c r="C10" s="52" t="s">
        <v>76</v>
      </c>
      <c r="D10" s="52" t="s">
        <v>58</v>
      </c>
      <c r="E10" s="52" t="s">
        <v>91</v>
      </c>
      <c r="F10" s="52">
        <v>67</v>
      </c>
      <c r="G10" s="52">
        <v>1</v>
      </c>
      <c r="H10" s="77" t="s">
        <v>56</v>
      </c>
      <c r="I10" s="52" t="s">
        <v>32</v>
      </c>
      <c r="J10" s="52" t="s">
        <v>75</v>
      </c>
      <c r="K10" s="52">
        <v>4</v>
      </c>
      <c r="L10" s="52" t="s">
        <v>32</v>
      </c>
      <c r="M10" s="52">
        <v>1</v>
      </c>
      <c r="N10" s="52" t="s">
        <v>95</v>
      </c>
      <c r="O10" s="52">
        <v>4</v>
      </c>
      <c r="P10" s="55">
        <v>12</v>
      </c>
      <c r="Q10" s="54">
        <v>44</v>
      </c>
      <c r="R10" s="54">
        <v>54</v>
      </c>
      <c r="S10" s="54">
        <v>89</v>
      </c>
      <c r="T10" s="54"/>
      <c r="U10" s="54"/>
      <c r="V10" s="54"/>
      <c r="W10" s="69"/>
      <c r="X10" s="69"/>
    </row>
    <row r="11" spans="1:24">
      <c r="A11" s="83">
        <v>10</v>
      </c>
      <c r="B11" s="52">
        <v>2021</v>
      </c>
      <c r="C11" s="52" t="s">
        <v>81</v>
      </c>
      <c r="D11" s="52" t="s">
        <v>58</v>
      </c>
      <c r="E11" s="52" t="s">
        <v>91</v>
      </c>
      <c r="F11" s="52">
        <v>4</v>
      </c>
      <c r="G11" s="52">
        <v>1</v>
      </c>
      <c r="H11" s="77" t="s">
        <v>56</v>
      </c>
      <c r="I11" s="52" t="s">
        <v>32</v>
      </c>
      <c r="J11" s="52" t="s">
        <v>62</v>
      </c>
      <c r="K11" s="52">
        <v>1</v>
      </c>
      <c r="L11" s="52" t="s">
        <v>32</v>
      </c>
      <c r="M11" s="52">
        <v>1</v>
      </c>
      <c r="N11" s="52" t="s">
        <v>93</v>
      </c>
      <c r="O11" s="52">
        <v>1</v>
      </c>
      <c r="P11" s="68">
        <v>90</v>
      </c>
      <c r="Q11" s="54"/>
      <c r="R11" s="54"/>
      <c r="S11" s="54"/>
      <c r="T11" s="54"/>
      <c r="U11" s="54"/>
      <c r="V11" s="54"/>
      <c r="W11" s="69" t="s">
        <v>78</v>
      </c>
    </row>
    <row r="12" spans="1:24">
      <c r="A12" s="83">
        <v>11</v>
      </c>
      <c r="B12" s="52">
        <v>2021</v>
      </c>
      <c r="C12" s="52" t="s">
        <v>83</v>
      </c>
      <c r="D12" s="52" t="s">
        <v>58</v>
      </c>
      <c r="E12" s="52" t="s">
        <v>89</v>
      </c>
      <c r="F12" s="52">
        <v>67</v>
      </c>
      <c r="G12" s="52">
        <v>1</v>
      </c>
      <c r="H12" s="52" t="s">
        <v>75</v>
      </c>
      <c r="I12" s="52" t="s">
        <v>32</v>
      </c>
      <c r="J12" s="77" t="s">
        <v>56</v>
      </c>
      <c r="K12" s="52">
        <v>0</v>
      </c>
      <c r="L12" s="52" t="s">
        <v>32</v>
      </c>
      <c r="M12" s="52">
        <v>1</v>
      </c>
      <c r="N12" s="52" t="s">
        <v>95</v>
      </c>
      <c r="O12" s="52">
        <v>1</v>
      </c>
      <c r="P12" s="55">
        <v>77</v>
      </c>
      <c r="Q12" s="54"/>
      <c r="R12" s="54"/>
      <c r="S12" s="54"/>
      <c r="T12" s="54"/>
      <c r="U12" s="54"/>
      <c r="V12" s="54"/>
      <c r="W12" s="69"/>
      <c r="X12" s="69"/>
    </row>
    <row r="13" spans="1:24">
      <c r="A13" s="83">
        <v>12</v>
      </c>
      <c r="B13" s="52">
        <v>2021</v>
      </c>
      <c r="C13" s="52" t="s">
        <v>86</v>
      </c>
      <c r="D13" s="52" t="s">
        <v>58</v>
      </c>
      <c r="E13" s="52" t="s">
        <v>91</v>
      </c>
      <c r="F13" s="52">
        <v>32</v>
      </c>
      <c r="G13" s="52">
        <v>1</v>
      </c>
      <c r="H13" s="77" t="s">
        <v>56</v>
      </c>
      <c r="I13" s="52" t="s">
        <v>32</v>
      </c>
      <c r="J13" s="52" t="s">
        <v>55</v>
      </c>
      <c r="K13" s="52">
        <v>1</v>
      </c>
      <c r="L13" s="52" t="s">
        <v>32</v>
      </c>
      <c r="M13" s="52">
        <v>2</v>
      </c>
      <c r="N13" s="52" t="s">
        <v>94</v>
      </c>
      <c r="O13" s="52">
        <v>1</v>
      </c>
      <c r="P13" s="55">
        <v>61</v>
      </c>
      <c r="Q13" s="54"/>
      <c r="R13" s="54"/>
      <c r="S13" s="54"/>
      <c r="T13" s="54"/>
      <c r="U13" s="54"/>
      <c r="V13" s="54"/>
      <c r="W13" s="69"/>
      <c r="X13" s="69"/>
    </row>
    <row r="14" spans="1:24">
      <c r="A14" s="83">
        <v>13</v>
      </c>
      <c r="B14" s="72">
        <v>2022</v>
      </c>
      <c r="C14" s="72" t="s">
        <v>106</v>
      </c>
      <c r="D14" s="52" t="s">
        <v>59</v>
      </c>
      <c r="E14" s="52" t="s">
        <v>89</v>
      </c>
      <c r="F14" s="52">
        <v>52</v>
      </c>
      <c r="G14" s="52">
        <v>1</v>
      </c>
      <c r="H14" s="52" t="s">
        <v>105</v>
      </c>
      <c r="I14" s="52" t="s">
        <v>32</v>
      </c>
      <c r="J14" s="77" t="s">
        <v>56</v>
      </c>
      <c r="K14" s="52">
        <v>1</v>
      </c>
      <c r="L14" s="52" t="s">
        <v>32</v>
      </c>
      <c r="M14" s="52">
        <v>1</v>
      </c>
      <c r="N14" s="52" t="s">
        <v>93</v>
      </c>
      <c r="O14" s="52">
        <v>1</v>
      </c>
      <c r="P14" s="68">
        <v>90</v>
      </c>
      <c r="Q14" s="54"/>
      <c r="R14" s="54"/>
      <c r="S14" s="54"/>
      <c r="T14" s="54"/>
      <c r="U14" s="54"/>
      <c r="V14" s="54"/>
      <c r="W14" s="69" t="s">
        <v>79</v>
      </c>
      <c r="X14" s="69"/>
    </row>
    <row r="15" spans="1:24">
      <c r="A15" s="83">
        <v>14</v>
      </c>
      <c r="B15" s="72">
        <v>2022</v>
      </c>
      <c r="C15" s="72" t="s">
        <v>109</v>
      </c>
      <c r="D15" s="52" t="s">
        <v>108</v>
      </c>
      <c r="E15" s="52" t="s">
        <v>91</v>
      </c>
      <c r="F15" s="52">
        <v>28</v>
      </c>
      <c r="G15" s="52">
        <v>1</v>
      </c>
      <c r="H15" s="77" t="s">
        <v>56</v>
      </c>
      <c r="I15" s="52" t="s">
        <v>32</v>
      </c>
      <c r="J15" s="52" t="s">
        <v>72</v>
      </c>
      <c r="K15" s="52">
        <v>2</v>
      </c>
      <c r="L15" s="52" t="s">
        <v>32</v>
      </c>
      <c r="M15" s="52">
        <v>0</v>
      </c>
      <c r="N15" s="52" t="s">
        <v>95</v>
      </c>
      <c r="O15" s="52">
        <v>2</v>
      </c>
      <c r="P15" s="55">
        <v>50</v>
      </c>
      <c r="Q15" s="54">
        <v>72</v>
      </c>
      <c r="R15" s="54"/>
      <c r="S15" s="54"/>
      <c r="T15" s="54"/>
      <c r="U15" s="54"/>
      <c r="V15" s="54"/>
      <c r="W15" s="69"/>
      <c r="X15" s="69"/>
    </row>
    <row r="16" spans="1:24">
      <c r="A16" s="83">
        <v>15</v>
      </c>
      <c r="B16" s="72">
        <v>2022</v>
      </c>
      <c r="C16" s="72" t="s">
        <v>110</v>
      </c>
      <c r="D16" s="52" t="s">
        <v>111</v>
      </c>
      <c r="E16" s="52" t="s">
        <v>91</v>
      </c>
      <c r="F16" s="52">
        <v>29</v>
      </c>
      <c r="G16" s="52">
        <v>1</v>
      </c>
      <c r="H16" s="77" t="s">
        <v>56</v>
      </c>
      <c r="I16" s="52" t="s">
        <v>32</v>
      </c>
      <c r="J16" s="52" t="s">
        <v>112</v>
      </c>
      <c r="K16" s="52">
        <v>2</v>
      </c>
      <c r="L16" s="52" t="s">
        <v>32</v>
      </c>
      <c r="M16" s="52">
        <v>1</v>
      </c>
      <c r="N16" s="52" t="s">
        <v>95</v>
      </c>
      <c r="O16" s="52">
        <v>2</v>
      </c>
      <c r="P16" s="55">
        <v>72</v>
      </c>
      <c r="Q16" s="54">
        <v>85</v>
      </c>
      <c r="R16" s="54"/>
      <c r="S16" s="54"/>
      <c r="T16" s="54"/>
      <c r="U16" s="54"/>
      <c r="V16" s="54"/>
      <c r="W16" s="69"/>
      <c r="X16" s="69"/>
    </row>
    <row r="17" spans="1:24">
      <c r="A17" s="83">
        <v>16</v>
      </c>
      <c r="B17" s="72">
        <v>2022</v>
      </c>
      <c r="C17" s="72" t="s">
        <v>114</v>
      </c>
      <c r="D17" s="52" t="s">
        <v>111</v>
      </c>
      <c r="E17" s="52" t="s">
        <v>89</v>
      </c>
      <c r="F17" s="52">
        <v>6</v>
      </c>
      <c r="G17" s="52">
        <v>1</v>
      </c>
      <c r="H17" s="52" t="s">
        <v>113</v>
      </c>
      <c r="I17" s="52" t="s">
        <v>32</v>
      </c>
      <c r="J17" s="77" t="s">
        <v>56</v>
      </c>
      <c r="K17" s="52">
        <v>6</v>
      </c>
      <c r="L17" s="52" t="s">
        <v>32</v>
      </c>
      <c r="M17" s="52">
        <v>1</v>
      </c>
      <c r="N17" s="52" t="s">
        <v>94</v>
      </c>
      <c r="O17" s="52">
        <v>1</v>
      </c>
      <c r="P17" s="55">
        <v>28</v>
      </c>
      <c r="Q17" s="54"/>
      <c r="R17" s="54"/>
      <c r="S17" s="54"/>
      <c r="T17" s="54"/>
      <c r="U17" s="54"/>
      <c r="V17" s="54"/>
      <c r="W17" s="69"/>
      <c r="X17" s="69"/>
    </row>
    <row r="18" spans="1:24">
      <c r="A18" s="83">
        <v>17</v>
      </c>
      <c r="B18" s="72">
        <v>2022</v>
      </c>
      <c r="C18" s="72" t="s">
        <v>115</v>
      </c>
      <c r="D18" s="52" t="s">
        <v>111</v>
      </c>
      <c r="E18" s="52" t="s">
        <v>89</v>
      </c>
      <c r="F18" s="52">
        <v>7</v>
      </c>
      <c r="G18" s="52">
        <v>1</v>
      </c>
      <c r="H18" s="52" t="s">
        <v>117</v>
      </c>
      <c r="I18" s="52" t="s">
        <v>32</v>
      </c>
      <c r="J18" s="77" t="s">
        <v>56</v>
      </c>
      <c r="K18" s="52">
        <v>2</v>
      </c>
      <c r="L18" s="52" t="s">
        <v>32</v>
      </c>
      <c r="M18" s="52">
        <v>2</v>
      </c>
      <c r="N18" s="52" t="s">
        <v>93</v>
      </c>
      <c r="O18" s="52">
        <v>2</v>
      </c>
      <c r="P18" s="55">
        <v>18</v>
      </c>
      <c r="Q18" s="54">
        <v>49</v>
      </c>
      <c r="R18" s="54"/>
      <c r="S18" s="54"/>
      <c r="T18" s="54"/>
      <c r="U18" s="54"/>
      <c r="V18" s="54"/>
      <c r="W18" s="69"/>
      <c r="X18" s="69"/>
    </row>
    <row r="19" spans="1:24">
      <c r="A19" s="83">
        <v>18</v>
      </c>
      <c r="B19" s="72">
        <v>2022</v>
      </c>
      <c r="C19" s="72" t="s">
        <v>116</v>
      </c>
      <c r="D19" s="52" t="s">
        <v>111</v>
      </c>
      <c r="E19" s="52" t="s">
        <v>91</v>
      </c>
      <c r="F19" s="52">
        <v>6</v>
      </c>
      <c r="G19" s="52">
        <v>1</v>
      </c>
      <c r="H19" s="77" t="s">
        <v>56</v>
      </c>
      <c r="I19" s="52" t="s">
        <v>32</v>
      </c>
      <c r="J19" s="52" t="s">
        <v>113</v>
      </c>
      <c r="K19" s="52">
        <v>0</v>
      </c>
      <c r="L19" s="52" t="s">
        <v>32</v>
      </c>
      <c r="M19" s="52">
        <v>1</v>
      </c>
      <c r="N19" s="52" t="s">
        <v>94</v>
      </c>
      <c r="O19" s="52">
        <v>0</v>
      </c>
      <c r="P19" s="55"/>
      <c r="Q19" s="54"/>
      <c r="R19" s="54"/>
      <c r="S19" s="54"/>
      <c r="T19" s="54"/>
      <c r="U19" s="54"/>
      <c r="V19" s="54"/>
      <c r="W19" s="69"/>
      <c r="X19" s="69"/>
    </row>
    <row r="20" spans="1:24">
      <c r="A20" s="83">
        <v>19</v>
      </c>
      <c r="B20" s="72">
        <v>2022</v>
      </c>
      <c r="C20" s="72" t="s">
        <v>118</v>
      </c>
      <c r="D20" s="52" t="s">
        <v>111</v>
      </c>
      <c r="E20" s="52" t="s">
        <v>91</v>
      </c>
      <c r="F20" s="52">
        <v>7</v>
      </c>
      <c r="G20" s="52">
        <v>1</v>
      </c>
      <c r="H20" s="77" t="s">
        <v>56</v>
      </c>
      <c r="I20" s="52" t="s">
        <v>32</v>
      </c>
      <c r="J20" s="52" t="s">
        <v>117</v>
      </c>
      <c r="K20" s="52">
        <v>0</v>
      </c>
      <c r="L20" s="52" t="s">
        <v>32</v>
      </c>
      <c r="M20" s="52">
        <v>2</v>
      </c>
      <c r="N20" s="52" t="s">
        <v>94</v>
      </c>
      <c r="O20" s="52">
        <v>0</v>
      </c>
      <c r="P20" s="55"/>
      <c r="Q20" s="54"/>
      <c r="R20" s="54"/>
      <c r="S20" s="54"/>
      <c r="T20" s="54"/>
      <c r="U20" s="54"/>
      <c r="V20" s="54"/>
      <c r="W20" s="69"/>
      <c r="X20" s="69"/>
    </row>
    <row r="21" spans="1:24">
      <c r="A21" s="83">
        <v>20</v>
      </c>
      <c r="B21" s="72">
        <v>2022</v>
      </c>
      <c r="C21" s="72" t="s">
        <v>119</v>
      </c>
      <c r="D21" s="52" t="s">
        <v>111</v>
      </c>
      <c r="E21" s="52" t="s">
        <v>89</v>
      </c>
      <c r="F21" s="52">
        <v>29</v>
      </c>
      <c r="G21" s="52">
        <v>1</v>
      </c>
      <c r="H21" s="52" t="s">
        <v>112</v>
      </c>
      <c r="I21" s="52" t="s">
        <v>32</v>
      </c>
      <c r="J21" s="77" t="s">
        <v>56</v>
      </c>
      <c r="K21" s="52">
        <v>0</v>
      </c>
      <c r="L21" s="52" t="s">
        <v>32</v>
      </c>
      <c r="M21" s="52">
        <v>1</v>
      </c>
      <c r="N21" s="52" t="s">
        <v>95</v>
      </c>
      <c r="O21" s="52">
        <v>1</v>
      </c>
      <c r="P21" s="55">
        <v>58</v>
      </c>
      <c r="Q21" s="54"/>
      <c r="R21" s="54"/>
      <c r="S21" s="54"/>
      <c r="T21" s="54"/>
      <c r="U21" s="54"/>
      <c r="V21" s="54"/>
      <c r="W21" s="69"/>
      <c r="X21" s="69"/>
    </row>
    <row r="22" spans="1:24">
      <c r="A22" s="83">
        <v>21</v>
      </c>
      <c r="B22" s="72">
        <v>2022</v>
      </c>
      <c r="C22" s="72" t="s">
        <v>121</v>
      </c>
      <c r="D22" s="52" t="s">
        <v>59</v>
      </c>
      <c r="E22" s="52" t="s">
        <v>91</v>
      </c>
      <c r="F22" s="52">
        <v>49</v>
      </c>
      <c r="G22" s="52">
        <v>1</v>
      </c>
      <c r="H22" s="77" t="s">
        <v>56</v>
      </c>
      <c r="I22" s="52" t="s">
        <v>32</v>
      </c>
      <c r="J22" s="52" t="s">
        <v>120</v>
      </c>
      <c r="K22" s="52">
        <v>1</v>
      </c>
      <c r="L22" s="52" t="s">
        <v>32</v>
      </c>
      <c r="M22" s="52">
        <v>0</v>
      </c>
      <c r="N22" s="52" t="s">
        <v>95</v>
      </c>
      <c r="O22" s="52">
        <v>1</v>
      </c>
      <c r="P22" s="55">
        <v>85</v>
      </c>
      <c r="Q22" s="54"/>
      <c r="R22" s="54"/>
      <c r="S22" s="54"/>
      <c r="T22" s="54"/>
      <c r="U22" s="54"/>
      <c r="V22" s="54"/>
      <c r="W22" s="69"/>
      <c r="X22" s="69"/>
    </row>
    <row r="23" spans="1:24">
      <c r="A23" s="83">
        <v>22</v>
      </c>
      <c r="B23" s="72">
        <v>2022</v>
      </c>
      <c r="C23" s="72" t="s">
        <v>122</v>
      </c>
      <c r="D23" s="52" t="s">
        <v>123</v>
      </c>
      <c r="E23" s="78" t="s">
        <v>90</v>
      </c>
      <c r="F23" s="52">
        <v>17</v>
      </c>
      <c r="G23" s="52">
        <v>1</v>
      </c>
      <c r="H23" s="52" t="s">
        <v>124</v>
      </c>
      <c r="I23" s="52" t="s">
        <v>32</v>
      </c>
      <c r="J23" s="77" t="s">
        <v>56</v>
      </c>
      <c r="K23" s="52">
        <v>0</v>
      </c>
      <c r="L23" s="52" t="s">
        <v>32</v>
      </c>
      <c r="M23" s="52">
        <v>0</v>
      </c>
      <c r="N23" s="52" t="s">
        <v>93</v>
      </c>
      <c r="O23" s="52">
        <v>0</v>
      </c>
      <c r="P23" s="55"/>
      <c r="Q23" s="54"/>
      <c r="R23" s="54"/>
      <c r="S23" s="54"/>
      <c r="T23" s="54"/>
      <c r="U23" s="54"/>
      <c r="V23" s="54"/>
      <c r="W23" s="69"/>
      <c r="X23" s="69"/>
    </row>
    <row r="24" spans="1:24">
      <c r="A24" s="83">
        <v>23</v>
      </c>
      <c r="B24" s="72">
        <v>2022</v>
      </c>
      <c r="C24" s="72" t="s">
        <v>127</v>
      </c>
      <c r="D24" s="52" t="s">
        <v>123</v>
      </c>
      <c r="E24" s="78" t="s">
        <v>90</v>
      </c>
      <c r="F24" s="52">
        <v>56</v>
      </c>
      <c r="G24" s="52">
        <v>1</v>
      </c>
      <c r="H24" s="52" t="s">
        <v>125</v>
      </c>
      <c r="I24" s="52" t="s">
        <v>32</v>
      </c>
      <c r="J24" s="77" t="s">
        <v>56</v>
      </c>
      <c r="K24" s="52">
        <v>0</v>
      </c>
      <c r="L24" s="52" t="s">
        <v>32</v>
      </c>
      <c r="M24" s="52">
        <v>2</v>
      </c>
      <c r="N24" s="52" t="s">
        <v>95</v>
      </c>
      <c r="O24" s="52">
        <v>2</v>
      </c>
      <c r="P24" s="55">
        <v>39</v>
      </c>
      <c r="Q24" s="54">
        <v>82</v>
      </c>
      <c r="R24" s="54"/>
      <c r="S24" s="54"/>
      <c r="T24" s="54"/>
      <c r="U24" s="54"/>
      <c r="V24" s="54"/>
      <c r="W24" s="69"/>
      <c r="X24" s="69"/>
    </row>
    <row r="25" spans="1:24">
      <c r="A25" s="83">
        <v>24</v>
      </c>
      <c r="B25" s="72">
        <v>2022</v>
      </c>
      <c r="C25" s="72" t="s">
        <v>128</v>
      </c>
      <c r="D25" s="52" t="s">
        <v>123</v>
      </c>
      <c r="E25" s="78" t="s">
        <v>90</v>
      </c>
      <c r="F25" s="52">
        <v>1</v>
      </c>
      <c r="G25" s="52">
        <v>1</v>
      </c>
      <c r="H25" s="52" t="s">
        <v>126</v>
      </c>
      <c r="I25" s="52" t="s">
        <v>32</v>
      </c>
      <c r="J25" s="77" t="s">
        <v>56</v>
      </c>
      <c r="K25" s="52">
        <v>2</v>
      </c>
      <c r="L25" s="52" t="s">
        <v>32</v>
      </c>
      <c r="M25" s="52">
        <v>0</v>
      </c>
      <c r="N25" s="52" t="s">
        <v>94</v>
      </c>
      <c r="O25" s="52">
        <v>0</v>
      </c>
      <c r="P25" s="55"/>
      <c r="Q25" s="54"/>
      <c r="R25" s="54"/>
      <c r="S25" s="54"/>
      <c r="T25" s="54"/>
      <c r="U25" s="54"/>
      <c r="V25" s="54"/>
      <c r="W25" s="69"/>
      <c r="X25" s="69"/>
    </row>
    <row r="26" spans="1:24">
      <c r="A26" s="83">
        <v>25</v>
      </c>
      <c r="B26" s="72">
        <v>2022</v>
      </c>
      <c r="C26" s="72" t="s">
        <v>131</v>
      </c>
      <c r="D26" s="52" t="s">
        <v>123</v>
      </c>
      <c r="E26" s="78" t="s">
        <v>90</v>
      </c>
      <c r="F26" s="52">
        <v>2</v>
      </c>
      <c r="G26" s="52">
        <v>1</v>
      </c>
      <c r="H26" s="52" t="s">
        <v>129</v>
      </c>
      <c r="I26" s="52" t="s">
        <v>32</v>
      </c>
      <c r="J26" s="77" t="s">
        <v>56</v>
      </c>
      <c r="K26" s="52">
        <v>3</v>
      </c>
      <c r="L26" s="52" t="s">
        <v>32</v>
      </c>
      <c r="M26" s="52">
        <v>1</v>
      </c>
      <c r="N26" s="52" t="s">
        <v>94</v>
      </c>
      <c r="O26" s="52">
        <v>1</v>
      </c>
      <c r="P26" s="68">
        <v>90</v>
      </c>
      <c r="Q26" s="54"/>
      <c r="R26" s="54"/>
      <c r="S26" s="54"/>
      <c r="T26" s="54"/>
      <c r="U26" s="54"/>
      <c r="V26" s="54"/>
      <c r="W26" s="69" t="s">
        <v>130</v>
      </c>
      <c r="X26" s="69"/>
    </row>
    <row r="27" spans="1:24">
      <c r="A27" s="83">
        <v>26</v>
      </c>
      <c r="B27" s="52">
        <v>2023</v>
      </c>
      <c r="C27" s="52" t="s">
        <v>135</v>
      </c>
      <c r="D27" s="52" t="s">
        <v>132</v>
      </c>
      <c r="E27" s="52" t="s">
        <v>89</v>
      </c>
      <c r="F27" s="52">
        <v>46</v>
      </c>
      <c r="G27" s="52">
        <v>1</v>
      </c>
      <c r="H27" s="52" t="s">
        <v>133</v>
      </c>
      <c r="I27" s="52" t="s">
        <v>32</v>
      </c>
      <c r="J27" s="77" t="s">
        <v>56</v>
      </c>
      <c r="K27" s="52">
        <v>3</v>
      </c>
      <c r="L27" s="52" t="s">
        <v>32</v>
      </c>
      <c r="M27" s="52">
        <v>1</v>
      </c>
      <c r="N27" s="52" t="s">
        <v>94</v>
      </c>
      <c r="O27" s="52">
        <v>1</v>
      </c>
      <c r="P27" s="55">
        <v>87</v>
      </c>
      <c r="Q27" s="54"/>
      <c r="R27" s="54"/>
      <c r="S27" s="54"/>
      <c r="T27" s="54"/>
      <c r="U27" s="54"/>
      <c r="V27" s="54"/>
      <c r="W27" s="69"/>
      <c r="X27" s="69"/>
    </row>
    <row r="28" spans="1:24">
      <c r="A28" s="83">
        <v>27</v>
      </c>
      <c r="B28" s="52">
        <v>2023</v>
      </c>
      <c r="C28" s="52" t="s">
        <v>136</v>
      </c>
      <c r="D28" s="52" t="s">
        <v>132</v>
      </c>
      <c r="E28" s="52" t="s">
        <v>91</v>
      </c>
      <c r="F28" s="52">
        <v>67</v>
      </c>
      <c r="G28" s="52">
        <v>1</v>
      </c>
      <c r="H28" s="77" t="s">
        <v>56</v>
      </c>
      <c r="I28" s="52" t="s">
        <v>32</v>
      </c>
      <c r="J28" s="52" t="s">
        <v>75</v>
      </c>
      <c r="K28" s="52">
        <v>1</v>
      </c>
      <c r="L28" s="52" t="s">
        <v>32</v>
      </c>
      <c r="M28" s="52">
        <v>0</v>
      </c>
      <c r="N28" s="52" t="s">
        <v>95</v>
      </c>
      <c r="O28" s="52">
        <v>1</v>
      </c>
      <c r="P28" s="55">
        <v>41</v>
      </c>
      <c r="Q28" s="54"/>
      <c r="R28" s="54"/>
      <c r="S28" s="54"/>
      <c r="T28" s="54"/>
      <c r="U28" s="54"/>
      <c r="V28" s="54"/>
      <c r="W28" s="69"/>
      <c r="X28" s="69"/>
    </row>
    <row r="29" spans="1:24">
      <c r="A29" s="83">
        <v>28</v>
      </c>
      <c r="B29" s="52">
        <v>2023</v>
      </c>
      <c r="C29" s="52" t="s">
        <v>137</v>
      </c>
      <c r="D29" s="52" t="s">
        <v>59</v>
      </c>
      <c r="E29" s="52" t="s">
        <v>91</v>
      </c>
      <c r="F29" s="52">
        <v>13</v>
      </c>
      <c r="G29" s="52">
        <v>1</v>
      </c>
      <c r="H29" s="77" t="s">
        <v>56</v>
      </c>
      <c r="I29" s="52" t="s">
        <v>32</v>
      </c>
      <c r="J29" s="52" t="s">
        <v>134</v>
      </c>
      <c r="K29" s="52">
        <v>1</v>
      </c>
      <c r="L29" s="52" t="s">
        <v>32</v>
      </c>
      <c r="M29" s="52">
        <v>0</v>
      </c>
      <c r="N29" s="52" t="s">
        <v>95</v>
      </c>
      <c r="O29" s="52">
        <v>1</v>
      </c>
      <c r="P29" s="55">
        <v>31</v>
      </c>
      <c r="Q29" s="54"/>
      <c r="R29" s="54"/>
      <c r="S29" s="54"/>
      <c r="T29" s="54"/>
      <c r="U29" s="54"/>
      <c r="V29" s="54"/>
      <c r="W29" s="69"/>
      <c r="X29" s="69"/>
    </row>
    <row r="30" spans="1:24">
      <c r="A30" s="83">
        <v>29</v>
      </c>
      <c r="B30" s="52">
        <v>2023</v>
      </c>
      <c r="C30" s="52" t="s">
        <v>142</v>
      </c>
      <c r="D30" s="52" t="s">
        <v>132</v>
      </c>
      <c r="E30" s="52" t="s">
        <v>89</v>
      </c>
      <c r="F30" s="52">
        <v>67</v>
      </c>
      <c r="G30" s="52">
        <v>1</v>
      </c>
      <c r="H30" s="52" t="s">
        <v>75</v>
      </c>
      <c r="I30" s="52" t="s">
        <v>32</v>
      </c>
      <c r="J30" s="77" t="s">
        <v>56</v>
      </c>
      <c r="K30" s="52">
        <v>2</v>
      </c>
      <c r="L30" s="52" t="s">
        <v>32</v>
      </c>
      <c r="M30" s="52">
        <v>0</v>
      </c>
      <c r="N30" s="52" t="s">
        <v>94</v>
      </c>
      <c r="O30" s="52">
        <v>0</v>
      </c>
      <c r="P30" s="55"/>
      <c r="Q30" s="54"/>
      <c r="R30" s="54"/>
      <c r="S30" s="54"/>
      <c r="T30" s="54"/>
      <c r="U30" s="54"/>
      <c r="V30" s="54"/>
      <c r="W30" s="69"/>
      <c r="X30" s="69"/>
    </row>
    <row r="31" spans="1:24">
      <c r="A31" s="83">
        <v>30</v>
      </c>
      <c r="B31" s="52">
        <v>2023</v>
      </c>
      <c r="C31" s="52" t="s">
        <v>145</v>
      </c>
      <c r="D31" s="52" t="s">
        <v>132</v>
      </c>
      <c r="E31" s="52" t="s">
        <v>91</v>
      </c>
      <c r="F31" s="52">
        <v>46</v>
      </c>
      <c r="G31" s="52">
        <v>1</v>
      </c>
      <c r="H31" s="77" t="s">
        <v>56</v>
      </c>
      <c r="I31" s="52" t="s">
        <v>32</v>
      </c>
      <c r="J31" s="52" t="s">
        <v>133</v>
      </c>
      <c r="K31" s="52">
        <v>1</v>
      </c>
      <c r="L31" s="52" t="s">
        <v>32</v>
      </c>
      <c r="M31" s="52">
        <v>1</v>
      </c>
      <c r="N31" s="52" t="s">
        <v>93</v>
      </c>
      <c r="O31" s="52">
        <v>1</v>
      </c>
      <c r="P31" s="55">
        <v>38</v>
      </c>
      <c r="Q31" s="54"/>
      <c r="R31" s="54"/>
      <c r="S31" s="54"/>
      <c r="T31" s="54"/>
      <c r="U31" s="54"/>
      <c r="V31" s="54"/>
      <c r="W31" s="69"/>
      <c r="X31" s="69"/>
    </row>
    <row r="32" spans="1:24">
      <c r="A32" s="83">
        <v>31</v>
      </c>
      <c r="B32" s="72">
        <v>2024</v>
      </c>
      <c r="C32" s="72" t="s">
        <v>152</v>
      </c>
      <c r="D32" s="52" t="s">
        <v>150</v>
      </c>
      <c r="E32" s="52" t="s">
        <v>89</v>
      </c>
      <c r="F32" s="52">
        <v>29</v>
      </c>
      <c r="G32" s="52">
        <v>1</v>
      </c>
      <c r="H32" s="52" t="s">
        <v>112</v>
      </c>
      <c r="I32" s="52" t="s">
        <v>32</v>
      </c>
      <c r="J32" s="77" t="s">
        <v>56</v>
      </c>
      <c r="K32" s="52">
        <v>0</v>
      </c>
      <c r="L32" s="52" t="s">
        <v>32</v>
      </c>
      <c r="M32" s="52">
        <v>0</v>
      </c>
      <c r="N32" s="80" t="s">
        <v>95</v>
      </c>
      <c r="O32" s="52">
        <v>0</v>
      </c>
      <c r="P32" s="55"/>
      <c r="Q32" s="54"/>
      <c r="R32" s="54"/>
      <c r="S32" s="54"/>
      <c r="T32" s="54"/>
      <c r="U32" s="54"/>
      <c r="V32" s="54"/>
      <c r="W32" s="73" t="s">
        <v>151</v>
      </c>
      <c r="X32" s="69"/>
    </row>
    <row r="33" spans="1:24">
      <c r="A33" s="83">
        <v>32</v>
      </c>
      <c r="B33" s="72">
        <v>2024</v>
      </c>
      <c r="C33" s="72" t="s">
        <v>153</v>
      </c>
      <c r="D33" s="52" t="s">
        <v>59</v>
      </c>
      <c r="E33" s="52" t="s">
        <v>91</v>
      </c>
      <c r="F33" s="52">
        <v>24</v>
      </c>
      <c r="G33" s="52">
        <v>1</v>
      </c>
      <c r="H33" s="77" t="s">
        <v>56</v>
      </c>
      <c r="I33" s="52" t="s">
        <v>32</v>
      </c>
      <c r="J33" s="52" t="s">
        <v>154</v>
      </c>
      <c r="K33" s="52">
        <v>3</v>
      </c>
      <c r="L33" s="52" t="s">
        <v>32</v>
      </c>
      <c r="M33" s="52">
        <v>1</v>
      </c>
      <c r="N33" s="52" t="s">
        <v>95</v>
      </c>
      <c r="O33" s="52">
        <v>3</v>
      </c>
      <c r="P33" s="55">
        <v>11</v>
      </c>
      <c r="Q33" s="54">
        <v>16</v>
      </c>
      <c r="R33" s="54">
        <v>30</v>
      </c>
      <c r="S33" s="54"/>
      <c r="T33" s="54"/>
      <c r="U33" s="54"/>
      <c r="V33" s="54"/>
      <c r="W33" s="69"/>
      <c r="X33" s="69"/>
    </row>
    <row r="34" spans="1:24">
      <c r="A34" s="83">
        <v>33</v>
      </c>
      <c r="B34" s="72">
        <v>2024</v>
      </c>
      <c r="C34" s="72" t="s">
        <v>155</v>
      </c>
      <c r="D34" s="52" t="s">
        <v>59</v>
      </c>
      <c r="E34" s="52" t="s">
        <v>91</v>
      </c>
      <c r="F34" s="52">
        <v>26</v>
      </c>
      <c r="G34" s="52">
        <v>1</v>
      </c>
      <c r="H34" s="77" t="s">
        <v>56</v>
      </c>
      <c r="I34" s="52" t="s">
        <v>32</v>
      </c>
      <c r="J34" s="52" t="s">
        <v>156</v>
      </c>
      <c r="K34" s="52">
        <v>2</v>
      </c>
      <c r="L34" s="52" t="s">
        <v>32</v>
      </c>
      <c r="M34" s="52">
        <v>1</v>
      </c>
      <c r="N34" s="52" t="s">
        <v>95</v>
      </c>
      <c r="O34" s="52">
        <v>2</v>
      </c>
      <c r="P34" s="55">
        <v>12</v>
      </c>
      <c r="Q34" s="54">
        <v>90</v>
      </c>
      <c r="R34" s="54"/>
      <c r="S34" s="54"/>
      <c r="T34" s="54"/>
      <c r="U34" s="54"/>
      <c r="V34" s="54"/>
      <c r="W34" s="69"/>
      <c r="X34" s="69"/>
    </row>
    <row r="35" spans="1:24">
      <c r="A35" s="83">
        <v>34</v>
      </c>
      <c r="B35" s="72">
        <v>2024</v>
      </c>
      <c r="C35" s="72" t="s">
        <v>157</v>
      </c>
      <c r="D35" s="52" t="s">
        <v>67</v>
      </c>
      <c r="E35" s="78" t="s">
        <v>90</v>
      </c>
      <c r="F35" s="52">
        <v>7</v>
      </c>
      <c r="G35" s="52">
        <v>1</v>
      </c>
      <c r="H35" s="52" t="s">
        <v>117</v>
      </c>
      <c r="I35" s="52" t="s">
        <v>32</v>
      </c>
      <c r="J35" s="77" t="s">
        <v>56</v>
      </c>
      <c r="K35" s="52">
        <v>2</v>
      </c>
      <c r="L35" s="52" t="s">
        <v>32</v>
      </c>
      <c r="M35" s="52">
        <v>1</v>
      </c>
      <c r="N35" s="52" t="s">
        <v>94</v>
      </c>
      <c r="O35" s="52">
        <v>1</v>
      </c>
      <c r="P35" s="55">
        <v>16</v>
      </c>
      <c r="Q35" s="54"/>
      <c r="R35" s="54"/>
      <c r="S35" s="54"/>
      <c r="T35" s="54"/>
      <c r="U35" s="54"/>
      <c r="V35" s="54"/>
      <c r="W35" s="69"/>
      <c r="X35" s="69"/>
    </row>
    <row r="36" spans="1:24">
      <c r="A36" s="83">
        <v>35</v>
      </c>
      <c r="B36" s="72">
        <v>2024</v>
      </c>
      <c r="C36" s="72" t="s">
        <v>158</v>
      </c>
      <c r="D36" s="52" t="s">
        <v>67</v>
      </c>
      <c r="E36" s="78" t="s">
        <v>90</v>
      </c>
      <c r="F36" s="52">
        <v>22</v>
      </c>
      <c r="G36" s="52">
        <v>1</v>
      </c>
      <c r="H36" s="52" t="s">
        <v>160</v>
      </c>
      <c r="I36" s="52" t="s">
        <v>32</v>
      </c>
      <c r="J36" s="77" t="s">
        <v>56</v>
      </c>
      <c r="K36" s="52">
        <v>3</v>
      </c>
      <c r="L36" s="52" t="s">
        <v>32</v>
      </c>
      <c r="M36" s="52">
        <v>1</v>
      </c>
      <c r="N36" s="52" t="s">
        <v>94</v>
      </c>
      <c r="O36" s="52">
        <v>1</v>
      </c>
      <c r="P36" s="55">
        <v>30</v>
      </c>
      <c r="Q36" s="54"/>
      <c r="R36" s="54"/>
      <c r="S36" s="54"/>
      <c r="T36" s="54"/>
      <c r="U36" s="54"/>
      <c r="V36" s="54"/>
      <c r="W36" s="69"/>
      <c r="X36" s="69"/>
    </row>
    <row r="37" spans="1:24">
      <c r="A37" s="83">
        <v>36</v>
      </c>
      <c r="B37" s="72">
        <v>2024</v>
      </c>
      <c r="C37" s="72" t="s">
        <v>159</v>
      </c>
      <c r="D37" s="52" t="s">
        <v>67</v>
      </c>
      <c r="E37" s="78" t="s">
        <v>90</v>
      </c>
      <c r="F37" s="52">
        <v>2</v>
      </c>
      <c r="G37" s="52">
        <v>1</v>
      </c>
      <c r="H37" s="52" t="s">
        <v>129</v>
      </c>
      <c r="I37" s="52" t="s">
        <v>32</v>
      </c>
      <c r="J37" s="77" t="s">
        <v>56</v>
      </c>
      <c r="K37" s="52">
        <v>1</v>
      </c>
      <c r="L37" s="52" t="s">
        <v>32</v>
      </c>
      <c r="M37" s="52">
        <v>1</v>
      </c>
      <c r="N37" s="52" t="s">
        <v>93</v>
      </c>
      <c r="O37" s="52">
        <v>1</v>
      </c>
      <c r="P37" s="55">
        <v>79</v>
      </c>
      <c r="Q37" s="54"/>
      <c r="R37" s="54"/>
      <c r="S37" s="54"/>
      <c r="T37" s="54"/>
      <c r="U37" s="54"/>
      <c r="V37" s="54"/>
      <c r="W37" s="69"/>
      <c r="X37" s="69"/>
    </row>
    <row r="38" spans="1:24">
      <c r="A38" s="83">
        <v>37</v>
      </c>
      <c r="B38" s="72">
        <v>2024</v>
      </c>
      <c r="C38" s="72" t="s">
        <v>167</v>
      </c>
      <c r="D38" s="52" t="s">
        <v>111</v>
      </c>
      <c r="E38" s="52" t="s">
        <v>89</v>
      </c>
      <c r="F38" s="52">
        <v>52</v>
      </c>
      <c r="G38" s="52">
        <v>1</v>
      </c>
      <c r="H38" s="52" t="s">
        <v>105</v>
      </c>
      <c r="I38" s="52" t="s">
        <v>32</v>
      </c>
      <c r="J38" s="77" t="s">
        <v>56</v>
      </c>
      <c r="K38" s="52">
        <v>2</v>
      </c>
      <c r="L38" s="52" t="s">
        <v>32</v>
      </c>
      <c r="M38" s="52">
        <v>3</v>
      </c>
      <c r="N38" s="52" t="s">
        <v>95</v>
      </c>
      <c r="O38" s="52">
        <v>3</v>
      </c>
      <c r="P38" s="55">
        <v>8</v>
      </c>
      <c r="Q38" s="54">
        <v>44</v>
      </c>
      <c r="R38" s="66">
        <v>90</v>
      </c>
      <c r="S38" s="54"/>
      <c r="T38" s="54"/>
      <c r="U38" s="54"/>
      <c r="V38" s="54"/>
      <c r="W38" s="69" t="s">
        <v>161</v>
      </c>
      <c r="X38" s="69"/>
    </row>
    <row r="39" spans="1:24">
      <c r="A39" s="83">
        <v>38</v>
      </c>
      <c r="B39" s="72">
        <v>2024</v>
      </c>
      <c r="C39" s="72" t="s">
        <v>168</v>
      </c>
      <c r="D39" s="52" t="s">
        <v>111</v>
      </c>
      <c r="E39" s="52" t="s">
        <v>89</v>
      </c>
      <c r="F39" s="52">
        <v>12</v>
      </c>
      <c r="G39" s="52">
        <v>1</v>
      </c>
      <c r="H39" s="52" t="s">
        <v>162</v>
      </c>
      <c r="I39" s="52" t="s">
        <v>32</v>
      </c>
      <c r="J39" s="77" t="s">
        <v>56</v>
      </c>
      <c r="K39" s="52">
        <v>1</v>
      </c>
      <c r="L39" s="52" t="s">
        <v>32</v>
      </c>
      <c r="M39" s="52">
        <v>0</v>
      </c>
      <c r="N39" s="52" t="s">
        <v>94</v>
      </c>
      <c r="O39" s="52">
        <v>0</v>
      </c>
      <c r="P39" s="55"/>
      <c r="Q39" s="54"/>
      <c r="R39" s="54"/>
      <c r="S39" s="54"/>
      <c r="T39" s="54"/>
      <c r="U39" s="54"/>
      <c r="V39" s="54"/>
      <c r="W39" s="69"/>
      <c r="X39" s="69"/>
    </row>
    <row r="40" spans="1:24">
      <c r="A40" s="83">
        <v>39</v>
      </c>
      <c r="B40" s="72">
        <v>2024</v>
      </c>
      <c r="C40" s="72" t="s">
        <v>169</v>
      </c>
      <c r="D40" s="52" t="s">
        <v>111</v>
      </c>
      <c r="E40" s="52" t="s">
        <v>91</v>
      </c>
      <c r="F40" s="52">
        <v>8</v>
      </c>
      <c r="G40" s="52">
        <v>1</v>
      </c>
      <c r="H40" s="77" t="s">
        <v>56</v>
      </c>
      <c r="I40" s="52" t="s">
        <v>32</v>
      </c>
      <c r="J40" s="52" t="s">
        <v>163</v>
      </c>
      <c r="K40" s="52">
        <v>1</v>
      </c>
      <c r="L40" s="52" t="s">
        <v>32</v>
      </c>
      <c r="M40" s="52">
        <v>3</v>
      </c>
      <c r="N40" s="52" t="s">
        <v>94</v>
      </c>
      <c r="O40" s="52">
        <v>1</v>
      </c>
      <c r="P40" s="55">
        <v>78</v>
      </c>
      <c r="Q40" s="54"/>
      <c r="R40" s="54"/>
      <c r="S40" s="54"/>
      <c r="T40" s="54"/>
      <c r="U40" s="54"/>
      <c r="V40" s="54"/>
      <c r="W40" s="69"/>
      <c r="X40" s="69"/>
    </row>
    <row r="41" spans="1:24">
      <c r="A41" s="83">
        <v>40</v>
      </c>
      <c r="B41" s="72">
        <v>2024</v>
      </c>
      <c r="C41" s="72" t="s">
        <v>170</v>
      </c>
      <c r="D41" s="52" t="s">
        <v>111</v>
      </c>
      <c r="E41" s="52" t="s">
        <v>91</v>
      </c>
      <c r="F41" s="52">
        <v>12</v>
      </c>
      <c r="G41" s="52">
        <v>1</v>
      </c>
      <c r="H41" s="77" t="s">
        <v>56</v>
      </c>
      <c r="I41" s="52" t="s">
        <v>32</v>
      </c>
      <c r="J41" s="52" t="s">
        <v>162</v>
      </c>
      <c r="K41" s="52">
        <v>3</v>
      </c>
      <c r="L41" s="52" t="s">
        <v>32</v>
      </c>
      <c r="M41" s="52">
        <v>3</v>
      </c>
      <c r="N41" s="52" t="s">
        <v>93</v>
      </c>
      <c r="O41" s="52">
        <v>3</v>
      </c>
      <c r="P41" s="55">
        <v>5</v>
      </c>
      <c r="Q41" s="54">
        <v>45</v>
      </c>
      <c r="R41" s="54">
        <v>68</v>
      </c>
      <c r="S41" s="54"/>
      <c r="T41" s="54"/>
      <c r="U41" s="54"/>
      <c r="V41" s="54"/>
      <c r="W41" s="69"/>
      <c r="X41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zoomScaleNormal="100" workbookViewId="0">
      <selection activeCell="A43" sqref="A43"/>
    </sheetView>
  </sheetViews>
  <sheetFormatPr defaultRowHeight="12.75"/>
  <cols>
    <col min="1" max="1" width="9.140625" style="52" customWidth="1"/>
    <col min="2" max="16384" width="9.140625" style="49"/>
  </cols>
  <sheetData>
    <row r="1" spans="1:5" ht="20.25">
      <c r="A1" s="53" t="s">
        <v>31</v>
      </c>
      <c r="B1" s="96" t="s">
        <v>6</v>
      </c>
      <c r="D1" s="59" t="s">
        <v>50</v>
      </c>
    </row>
    <row r="2" spans="1:5">
      <c r="A2" s="71">
        <v>1</v>
      </c>
      <c r="B2" s="71">
        <f>A2-AVERAGE($A$2:$A$41)</f>
        <v>-0.27499999999999991</v>
      </c>
      <c r="E2" s="76">
        <v>6</v>
      </c>
    </row>
    <row r="3" spans="1:5">
      <c r="A3" s="52">
        <v>3</v>
      </c>
      <c r="B3" s="71">
        <f t="shared" ref="B3:B41" si="0">A3-AVERAGE($A$2:$A$41)</f>
        <v>1.7250000000000001</v>
      </c>
      <c r="E3" s="55">
        <v>60</v>
      </c>
    </row>
    <row r="4" spans="1:5">
      <c r="A4" s="52">
        <v>1</v>
      </c>
      <c r="B4" s="71">
        <f t="shared" si="0"/>
        <v>-0.27499999999999991</v>
      </c>
      <c r="E4" s="55">
        <v>58</v>
      </c>
    </row>
    <row r="5" spans="1:5">
      <c r="A5" s="52">
        <v>1</v>
      </c>
      <c r="B5" s="71">
        <f t="shared" si="0"/>
        <v>-0.27499999999999991</v>
      </c>
      <c r="E5" s="55">
        <v>4</v>
      </c>
    </row>
    <row r="6" spans="1:5">
      <c r="A6" s="52">
        <v>2</v>
      </c>
      <c r="B6" s="71">
        <f t="shared" si="0"/>
        <v>0.72500000000000009</v>
      </c>
      <c r="E6" s="55">
        <v>34</v>
      </c>
    </row>
    <row r="7" spans="1:5">
      <c r="A7" s="52">
        <v>1</v>
      </c>
      <c r="B7" s="71">
        <f t="shared" si="0"/>
        <v>-0.27499999999999991</v>
      </c>
      <c r="E7" s="55">
        <v>46</v>
      </c>
    </row>
    <row r="8" spans="1:5">
      <c r="A8" s="52">
        <v>1</v>
      </c>
      <c r="B8" s="71">
        <f t="shared" si="0"/>
        <v>-0.27499999999999991</v>
      </c>
      <c r="E8" s="55">
        <v>54</v>
      </c>
    </row>
    <row r="9" spans="1:5">
      <c r="A9" s="52">
        <v>2</v>
      </c>
      <c r="B9" s="71">
        <f t="shared" si="0"/>
        <v>0.72500000000000009</v>
      </c>
      <c r="E9" s="55">
        <v>61</v>
      </c>
    </row>
    <row r="10" spans="1:5">
      <c r="A10" s="52">
        <v>4</v>
      </c>
      <c r="B10" s="71">
        <f t="shared" si="0"/>
        <v>2.7250000000000001</v>
      </c>
      <c r="E10" s="55">
        <v>12</v>
      </c>
    </row>
    <row r="11" spans="1:5">
      <c r="A11" s="52">
        <v>1</v>
      </c>
      <c r="B11" s="71">
        <f t="shared" si="0"/>
        <v>-0.27499999999999991</v>
      </c>
      <c r="E11" s="68">
        <v>90</v>
      </c>
    </row>
    <row r="12" spans="1:5">
      <c r="A12" s="52">
        <v>1</v>
      </c>
      <c r="B12" s="71">
        <f t="shared" si="0"/>
        <v>-0.27499999999999991</v>
      </c>
      <c r="E12" s="55">
        <v>77</v>
      </c>
    </row>
    <row r="13" spans="1:5">
      <c r="A13" s="52">
        <v>1</v>
      </c>
      <c r="B13" s="71">
        <f t="shared" si="0"/>
        <v>-0.27499999999999991</v>
      </c>
      <c r="E13" s="55">
        <v>61</v>
      </c>
    </row>
    <row r="14" spans="1:5">
      <c r="A14" s="52">
        <v>1</v>
      </c>
      <c r="B14" s="71">
        <f t="shared" si="0"/>
        <v>-0.27499999999999991</v>
      </c>
      <c r="E14" s="68">
        <v>90</v>
      </c>
    </row>
    <row r="15" spans="1:5">
      <c r="A15" s="52">
        <v>2</v>
      </c>
      <c r="B15" s="71">
        <f t="shared" si="0"/>
        <v>0.72500000000000009</v>
      </c>
      <c r="E15" s="55">
        <v>50</v>
      </c>
    </row>
    <row r="16" spans="1:5">
      <c r="A16" s="52">
        <v>2</v>
      </c>
      <c r="B16" s="71">
        <f t="shared" si="0"/>
        <v>0.72500000000000009</v>
      </c>
      <c r="E16" s="55">
        <v>72</v>
      </c>
    </row>
    <row r="17" spans="1:5">
      <c r="A17" s="52">
        <v>1</v>
      </c>
      <c r="B17" s="71">
        <f t="shared" si="0"/>
        <v>-0.27499999999999991</v>
      </c>
      <c r="E17" s="55">
        <v>28</v>
      </c>
    </row>
    <row r="18" spans="1:5">
      <c r="A18" s="52">
        <v>2</v>
      </c>
      <c r="B18" s="71">
        <f t="shared" si="0"/>
        <v>0.72500000000000009</v>
      </c>
      <c r="E18" s="55">
        <v>18</v>
      </c>
    </row>
    <row r="19" spans="1:5">
      <c r="A19" s="52">
        <v>0</v>
      </c>
      <c r="B19" s="71">
        <f t="shared" si="0"/>
        <v>-1.2749999999999999</v>
      </c>
      <c r="E19" s="55"/>
    </row>
    <row r="20" spans="1:5">
      <c r="A20" s="52">
        <v>0</v>
      </c>
      <c r="B20" s="71">
        <f t="shared" si="0"/>
        <v>-1.2749999999999999</v>
      </c>
      <c r="E20" s="55"/>
    </row>
    <row r="21" spans="1:5">
      <c r="A21" s="52">
        <v>1</v>
      </c>
      <c r="B21" s="71">
        <f t="shared" si="0"/>
        <v>-0.27499999999999991</v>
      </c>
      <c r="E21" s="55">
        <v>58</v>
      </c>
    </row>
    <row r="22" spans="1:5">
      <c r="A22" s="52">
        <v>1</v>
      </c>
      <c r="B22" s="71">
        <f t="shared" si="0"/>
        <v>-0.27499999999999991</v>
      </c>
      <c r="E22" s="55">
        <v>85</v>
      </c>
    </row>
    <row r="23" spans="1:5">
      <c r="A23" s="52">
        <v>0</v>
      </c>
      <c r="B23" s="71">
        <f t="shared" si="0"/>
        <v>-1.2749999999999999</v>
      </c>
      <c r="E23" s="55"/>
    </row>
    <row r="24" spans="1:5">
      <c r="A24" s="52">
        <v>2</v>
      </c>
      <c r="B24" s="71">
        <f t="shared" si="0"/>
        <v>0.72500000000000009</v>
      </c>
      <c r="E24" s="55">
        <v>39</v>
      </c>
    </row>
    <row r="25" spans="1:5">
      <c r="A25" s="52">
        <v>0</v>
      </c>
      <c r="B25" s="71">
        <f t="shared" si="0"/>
        <v>-1.2749999999999999</v>
      </c>
      <c r="E25" s="55"/>
    </row>
    <row r="26" spans="1:5">
      <c r="A26" s="52">
        <v>1</v>
      </c>
      <c r="B26" s="71">
        <f t="shared" si="0"/>
        <v>-0.27499999999999991</v>
      </c>
      <c r="E26" s="68">
        <v>90</v>
      </c>
    </row>
    <row r="27" spans="1:5">
      <c r="A27" s="52">
        <v>1</v>
      </c>
      <c r="B27" s="71">
        <f t="shared" si="0"/>
        <v>-0.27499999999999991</v>
      </c>
      <c r="E27" s="55">
        <v>87</v>
      </c>
    </row>
    <row r="28" spans="1:5">
      <c r="A28" s="52">
        <v>1</v>
      </c>
      <c r="B28" s="71">
        <f t="shared" si="0"/>
        <v>-0.27499999999999991</v>
      </c>
      <c r="E28" s="55">
        <v>41</v>
      </c>
    </row>
    <row r="29" spans="1:5">
      <c r="A29" s="52">
        <v>1</v>
      </c>
      <c r="B29" s="71">
        <f t="shared" si="0"/>
        <v>-0.27499999999999991</v>
      </c>
      <c r="E29" s="55">
        <v>31</v>
      </c>
    </row>
    <row r="30" spans="1:5">
      <c r="A30" s="52">
        <v>0</v>
      </c>
      <c r="B30" s="71">
        <f t="shared" si="0"/>
        <v>-1.2749999999999999</v>
      </c>
      <c r="E30" s="55"/>
    </row>
    <row r="31" spans="1:5">
      <c r="A31" s="52">
        <v>1</v>
      </c>
      <c r="B31" s="71">
        <f t="shared" si="0"/>
        <v>-0.27499999999999991</v>
      </c>
      <c r="E31" s="55">
        <v>38</v>
      </c>
    </row>
    <row r="32" spans="1:5">
      <c r="A32" s="52">
        <v>0</v>
      </c>
      <c r="B32" s="71">
        <f t="shared" si="0"/>
        <v>-1.2749999999999999</v>
      </c>
      <c r="E32" s="55"/>
    </row>
    <row r="33" spans="1:5">
      <c r="A33" s="52">
        <v>3</v>
      </c>
      <c r="B33" s="71">
        <f t="shared" si="0"/>
        <v>1.7250000000000001</v>
      </c>
      <c r="E33" s="55">
        <v>11</v>
      </c>
    </row>
    <row r="34" spans="1:5">
      <c r="A34" s="52">
        <v>2</v>
      </c>
      <c r="B34" s="71">
        <f t="shared" si="0"/>
        <v>0.72500000000000009</v>
      </c>
      <c r="E34" s="55">
        <v>12</v>
      </c>
    </row>
    <row r="35" spans="1:5">
      <c r="A35" s="52">
        <v>1</v>
      </c>
      <c r="B35" s="71">
        <f t="shared" si="0"/>
        <v>-0.27499999999999991</v>
      </c>
      <c r="E35" s="55">
        <v>16</v>
      </c>
    </row>
    <row r="36" spans="1:5">
      <c r="A36" s="52">
        <v>1</v>
      </c>
      <c r="B36" s="71">
        <f t="shared" si="0"/>
        <v>-0.27499999999999991</v>
      </c>
      <c r="E36" s="55">
        <v>30</v>
      </c>
    </row>
    <row r="37" spans="1:5">
      <c r="A37" s="52">
        <v>1</v>
      </c>
      <c r="B37" s="71">
        <f t="shared" si="0"/>
        <v>-0.27499999999999991</v>
      </c>
      <c r="E37" s="55">
        <v>79</v>
      </c>
    </row>
    <row r="38" spans="1:5">
      <c r="A38" s="52">
        <v>3</v>
      </c>
      <c r="B38" s="71">
        <f t="shared" si="0"/>
        <v>1.7250000000000001</v>
      </c>
      <c r="E38" s="55">
        <v>8</v>
      </c>
    </row>
    <row r="39" spans="1:5">
      <c r="A39" s="52">
        <v>0</v>
      </c>
      <c r="B39" s="71">
        <f t="shared" si="0"/>
        <v>-1.2749999999999999</v>
      </c>
      <c r="E39" s="55"/>
    </row>
    <row r="40" spans="1:5">
      <c r="A40" s="52">
        <v>1</v>
      </c>
      <c r="B40" s="71">
        <f t="shared" si="0"/>
        <v>-0.27499999999999991</v>
      </c>
      <c r="E40" s="55">
        <v>78</v>
      </c>
    </row>
    <row r="41" spans="1:5">
      <c r="A41" s="52">
        <v>3</v>
      </c>
      <c r="B41" s="71">
        <f t="shared" si="0"/>
        <v>1.7250000000000001</v>
      </c>
      <c r="E41" s="55">
        <v>5</v>
      </c>
    </row>
    <row r="42" spans="1:5">
      <c r="B42" s="52"/>
    </row>
    <row r="43" spans="1:5">
      <c r="A43" s="52">
        <f>SUM(A2:A41)</f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topLeftCell="A13" workbookViewId="0">
      <selection activeCell="A56" sqref="A56"/>
    </sheetView>
  </sheetViews>
  <sheetFormatPr defaultRowHeight="12.75"/>
  <cols>
    <col min="1" max="1" width="9.140625" style="50"/>
    <col min="2" max="16384" width="9.140625" style="49"/>
  </cols>
  <sheetData>
    <row r="1" spans="1:3">
      <c r="A1" s="51" t="s">
        <v>33</v>
      </c>
      <c r="C1" s="58" t="s">
        <v>49</v>
      </c>
    </row>
    <row r="2" spans="1:3">
      <c r="A2" s="67">
        <v>6</v>
      </c>
      <c r="B2" s="75" t="s">
        <v>35</v>
      </c>
    </row>
    <row r="3" spans="1:3">
      <c r="A3" s="54">
        <v>60</v>
      </c>
      <c r="B3" s="57" t="s">
        <v>36</v>
      </c>
    </row>
    <row r="4" spans="1:3">
      <c r="A4" s="54">
        <v>61</v>
      </c>
      <c r="B4" s="57" t="s">
        <v>36</v>
      </c>
    </row>
    <row r="5" spans="1:3">
      <c r="A5" s="54">
        <v>83</v>
      </c>
      <c r="B5" s="57" t="s">
        <v>36</v>
      </c>
    </row>
    <row r="6" spans="1:3">
      <c r="A6" s="54">
        <v>58</v>
      </c>
      <c r="B6" s="49" t="s">
        <v>37</v>
      </c>
    </row>
    <row r="7" spans="1:3">
      <c r="A7" s="54">
        <v>4</v>
      </c>
      <c r="B7" s="57" t="s">
        <v>38</v>
      </c>
    </row>
    <row r="8" spans="1:3">
      <c r="A8" s="54">
        <v>34</v>
      </c>
      <c r="B8" s="49" t="s">
        <v>39</v>
      </c>
    </row>
    <row r="9" spans="1:3">
      <c r="A9" s="54">
        <v>88</v>
      </c>
      <c r="B9" s="49" t="s">
        <v>39</v>
      </c>
    </row>
    <row r="10" spans="1:3">
      <c r="A10" s="54">
        <v>46</v>
      </c>
      <c r="B10" s="57" t="s">
        <v>40</v>
      </c>
    </row>
    <row r="11" spans="1:3">
      <c r="A11" s="54">
        <v>54</v>
      </c>
    </row>
    <row r="12" spans="1:3">
      <c r="A12" s="54">
        <v>61</v>
      </c>
    </row>
    <row r="13" spans="1:3">
      <c r="A13" s="54">
        <v>84</v>
      </c>
    </row>
    <row r="14" spans="1:3">
      <c r="A14" s="54">
        <v>12</v>
      </c>
    </row>
    <row r="15" spans="1:3">
      <c r="A15" s="54">
        <v>44</v>
      </c>
    </row>
    <row r="16" spans="1:3">
      <c r="A16" s="54">
        <v>54</v>
      </c>
    </row>
    <row r="17" spans="1:1">
      <c r="A17" s="54">
        <v>89</v>
      </c>
    </row>
    <row r="18" spans="1:1">
      <c r="A18" s="66">
        <v>90</v>
      </c>
    </row>
    <row r="19" spans="1:1">
      <c r="A19" s="54">
        <v>77</v>
      </c>
    </row>
    <row r="20" spans="1:1">
      <c r="A20" s="54">
        <v>61</v>
      </c>
    </row>
    <row r="21" spans="1:1">
      <c r="A21" s="66">
        <v>90</v>
      </c>
    </row>
    <row r="22" spans="1:1">
      <c r="A22" s="54">
        <v>50</v>
      </c>
    </row>
    <row r="23" spans="1:1">
      <c r="A23" s="54">
        <v>72</v>
      </c>
    </row>
    <row r="24" spans="1:1">
      <c r="A24" s="54">
        <v>72</v>
      </c>
    </row>
    <row r="25" spans="1:1">
      <c r="A25" s="54">
        <v>85</v>
      </c>
    </row>
    <row r="26" spans="1:1">
      <c r="A26" s="54">
        <v>28</v>
      </c>
    </row>
    <row r="27" spans="1:1">
      <c r="A27" s="54">
        <v>18</v>
      </c>
    </row>
    <row r="28" spans="1:1">
      <c r="A28" s="54">
        <v>49</v>
      </c>
    </row>
    <row r="29" spans="1:1">
      <c r="A29" s="54">
        <v>58</v>
      </c>
    </row>
    <row r="30" spans="1:1">
      <c r="A30" s="54">
        <v>85</v>
      </c>
    </row>
    <row r="31" spans="1:1">
      <c r="A31" s="54">
        <v>39</v>
      </c>
    </row>
    <row r="32" spans="1:1">
      <c r="A32" s="54">
        <v>82</v>
      </c>
    </row>
    <row r="33" spans="1:1">
      <c r="A33" s="66">
        <v>90</v>
      </c>
    </row>
    <row r="34" spans="1:1">
      <c r="A34" s="54">
        <v>87</v>
      </c>
    </row>
    <row r="35" spans="1:1">
      <c r="A35" s="54">
        <v>41</v>
      </c>
    </row>
    <row r="36" spans="1:1">
      <c r="A36" s="54">
        <v>31</v>
      </c>
    </row>
    <row r="37" spans="1:1">
      <c r="A37" s="54">
        <v>38</v>
      </c>
    </row>
    <row r="38" spans="1:1">
      <c r="A38" s="54">
        <v>11</v>
      </c>
    </row>
    <row r="39" spans="1:1">
      <c r="A39" s="54">
        <v>16</v>
      </c>
    </row>
    <row r="40" spans="1:1">
      <c r="A40" s="54">
        <v>30</v>
      </c>
    </row>
    <row r="41" spans="1:1">
      <c r="A41" s="54">
        <v>12</v>
      </c>
    </row>
    <row r="42" spans="1:1">
      <c r="A42" s="54">
        <v>90</v>
      </c>
    </row>
    <row r="43" spans="1:1">
      <c r="A43" s="54">
        <v>16</v>
      </c>
    </row>
    <row r="44" spans="1:1">
      <c r="A44" s="54">
        <v>30</v>
      </c>
    </row>
    <row r="45" spans="1:1">
      <c r="A45" s="54">
        <v>79</v>
      </c>
    </row>
    <row r="46" spans="1:1">
      <c r="A46" s="54">
        <v>8</v>
      </c>
    </row>
    <row r="47" spans="1:1">
      <c r="A47" s="54">
        <v>44</v>
      </c>
    </row>
    <row r="48" spans="1:1">
      <c r="A48" s="66">
        <v>90</v>
      </c>
    </row>
    <row r="49" spans="1:1">
      <c r="A49" s="54">
        <v>78</v>
      </c>
    </row>
    <row r="50" spans="1:1">
      <c r="A50" s="54">
        <v>5</v>
      </c>
    </row>
    <row r="51" spans="1:1">
      <c r="A51" s="54">
        <v>45</v>
      </c>
    </row>
    <row r="52" spans="1:1">
      <c r="A52" s="54">
        <v>68</v>
      </c>
    </row>
    <row r="56" spans="1:1">
      <c r="A56" s="97">
        <f>AVERAGE(A2:A52)</f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Q36"/>
  <sheetViews>
    <sheetView workbookViewId="0">
      <selection activeCell="A6" sqref="A6"/>
    </sheetView>
  </sheetViews>
  <sheetFormatPr defaultRowHeight="15"/>
  <cols>
    <col min="1" max="4" width="10.7109375" customWidth="1"/>
    <col min="5" max="5" width="12.7109375" customWidth="1"/>
    <col min="6" max="6" width="14.7109375" customWidth="1"/>
    <col min="8" max="8" width="12.7109375" customWidth="1"/>
    <col min="10" max="10" width="10.7109375" customWidth="1"/>
    <col min="11" max="11" width="14.7109375" customWidth="1"/>
    <col min="14" max="14" width="12.7109375" customWidth="1"/>
  </cols>
  <sheetData>
    <row r="1" spans="1:17" ht="31.5">
      <c r="A1" s="20" t="s">
        <v>9</v>
      </c>
      <c r="B1" s="21"/>
      <c r="C1" s="21"/>
      <c r="D1" s="21"/>
      <c r="E1" s="21"/>
      <c r="F1" s="21"/>
      <c r="G1" s="22" t="s">
        <v>41</v>
      </c>
    </row>
    <row r="2" spans="1:17" ht="36">
      <c r="A2" s="1" t="s">
        <v>18</v>
      </c>
      <c r="B2" s="2"/>
      <c r="C2" s="2"/>
      <c r="D2" s="2"/>
      <c r="E2" s="2"/>
      <c r="F2" s="2"/>
      <c r="G2" s="22" t="s">
        <v>10</v>
      </c>
    </row>
    <row r="3" spans="1:17" ht="18.75">
      <c r="A3" s="3" t="s">
        <v>175</v>
      </c>
    </row>
    <row r="4" spans="1:17" ht="15.75" thickBot="1"/>
    <row r="5" spans="1:17" ht="60" customHeight="1" thickBot="1">
      <c r="A5" s="4" t="s">
        <v>42</v>
      </c>
      <c r="B5" s="4" t="s">
        <v>43</v>
      </c>
      <c r="C5" s="5" t="s">
        <v>0</v>
      </c>
      <c r="D5" s="5" t="s">
        <v>6</v>
      </c>
      <c r="E5" s="5" t="s">
        <v>7</v>
      </c>
      <c r="F5" s="5" t="s">
        <v>1</v>
      </c>
      <c r="H5" s="4" t="s">
        <v>11</v>
      </c>
      <c r="J5" s="28" t="s">
        <v>15</v>
      </c>
      <c r="K5" s="5" t="s">
        <v>14</v>
      </c>
    </row>
    <row r="6" spans="1:17" ht="18.75">
      <c r="A6" s="6">
        <v>0</v>
      </c>
      <c r="B6" s="7">
        <f>COUNTIF(gole!$A$2:$A$41,skokowa!A6)</f>
        <v>7</v>
      </c>
      <c r="C6" s="8">
        <f>B6*A6</f>
        <v>0</v>
      </c>
      <c r="D6" s="30">
        <f>A6-$C$18</f>
        <v>-1.2749999999999999</v>
      </c>
      <c r="E6" s="30">
        <f>POWER((A6-$C$18),2)</f>
        <v>1.6256249999999999</v>
      </c>
      <c r="F6" s="8">
        <f>E6*B6</f>
        <v>11.379375</v>
      </c>
      <c r="H6" s="25">
        <f>B6/$B$11</f>
        <v>0.17499999999999999</v>
      </c>
      <c r="I6" s="24">
        <f>H6</f>
        <v>0.17499999999999999</v>
      </c>
      <c r="J6" s="29">
        <f>A6*H6</f>
        <v>0</v>
      </c>
      <c r="K6" s="30">
        <f>(A6-$C$29)^2*H6</f>
        <v>0.28448437500000001</v>
      </c>
    </row>
    <row r="7" spans="1:17" ht="18.75">
      <c r="A7" s="6">
        <v>1</v>
      </c>
      <c r="B7" s="7">
        <f>COUNTIF(gole!$A$2:$A$41,skokowa!A7)</f>
        <v>21</v>
      </c>
      <c r="C7" s="8">
        <f t="shared" ref="C7:C10" si="0">B7*A7</f>
        <v>21</v>
      </c>
      <c r="D7" s="30">
        <f t="shared" ref="D7:D10" si="1">A7-$C$18</f>
        <v>-0.27499999999999991</v>
      </c>
      <c r="E7" s="30">
        <f t="shared" ref="E7:E10" si="2">POWER((A7-$C$18),2)</f>
        <v>7.5624999999999956E-2</v>
      </c>
      <c r="F7" s="8">
        <f t="shared" ref="F7:F10" si="3">E7*B7</f>
        <v>1.5881249999999991</v>
      </c>
      <c r="H7" s="25">
        <f t="shared" ref="H7:H10" si="4">B7/$B$11</f>
        <v>0.52500000000000002</v>
      </c>
      <c r="I7" s="24">
        <f t="shared" ref="I7:I10" si="5">H7</f>
        <v>0.52500000000000002</v>
      </c>
      <c r="J7" s="29">
        <f t="shared" ref="J7:J10" si="6">A7*H7</f>
        <v>0.52500000000000002</v>
      </c>
      <c r="K7" s="30">
        <f>(A7-$C$29)^2*H7</f>
        <v>3.9703125000000034E-2</v>
      </c>
    </row>
    <row r="8" spans="1:17" ht="18.75">
      <c r="A8" s="6">
        <v>2</v>
      </c>
      <c r="B8" s="7">
        <f>COUNTIF(gole!$A$2:$A$41,skokowa!A8)</f>
        <v>7</v>
      </c>
      <c r="C8" s="8">
        <f t="shared" si="0"/>
        <v>14</v>
      </c>
      <c r="D8" s="30">
        <f t="shared" si="1"/>
        <v>0.72500000000000009</v>
      </c>
      <c r="E8" s="30">
        <f t="shared" si="2"/>
        <v>0.52562500000000012</v>
      </c>
      <c r="F8" s="8">
        <f t="shared" si="3"/>
        <v>3.6793750000000007</v>
      </c>
      <c r="H8" s="25">
        <f t="shared" si="4"/>
        <v>0.17499999999999999</v>
      </c>
      <c r="I8" s="24">
        <f t="shared" si="5"/>
        <v>0.17499999999999999</v>
      </c>
      <c r="J8" s="29">
        <f t="shared" si="6"/>
        <v>0.35</v>
      </c>
      <c r="K8" s="30">
        <f>(A8-$C$29)^2*H8</f>
        <v>9.1984374999999952E-2</v>
      </c>
    </row>
    <row r="9" spans="1:17" ht="18.75">
      <c r="A9" s="6">
        <v>3</v>
      </c>
      <c r="B9" s="7">
        <f>COUNTIF(gole!$A$2:$A$41,skokowa!A9)</f>
        <v>4</v>
      </c>
      <c r="C9" s="8">
        <f t="shared" si="0"/>
        <v>12</v>
      </c>
      <c r="D9" s="30">
        <f t="shared" si="1"/>
        <v>1.7250000000000001</v>
      </c>
      <c r="E9" s="30">
        <f t="shared" si="2"/>
        <v>2.9756250000000004</v>
      </c>
      <c r="F9" s="8">
        <f t="shared" si="3"/>
        <v>11.902500000000002</v>
      </c>
      <c r="H9" s="25">
        <f t="shared" si="4"/>
        <v>0.1</v>
      </c>
      <c r="I9" s="24">
        <f t="shared" si="5"/>
        <v>0.1</v>
      </c>
      <c r="J9" s="29">
        <f t="shared" si="6"/>
        <v>0.30000000000000004</v>
      </c>
      <c r="K9" s="30">
        <f>(A9-$C$29)^2*H9</f>
        <v>0.29756249999999995</v>
      </c>
    </row>
    <row r="10" spans="1:17" ht="19.5" thickBot="1">
      <c r="A10" s="9">
        <v>4</v>
      </c>
      <c r="B10" s="7">
        <f>COUNTIF(gole!$A$2:$A$41,skokowa!A10)</f>
        <v>1</v>
      </c>
      <c r="C10" s="8">
        <f t="shared" si="0"/>
        <v>4</v>
      </c>
      <c r="D10" s="30">
        <f t="shared" si="1"/>
        <v>2.7250000000000001</v>
      </c>
      <c r="E10" s="30">
        <f t="shared" si="2"/>
        <v>7.4256250000000001</v>
      </c>
      <c r="F10" s="8">
        <f t="shared" si="3"/>
        <v>7.4256250000000001</v>
      </c>
      <c r="H10" s="25">
        <f t="shared" si="4"/>
        <v>2.5000000000000001E-2</v>
      </c>
      <c r="I10" s="24">
        <f t="shared" si="5"/>
        <v>2.5000000000000001E-2</v>
      </c>
      <c r="J10" s="29">
        <f t="shared" si="6"/>
        <v>0.1</v>
      </c>
      <c r="K10" s="30">
        <f>(A10-$C$29)^2*H10</f>
        <v>0.18564062499999998</v>
      </c>
    </row>
    <row r="11" spans="1:17" ht="19.5" thickBot="1">
      <c r="A11" s="10" t="s">
        <v>2</v>
      </c>
      <c r="B11" s="11">
        <f>SUM(B6:B10)</f>
        <v>40</v>
      </c>
      <c r="C11" s="12">
        <f>SUM(C6:C10)</f>
        <v>51</v>
      </c>
      <c r="D11" s="12" t="s">
        <v>8</v>
      </c>
      <c r="E11" s="12" t="s">
        <v>8</v>
      </c>
      <c r="F11" s="12">
        <f>SUM(F6:F10)</f>
        <v>35.975000000000009</v>
      </c>
      <c r="H11" s="23">
        <f>SUM(H6:H10)</f>
        <v>1</v>
      </c>
      <c r="J11" s="31">
        <f>SUM(J6:J10)</f>
        <v>1.2750000000000001</v>
      </c>
      <c r="K11" s="31">
        <f>SUM(K6:K10)</f>
        <v>0.89937500000000004</v>
      </c>
    </row>
    <row r="13" spans="1:17" ht="18.75">
      <c r="A13" s="3" t="s">
        <v>13</v>
      </c>
    </row>
    <row r="15" spans="1:17" ht="21">
      <c r="A15" s="60" t="s">
        <v>51</v>
      </c>
    </row>
    <row r="16" spans="1:17" ht="20.25">
      <c r="A16" s="88" t="s">
        <v>3</v>
      </c>
      <c r="B16" s="89"/>
      <c r="C16" s="89"/>
      <c r="D16" s="89"/>
      <c r="F16" s="86" t="s">
        <v>177</v>
      </c>
      <c r="G16" s="87"/>
      <c r="H16" s="87"/>
      <c r="I16" s="87"/>
      <c r="J16" s="87"/>
      <c r="L16" s="88" t="s">
        <v>5</v>
      </c>
      <c r="M16" s="89"/>
      <c r="N16" s="89"/>
      <c r="O16" s="89"/>
      <c r="P16" s="89"/>
      <c r="Q16" s="89"/>
    </row>
    <row r="17" spans="1:17" ht="18.75" thickBot="1">
      <c r="A17" s="13"/>
      <c r="B17" s="14"/>
      <c r="C17" s="14"/>
      <c r="D17" s="14"/>
      <c r="F17" s="18"/>
      <c r="L17" s="18"/>
    </row>
    <row r="18" spans="1:17" ht="24" thickBot="1">
      <c r="B18" s="15" t="s">
        <v>4</v>
      </c>
      <c r="C18" s="94">
        <f>AVERAGE(gole!A2:A41)</f>
        <v>1.2749999999999999</v>
      </c>
      <c r="D18" s="17" t="s">
        <v>44</v>
      </c>
      <c r="G18" s="15" t="s">
        <v>4</v>
      </c>
      <c r="H18" s="19">
        <f>POWER(N18,2)</f>
        <v>0.89937500000000026</v>
      </c>
      <c r="I18" s="17" t="s">
        <v>45</v>
      </c>
      <c r="M18" s="15" t="s">
        <v>4</v>
      </c>
      <c r="N18" s="16">
        <v>0.94835383691953301</v>
      </c>
      <c r="O18" s="17" t="s">
        <v>44</v>
      </c>
    </row>
    <row r="26" spans="1:17" ht="21">
      <c r="A26" s="61" t="s">
        <v>52</v>
      </c>
    </row>
    <row r="27" spans="1:17" ht="20.25">
      <c r="A27" s="27" t="s">
        <v>12</v>
      </c>
      <c r="B27" s="26"/>
      <c r="C27" s="26"/>
      <c r="D27" s="26"/>
      <c r="F27" s="84" t="s">
        <v>178</v>
      </c>
      <c r="G27" s="85"/>
      <c r="H27" s="85"/>
      <c r="I27" s="85"/>
      <c r="J27" s="85"/>
      <c r="L27" s="27" t="s">
        <v>5</v>
      </c>
      <c r="M27" s="26"/>
      <c r="N27" s="26"/>
      <c r="O27" s="26"/>
      <c r="P27" s="26"/>
      <c r="Q27" s="26"/>
    </row>
    <row r="28" spans="1:17" ht="18.75" thickBot="1">
      <c r="A28" s="13"/>
      <c r="B28" s="14"/>
      <c r="C28" s="14"/>
      <c r="D28" s="14"/>
      <c r="F28" s="18"/>
      <c r="L28" s="18"/>
    </row>
    <row r="29" spans="1:17" ht="24" thickBot="1">
      <c r="B29" s="15" t="s">
        <v>4</v>
      </c>
      <c r="C29" s="94">
        <f>(A6*H6)+(A7*H7)+(A8*H8)+(A9*H9)+(A10*H10)</f>
        <v>1.2750000000000001</v>
      </c>
      <c r="D29" s="17" t="s">
        <v>44</v>
      </c>
      <c r="G29" s="15" t="s">
        <v>4</v>
      </c>
      <c r="H29" s="19">
        <f>POWER((A6-C29),2)*H6+POWER((A7-C29),2)*H7+POWER((A8-C29),2)*H8+POWER((A9-C29),2)*H9+POWER((A10-C29),2)*H10</f>
        <v>0.89937500000000004</v>
      </c>
      <c r="I29" s="17" t="s">
        <v>45</v>
      </c>
      <c r="M29" s="15" t="s">
        <v>4</v>
      </c>
      <c r="N29" s="16">
        <f>SQRT(POWER((A6-C29),2)*H6+POWER((A7-C29),2)*H7+POWER((A8-C29),2)*H8+POWER((A9-C29),2)*H9+POWER((A10-C29),2)*H10)</f>
        <v>0.9483538369195329</v>
      </c>
      <c r="O29" s="17" t="s">
        <v>44</v>
      </c>
    </row>
    <row r="36" spans="2:2">
      <c r="B36">
        <f>SUMPRODUCT($A$6:$A$10,$B$6:$B$10)/40</f>
        <v>1.2749999999999999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5</xdr:col>
                <xdr:colOff>9525</xdr:colOff>
                <xdr:row>29</xdr:row>
                <xdr:rowOff>38100</xdr:rowOff>
              </from>
              <to>
                <xdr:col>9</xdr:col>
                <xdr:colOff>723900</xdr:colOff>
                <xdr:row>33</xdr:row>
                <xdr:rowOff>219075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0</xdr:col>
                <xdr:colOff>704850</xdr:colOff>
                <xdr:row>29</xdr:row>
                <xdr:rowOff>57150</xdr:rowOff>
              </from>
              <to>
                <xdr:col>3</xdr:col>
                <xdr:colOff>238125</xdr:colOff>
                <xdr:row>33</xdr:row>
                <xdr:rowOff>85725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 sizeWithCells="1">
              <from>
                <xdr:col>11</xdr:col>
                <xdr:colOff>47625</xdr:colOff>
                <xdr:row>29</xdr:row>
                <xdr:rowOff>57150</xdr:rowOff>
              </from>
              <to>
                <xdr:col>16</xdr:col>
                <xdr:colOff>228600</xdr:colOff>
                <xdr:row>34</xdr:row>
                <xdr:rowOff>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11">
            <anchor moveWithCells="1" sizeWithCells="1">
              <from>
                <xdr:col>0</xdr:col>
                <xdr:colOff>38100</xdr:colOff>
                <xdr:row>18</xdr:row>
                <xdr:rowOff>38100</xdr:rowOff>
              </from>
              <to>
                <xdr:col>3</xdr:col>
                <xdr:colOff>371475</xdr:colOff>
                <xdr:row>23</xdr:row>
                <xdr:rowOff>152400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autoPict="0" r:id="rId13">
            <anchor moveWithCells="1" sizeWithCells="1">
              <from>
                <xdr:col>5</xdr:col>
                <xdr:colOff>38100</xdr:colOff>
                <xdr:row>18</xdr:row>
                <xdr:rowOff>38100</xdr:rowOff>
              </from>
              <to>
                <xdr:col>9</xdr:col>
                <xdr:colOff>371475</xdr:colOff>
                <xdr:row>23</xdr:row>
                <xdr:rowOff>152400</xdr:rowOff>
              </to>
            </anchor>
          </objectPr>
        </oleObject>
      </mc:Choice>
      <mc:Fallback>
        <oleObject progId="Equation.3" shapeId="1033" r:id="rId12"/>
      </mc:Fallback>
    </mc:AlternateContent>
    <mc:AlternateContent xmlns:mc="http://schemas.openxmlformats.org/markup-compatibility/2006">
      <mc:Choice Requires="x14">
        <oleObject progId="Equation.3" shapeId="1034" r:id="rId14">
          <objectPr defaultSize="0" autoPict="0" r:id="rId15">
            <anchor moveWithCells="1" sizeWithCells="1">
              <from>
                <xdr:col>11</xdr:col>
                <xdr:colOff>38100</xdr:colOff>
                <xdr:row>18</xdr:row>
                <xdr:rowOff>38100</xdr:rowOff>
              </from>
              <to>
                <xdr:col>16</xdr:col>
                <xdr:colOff>314325</xdr:colOff>
                <xdr:row>23</xdr:row>
                <xdr:rowOff>152400</xdr:rowOff>
              </to>
            </anchor>
          </objectPr>
        </oleObject>
      </mc:Choice>
      <mc:Fallback>
        <oleObject progId="Equation.3" shapeId="1034" r:id="rId1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R44"/>
  <sheetViews>
    <sheetView tabSelected="1" topLeftCell="A4" workbookViewId="0">
      <selection activeCell="C6" sqref="C6"/>
    </sheetView>
  </sheetViews>
  <sheetFormatPr defaultRowHeight="15"/>
  <cols>
    <col min="2" max="6" width="10.7109375" customWidth="1"/>
    <col min="7" max="7" width="12.7109375" customWidth="1"/>
    <col min="8" max="8" width="14.7109375" customWidth="1"/>
    <col min="9" max="10" width="12.7109375" customWidth="1"/>
    <col min="11" max="11" width="10.7109375" customWidth="1"/>
    <col min="12" max="13" width="14.7109375" customWidth="1"/>
    <col min="15" max="15" width="12.7109375" customWidth="1"/>
    <col min="16" max="16" width="9.140625" customWidth="1"/>
  </cols>
  <sheetData>
    <row r="1" spans="1:13" ht="31.5">
      <c r="B1" s="42" t="s">
        <v>16</v>
      </c>
      <c r="C1" s="41"/>
      <c r="D1" s="41"/>
      <c r="E1" s="41"/>
      <c r="F1" s="41"/>
      <c r="G1" s="41"/>
      <c r="H1" s="22" t="s">
        <v>46</v>
      </c>
    </row>
    <row r="2" spans="1:13" ht="36">
      <c r="B2" s="32" t="s">
        <v>17</v>
      </c>
      <c r="C2" s="33"/>
      <c r="D2" s="33"/>
      <c r="E2" s="33"/>
      <c r="F2" s="33"/>
      <c r="G2" s="33"/>
      <c r="H2" s="22" t="s">
        <v>19</v>
      </c>
    </row>
    <row r="3" spans="1:13" ht="18.75">
      <c r="B3" s="3" t="s">
        <v>176</v>
      </c>
    </row>
    <row r="4" spans="1:13" ht="27" thickBot="1">
      <c r="D4" s="95" t="s">
        <v>179</v>
      </c>
    </row>
    <row r="5" spans="1:13" ht="60" customHeight="1" thickBot="1">
      <c r="B5" s="39" t="s">
        <v>47</v>
      </c>
      <c r="C5" s="39" t="s">
        <v>48</v>
      </c>
      <c r="D5" s="44" t="s">
        <v>20</v>
      </c>
      <c r="E5" s="34" t="s">
        <v>21</v>
      </c>
      <c r="F5" s="34" t="s">
        <v>22</v>
      </c>
      <c r="G5" s="34" t="s">
        <v>23</v>
      </c>
      <c r="H5" s="34" t="s">
        <v>26</v>
      </c>
      <c r="J5" s="39" t="s">
        <v>11</v>
      </c>
      <c r="L5" s="36" t="s">
        <v>24</v>
      </c>
      <c r="M5" s="34" t="s">
        <v>25</v>
      </c>
    </row>
    <row r="6" spans="1:13" ht="18.75">
      <c r="A6">
        <v>0</v>
      </c>
      <c r="B6" s="43">
        <v>15</v>
      </c>
      <c r="C6" s="37">
        <f>COUNTIFS(minuty!$A$2:$A$52,"&gt;"&amp;ciagla!A6,minuty!$A$2:$A$52,"&lt;="&amp;ciagla!B6)</f>
        <v>7</v>
      </c>
      <c r="D6" s="45">
        <f>AVERAGE(B6,A6)</f>
        <v>7.5</v>
      </c>
      <c r="E6" s="8">
        <f>D6*C6</f>
        <v>52.5</v>
      </c>
      <c r="F6" s="98">
        <f>D6-$D$19</f>
        <v>-44.117647058823529</v>
      </c>
      <c r="G6" s="8">
        <f>POWER(F6,2)</f>
        <v>1946.3667820069204</v>
      </c>
      <c r="H6" s="8">
        <f>G6*C6</f>
        <v>13624.567474048443</v>
      </c>
      <c r="J6" s="38">
        <f>C6/$C$12</f>
        <v>0.13725490196078433</v>
      </c>
      <c r="K6" s="24">
        <f>J6</f>
        <v>0.13725490196078433</v>
      </c>
      <c r="L6" s="29">
        <f>D6*J6</f>
        <v>1.0294117647058825</v>
      </c>
      <c r="M6" s="30">
        <f t="shared" ref="M6:M11" si="0">(D6-$D$30)^2*J6</f>
        <v>267.14838184408711</v>
      </c>
    </row>
    <row r="7" spans="1:13" ht="18.75">
      <c r="A7">
        <v>15</v>
      </c>
      <c r="B7" s="43">
        <v>30</v>
      </c>
      <c r="C7" s="37">
        <f>COUNTIFS(minuty!$A$2:$A$52,"&gt;"&amp;ciagla!A7,minuty!$A$2:$A$52,"&lt;="&amp;ciagla!B7)</f>
        <v>6</v>
      </c>
      <c r="D7" s="45">
        <f t="shared" ref="D7:D11" si="1">AVERAGE(B7,A7)</f>
        <v>22.5</v>
      </c>
      <c r="E7" s="8">
        <f t="shared" ref="E7:E11" si="2">D7*C7</f>
        <v>135</v>
      </c>
      <c r="F7" s="98">
        <f t="shared" ref="F7:F11" si="3">D7-$D$19</f>
        <v>-29.117647058823529</v>
      </c>
      <c r="G7" s="8">
        <f t="shared" ref="G7:G11" si="4">POWER(F7,2)</f>
        <v>847.83737024221455</v>
      </c>
      <c r="H7" s="8">
        <f t="shared" ref="H7:H11" si="5">G7*C7</f>
        <v>5087.0242214532873</v>
      </c>
      <c r="J7" s="38">
        <f t="shared" ref="J7:J11" si="6">C7/$C$12</f>
        <v>0.11764705882352941</v>
      </c>
      <c r="K7" s="24">
        <f t="shared" ref="K7:K11" si="7">J7</f>
        <v>0.11764705882352941</v>
      </c>
      <c r="L7" s="29">
        <f t="shared" ref="L7:L11" si="8">D7*J7</f>
        <v>2.6470588235294117</v>
      </c>
      <c r="M7" s="30">
        <f t="shared" si="0"/>
        <v>99.745572969672295</v>
      </c>
    </row>
    <row r="8" spans="1:13" ht="18.75">
      <c r="A8">
        <v>30</v>
      </c>
      <c r="B8" s="90">
        <v>45</v>
      </c>
      <c r="C8" s="37">
        <f>COUNTIFS(minuty!$A$2:$A$52,"&gt;"&amp;ciagla!A8,minuty!$A$2:$A$52,"&lt;="&amp;ciagla!B8)</f>
        <v>8</v>
      </c>
      <c r="D8" s="45">
        <f t="shared" si="1"/>
        <v>37.5</v>
      </c>
      <c r="E8" s="8">
        <f t="shared" si="2"/>
        <v>300</v>
      </c>
      <c r="F8" s="98">
        <f t="shared" si="3"/>
        <v>-14.117647058823529</v>
      </c>
      <c r="G8" s="8">
        <f t="shared" si="4"/>
        <v>199.30795847750863</v>
      </c>
      <c r="H8" s="8">
        <f t="shared" si="5"/>
        <v>1594.4636678200691</v>
      </c>
      <c r="J8" s="38">
        <f t="shared" si="6"/>
        <v>0.15686274509803921</v>
      </c>
      <c r="K8" s="24">
        <f t="shared" si="7"/>
        <v>0.15686274509803921</v>
      </c>
      <c r="L8" s="91">
        <f t="shared" si="8"/>
        <v>5.8823529411764701</v>
      </c>
      <c r="M8" s="92">
        <f t="shared" si="0"/>
        <v>31.263993486668021</v>
      </c>
    </row>
    <row r="9" spans="1:13" ht="18.75">
      <c r="A9">
        <v>45</v>
      </c>
      <c r="B9" s="43">
        <v>60</v>
      </c>
      <c r="C9" s="37">
        <f>COUNTIFS(minuty!$A$2:$A$52,"&gt;"&amp;ciagla!A9,minuty!$A$2:$A$52,"&lt;="&amp;ciagla!B9)</f>
        <v>8</v>
      </c>
      <c r="D9" s="45">
        <f t="shared" si="1"/>
        <v>52.5</v>
      </c>
      <c r="E9" s="8">
        <f t="shared" si="2"/>
        <v>420</v>
      </c>
      <c r="F9" s="98">
        <f t="shared" si="3"/>
        <v>0.88235294117647101</v>
      </c>
      <c r="G9" s="8">
        <f t="shared" si="4"/>
        <v>0.77854671280276888</v>
      </c>
      <c r="H9" s="8">
        <f t="shared" si="5"/>
        <v>6.228373702422151</v>
      </c>
      <c r="J9" s="38">
        <f t="shared" si="6"/>
        <v>0.15686274509803921</v>
      </c>
      <c r="K9" s="24">
        <f t="shared" si="7"/>
        <v>0.15686274509803921</v>
      </c>
      <c r="L9" s="29">
        <f t="shared" si="8"/>
        <v>8.235294117647058</v>
      </c>
      <c r="M9" s="30">
        <f t="shared" si="0"/>
        <v>0.12212497455729708</v>
      </c>
    </row>
    <row r="10" spans="1:13" ht="18.75">
      <c r="A10">
        <v>60</v>
      </c>
      <c r="B10" s="43">
        <v>75</v>
      </c>
      <c r="C10" s="37">
        <f>COUNTIFS(minuty!$A$2:$A$52,"&gt;"&amp;ciagla!A10,minuty!$A$2:$A$52,"&lt;="&amp;ciagla!B10)</f>
        <v>6</v>
      </c>
      <c r="D10" s="45">
        <f t="shared" si="1"/>
        <v>67.5</v>
      </c>
      <c r="E10" s="8">
        <f t="shared" si="2"/>
        <v>405</v>
      </c>
      <c r="F10" s="98">
        <f t="shared" si="3"/>
        <v>15.882352941176471</v>
      </c>
      <c r="G10" s="8">
        <f t="shared" si="4"/>
        <v>252.24913494809689</v>
      </c>
      <c r="H10" s="8">
        <f t="shared" si="5"/>
        <v>1513.4948096885814</v>
      </c>
      <c r="J10" s="38">
        <f t="shared" si="6"/>
        <v>0.11764705882352941</v>
      </c>
      <c r="K10" s="24">
        <f t="shared" si="7"/>
        <v>0.11764705882352941</v>
      </c>
      <c r="L10" s="29">
        <f t="shared" si="8"/>
        <v>7.9411764705882355</v>
      </c>
      <c r="M10" s="30">
        <f t="shared" si="0"/>
        <v>29.676368817423164</v>
      </c>
    </row>
    <row r="11" spans="1:13" ht="19.5" thickBot="1">
      <c r="A11">
        <v>75</v>
      </c>
      <c r="B11" s="43">
        <v>90</v>
      </c>
      <c r="C11" s="37">
        <f>COUNTIFS(minuty!$A$2:$A$52,"&gt;"&amp;ciagla!A11,minuty!$A$2:$A$52,"&lt;="&amp;ciagla!B11)</f>
        <v>16</v>
      </c>
      <c r="D11" s="45">
        <f t="shared" si="1"/>
        <v>82.5</v>
      </c>
      <c r="E11" s="8">
        <f t="shared" si="2"/>
        <v>1320</v>
      </c>
      <c r="F11" s="98">
        <f t="shared" si="3"/>
        <v>30.882352941176471</v>
      </c>
      <c r="G11" s="8">
        <f t="shared" si="4"/>
        <v>953.71972318339101</v>
      </c>
      <c r="H11" s="8">
        <f t="shared" si="5"/>
        <v>15259.515570934256</v>
      </c>
      <c r="J11" s="38">
        <f t="shared" si="6"/>
        <v>0.31372549019607843</v>
      </c>
      <c r="K11" s="24">
        <f t="shared" si="7"/>
        <v>0.31372549019607843</v>
      </c>
      <c r="L11" s="29">
        <f t="shared" si="8"/>
        <v>25.882352941176471</v>
      </c>
      <c r="M11" s="30">
        <f t="shared" si="0"/>
        <v>299.20618766537757</v>
      </c>
    </row>
    <row r="12" spans="1:13" ht="19.5" thickBot="1">
      <c r="B12" s="47" t="s">
        <v>2</v>
      </c>
      <c r="C12" s="48">
        <f>SUM(C6:C11)</f>
        <v>51</v>
      </c>
      <c r="D12" s="35" t="s">
        <v>8</v>
      </c>
      <c r="E12" s="35">
        <f>SUM(E6:E11)</f>
        <v>2632.5</v>
      </c>
      <c r="F12" s="35" t="s">
        <v>8</v>
      </c>
      <c r="G12" s="35" t="s">
        <v>8</v>
      </c>
      <c r="H12" s="35">
        <f>SUM(H6:H11)</f>
        <v>37085.294117647063</v>
      </c>
      <c r="J12" s="40">
        <f>SUM(J6:J11)</f>
        <v>1</v>
      </c>
      <c r="L12" s="46">
        <f>SUM(L6:L11)</f>
        <v>51.617647058823529</v>
      </c>
      <c r="M12" s="46">
        <f>SUM(M6:M11)</f>
        <v>727.16262975778545</v>
      </c>
    </row>
    <row r="14" spans="1:13" ht="18.75">
      <c r="B14" s="3" t="s">
        <v>13</v>
      </c>
    </row>
    <row r="16" spans="1:13" ht="21">
      <c r="B16" s="63" t="s">
        <v>51</v>
      </c>
    </row>
    <row r="17" spans="2:18" ht="20.25">
      <c r="B17" s="88" t="s">
        <v>3</v>
      </c>
      <c r="C17" s="89"/>
      <c r="D17" s="89"/>
      <c r="E17" s="89"/>
      <c r="G17" s="86" t="s">
        <v>177</v>
      </c>
      <c r="H17" s="87"/>
      <c r="I17" s="87"/>
      <c r="J17" s="87"/>
      <c r="K17" s="87"/>
      <c r="M17" s="88" t="s">
        <v>5</v>
      </c>
      <c r="N17" s="89"/>
      <c r="O17" s="89"/>
      <c r="P17" s="89"/>
      <c r="Q17" s="89"/>
      <c r="R17" s="89"/>
    </row>
    <row r="18" spans="2:18" ht="18.75" thickBot="1">
      <c r="B18" s="13"/>
      <c r="C18" s="14"/>
      <c r="D18" s="14"/>
      <c r="E18" s="14"/>
      <c r="G18" s="18"/>
      <c r="M18" s="18"/>
    </row>
    <row r="19" spans="2:18" ht="24" thickBot="1">
      <c r="C19" s="15" t="s">
        <v>4</v>
      </c>
      <c r="D19" s="93">
        <f>SUMPRODUCT($D$6:$D$11,C6:$C$11)/C12</f>
        <v>51.617647058823529</v>
      </c>
      <c r="E19" s="17" t="s">
        <v>53</v>
      </c>
      <c r="H19" s="15" t="s">
        <v>4</v>
      </c>
      <c r="I19" s="16">
        <v>727.16262975778545</v>
      </c>
      <c r="J19" s="17" t="s">
        <v>54</v>
      </c>
      <c r="N19" s="15" t="s">
        <v>4</v>
      </c>
      <c r="O19" s="16">
        <f>SQRT(M12)</f>
        <v>26.965953158710811</v>
      </c>
      <c r="P19" s="17" t="s">
        <v>53</v>
      </c>
    </row>
    <row r="27" spans="2:18" ht="21">
      <c r="B27" s="62" t="s">
        <v>52</v>
      </c>
    </row>
    <row r="28" spans="2:18" ht="20.25">
      <c r="B28" s="27" t="s">
        <v>12</v>
      </c>
      <c r="C28" s="26"/>
      <c r="D28" s="26"/>
      <c r="E28" s="26"/>
      <c r="G28" s="84" t="s">
        <v>178</v>
      </c>
      <c r="H28" s="85"/>
      <c r="I28" s="85"/>
      <c r="J28" s="85"/>
      <c r="K28" s="85"/>
      <c r="M28" s="27" t="s">
        <v>5</v>
      </c>
      <c r="N28" s="26"/>
      <c r="O28" s="26"/>
      <c r="P28" s="26"/>
      <c r="Q28" s="26"/>
      <c r="R28" s="26"/>
    </row>
    <row r="29" spans="2:18" ht="18.75" thickBot="1">
      <c r="B29" s="13"/>
      <c r="C29" s="14"/>
      <c r="D29" s="14"/>
      <c r="E29" s="14"/>
      <c r="G29" s="18"/>
      <c r="M29" s="18"/>
    </row>
    <row r="30" spans="2:18" ht="24" thickBot="1">
      <c r="C30" s="15" t="s">
        <v>4</v>
      </c>
      <c r="D30" s="93">
        <f>SUMPRODUCT($J$6:$J$11,$D$6:$D$11)</f>
        <v>51.617647058823529</v>
      </c>
      <c r="E30" s="17" t="s">
        <v>53</v>
      </c>
      <c r="H30" s="15" t="s">
        <v>4</v>
      </c>
      <c r="I30" s="16">
        <v>727.16262975778545</v>
      </c>
      <c r="J30" s="17" t="s">
        <v>54</v>
      </c>
      <c r="N30" s="15" t="s">
        <v>4</v>
      </c>
      <c r="O30" s="16">
        <f>SQRT(I30)</f>
        <v>26.965953158710811</v>
      </c>
      <c r="P30" s="17" t="s">
        <v>53</v>
      </c>
    </row>
    <row r="37" spans="8:11">
      <c r="H37" t="s">
        <v>180</v>
      </c>
      <c r="I37" t="s">
        <v>181</v>
      </c>
      <c r="J37" t="s">
        <v>182</v>
      </c>
      <c r="K37" t="s">
        <v>183</v>
      </c>
    </row>
    <row r="38" spans="8:11">
      <c r="H38">
        <v>7.5</v>
      </c>
      <c r="I38">
        <v>51.617647058823529</v>
      </c>
      <c r="J38">
        <v>0.13725490196078433</v>
      </c>
      <c r="K38">
        <f>POWER(H38-I38,2)*J38</f>
        <v>267.14838184408711</v>
      </c>
    </row>
    <row r="39" spans="8:11">
      <c r="H39">
        <v>22.5</v>
      </c>
      <c r="I39">
        <v>51.617647058823529</v>
      </c>
      <c r="J39">
        <v>0.11764705882352941</v>
      </c>
      <c r="K39">
        <f t="shared" ref="K39:K43" si="9">POWER(H39-I39,2)*J39</f>
        <v>99.745572969672295</v>
      </c>
    </row>
    <row r="40" spans="8:11">
      <c r="H40">
        <v>37.5</v>
      </c>
      <c r="I40">
        <v>51.617647058823529</v>
      </c>
      <c r="J40">
        <v>0.15686274509803921</v>
      </c>
      <c r="K40">
        <f t="shared" si="9"/>
        <v>31.263993486668021</v>
      </c>
    </row>
    <row r="41" spans="8:11">
      <c r="H41">
        <v>52.5</v>
      </c>
      <c r="I41">
        <v>51.617647058823529</v>
      </c>
      <c r="J41">
        <v>0.15686274509803921</v>
      </c>
      <c r="K41">
        <f t="shared" si="9"/>
        <v>0.12212497455729708</v>
      </c>
    </row>
    <row r="42" spans="8:11">
      <c r="H42">
        <v>67.5</v>
      </c>
      <c r="I42">
        <v>51.617647058823529</v>
      </c>
      <c r="J42">
        <v>0.11764705882352941</v>
      </c>
      <c r="K42">
        <f t="shared" si="9"/>
        <v>29.676368817423164</v>
      </c>
    </row>
    <row r="43" spans="8:11">
      <c r="H43">
        <v>82.5</v>
      </c>
      <c r="I43">
        <v>51.617647058823529</v>
      </c>
      <c r="J43">
        <v>0.31372549019607843</v>
      </c>
      <c r="K43">
        <f t="shared" si="9"/>
        <v>299.20618766537757</v>
      </c>
    </row>
    <row r="44" spans="8:11">
      <c r="J44" t="s">
        <v>184</v>
      </c>
      <c r="K44" s="99">
        <f>SUM(K38:K43)</f>
        <v>727.16262975778545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38100</xdr:colOff>
                <xdr:row>19</xdr:row>
                <xdr:rowOff>38100</xdr:rowOff>
              </from>
              <to>
                <xdr:col>4</xdr:col>
                <xdr:colOff>885825</xdr:colOff>
                <xdr:row>25</xdr:row>
                <xdr:rowOff>9525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6</xdr:col>
                <xdr:colOff>47625</xdr:colOff>
                <xdr:row>19</xdr:row>
                <xdr:rowOff>47625</xdr:rowOff>
              </from>
              <to>
                <xdr:col>11</xdr:col>
                <xdr:colOff>9525</xdr:colOff>
                <xdr:row>24</xdr:row>
                <xdr:rowOff>200025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12</xdr:col>
                <xdr:colOff>47625</xdr:colOff>
                <xdr:row>19</xdr:row>
                <xdr:rowOff>47625</xdr:rowOff>
              </from>
              <to>
                <xdr:col>17</xdr:col>
                <xdr:colOff>714375</xdr:colOff>
                <xdr:row>25</xdr:row>
                <xdr:rowOff>28575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2" r:id="rId10">
          <objectPr defaultSize="0" autoPict="0" r:id="rId11">
            <anchor moveWithCells="1" sizeWithCells="1">
              <from>
                <xdr:col>6</xdr:col>
                <xdr:colOff>9525</xdr:colOff>
                <xdr:row>30</xdr:row>
                <xdr:rowOff>28575</xdr:rowOff>
              </from>
              <to>
                <xdr:col>10</xdr:col>
                <xdr:colOff>723900</xdr:colOff>
                <xdr:row>35</xdr:row>
                <xdr:rowOff>28575</xdr:rowOff>
              </to>
            </anchor>
          </objectPr>
        </oleObject>
      </mc:Choice>
      <mc:Fallback>
        <oleObject progId="Equation.3" shapeId="2052" r:id="rId10"/>
      </mc:Fallback>
    </mc:AlternateContent>
    <mc:AlternateContent xmlns:mc="http://schemas.openxmlformats.org/markup-compatibility/2006">
      <mc:Choice Requires="x14">
        <oleObject progId="Equation.3" shapeId="2053" r:id="rId12">
          <objectPr defaultSize="0" autoPict="0" r:id="rId13">
            <anchor moveWithCells="1" sizeWithCells="1">
              <from>
                <xdr:col>1</xdr:col>
                <xdr:colOff>371475</xdr:colOff>
                <xdr:row>30</xdr:row>
                <xdr:rowOff>47625</xdr:rowOff>
              </from>
              <to>
                <xdr:col>4</xdr:col>
                <xdr:colOff>600075</xdr:colOff>
                <xdr:row>34</xdr:row>
                <xdr:rowOff>9525</xdr:rowOff>
              </to>
            </anchor>
          </objectPr>
        </oleObject>
      </mc:Choice>
      <mc:Fallback>
        <oleObject progId="Equation.3" shapeId="2053" r:id="rId12"/>
      </mc:Fallback>
    </mc:AlternateContent>
    <mc:AlternateContent xmlns:mc="http://schemas.openxmlformats.org/markup-compatibility/2006">
      <mc:Choice Requires="x14">
        <oleObject progId="Equation.3" shapeId="2056" r:id="rId14">
          <objectPr defaultSize="0" autoPict="0" r:id="rId15">
            <anchor moveWithCells="1" sizeWithCells="1">
              <from>
                <xdr:col>12</xdr:col>
                <xdr:colOff>47625</xdr:colOff>
                <xdr:row>30</xdr:row>
                <xdr:rowOff>57150</xdr:rowOff>
              </from>
              <to>
                <xdr:col>17</xdr:col>
                <xdr:colOff>409575</xdr:colOff>
                <xdr:row>35</xdr:row>
                <xdr:rowOff>0</xdr:rowOff>
              </to>
            </anchor>
          </objectPr>
        </oleObject>
      </mc:Choice>
      <mc:Fallback>
        <oleObject progId="Equation.3" shapeId="2056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wyniki</vt:lpstr>
      <vt:lpstr>Arkusz1</vt:lpstr>
      <vt:lpstr>filtr</vt:lpstr>
      <vt:lpstr>gole</vt:lpstr>
      <vt:lpstr>minuty</vt:lpstr>
      <vt:lpstr>skokowa</vt:lpstr>
      <vt:lpstr>ciagla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Chromińska</dc:creator>
  <cp:lastModifiedBy>Student</cp:lastModifiedBy>
  <dcterms:created xsi:type="dcterms:W3CDTF">2020-10-17T22:07:35Z</dcterms:created>
  <dcterms:modified xsi:type="dcterms:W3CDTF">2024-10-20T08:05:00Z</dcterms:modified>
</cp:coreProperties>
</file>