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13260" yWindow="225" windowWidth="14430" windowHeight="12705"/>
  </bookViews>
  <sheets>
    <sheet name="DP213(Set-up)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I31" i="1" l="1"/>
  <c r="AJ31" i="1"/>
  <c r="AI32" i="1"/>
  <c r="AJ32" i="1"/>
  <c r="AI33" i="1"/>
  <c r="AJ33" i="1"/>
  <c r="AI34" i="1"/>
  <c r="AJ34" i="1"/>
  <c r="AI35" i="1"/>
  <c r="AJ35" i="1"/>
  <c r="AJ30" i="1"/>
  <c r="AI30" i="1"/>
  <c r="AI21" i="1"/>
  <c r="AJ21" i="1"/>
  <c r="AI22" i="1"/>
  <c r="AJ22" i="1"/>
  <c r="AI23" i="1"/>
  <c r="AJ23" i="1"/>
  <c r="AI24" i="1"/>
  <c r="AJ24" i="1"/>
  <c r="AI25" i="1"/>
  <c r="AJ25" i="1"/>
  <c r="AJ20" i="1"/>
  <c r="AI20" i="1"/>
  <c r="P135" i="1" l="1"/>
  <c r="P134" i="1"/>
  <c r="P133" i="1"/>
  <c r="P132" i="1"/>
  <c r="P131" i="1"/>
  <c r="P130" i="1"/>
  <c r="P129" i="1"/>
  <c r="P128" i="1"/>
  <c r="P127" i="1"/>
  <c r="P126" i="1"/>
  <c r="P124" i="1"/>
  <c r="P123" i="1"/>
  <c r="P122" i="1"/>
  <c r="P121" i="1"/>
  <c r="P120" i="1"/>
  <c r="P119" i="1"/>
  <c r="P118" i="1"/>
  <c r="P117" i="1"/>
  <c r="P116" i="1"/>
  <c r="P115" i="1"/>
  <c r="P113" i="1"/>
  <c r="P112" i="1"/>
  <c r="P111" i="1"/>
  <c r="P110" i="1"/>
  <c r="P109" i="1"/>
  <c r="P108" i="1"/>
  <c r="P107" i="1"/>
  <c r="P106" i="1"/>
  <c r="P105" i="1"/>
  <c r="P104" i="1"/>
  <c r="P102" i="1"/>
  <c r="P101" i="1"/>
  <c r="P100" i="1"/>
  <c r="P99" i="1"/>
  <c r="P98" i="1"/>
  <c r="P97" i="1"/>
  <c r="P96" i="1"/>
  <c r="P95" i="1"/>
  <c r="P94" i="1"/>
  <c r="P93" i="1"/>
  <c r="P91" i="1"/>
  <c r="P90" i="1"/>
  <c r="P89" i="1"/>
  <c r="P88" i="1"/>
  <c r="P87" i="1"/>
  <c r="P86" i="1"/>
  <c r="P85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69" i="1"/>
  <c r="P68" i="1"/>
  <c r="P67" i="1"/>
  <c r="P66" i="1"/>
  <c r="P65" i="1"/>
  <c r="P64" i="1"/>
  <c r="P63" i="1"/>
  <c r="P62" i="1"/>
  <c r="P61" i="1"/>
  <c r="P60" i="1"/>
  <c r="P58" i="1"/>
  <c r="P57" i="1"/>
  <c r="P56" i="1"/>
  <c r="P55" i="1"/>
  <c r="P54" i="1"/>
  <c r="P53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6" i="1"/>
  <c r="P35" i="1"/>
  <c r="P34" i="1"/>
  <c r="P33" i="1"/>
  <c r="P32" i="1"/>
  <c r="P31" i="1"/>
  <c r="P30" i="1"/>
  <c r="P29" i="1"/>
  <c r="P28" i="1"/>
  <c r="P27" i="1"/>
  <c r="P25" i="1"/>
  <c r="P24" i="1"/>
  <c r="P23" i="1"/>
  <c r="P22" i="1"/>
  <c r="P21" i="1"/>
  <c r="P20" i="1"/>
  <c r="P19" i="1"/>
  <c r="P18" i="1"/>
  <c r="P17" i="1"/>
  <c r="P16" i="1"/>
  <c r="P14" i="1"/>
  <c r="P13" i="1"/>
  <c r="P12" i="1"/>
  <c r="P11" i="1"/>
  <c r="P10" i="1"/>
  <c r="P9" i="1"/>
  <c r="P8" i="1"/>
  <c r="P7" i="1"/>
  <c r="P6" i="1"/>
  <c r="P5" i="1"/>
  <c r="J135" i="1"/>
  <c r="J134" i="1"/>
  <c r="J133" i="1"/>
  <c r="J132" i="1"/>
  <c r="J131" i="1"/>
  <c r="J130" i="1"/>
  <c r="J129" i="1"/>
  <c r="J128" i="1"/>
  <c r="J127" i="1"/>
  <c r="J126" i="1"/>
  <c r="J124" i="1"/>
  <c r="J123" i="1"/>
  <c r="J122" i="1"/>
  <c r="J121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07" i="1"/>
  <c r="J106" i="1"/>
  <c r="J105" i="1"/>
  <c r="J104" i="1"/>
  <c r="J102" i="1"/>
  <c r="J101" i="1"/>
  <c r="J100" i="1"/>
  <c r="J99" i="1"/>
  <c r="J98" i="1"/>
  <c r="J97" i="1"/>
  <c r="J96" i="1"/>
  <c r="J95" i="1"/>
  <c r="J94" i="1"/>
  <c r="J93" i="1"/>
  <c r="J91" i="1"/>
  <c r="J90" i="1"/>
  <c r="J89" i="1"/>
  <c r="J88" i="1"/>
  <c r="J87" i="1"/>
  <c r="J86" i="1"/>
  <c r="J85" i="1"/>
  <c r="J84" i="1"/>
  <c r="J83" i="1"/>
  <c r="J82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8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6" i="1"/>
  <c r="J35" i="1"/>
  <c r="J34" i="1"/>
  <c r="J33" i="1"/>
  <c r="J32" i="1"/>
  <c r="J31" i="1"/>
  <c r="J30" i="1"/>
  <c r="J29" i="1"/>
  <c r="J28" i="1"/>
  <c r="J27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D135" i="1"/>
  <c r="D134" i="1"/>
  <c r="D133" i="1"/>
  <c r="D132" i="1"/>
  <c r="D131" i="1"/>
  <c r="D130" i="1"/>
  <c r="D129" i="1"/>
  <c r="D128" i="1"/>
  <c r="D127" i="1"/>
  <c r="D126" i="1"/>
  <c r="D116" i="1"/>
  <c r="D117" i="1"/>
  <c r="D118" i="1"/>
  <c r="D119" i="1"/>
  <c r="D120" i="1"/>
  <c r="D121" i="1"/>
  <c r="D122" i="1"/>
  <c r="D123" i="1"/>
  <c r="D124" i="1"/>
  <c r="D115" i="1"/>
  <c r="D104" i="1"/>
  <c r="D113" i="1"/>
  <c r="D112" i="1"/>
  <c r="D111" i="1"/>
  <c r="D110" i="1"/>
  <c r="D109" i="1"/>
  <c r="D108" i="1"/>
  <c r="D107" i="1"/>
  <c r="D106" i="1"/>
  <c r="D105" i="1"/>
  <c r="D102" i="1"/>
  <c r="D101" i="1"/>
  <c r="D100" i="1"/>
  <c r="D99" i="1"/>
  <c r="D98" i="1"/>
  <c r="D97" i="1"/>
  <c r="D96" i="1"/>
  <c r="D95" i="1"/>
  <c r="D94" i="1"/>
  <c r="D93" i="1"/>
  <c r="D91" i="1"/>
  <c r="D90" i="1"/>
  <c r="D89" i="1"/>
  <c r="D88" i="1"/>
  <c r="D87" i="1"/>
  <c r="D86" i="1"/>
  <c r="D85" i="1"/>
  <c r="D84" i="1"/>
  <c r="D83" i="1"/>
  <c r="D82" i="1"/>
  <c r="D80" i="1"/>
  <c r="D79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6" i="1"/>
  <c r="D7" i="1"/>
  <c r="D8" i="1"/>
  <c r="D9" i="1"/>
  <c r="D10" i="1"/>
  <c r="D11" i="1"/>
  <c r="D12" i="1"/>
  <c r="D13" i="1"/>
  <c r="D14" i="1"/>
  <c r="D5" i="1"/>
  <c r="AD6" i="1" l="1"/>
  <c r="AD7" i="1"/>
  <c r="AD8" i="1"/>
  <c r="AD9" i="1"/>
  <c r="AD10" i="1"/>
  <c r="AD11" i="1"/>
  <c r="AD12" i="1"/>
  <c r="AD13" i="1"/>
  <c r="AD14" i="1"/>
  <c r="AD15" i="1"/>
  <c r="AD16" i="1"/>
  <c r="AD5" i="1"/>
  <c r="P114" i="1" l="1"/>
  <c r="J114" i="1"/>
  <c r="D114" i="1"/>
  <c r="P26" i="1"/>
  <c r="J26" i="1"/>
  <c r="D26" i="1"/>
  <c r="P59" i="1"/>
  <c r="J59" i="1"/>
  <c r="D59" i="1"/>
  <c r="P4" i="1"/>
  <c r="J4" i="1"/>
  <c r="D4" i="1"/>
  <c r="P92" i="1"/>
  <c r="J92" i="1"/>
  <c r="D92" i="1"/>
  <c r="P48" i="1"/>
  <c r="J48" i="1"/>
  <c r="D48" i="1"/>
  <c r="P70" i="1"/>
  <c r="J70" i="1"/>
  <c r="D70" i="1"/>
  <c r="P103" i="1"/>
  <c r="J103" i="1"/>
  <c r="D103" i="1"/>
  <c r="P15" i="1"/>
  <c r="J15" i="1"/>
  <c r="D15" i="1"/>
  <c r="D125" i="1"/>
  <c r="P125" i="1"/>
  <c r="J125" i="1"/>
  <c r="D81" i="1"/>
  <c r="P81" i="1"/>
  <c r="J81" i="1"/>
  <c r="D37" i="1"/>
  <c r="P37" i="1"/>
  <c r="J37" i="1"/>
  <c r="AE6" i="1"/>
  <c r="AE7" i="1"/>
  <c r="AE8" i="1"/>
  <c r="AE9" i="1"/>
  <c r="AE10" i="1"/>
  <c r="AE11" i="1"/>
  <c r="AE12" i="1"/>
  <c r="AE13" i="1"/>
  <c r="AE14" i="1"/>
  <c r="AE15" i="1"/>
  <c r="AE16" i="1"/>
  <c r="AE5" i="1"/>
  <c r="AC6" i="1"/>
  <c r="AC7" i="1"/>
  <c r="AC8" i="1"/>
  <c r="AC9" i="1"/>
  <c r="AC10" i="1"/>
  <c r="AC11" i="1"/>
  <c r="AC12" i="1"/>
  <c r="AC13" i="1"/>
  <c r="AC14" i="1"/>
  <c r="AC15" i="1"/>
  <c r="AC16" i="1"/>
  <c r="AC5" i="1"/>
  <c r="AN5" i="1"/>
  <c r="AN8" i="1" l="1"/>
  <c r="AN12" i="1"/>
  <c r="AN16" i="1"/>
  <c r="AN20" i="1"/>
  <c r="AN24" i="1"/>
  <c r="AN28" i="1"/>
  <c r="AN6" i="1"/>
  <c r="AN10" i="1"/>
  <c r="AN14" i="1"/>
  <c r="AN18" i="1"/>
  <c r="AN22" i="1"/>
  <c r="AN26" i="1"/>
  <c r="AN30" i="1"/>
  <c r="AN7" i="1"/>
  <c r="AN11" i="1"/>
  <c r="AN15" i="1"/>
  <c r="AN19" i="1"/>
  <c r="AN23" i="1"/>
  <c r="AN27" i="1"/>
  <c r="AN31" i="1"/>
  <c r="AN9" i="1"/>
  <c r="AN13" i="1"/>
  <c r="AN17" i="1"/>
  <c r="AN21" i="1"/>
  <c r="AN25" i="1"/>
  <c r="AN29" i="1"/>
  <c r="B159" i="1"/>
  <c r="C159" i="1"/>
  <c r="D159" i="1"/>
  <c r="F159" i="1" s="1"/>
  <c r="H159" i="1"/>
  <c r="I159" i="1"/>
  <c r="J159" i="1"/>
  <c r="M159" i="1" s="1"/>
  <c r="N159" i="1"/>
  <c r="O159" i="1"/>
  <c r="P159" i="1"/>
  <c r="T159" i="1"/>
  <c r="B160" i="1"/>
  <c r="C160" i="1"/>
  <c r="D160" i="1"/>
  <c r="F160" i="1" s="1"/>
  <c r="H160" i="1"/>
  <c r="I160" i="1"/>
  <c r="J160" i="1"/>
  <c r="M160" i="1" s="1"/>
  <c r="N160" i="1"/>
  <c r="O160" i="1"/>
  <c r="P160" i="1"/>
  <c r="T160" i="1"/>
  <c r="B161" i="1"/>
  <c r="C161" i="1"/>
  <c r="D161" i="1"/>
  <c r="F161" i="1" s="1"/>
  <c r="H161" i="1"/>
  <c r="I161" i="1"/>
  <c r="J161" i="1"/>
  <c r="M161" i="1" s="1"/>
  <c r="N161" i="1"/>
  <c r="O161" i="1"/>
  <c r="P161" i="1"/>
  <c r="T161" i="1"/>
  <c r="B162" i="1"/>
  <c r="C162" i="1"/>
  <c r="D162" i="1"/>
  <c r="F162" i="1" s="1"/>
  <c r="H162" i="1"/>
  <c r="I162" i="1"/>
  <c r="J162" i="1"/>
  <c r="M162" i="1" s="1"/>
  <c r="N162" i="1"/>
  <c r="O162" i="1"/>
  <c r="P162" i="1"/>
  <c r="T162" i="1"/>
  <c r="B163" i="1"/>
  <c r="C163" i="1"/>
  <c r="D163" i="1"/>
  <c r="F163" i="1" s="1"/>
  <c r="H163" i="1"/>
  <c r="I163" i="1"/>
  <c r="J163" i="1"/>
  <c r="M163" i="1" s="1"/>
  <c r="N163" i="1"/>
  <c r="O163" i="1"/>
  <c r="P163" i="1"/>
  <c r="T163" i="1"/>
  <c r="B164" i="1"/>
  <c r="C164" i="1"/>
  <c r="D164" i="1"/>
  <c r="F164" i="1" s="1"/>
  <c r="H164" i="1"/>
  <c r="I164" i="1"/>
  <c r="J164" i="1"/>
  <c r="M164" i="1" s="1"/>
  <c r="N164" i="1"/>
  <c r="O164" i="1"/>
  <c r="P164" i="1"/>
  <c r="T164" i="1"/>
  <c r="B165" i="1"/>
  <c r="C165" i="1"/>
  <c r="D165" i="1"/>
  <c r="F165" i="1" s="1"/>
  <c r="H165" i="1"/>
  <c r="I165" i="1"/>
  <c r="J165" i="1"/>
  <c r="M165" i="1" s="1"/>
  <c r="N165" i="1"/>
  <c r="O165" i="1"/>
  <c r="P165" i="1"/>
  <c r="B166" i="1"/>
  <c r="C166" i="1"/>
  <c r="D166" i="1"/>
  <c r="F166" i="1" s="1"/>
  <c r="H166" i="1"/>
  <c r="I166" i="1"/>
  <c r="J166" i="1"/>
  <c r="M166" i="1" s="1"/>
  <c r="N166" i="1"/>
  <c r="O166" i="1"/>
  <c r="P166" i="1"/>
  <c r="T166" i="1"/>
  <c r="B167" i="1"/>
  <c r="C167" i="1"/>
  <c r="D167" i="1"/>
  <c r="F167" i="1" s="1"/>
  <c r="E167" i="1"/>
  <c r="H167" i="1"/>
  <c r="I167" i="1"/>
  <c r="J167" i="1"/>
  <c r="M167" i="1" s="1"/>
  <c r="N167" i="1"/>
  <c r="O167" i="1"/>
  <c r="P167" i="1"/>
  <c r="S167" i="1" s="1"/>
  <c r="T167" i="1"/>
  <c r="U167" i="1"/>
  <c r="B168" i="1"/>
  <c r="C168" i="1"/>
  <c r="D168" i="1"/>
  <c r="F168" i="1" s="1"/>
  <c r="E168" i="1"/>
  <c r="H168" i="1"/>
  <c r="I168" i="1"/>
  <c r="J168" i="1"/>
  <c r="M168" i="1" s="1"/>
  <c r="N168" i="1"/>
  <c r="O168" i="1"/>
  <c r="P168" i="1"/>
  <c r="S168" i="1" s="1"/>
  <c r="T168" i="1"/>
  <c r="U168" i="1"/>
  <c r="P157" i="1"/>
  <c r="S157" i="1" s="1"/>
  <c r="O157" i="1"/>
  <c r="N157" i="1"/>
  <c r="J157" i="1"/>
  <c r="U157" i="1" s="1"/>
  <c r="I157" i="1"/>
  <c r="H157" i="1"/>
  <c r="D157" i="1"/>
  <c r="E157" i="1" s="1"/>
  <c r="C157" i="1"/>
  <c r="B157" i="1"/>
  <c r="P156" i="1"/>
  <c r="S156" i="1" s="1"/>
  <c r="O156" i="1"/>
  <c r="N156" i="1"/>
  <c r="J156" i="1"/>
  <c r="U156" i="1" s="1"/>
  <c r="I156" i="1"/>
  <c r="H156" i="1"/>
  <c r="D156" i="1"/>
  <c r="C156" i="1"/>
  <c r="B156" i="1"/>
  <c r="P155" i="1"/>
  <c r="O155" i="1"/>
  <c r="N155" i="1"/>
  <c r="J155" i="1"/>
  <c r="I155" i="1"/>
  <c r="H155" i="1"/>
  <c r="D155" i="1"/>
  <c r="E155" i="1" s="1"/>
  <c r="C155" i="1"/>
  <c r="B155" i="1"/>
  <c r="P154" i="1"/>
  <c r="O154" i="1"/>
  <c r="N154" i="1"/>
  <c r="J154" i="1"/>
  <c r="I154" i="1"/>
  <c r="H154" i="1"/>
  <c r="D154" i="1"/>
  <c r="C154" i="1"/>
  <c r="B154" i="1"/>
  <c r="P153" i="1"/>
  <c r="O153" i="1"/>
  <c r="N153" i="1"/>
  <c r="J153" i="1"/>
  <c r="I153" i="1"/>
  <c r="H153" i="1"/>
  <c r="D153" i="1"/>
  <c r="E153" i="1" s="1"/>
  <c r="C153" i="1"/>
  <c r="B153" i="1"/>
  <c r="P152" i="1"/>
  <c r="O152" i="1"/>
  <c r="N152" i="1"/>
  <c r="J152" i="1"/>
  <c r="U152" i="1" s="1"/>
  <c r="I152" i="1"/>
  <c r="H152" i="1"/>
  <c r="D152" i="1"/>
  <c r="C152" i="1"/>
  <c r="B152" i="1"/>
  <c r="P151" i="1"/>
  <c r="O151" i="1"/>
  <c r="N151" i="1"/>
  <c r="J151" i="1"/>
  <c r="I151" i="1"/>
  <c r="H151" i="1"/>
  <c r="D151" i="1"/>
  <c r="E151" i="1" s="1"/>
  <c r="C151" i="1"/>
  <c r="B151" i="1"/>
  <c r="P150" i="1"/>
  <c r="O150" i="1"/>
  <c r="N150" i="1"/>
  <c r="J150" i="1"/>
  <c r="I150" i="1"/>
  <c r="H150" i="1"/>
  <c r="D150" i="1"/>
  <c r="C150" i="1"/>
  <c r="B150" i="1"/>
  <c r="P149" i="1"/>
  <c r="O149" i="1"/>
  <c r="N149" i="1"/>
  <c r="J149" i="1"/>
  <c r="I149" i="1"/>
  <c r="H149" i="1"/>
  <c r="D149" i="1"/>
  <c r="E149" i="1" s="1"/>
  <c r="C149" i="1"/>
  <c r="B149" i="1"/>
  <c r="P148" i="1"/>
  <c r="O148" i="1"/>
  <c r="N148" i="1"/>
  <c r="J148" i="1"/>
  <c r="U148" i="1" s="1"/>
  <c r="I148" i="1"/>
  <c r="H148" i="1"/>
  <c r="D148" i="1"/>
  <c r="C148" i="1"/>
  <c r="B148" i="1"/>
  <c r="P146" i="1"/>
  <c r="P145" i="1"/>
  <c r="P144" i="1"/>
  <c r="P143" i="1"/>
  <c r="P142" i="1"/>
  <c r="P141" i="1"/>
  <c r="P140" i="1"/>
  <c r="P139" i="1"/>
  <c r="P138" i="1"/>
  <c r="P137" i="1"/>
  <c r="J146" i="1"/>
  <c r="U146" i="1" s="1"/>
  <c r="J145" i="1"/>
  <c r="J144" i="1"/>
  <c r="M144" i="1" s="1"/>
  <c r="J143" i="1"/>
  <c r="J142" i="1"/>
  <c r="M142" i="1" s="1"/>
  <c r="J141" i="1"/>
  <c r="J140" i="1"/>
  <c r="T140" i="1" s="1"/>
  <c r="J139" i="1"/>
  <c r="J138" i="1"/>
  <c r="M138" i="1" s="1"/>
  <c r="J137" i="1"/>
  <c r="D146" i="1"/>
  <c r="G146" i="1" s="1"/>
  <c r="D145" i="1"/>
  <c r="G145" i="1" s="1"/>
  <c r="D144" i="1"/>
  <c r="G144" i="1" s="1"/>
  <c r="S144" i="1" s="1"/>
  <c r="D143" i="1"/>
  <c r="G143" i="1" s="1"/>
  <c r="S143" i="1" s="1"/>
  <c r="D142" i="1"/>
  <c r="G142" i="1" s="1"/>
  <c r="D141" i="1"/>
  <c r="D140" i="1"/>
  <c r="G140" i="1" s="1"/>
  <c r="S140" i="1" s="1"/>
  <c r="D139" i="1"/>
  <c r="G139" i="1" s="1"/>
  <c r="S139" i="1" s="1"/>
  <c r="D138" i="1"/>
  <c r="G138" i="1" s="1"/>
  <c r="S138" i="1" s="1"/>
  <c r="D137" i="1"/>
  <c r="B138" i="1"/>
  <c r="C138" i="1"/>
  <c r="F138" i="1"/>
  <c r="H138" i="1"/>
  <c r="I138" i="1"/>
  <c r="N138" i="1"/>
  <c r="O138" i="1"/>
  <c r="B139" i="1"/>
  <c r="C139" i="1"/>
  <c r="H139" i="1"/>
  <c r="I139" i="1"/>
  <c r="N139" i="1"/>
  <c r="O139" i="1"/>
  <c r="B140" i="1"/>
  <c r="C140" i="1"/>
  <c r="H140" i="1"/>
  <c r="I140" i="1"/>
  <c r="M140" i="1"/>
  <c r="N140" i="1"/>
  <c r="O140" i="1"/>
  <c r="B141" i="1"/>
  <c r="C141" i="1"/>
  <c r="H141" i="1"/>
  <c r="I141" i="1"/>
  <c r="U141" i="1"/>
  <c r="M141" i="1"/>
  <c r="N141" i="1"/>
  <c r="O141" i="1"/>
  <c r="T141" i="1"/>
  <c r="B142" i="1"/>
  <c r="C142" i="1"/>
  <c r="H142" i="1"/>
  <c r="I142" i="1"/>
  <c r="N142" i="1"/>
  <c r="O142" i="1"/>
  <c r="B143" i="1"/>
  <c r="C143" i="1"/>
  <c r="F143" i="1"/>
  <c r="H143" i="1"/>
  <c r="I143" i="1"/>
  <c r="N143" i="1"/>
  <c r="O143" i="1"/>
  <c r="B144" i="1"/>
  <c r="C144" i="1"/>
  <c r="H144" i="1"/>
  <c r="I144" i="1"/>
  <c r="N144" i="1"/>
  <c r="O144" i="1"/>
  <c r="B145" i="1"/>
  <c r="C145" i="1"/>
  <c r="H145" i="1"/>
  <c r="I145" i="1"/>
  <c r="M145" i="1"/>
  <c r="N145" i="1"/>
  <c r="O145" i="1"/>
  <c r="T145" i="1"/>
  <c r="B146" i="1"/>
  <c r="C146" i="1"/>
  <c r="F146" i="1"/>
  <c r="H146" i="1"/>
  <c r="I146" i="1"/>
  <c r="N146" i="1"/>
  <c r="O146" i="1"/>
  <c r="S146" i="1"/>
  <c r="F144" i="1" l="1"/>
  <c r="F140" i="1"/>
  <c r="U150" i="1"/>
  <c r="U154" i="1"/>
  <c r="S142" i="1"/>
  <c r="U144" i="1"/>
  <c r="F142" i="1"/>
  <c r="U140" i="1"/>
  <c r="U165" i="1"/>
  <c r="E165" i="1"/>
  <c r="U164" i="1"/>
  <c r="E164" i="1"/>
  <c r="U163" i="1"/>
  <c r="E163" i="1"/>
  <c r="U162" i="1"/>
  <c r="E162" i="1"/>
  <c r="U161" i="1"/>
  <c r="E161" i="1"/>
  <c r="U160" i="1"/>
  <c r="E160" i="1"/>
  <c r="U159" i="1"/>
  <c r="E159" i="1"/>
  <c r="T165" i="1"/>
  <c r="E150" i="1"/>
  <c r="F150" i="1"/>
  <c r="E154" i="1"/>
  <c r="F154" i="1"/>
  <c r="G141" i="1"/>
  <c r="S141" i="1" s="1"/>
  <c r="F141" i="1"/>
  <c r="U139" i="1"/>
  <c r="T139" i="1"/>
  <c r="M139" i="1"/>
  <c r="U143" i="1"/>
  <c r="T143" i="1"/>
  <c r="M143" i="1"/>
  <c r="E148" i="1"/>
  <c r="F148" i="1"/>
  <c r="E152" i="1"/>
  <c r="F152" i="1"/>
  <c r="E156" i="1"/>
  <c r="F156" i="1"/>
  <c r="F145" i="1"/>
  <c r="T146" i="1"/>
  <c r="F139" i="1"/>
  <c r="U138" i="1"/>
  <c r="F149" i="1"/>
  <c r="F151" i="1"/>
  <c r="F153" i="1"/>
  <c r="F155" i="1"/>
  <c r="F157" i="1"/>
  <c r="U145" i="1"/>
  <c r="U149" i="1"/>
  <c r="U151" i="1"/>
  <c r="U153" i="1"/>
  <c r="U155" i="1"/>
  <c r="U166" i="1"/>
  <c r="E166" i="1"/>
  <c r="G168" i="1"/>
  <c r="G167" i="1"/>
  <c r="G166" i="1"/>
  <c r="S166" i="1" s="1"/>
  <c r="G165" i="1"/>
  <c r="S165" i="1" s="1"/>
  <c r="G164" i="1"/>
  <c r="S164" i="1" s="1"/>
  <c r="G163" i="1"/>
  <c r="S163" i="1" s="1"/>
  <c r="G162" i="1"/>
  <c r="S162" i="1" s="1"/>
  <c r="G161" i="1"/>
  <c r="S161" i="1" s="1"/>
  <c r="G160" i="1"/>
  <c r="S160" i="1" s="1"/>
  <c r="G159" i="1"/>
  <c r="S159" i="1" s="1"/>
  <c r="G148" i="1"/>
  <c r="S148" i="1" s="1"/>
  <c r="M148" i="1"/>
  <c r="G149" i="1"/>
  <c r="S149" i="1" s="1"/>
  <c r="M149" i="1"/>
  <c r="G150" i="1"/>
  <c r="S150" i="1" s="1"/>
  <c r="M150" i="1"/>
  <c r="G151" i="1"/>
  <c r="S151" i="1" s="1"/>
  <c r="M151" i="1"/>
  <c r="G152" i="1"/>
  <c r="S152" i="1" s="1"/>
  <c r="M152" i="1"/>
  <c r="G153" i="1"/>
  <c r="S153" i="1" s="1"/>
  <c r="M153" i="1"/>
  <c r="G154" i="1"/>
  <c r="S154" i="1" s="1"/>
  <c r="M154" i="1"/>
  <c r="G155" i="1"/>
  <c r="S155" i="1" s="1"/>
  <c r="M155" i="1"/>
  <c r="G156" i="1"/>
  <c r="M156" i="1"/>
  <c r="G157" i="1"/>
  <c r="M157" i="1"/>
  <c r="T148" i="1"/>
  <c r="T149" i="1"/>
  <c r="T150" i="1"/>
  <c r="T151" i="1"/>
  <c r="T152" i="1"/>
  <c r="T153" i="1"/>
  <c r="T154" i="1"/>
  <c r="T155" i="1"/>
  <c r="T156" i="1"/>
  <c r="T157" i="1"/>
  <c r="S145" i="1"/>
  <c r="M146" i="1"/>
  <c r="T144" i="1"/>
  <c r="U142" i="1"/>
  <c r="T142" i="1"/>
  <c r="T138" i="1"/>
  <c r="E146" i="1"/>
  <c r="E145" i="1"/>
  <c r="E144" i="1"/>
  <c r="E143" i="1"/>
  <c r="E142" i="1"/>
  <c r="E141" i="1"/>
  <c r="E140" i="1"/>
  <c r="E139" i="1"/>
  <c r="E138" i="1"/>
  <c r="E136" i="1"/>
  <c r="F136" i="1"/>
  <c r="E147" i="1"/>
  <c r="F147" i="1"/>
  <c r="E158" i="1"/>
  <c r="F158" i="1"/>
  <c r="G136" i="1"/>
  <c r="G147" i="1"/>
  <c r="G158" i="1"/>
  <c r="S158" i="1" l="1"/>
  <c r="O158" i="1"/>
  <c r="N158" i="1"/>
  <c r="S147" i="1"/>
  <c r="O147" i="1"/>
  <c r="N147" i="1"/>
  <c r="O137" i="1"/>
  <c r="N137" i="1"/>
  <c r="S136" i="1"/>
  <c r="O136" i="1"/>
  <c r="N136" i="1"/>
  <c r="AB9" i="1"/>
  <c r="AB8" i="1"/>
  <c r="AB7" i="1"/>
  <c r="M12" i="2" l="1"/>
  <c r="L12" i="2"/>
  <c r="K12" i="2"/>
  <c r="L11" i="2"/>
  <c r="K11" i="2"/>
  <c r="M10" i="2"/>
  <c r="L10" i="2"/>
  <c r="K10" i="2"/>
  <c r="M15" i="2"/>
  <c r="L15" i="2"/>
  <c r="K15" i="2"/>
  <c r="M17" i="2"/>
  <c r="L17" i="2"/>
  <c r="K17" i="2"/>
  <c r="L16" i="2"/>
  <c r="K16" i="2"/>
  <c r="M7" i="2"/>
  <c r="L7" i="2"/>
  <c r="K7" i="2"/>
  <c r="L6" i="2"/>
  <c r="K6" i="2"/>
  <c r="M5" i="2"/>
  <c r="L5" i="2"/>
  <c r="K5" i="2"/>
  <c r="E37" i="1" l="1"/>
  <c r="G37" i="1"/>
  <c r="S37" i="1" s="1"/>
  <c r="F37" i="1"/>
  <c r="B37" i="1"/>
  <c r="U37" i="1" s="1"/>
  <c r="C37" i="1"/>
  <c r="H26" i="1"/>
  <c r="M26" i="1"/>
  <c r="T26" i="1"/>
  <c r="I26" i="1"/>
  <c r="K26" i="1"/>
  <c r="L26" i="1"/>
  <c r="T37" i="1"/>
  <c r="K37" i="1"/>
  <c r="L37" i="1"/>
  <c r="I37" i="1"/>
  <c r="M37" i="1"/>
  <c r="H37" i="1"/>
  <c r="N26" i="1"/>
  <c r="O26" i="1"/>
  <c r="O37" i="1"/>
  <c r="N37" i="1"/>
  <c r="B26" i="1"/>
  <c r="U26" i="1" s="1"/>
  <c r="G26" i="1"/>
  <c r="Q26" i="1" s="1"/>
  <c r="C26" i="1"/>
  <c r="F26" i="1"/>
  <c r="E26" i="1"/>
  <c r="T136" i="1"/>
  <c r="T147" i="1"/>
  <c r="T158" i="1"/>
  <c r="R37" i="1" l="1"/>
  <c r="Q37" i="1"/>
  <c r="E36" i="1"/>
  <c r="F36" i="1"/>
  <c r="C36" i="1"/>
  <c r="G36" i="1"/>
  <c r="S36" i="1" s="1"/>
  <c r="B36" i="1"/>
  <c r="E34" i="1"/>
  <c r="C34" i="1"/>
  <c r="G34" i="1"/>
  <c r="S34" i="1" s="1"/>
  <c r="B34" i="1"/>
  <c r="U34" i="1" s="1"/>
  <c r="F34" i="1"/>
  <c r="N41" i="1"/>
  <c r="O41" i="1"/>
  <c r="N46" i="1"/>
  <c r="O46" i="1"/>
  <c r="E27" i="1"/>
  <c r="G27" i="1"/>
  <c r="S27" i="1" s="1"/>
  <c r="B27" i="1"/>
  <c r="U27" i="1" s="1"/>
  <c r="F27" i="1"/>
  <c r="C27" i="1"/>
  <c r="E28" i="1"/>
  <c r="C28" i="1"/>
  <c r="F28" i="1"/>
  <c r="G28" i="1"/>
  <c r="S28" i="1" s="1"/>
  <c r="B28" i="1"/>
  <c r="U28" i="1" s="1"/>
  <c r="N43" i="1"/>
  <c r="O43" i="1"/>
  <c r="N44" i="1"/>
  <c r="O44" i="1"/>
  <c r="R26" i="1"/>
  <c r="S26" i="1"/>
  <c r="N36" i="1"/>
  <c r="O36" i="1"/>
  <c r="O33" i="1"/>
  <c r="N33" i="1"/>
  <c r="L42" i="1"/>
  <c r="T42" i="1"/>
  <c r="I42" i="1"/>
  <c r="K42" i="1"/>
  <c r="M42" i="1"/>
  <c r="H42" i="1"/>
  <c r="T43" i="1"/>
  <c r="M43" i="1"/>
  <c r="K43" i="1"/>
  <c r="H43" i="1"/>
  <c r="L43" i="1"/>
  <c r="I43" i="1"/>
  <c r="T29" i="1"/>
  <c r="K29" i="1"/>
  <c r="H29" i="1"/>
  <c r="I29" i="1"/>
  <c r="L29" i="1"/>
  <c r="M29" i="1"/>
  <c r="U36" i="1"/>
  <c r="K36" i="1"/>
  <c r="L36" i="1"/>
  <c r="I36" i="1"/>
  <c r="M36" i="1"/>
  <c r="T36" i="1"/>
  <c r="H36" i="1"/>
  <c r="K34" i="1"/>
  <c r="I34" i="1"/>
  <c r="H34" i="1"/>
  <c r="M34" i="1"/>
  <c r="L34" i="1"/>
  <c r="T34" i="1"/>
  <c r="E45" i="1"/>
  <c r="F45" i="1"/>
  <c r="B45" i="1"/>
  <c r="U45" i="1" s="1"/>
  <c r="C45" i="1"/>
  <c r="G45" i="1"/>
  <c r="R45" i="1" s="1"/>
  <c r="E44" i="1"/>
  <c r="B44" i="1"/>
  <c r="U44" i="1" s="1"/>
  <c r="F44" i="1"/>
  <c r="C44" i="1"/>
  <c r="G44" i="1"/>
  <c r="R44" i="1" s="1"/>
  <c r="E31" i="1"/>
  <c r="G31" i="1"/>
  <c r="S31" i="1" s="1"/>
  <c r="B31" i="1"/>
  <c r="U31" i="1" s="1"/>
  <c r="F31" i="1"/>
  <c r="C31" i="1"/>
  <c r="E30" i="1"/>
  <c r="C30" i="1"/>
  <c r="F30" i="1"/>
  <c r="G30" i="1"/>
  <c r="S30" i="1" s="1"/>
  <c r="B30" i="1"/>
  <c r="U30" i="1" s="1"/>
  <c r="N38" i="1"/>
  <c r="O38" i="1"/>
  <c r="N45" i="1"/>
  <c r="O45" i="1"/>
  <c r="N32" i="1"/>
  <c r="O32" i="1"/>
  <c r="O27" i="1"/>
  <c r="N27" i="1"/>
  <c r="O35" i="1"/>
  <c r="N35" i="1"/>
  <c r="H44" i="1"/>
  <c r="I44" i="1"/>
  <c r="L44" i="1"/>
  <c r="M44" i="1"/>
  <c r="K44" i="1"/>
  <c r="T44" i="1"/>
  <c r="K46" i="1"/>
  <c r="L46" i="1"/>
  <c r="T46" i="1"/>
  <c r="I46" i="1"/>
  <c r="M46" i="1"/>
  <c r="H46" i="1"/>
  <c r="H31" i="1"/>
  <c r="K31" i="1"/>
  <c r="L31" i="1"/>
  <c r="T31" i="1"/>
  <c r="I31" i="1"/>
  <c r="M31" i="1"/>
  <c r="L28" i="1"/>
  <c r="I28" i="1"/>
  <c r="T28" i="1"/>
  <c r="M28" i="1"/>
  <c r="H28" i="1"/>
  <c r="K28" i="1"/>
  <c r="E39" i="1"/>
  <c r="F39" i="1"/>
  <c r="B39" i="1"/>
  <c r="U39" i="1" s="1"/>
  <c r="C39" i="1"/>
  <c r="G39" i="1"/>
  <c r="R39" i="1" s="1"/>
  <c r="E38" i="1"/>
  <c r="B38" i="1"/>
  <c r="U38" i="1" s="1"/>
  <c r="F38" i="1"/>
  <c r="G38" i="1"/>
  <c r="R38" i="1" s="1"/>
  <c r="C38" i="1"/>
  <c r="E47" i="1"/>
  <c r="B47" i="1"/>
  <c r="U47" i="1" s="1"/>
  <c r="F47" i="1"/>
  <c r="C47" i="1"/>
  <c r="G47" i="1"/>
  <c r="R47" i="1" s="1"/>
  <c r="E33" i="1"/>
  <c r="G33" i="1"/>
  <c r="S33" i="1" s="1"/>
  <c r="B33" i="1"/>
  <c r="U33" i="1" s="1"/>
  <c r="F33" i="1"/>
  <c r="C33" i="1"/>
  <c r="E35" i="1"/>
  <c r="G35" i="1"/>
  <c r="S35" i="1" s="1"/>
  <c r="B35" i="1"/>
  <c r="U35" i="1" s="1"/>
  <c r="F35" i="1"/>
  <c r="C35" i="1"/>
  <c r="E32" i="1"/>
  <c r="C32" i="1"/>
  <c r="F32" i="1"/>
  <c r="G32" i="1"/>
  <c r="S32" i="1" s="1"/>
  <c r="B32" i="1"/>
  <c r="U32" i="1" s="1"/>
  <c r="N39" i="1"/>
  <c r="O39" i="1"/>
  <c r="N40" i="1"/>
  <c r="O40" i="1"/>
  <c r="N47" i="1"/>
  <c r="O47" i="1"/>
  <c r="Q28" i="1"/>
  <c r="N28" i="1"/>
  <c r="O28" i="1"/>
  <c r="N30" i="1"/>
  <c r="O30" i="1"/>
  <c r="O29" i="1"/>
  <c r="N29" i="1"/>
  <c r="L38" i="1"/>
  <c r="K38" i="1"/>
  <c r="T38" i="1"/>
  <c r="I38" i="1"/>
  <c r="M38" i="1"/>
  <c r="H38" i="1"/>
  <c r="K39" i="1"/>
  <c r="T39" i="1"/>
  <c r="M39" i="1"/>
  <c r="H39" i="1"/>
  <c r="L39" i="1"/>
  <c r="I39" i="1"/>
  <c r="H45" i="1"/>
  <c r="M45" i="1"/>
  <c r="L45" i="1"/>
  <c r="T45" i="1"/>
  <c r="K45" i="1"/>
  <c r="I45" i="1"/>
  <c r="T33" i="1"/>
  <c r="H33" i="1"/>
  <c r="I33" i="1"/>
  <c r="L33" i="1"/>
  <c r="K33" i="1"/>
  <c r="M33" i="1"/>
  <c r="I30" i="1"/>
  <c r="H30" i="1"/>
  <c r="M30" i="1"/>
  <c r="L30" i="1"/>
  <c r="K30" i="1"/>
  <c r="T30" i="1"/>
  <c r="E41" i="1"/>
  <c r="F41" i="1"/>
  <c r="B41" i="1"/>
  <c r="U41" i="1" s="1"/>
  <c r="G41" i="1"/>
  <c r="R41" i="1" s="1"/>
  <c r="C41" i="1"/>
  <c r="E40" i="1"/>
  <c r="B40" i="1"/>
  <c r="F40" i="1"/>
  <c r="G40" i="1"/>
  <c r="R40" i="1" s="1"/>
  <c r="C40" i="1"/>
  <c r="E46" i="1"/>
  <c r="F46" i="1"/>
  <c r="B46" i="1"/>
  <c r="U46" i="1" s="1"/>
  <c r="C46" i="1"/>
  <c r="G46" i="1"/>
  <c r="R46" i="1" s="1"/>
  <c r="E29" i="1"/>
  <c r="G29" i="1"/>
  <c r="S29" i="1" s="1"/>
  <c r="B29" i="1"/>
  <c r="U29" i="1" s="1"/>
  <c r="F29" i="1"/>
  <c r="C29" i="1"/>
  <c r="N42" i="1"/>
  <c r="O42" i="1"/>
  <c r="N34" i="1"/>
  <c r="O34" i="1"/>
  <c r="O31" i="1"/>
  <c r="N31" i="1"/>
  <c r="U40" i="1"/>
  <c r="K40" i="1"/>
  <c r="H40" i="1"/>
  <c r="I40" i="1"/>
  <c r="L40" i="1"/>
  <c r="M40" i="1"/>
  <c r="T40" i="1"/>
  <c r="H41" i="1"/>
  <c r="M41" i="1"/>
  <c r="K41" i="1"/>
  <c r="L41" i="1"/>
  <c r="T41" i="1"/>
  <c r="I41" i="1"/>
  <c r="K47" i="1"/>
  <c r="T47" i="1"/>
  <c r="M47" i="1"/>
  <c r="H47" i="1"/>
  <c r="L47" i="1"/>
  <c r="I47" i="1"/>
  <c r="H27" i="1"/>
  <c r="L27" i="1"/>
  <c r="T27" i="1"/>
  <c r="K27" i="1"/>
  <c r="I27" i="1"/>
  <c r="M27" i="1"/>
  <c r="H35" i="1"/>
  <c r="L35" i="1"/>
  <c r="K35" i="1"/>
  <c r="T35" i="1"/>
  <c r="I35" i="1"/>
  <c r="M35" i="1"/>
  <c r="L32" i="1"/>
  <c r="I32" i="1"/>
  <c r="T32" i="1"/>
  <c r="M32" i="1"/>
  <c r="K32" i="1"/>
  <c r="H32" i="1"/>
  <c r="E43" i="1"/>
  <c r="F43" i="1"/>
  <c r="B43" i="1"/>
  <c r="U43" i="1" s="1"/>
  <c r="C43" i="1"/>
  <c r="G43" i="1"/>
  <c r="R43" i="1" s="1"/>
  <c r="E42" i="1"/>
  <c r="B42" i="1"/>
  <c r="U42" i="1" s="1"/>
  <c r="F42" i="1"/>
  <c r="C42" i="1"/>
  <c r="G42" i="1"/>
  <c r="R42" i="1" s="1"/>
  <c r="M158" i="1"/>
  <c r="I158" i="1"/>
  <c r="H158" i="1"/>
  <c r="C158" i="1"/>
  <c r="B158" i="1"/>
  <c r="U158" i="1" s="1"/>
  <c r="M147" i="1"/>
  <c r="I147" i="1"/>
  <c r="H147" i="1"/>
  <c r="C147" i="1"/>
  <c r="B147" i="1"/>
  <c r="U147" i="1" s="1"/>
  <c r="I137" i="1"/>
  <c r="H137" i="1"/>
  <c r="C137" i="1"/>
  <c r="B137" i="1"/>
  <c r="M136" i="1"/>
  <c r="I136" i="1"/>
  <c r="H136" i="1"/>
  <c r="C136" i="1"/>
  <c r="B136" i="1"/>
  <c r="U136" i="1" s="1"/>
  <c r="AB16" i="1"/>
  <c r="AB15" i="1"/>
  <c r="AB14" i="1"/>
  <c r="AB13" i="1"/>
  <c r="AB12" i="1"/>
  <c r="AB11" i="1"/>
  <c r="AB10" i="1"/>
  <c r="AB6" i="1"/>
  <c r="AB5" i="1"/>
  <c r="R28" i="1" l="1"/>
  <c r="Q45" i="1"/>
  <c r="Q30" i="1"/>
  <c r="R31" i="1"/>
  <c r="R34" i="1"/>
  <c r="Q29" i="1"/>
  <c r="Q27" i="1"/>
  <c r="S38" i="1"/>
  <c r="Q36" i="1"/>
  <c r="S45" i="1"/>
  <c r="R36" i="1"/>
  <c r="Q31" i="1"/>
  <c r="Q34" i="1"/>
  <c r="R29" i="1"/>
  <c r="S40" i="1"/>
  <c r="R27" i="1"/>
  <c r="R32" i="1"/>
  <c r="S44" i="1"/>
  <c r="S47" i="1"/>
  <c r="Q40" i="1"/>
  <c r="S39" i="1"/>
  <c r="Q33" i="1"/>
  <c r="Q43" i="1"/>
  <c r="Q35" i="1"/>
  <c r="Q32" i="1"/>
  <c r="R33" i="1"/>
  <c r="Q44" i="1"/>
  <c r="S43" i="1"/>
  <c r="Q46" i="1"/>
  <c r="Q41" i="1"/>
  <c r="S42" i="1"/>
  <c r="R30" i="1"/>
  <c r="Q42" i="1"/>
  <c r="Q47" i="1"/>
  <c r="Q39" i="1"/>
  <c r="R35" i="1"/>
  <c r="Q38" i="1"/>
  <c r="S46" i="1"/>
  <c r="S41" i="1"/>
  <c r="O4" i="1"/>
  <c r="N4" i="1"/>
  <c r="E137" i="1"/>
  <c r="F137" i="1"/>
  <c r="G137" i="1"/>
  <c r="S137" i="1" s="1"/>
  <c r="T137" i="1"/>
  <c r="U137" i="1"/>
  <c r="M137" i="1"/>
  <c r="K81" i="1" l="1"/>
  <c r="L81" i="1"/>
  <c r="I81" i="1"/>
  <c r="M81" i="1"/>
  <c r="T81" i="1"/>
  <c r="H81" i="1"/>
  <c r="N11" i="1"/>
  <c r="O11" i="1"/>
  <c r="N6" i="1"/>
  <c r="O6" i="1"/>
  <c r="N12" i="1"/>
  <c r="O12" i="1"/>
  <c r="N5" i="1"/>
  <c r="O5" i="1"/>
  <c r="N10" i="1"/>
  <c r="O10" i="1"/>
  <c r="I48" i="1"/>
  <c r="T48" i="1"/>
  <c r="L48" i="1"/>
  <c r="H48" i="1"/>
  <c r="M48" i="1"/>
  <c r="K48" i="1"/>
  <c r="C81" i="1"/>
  <c r="E81" i="1"/>
  <c r="B81" i="1"/>
  <c r="U81" i="1" s="1"/>
  <c r="F81" i="1"/>
  <c r="G81" i="1"/>
  <c r="Q81" i="1" s="1"/>
  <c r="N8" i="1"/>
  <c r="O8" i="1"/>
  <c r="N9" i="1"/>
  <c r="O9" i="1"/>
  <c r="N14" i="1"/>
  <c r="O14" i="1"/>
  <c r="E48" i="1"/>
  <c r="F48" i="1"/>
  <c r="G48" i="1"/>
  <c r="S48" i="1" s="1"/>
  <c r="B48" i="1"/>
  <c r="U48" i="1" s="1"/>
  <c r="C48" i="1"/>
  <c r="N48" i="1"/>
  <c r="O48" i="1"/>
  <c r="N81" i="1"/>
  <c r="O81" i="1"/>
  <c r="N7" i="1"/>
  <c r="O7" i="1"/>
  <c r="N13" i="1"/>
  <c r="O13" i="1"/>
  <c r="O125" i="1"/>
  <c r="F4" i="1"/>
  <c r="E4" i="1"/>
  <c r="T125" i="1"/>
  <c r="U125" i="1"/>
  <c r="T4" i="1"/>
  <c r="M125" i="1"/>
  <c r="I125" i="1"/>
  <c r="L125" i="1"/>
  <c r="K125" i="1"/>
  <c r="B4" i="1"/>
  <c r="U4" i="1" s="1"/>
  <c r="C4" i="1"/>
  <c r="G4" i="1"/>
  <c r="L4" i="1"/>
  <c r="H4" i="1"/>
  <c r="K4" i="1"/>
  <c r="I4" i="1"/>
  <c r="M4" i="1"/>
  <c r="S81" i="1" l="1"/>
  <c r="Q48" i="1"/>
  <c r="R81" i="1"/>
  <c r="R48" i="1"/>
  <c r="F125" i="1"/>
  <c r="N55" i="1"/>
  <c r="O55" i="1"/>
  <c r="N83" i="1"/>
  <c r="O83" i="1"/>
  <c r="O87" i="1"/>
  <c r="N87" i="1"/>
  <c r="S91" i="1"/>
  <c r="Q91" i="1"/>
  <c r="R91" i="1"/>
  <c r="O91" i="1"/>
  <c r="N91" i="1"/>
  <c r="N49" i="1"/>
  <c r="O49" i="1"/>
  <c r="N54" i="1"/>
  <c r="O54" i="1"/>
  <c r="C92" i="1"/>
  <c r="E92" i="1"/>
  <c r="B92" i="1"/>
  <c r="U92" i="1" s="1"/>
  <c r="F92" i="1"/>
  <c r="G92" i="1"/>
  <c r="Q92" i="1" s="1"/>
  <c r="K15" i="1"/>
  <c r="I15" i="1"/>
  <c r="M15" i="1"/>
  <c r="H15" i="1"/>
  <c r="T15" i="1"/>
  <c r="L15" i="1"/>
  <c r="H9" i="1"/>
  <c r="M9" i="1"/>
  <c r="I9" i="1"/>
  <c r="K9" i="1"/>
  <c r="T9" i="1"/>
  <c r="L9" i="1"/>
  <c r="T5" i="1"/>
  <c r="I5" i="1"/>
  <c r="M5" i="1"/>
  <c r="H5" i="1"/>
  <c r="K5" i="1"/>
  <c r="L5" i="1"/>
  <c r="B11" i="1"/>
  <c r="U11" i="1" s="1"/>
  <c r="E11" i="1"/>
  <c r="G11" i="1"/>
  <c r="C11" i="1"/>
  <c r="F11" i="1"/>
  <c r="G5" i="1"/>
  <c r="F5" i="1"/>
  <c r="B5" i="1"/>
  <c r="U5" i="1" s="1"/>
  <c r="E5" i="1"/>
  <c r="C5" i="1"/>
  <c r="E13" i="1"/>
  <c r="B13" i="1"/>
  <c r="U13" i="1" s="1"/>
  <c r="G13" i="1"/>
  <c r="F13" i="1"/>
  <c r="C13" i="1"/>
  <c r="E49" i="1"/>
  <c r="C49" i="1"/>
  <c r="F49" i="1"/>
  <c r="B49" i="1"/>
  <c r="U49" i="1" s="1"/>
  <c r="G49" i="1"/>
  <c r="Q49" i="1" s="1"/>
  <c r="E52" i="1"/>
  <c r="F52" i="1"/>
  <c r="G52" i="1"/>
  <c r="Q52" i="1" s="1"/>
  <c r="B52" i="1"/>
  <c r="U52" i="1" s="1"/>
  <c r="C52" i="1"/>
  <c r="O70" i="1"/>
  <c r="N70" i="1"/>
  <c r="U134" i="1"/>
  <c r="L134" i="1"/>
  <c r="M134" i="1"/>
  <c r="H134" i="1"/>
  <c r="I134" i="1"/>
  <c r="K134" i="1"/>
  <c r="T134" i="1"/>
  <c r="T131" i="1"/>
  <c r="L131" i="1"/>
  <c r="U131" i="1"/>
  <c r="M131" i="1"/>
  <c r="K131" i="1"/>
  <c r="L126" i="1"/>
  <c r="M126" i="1"/>
  <c r="H126" i="1"/>
  <c r="I126" i="1"/>
  <c r="K126" i="1"/>
  <c r="T126" i="1"/>
  <c r="G84" i="1"/>
  <c r="S84" i="1" s="1"/>
  <c r="E84" i="1"/>
  <c r="B84" i="1"/>
  <c r="U84" i="1" s="1"/>
  <c r="F84" i="1"/>
  <c r="C84" i="1"/>
  <c r="E88" i="1"/>
  <c r="B88" i="1"/>
  <c r="U88" i="1" s="1"/>
  <c r="F88" i="1"/>
  <c r="C88" i="1"/>
  <c r="G88" i="1"/>
  <c r="S88" i="1" s="1"/>
  <c r="L56" i="1"/>
  <c r="T56" i="1"/>
  <c r="H56" i="1"/>
  <c r="M56" i="1"/>
  <c r="I56" i="1"/>
  <c r="K56" i="1"/>
  <c r="T51" i="1"/>
  <c r="H51" i="1"/>
  <c r="L51" i="1"/>
  <c r="M51" i="1"/>
  <c r="K51" i="1"/>
  <c r="I51" i="1"/>
  <c r="T59" i="1"/>
  <c r="I59" i="1"/>
  <c r="L59" i="1"/>
  <c r="H59" i="1"/>
  <c r="M59" i="1"/>
  <c r="K59" i="1"/>
  <c r="O127" i="1"/>
  <c r="N127" i="1"/>
  <c r="N126" i="1"/>
  <c r="O126" i="1"/>
  <c r="Q135" i="1"/>
  <c r="O135" i="1"/>
  <c r="R135" i="1"/>
  <c r="N135" i="1"/>
  <c r="S135" i="1"/>
  <c r="K83" i="1"/>
  <c r="L83" i="1"/>
  <c r="I83" i="1"/>
  <c r="H83" i="1"/>
  <c r="T83" i="1"/>
  <c r="M83" i="1"/>
  <c r="K87" i="1"/>
  <c r="L87" i="1"/>
  <c r="I87" i="1"/>
  <c r="H87" i="1"/>
  <c r="T87" i="1"/>
  <c r="M87" i="1"/>
  <c r="U91" i="1"/>
  <c r="L91" i="1"/>
  <c r="I91" i="1"/>
  <c r="H91" i="1"/>
  <c r="M91" i="1"/>
  <c r="K91" i="1"/>
  <c r="T91" i="1"/>
  <c r="G103" i="1"/>
  <c r="R103" i="1" s="1"/>
  <c r="F103" i="1"/>
  <c r="E103" i="1"/>
  <c r="C103" i="1"/>
  <c r="B103" i="1"/>
  <c r="U103" i="1" s="1"/>
  <c r="N88" i="1"/>
  <c r="O88" i="1"/>
  <c r="O56" i="1"/>
  <c r="N56" i="1"/>
  <c r="H92" i="1"/>
  <c r="L92" i="1"/>
  <c r="I92" i="1"/>
  <c r="K92" i="1"/>
  <c r="T92" i="1"/>
  <c r="M92" i="1"/>
  <c r="L6" i="1"/>
  <c r="H6" i="1"/>
  <c r="M6" i="1"/>
  <c r="K6" i="1"/>
  <c r="T6" i="1"/>
  <c r="I6" i="1"/>
  <c r="H13" i="1"/>
  <c r="M13" i="1"/>
  <c r="I13" i="1"/>
  <c r="K13" i="1"/>
  <c r="L13" i="1"/>
  <c r="T13" i="1"/>
  <c r="K8" i="1"/>
  <c r="M8" i="1"/>
  <c r="H8" i="1"/>
  <c r="I8" i="1"/>
  <c r="T8" i="1"/>
  <c r="L8" i="1"/>
  <c r="E6" i="1"/>
  <c r="C6" i="1"/>
  <c r="F6" i="1"/>
  <c r="B6" i="1"/>
  <c r="U6" i="1" s="1"/>
  <c r="G6" i="1"/>
  <c r="B8" i="1"/>
  <c r="U8" i="1" s="1"/>
  <c r="E8" i="1"/>
  <c r="C8" i="1"/>
  <c r="G8" i="1"/>
  <c r="F8" i="1"/>
  <c r="E57" i="1"/>
  <c r="C57" i="1"/>
  <c r="F57" i="1"/>
  <c r="G57" i="1"/>
  <c r="Q57" i="1" s="1"/>
  <c r="B57" i="1"/>
  <c r="U57" i="1" s="1"/>
  <c r="E54" i="1"/>
  <c r="B54" i="1"/>
  <c r="U54" i="1" s="1"/>
  <c r="C54" i="1"/>
  <c r="F54" i="1"/>
  <c r="G54" i="1"/>
  <c r="R54" i="1" s="1"/>
  <c r="I70" i="1"/>
  <c r="T70" i="1"/>
  <c r="L70" i="1"/>
  <c r="H70" i="1"/>
  <c r="M70" i="1"/>
  <c r="K70" i="1"/>
  <c r="L129" i="1"/>
  <c r="M129" i="1"/>
  <c r="H129" i="1"/>
  <c r="K129" i="1"/>
  <c r="I129" i="1"/>
  <c r="T129" i="1"/>
  <c r="T133" i="1"/>
  <c r="L133" i="1"/>
  <c r="U133" i="1"/>
  <c r="K133" i="1"/>
  <c r="M133" i="1"/>
  <c r="G85" i="1"/>
  <c r="S85" i="1" s="1"/>
  <c r="B85" i="1"/>
  <c r="U85" i="1" s="1"/>
  <c r="C85" i="1"/>
  <c r="F85" i="1"/>
  <c r="E85" i="1"/>
  <c r="E89" i="1"/>
  <c r="F89" i="1"/>
  <c r="C89" i="1"/>
  <c r="G89" i="1"/>
  <c r="S89" i="1" s="1"/>
  <c r="B89" i="1"/>
  <c r="U89" i="1" s="1"/>
  <c r="L54" i="1"/>
  <c r="T54" i="1"/>
  <c r="H54" i="1"/>
  <c r="K54" i="1"/>
  <c r="M54" i="1"/>
  <c r="I54" i="1"/>
  <c r="T53" i="1"/>
  <c r="H53" i="1"/>
  <c r="L53" i="1"/>
  <c r="K53" i="1"/>
  <c r="M53" i="1"/>
  <c r="I53" i="1"/>
  <c r="O59" i="1"/>
  <c r="N59" i="1"/>
  <c r="Q134" i="1"/>
  <c r="O134" i="1"/>
  <c r="S134" i="1"/>
  <c r="N134" i="1"/>
  <c r="R134" i="1"/>
  <c r="K84" i="1"/>
  <c r="L84" i="1"/>
  <c r="I84" i="1"/>
  <c r="H84" i="1"/>
  <c r="T84" i="1"/>
  <c r="M84" i="1"/>
  <c r="K88" i="1"/>
  <c r="L88" i="1"/>
  <c r="I88" i="1"/>
  <c r="H88" i="1"/>
  <c r="T88" i="1"/>
  <c r="M88" i="1"/>
  <c r="K82" i="1"/>
  <c r="L82" i="1"/>
  <c r="T82" i="1"/>
  <c r="I82" i="1"/>
  <c r="M82" i="1"/>
  <c r="H82" i="1"/>
  <c r="K114" i="1"/>
  <c r="I114" i="1"/>
  <c r="T114" i="1"/>
  <c r="L114" i="1"/>
  <c r="M114" i="1"/>
  <c r="H114" i="1"/>
  <c r="O84" i="1"/>
  <c r="N84" i="1"/>
  <c r="N57" i="1"/>
  <c r="O57" i="1"/>
  <c r="O85" i="1"/>
  <c r="N85" i="1"/>
  <c r="N89" i="1"/>
  <c r="O89" i="1"/>
  <c r="O53" i="1"/>
  <c r="N53" i="1"/>
  <c r="N50" i="1"/>
  <c r="O50" i="1"/>
  <c r="N58" i="1"/>
  <c r="O58" i="1"/>
  <c r="N15" i="1"/>
  <c r="O15" i="1"/>
  <c r="L10" i="1"/>
  <c r="H10" i="1"/>
  <c r="I10" i="1"/>
  <c r="M10" i="1"/>
  <c r="K10" i="1"/>
  <c r="T10" i="1"/>
  <c r="K7" i="1"/>
  <c r="I7" i="1"/>
  <c r="T7" i="1"/>
  <c r="H7" i="1"/>
  <c r="L7" i="1"/>
  <c r="M7" i="1"/>
  <c r="I12" i="1"/>
  <c r="K12" i="1"/>
  <c r="L12" i="1"/>
  <c r="H12" i="1"/>
  <c r="M12" i="1"/>
  <c r="T12" i="1"/>
  <c r="E10" i="1"/>
  <c r="B10" i="1"/>
  <c r="U10" i="1" s="1"/>
  <c r="C10" i="1"/>
  <c r="G10" i="1"/>
  <c r="F10" i="1"/>
  <c r="B12" i="1"/>
  <c r="U12" i="1" s="1"/>
  <c r="E12" i="1"/>
  <c r="F12" i="1"/>
  <c r="C12" i="1"/>
  <c r="G12" i="1"/>
  <c r="E53" i="1"/>
  <c r="F53" i="1"/>
  <c r="C53" i="1"/>
  <c r="B53" i="1"/>
  <c r="U53" i="1" s="1"/>
  <c r="G53" i="1"/>
  <c r="Q53" i="1" s="1"/>
  <c r="E55" i="1"/>
  <c r="G55" i="1"/>
  <c r="Q55" i="1" s="1"/>
  <c r="B55" i="1"/>
  <c r="U55" i="1" s="1"/>
  <c r="F55" i="1"/>
  <c r="C55" i="1"/>
  <c r="E56" i="1"/>
  <c r="G56" i="1"/>
  <c r="Q56" i="1" s="1"/>
  <c r="F56" i="1"/>
  <c r="C56" i="1"/>
  <c r="B56" i="1"/>
  <c r="U56" i="1" s="1"/>
  <c r="E70" i="1"/>
  <c r="G70" i="1"/>
  <c r="R70" i="1" s="1"/>
  <c r="F70" i="1"/>
  <c r="C70" i="1"/>
  <c r="B70" i="1"/>
  <c r="U70" i="1" s="1"/>
  <c r="M135" i="1"/>
  <c r="H135" i="1"/>
  <c r="I135" i="1"/>
  <c r="K135" i="1"/>
  <c r="T135" i="1"/>
  <c r="U135" i="1"/>
  <c r="L135" i="1"/>
  <c r="I128" i="1"/>
  <c r="K128" i="1"/>
  <c r="T128" i="1"/>
  <c r="L128" i="1"/>
  <c r="M128" i="1"/>
  <c r="H128" i="1"/>
  <c r="G82" i="1"/>
  <c r="Q82" i="1" s="1"/>
  <c r="E82" i="1"/>
  <c r="C82" i="1"/>
  <c r="B82" i="1"/>
  <c r="U82" i="1" s="1"/>
  <c r="F82" i="1"/>
  <c r="G86" i="1"/>
  <c r="Q86" i="1" s="1"/>
  <c r="E86" i="1"/>
  <c r="B86" i="1"/>
  <c r="U86" i="1" s="1"/>
  <c r="F86" i="1"/>
  <c r="C86" i="1"/>
  <c r="E90" i="1"/>
  <c r="G90" i="1"/>
  <c r="Q90" i="1" s="1"/>
  <c r="B90" i="1"/>
  <c r="U90" i="1" s="1"/>
  <c r="F90" i="1"/>
  <c r="C90" i="1"/>
  <c r="N128" i="1"/>
  <c r="O128" i="1"/>
  <c r="L50" i="1"/>
  <c r="T50" i="1"/>
  <c r="H50" i="1"/>
  <c r="M50" i="1"/>
  <c r="K50" i="1"/>
  <c r="I50" i="1"/>
  <c r="L52" i="1"/>
  <c r="T52" i="1"/>
  <c r="H52" i="1"/>
  <c r="M52" i="1"/>
  <c r="K52" i="1"/>
  <c r="I52" i="1"/>
  <c r="T55" i="1"/>
  <c r="H55" i="1"/>
  <c r="L55" i="1"/>
  <c r="M55" i="1"/>
  <c r="I55" i="1"/>
  <c r="K55" i="1"/>
  <c r="E59" i="1"/>
  <c r="C59" i="1"/>
  <c r="B59" i="1"/>
  <c r="U59" i="1" s="1"/>
  <c r="F59" i="1"/>
  <c r="G59" i="1"/>
  <c r="S59" i="1" s="1"/>
  <c r="O129" i="1"/>
  <c r="N129" i="1"/>
  <c r="K85" i="1"/>
  <c r="L85" i="1"/>
  <c r="I85" i="1"/>
  <c r="H85" i="1"/>
  <c r="T85" i="1"/>
  <c r="M85" i="1"/>
  <c r="K89" i="1"/>
  <c r="L89" i="1"/>
  <c r="I89" i="1"/>
  <c r="H89" i="1"/>
  <c r="T89" i="1"/>
  <c r="M89" i="1"/>
  <c r="N103" i="1"/>
  <c r="O103" i="1"/>
  <c r="C114" i="1"/>
  <c r="G114" i="1"/>
  <c r="Q114" i="1" s="1"/>
  <c r="F114" i="1"/>
  <c r="B114" i="1"/>
  <c r="U114" i="1" s="1"/>
  <c r="E114" i="1"/>
  <c r="N82" i="1"/>
  <c r="O82" i="1"/>
  <c r="O86" i="1"/>
  <c r="N86" i="1"/>
  <c r="N90" i="1"/>
  <c r="O90" i="1"/>
  <c r="O51" i="1"/>
  <c r="N51" i="1"/>
  <c r="O52" i="1"/>
  <c r="R52" i="1"/>
  <c r="N52" i="1"/>
  <c r="S52" i="1"/>
  <c r="O92" i="1"/>
  <c r="N92" i="1"/>
  <c r="C15" i="1"/>
  <c r="B15" i="1"/>
  <c r="U15" i="1" s="1"/>
  <c r="G15" i="1"/>
  <c r="S15" i="1" s="1"/>
  <c r="E15" i="1"/>
  <c r="F15" i="1"/>
  <c r="H14" i="1"/>
  <c r="L14" i="1"/>
  <c r="M14" i="1"/>
  <c r="K14" i="1"/>
  <c r="I14" i="1"/>
  <c r="T14" i="1"/>
  <c r="K11" i="1"/>
  <c r="T11" i="1"/>
  <c r="L11" i="1"/>
  <c r="M11" i="1"/>
  <c r="H11" i="1"/>
  <c r="I11" i="1"/>
  <c r="B7" i="1"/>
  <c r="U7" i="1" s="1"/>
  <c r="E7" i="1"/>
  <c r="G7" i="1"/>
  <c r="F7" i="1"/>
  <c r="C7" i="1"/>
  <c r="B14" i="1"/>
  <c r="U14" i="1" s="1"/>
  <c r="E14" i="1"/>
  <c r="F14" i="1"/>
  <c r="G14" i="1"/>
  <c r="C14" i="1"/>
  <c r="E9" i="1"/>
  <c r="B9" i="1"/>
  <c r="U9" i="1" s="1"/>
  <c r="F9" i="1"/>
  <c r="G9" i="1"/>
  <c r="C9" i="1"/>
  <c r="E51" i="1"/>
  <c r="B51" i="1"/>
  <c r="U51" i="1" s="1"/>
  <c r="G51" i="1"/>
  <c r="Q51" i="1" s="1"/>
  <c r="F51" i="1"/>
  <c r="C51" i="1"/>
  <c r="E50" i="1"/>
  <c r="B50" i="1"/>
  <c r="U50" i="1" s="1"/>
  <c r="C50" i="1"/>
  <c r="G50" i="1"/>
  <c r="S50" i="1" s="1"/>
  <c r="F50" i="1"/>
  <c r="E58" i="1"/>
  <c r="B58" i="1"/>
  <c r="U58" i="1" s="1"/>
  <c r="C58" i="1"/>
  <c r="G58" i="1"/>
  <c r="Q58" i="1" s="1"/>
  <c r="F58" i="1"/>
  <c r="I127" i="1"/>
  <c r="T127" i="1"/>
  <c r="L127" i="1"/>
  <c r="M127" i="1"/>
  <c r="H127" i="1"/>
  <c r="K127" i="1"/>
  <c r="L130" i="1"/>
  <c r="M130" i="1"/>
  <c r="H130" i="1"/>
  <c r="I130" i="1"/>
  <c r="K130" i="1"/>
  <c r="T130" i="1"/>
  <c r="T132" i="1"/>
  <c r="L132" i="1"/>
  <c r="U132" i="1"/>
  <c r="K132" i="1"/>
  <c r="M132" i="1"/>
  <c r="E83" i="1"/>
  <c r="C83" i="1"/>
  <c r="G83" i="1"/>
  <c r="S83" i="1" s="1"/>
  <c r="B83" i="1"/>
  <c r="U83" i="1" s="1"/>
  <c r="F83" i="1"/>
  <c r="E87" i="1"/>
  <c r="B87" i="1"/>
  <c r="U87" i="1" s="1"/>
  <c r="F87" i="1"/>
  <c r="C87" i="1"/>
  <c r="G87" i="1"/>
  <c r="S87" i="1" s="1"/>
  <c r="E91" i="1"/>
  <c r="B91" i="1"/>
  <c r="F91" i="1"/>
  <c r="C91" i="1"/>
  <c r="G91" i="1"/>
  <c r="L58" i="1"/>
  <c r="T58" i="1"/>
  <c r="H58" i="1"/>
  <c r="M58" i="1"/>
  <c r="K58" i="1"/>
  <c r="I58" i="1"/>
  <c r="T49" i="1"/>
  <c r="H49" i="1"/>
  <c r="L49" i="1"/>
  <c r="K49" i="1"/>
  <c r="M49" i="1"/>
  <c r="I49" i="1"/>
  <c r="T57" i="1"/>
  <c r="H57" i="1"/>
  <c r="L57" i="1"/>
  <c r="K57" i="1"/>
  <c r="I57" i="1"/>
  <c r="M57" i="1"/>
  <c r="O130" i="1"/>
  <c r="N130" i="1"/>
  <c r="K86" i="1"/>
  <c r="L86" i="1"/>
  <c r="I86" i="1"/>
  <c r="H86" i="1"/>
  <c r="T86" i="1"/>
  <c r="M86" i="1"/>
  <c r="K90" i="1"/>
  <c r="L90" i="1"/>
  <c r="I90" i="1"/>
  <c r="H90" i="1"/>
  <c r="T90" i="1"/>
  <c r="M90" i="1"/>
  <c r="K103" i="1"/>
  <c r="T103" i="1"/>
  <c r="H103" i="1"/>
  <c r="M103" i="1"/>
  <c r="L103" i="1"/>
  <c r="I103" i="1"/>
  <c r="N114" i="1"/>
  <c r="O114" i="1"/>
  <c r="E125" i="1"/>
  <c r="C125" i="1"/>
  <c r="G125" i="1"/>
  <c r="R125" i="1" s="1"/>
  <c r="S4" i="1"/>
  <c r="Q4" i="1"/>
  <c r="R4" i="1"/>
  <c r="R90" i="1" l="1"/>
  <c r="Q85" i="1"/>
  <c r="S57" i="1"/>
  <c r="Q89" i="1"/>
  <c r="R114" i="1"/>
  <c r="R82" i="1"/>
  <c r="S92" i="1"/>
  <c r="R92" i="1"/>
  <c r="R84" i="1"/>
  <c r="S114" i="1"/>
  <c r="S82" i="1"/>
  <c r="S103" i="1"/>
  <c r="R57" i="1"/>
  <c r="Q84" i="1"/>
  <c r="Q103" i="1"/>
  <c r="R85" i="1"/>
  <c r="R53" i="1"/>
  <c r="R88" i="1"/>
  <c r="S90" i="1"/>
  <c r="Q88" i="1"/>
  <c r="Q7" i="1"/>
  <c r="R7" i="1"/>
  <c r="S7" i="1"/>
  <c r="G22" i="1"/>
  <c r="Q22" i="1" s="1"/>
  <c r="F22" i="1"/>
  <c r="E22" i="1"/>
  <c r="B22" i="1"/>
  <c r="C22" i="1"/>
  <c r="G18" i="1"/>
  <c r="R18" i="1" s="1"/>
  <c r="F18" i="1"/>
  <c r="E18" i="1"/>
  <c r="B18" i="1"/>
  <c r="C18" i="1"/>
  <c r="G17" i="1"/>
  <c r="B17" i="1"/>
  <c r="E17" i="1"/>
  <c r="F17" i="1"/>
  <c r="C17" i="1"/>
  <c r="G25" i="1"/>
  <c r="Q25" i="1" s="1"/>
  <c r="B25" i="1"/>
  <c r="U25" i="1" s="1"/>
  <c r="E25" i="1"/>
  <c r="F25" i="1"/>
  <c r="C25" i="1"/>
  <c r="O99" i="1"/>
  <c r="N99" i="1"/>
  <c r="N96" i="1"/>
  <c r="O96" i="1"/>
  <c r="S102" i="1"/>
  <c r="Q102" i="1"/>
  <c r="N102" i="1"/>
  <c r="R102" i="1"/>
  <c r="O102" i="1"/>
  <c r="S86" i="1"/>
  <c r="B120" i="1"/>
  <c r="U120" i="1" s="1"/>
  <c r="E120" i="1"/>
  <c r="F120" i="1"/>
  <c r="G120" i="1"/>
  <c r="Q120" i="1" s="1"/>
  <c r="C120" i="1"/>
  <c r="B121" i="1"/>
  <c r="U121" i="1" s="1"/>
  <c r="E121" i="1"/>
  <c r="G121" i="1"/>
  <c r="Q121" i="1" s="1"/>
  <c r="C121" i="1"/>
  <c r="F121" i="1"/>
  <c r="B124" i="1"/>
  <c r="E124" i="1"/>
  <c r="C124" i="1"/>
  <c r="F124" i="1"/>
  <c r="G124" i="1"/>
  <c r="N107" i="1"/>
  <c r="O107" i="1"/>
  <c r="Q113" i="1"/>
  <c r="O113" i="1"/>
  <c r="S113" i="1"/>
  <c r="N113" i="1"/>
  <c r="R113" i="1"/>
  <c r="O106" i="1"/>
  <c r="N106" i="1"/>
  <c r="E65" i="1"/>
  <c r="B65" i="1"/>
  <c r="F65" i="1"/>
  <c r="C65" i="1"/>
  <c r="G65" i="1"/>
  <c r="R65" i="1" s="1"/>
  <c r="E62" i="1"/>
  <c r="F62" i="1"/>
  <c r="B62" i="1"/>
  <c r="C62" i="1"/>
  <c r="G62" i="1"/>
  <c r="R62" i="1" s="1"/>
  <c r="E72" i="1"/>
  <c r="F72" i="1"/>
  <c r="B72" i="1"/>
  <c r="C72" i="1"/>
  <c r="G72" i="1"/>
  <c r="R72" i="1" s="1"/>
  <c r="E75" i="1"/>
  <c r="B75" i="1"/>
  <c r="F75" i="1"/>
  <c r="C75" i="1"/>
  <c r="G75" i="1"/>
  <c r="R75" i="1" s="1"/>
  <c r="Q15" i="1"/>
  <c r="R15" i="1"/>
  <c r="N20" i="1"/>
  <c r="O20" i="1"/>
  <c r="N19" i="1"/>
  <c r="O19" i="1"/>
  <c r="R58" i="1"/>
  <c r="Q50" i="1"/>
  <c r="L117" i="1"/>
  <c r="I117" i="1"/>
  <c r="K117" i="1"/>
  <c r="T117" i="1"/>
  <c r="M117" i="1"/>
  <c r="H117" i="1"/>
  <c r="H116" i="1"/>
  <c r="M116" i="1"/>
  <c r="I116" i="1"/>
  <c r="T116" i="1"/>
  <c r="L116" i="1"/>
  <c r="K116" i="1"/>
  <c r="N67" i="1"/>
  <c r="O67" i="1"/>
  <c r="N64" i="1"/>
  <c r="O64" i="1"/>
  <c r="T73" i="1"/>
  <c r="L73" i="1"/>
  <c r="K73" i="1"/>
  <c r="M73" i="1"/>
  <c r="H73" i="1"/>
  <c r="I73" i="1"/>
  <c r="T77" i="1"/>
  <c r="H77" i="1"/>
  <c r="M77" i="1"/>
  <c r="K77" i="1"/>
  <c r="L77" i="1"/>
  <c r="I77" i="1"/>
  <c r="K78" i="1"/>
  <c r="M78" i="1"/>
  <c r="L78" i="1"/>
  <c r="T78" i="1"/>
  <c r="I78" i="1"/>
  <c r="H78" i="1"/>
  <c r="K94" i="1"/>
  <c r="I94" i="1"/>
  <c r="L94" i="1"/>
  <c r="T94" i="1"/>
  <c r="M94" i="1"/>
  <c r="H94" i="1"/>
  <c r="K99" i="1"/>
  <c r="M99" i="1"/>
  <c r="H99" i="1"/>
  <c r="T99" i="1"/>
  <c r="I99" i="1"/>
  <c r="L99" i="1"/>
  <c r="K97" i="1"/>
  <c r="T97" i="1"/>
  <c r="M97" i="1"/>
  <c r="H97" i="1"/>
  <c r="L97" i="1"/>
  <c r="I97" i="1"/>
  <c r="E106" i="1"/>
  <c r="G106" i="1"/>
  <c r="S106" i="1" s="1"/>
  <c r="B106" i="1"/>
  <c r="U106" i="1" s="1"/>
  <c r="F106" i="1"/>
  <c r="C106" i="1"/>
  <c r="E104" i="1"/>
  <c r="F104" i="1"/>
  <c r="G104" i="1"/>
  <c r="S104" i="1" s="1"/>
  <c r="B104" i="1"/>
  <c r="C104" i="1"/>
  <c r="E110" i="1"/>
  <c r="C110" i="1"/>
  <c r="F110" i="1"/>
  <c r="G110" i="1"/>
  <c r="S110" i="1" s="1"/>
  <c r="B110" i="1"/>
  <c r="U110" i="1" s="1"/>
  <c r="U62" i="1"/>
  <c r="L62" i="1"/>
  <c r="M62" i="1"/>
  <c r="K62" i="1"/>
  <c r="T62" i="1"/>
  <c r="H62" i="1"/>
  <c r="I62" i="1"/>
  <c r="K61" i="1"/>
  <c r="L61" i="1"/>
  <c r="M61" i="1"/>
  <c r="H61" i="1"/>
  <c r="T61" i="1"/>
  <c r="I61" i="1"/>
  <c r="H69" i="1"/>
  <c r="K69" i="1"/>
  <c r="L69" i="1"/>
  <c r="M69" i="1"/>
  <c r="T69" i="1"/>
  <c r="I69" i="1"/>
  <c r="S70" i="1"/>
  <c r="N74" i="1"/>
  <c r="O74" i="1"/>
  <c r="N73" i="1"/>
  <c r="O73" i="1"/>
  <c r="N79" i="1"/>
  <c r="O79" i="1"/>
  <c r="S5" i="1"/>
  <c r="R5" i="1"/>
  <c r="Q5" i="1"/>
  <c r="T20" i="1"/>
  <c r="M20" i="1"/>
  <c r="I20" i="1"/>
  <c r="K20" i="1"/>
  <c r="L20" i="1"/>
  <c r="H20" i="1"/>
  <c r="T21" i="1"/>
  <c r="I21" i="1"/>
  <c r="M21" i="1"/>
  <c r="L21" i="1"/>
  <c r="K21" i="1"/>
  <c r="H21" i="1"/>
  <c r="G101" i="1"/>
  <c r="E101" i="1"/>
  <c r="F101" i="1"/>
  <c r="B101" i="1"/>
  <c r="C101" i="1"/>
  <c r="G99" i="1"/>
  <c r="Q99" i="1" s="1"/>
  <c r="E99" i="1"/>
  <c r="F99" i="1"/>
  <c r="B99" i="1"/>
  <c r="U99" i="1" s="1"/>
  <c r="C99" i="1"/>
  <c r="S49" i="1"/>
  <c r="E133" i="1"/>
  <c r="G133" i="1"/>
  <c r="F133" i="1"/>
  <c r="E134" i="1"/>
  <c r="F134" i="1"/>
  <c r="G134" i="1"/>
  <c r="C134" i="1"/>
  <c r="B134" i="1"/>
  <c r="U104" i="1"/>
  <c r="L104" i="1"/>
  <c r="M104" i="1"/>
  <c r="T104" i="1"/>
  <c r="K104" i="1"/>
  <c r="H104" i="1"/>
  <c r="I104" i="1"/>
  <c r="Q9" i="1"/>
  <c r="R9" i="1"/>
  <c r="S9" i="1"/>
  <c r="N100" i="1"/>
  <c r="O100" i="1"/>
  <c r="U122" i="1"/>
  <c r="E122" i="1"/>
  <c r="F122" i="1"/>
  <c r="G122" i="1"/>
  <c r="Q122" i="1" s="1"/>
  <c r="E67" i="1"/>
  <c r="B67" i="1"/>
  <c r="F67" i="1"/>
  <c r="G67" i="1"/>
  <c r="R67" i="1" s="1"/>
  <c r="C67" i="1"/>
  <c r="E64" i="1"/>
  <c r="F64" i="1"/>
  <c r="B64" i="1"/>
  <c r="U64" i="1" s="1"/>
  <c r="C64" i="1"/>
  <c r="G64" i="1"/>
  <c r="R64" i="1" s="1"/>
  <c r="E80" i="1"/>
  <c r="B80" i="1"/>
  <c r="F80" i="1"/>
  <c r="C80" i="1"/>
  <c r="G80" i="1"/>
  <c r="E78" i="1"/>
  <c r="B78" i="1"/>
  <c r="U78" i="1" s="1"/>
  <c r="F78" i="1"/>
  <c r="C78" i="1"/>
  <c r="G78" i="1"/>
  <c r="R78" i="1" s="1"/>
  <c r="Q10" i="1"/>
  <c r="R10" i="1"/>
  <c r="S10" i="1"/>
  <c r="O25" i="1"/>
  <c r="N25" i="1"/>
  <c r="R25" i="1"/>
  <c r="N22" i="1"/>
  <c r="R22" i="1"/>
  <c r="O22" i="1"/>
  <c r="N21" i="1"/>
  <c r="O21" i="1"/>
  <c r="R50" i="1"/>
  <c r="M122" i="1"/>
  <c r="T122" i="1"/>
  <c r="L122" i="1"/>
  <c r="K122" i="1"/>
  <c r="K115" i="1"/>
  <c r="I115" i="1"/>
  <c r="M115" i="1"/>
  <c r="H115" i="1"/>
  <c r="L115" i="1"/>
  <c r="T115" i="1"/>
  <c r="H120" i="1"/>
  <c r="M120" i="1"/>
  <c r="I120" i="1"/>
  <c r="L120" i="1"/>
  <c r="K120" i="1"/>
  <c r="T120" i="1"/>
  <c r="Q59" i="1"/>
  <c r="N61" i="1"/>
  <c r="O61" i="1"/>
  <c r="N69" i="1"/>
  <c r="R69" i="1"/>
  <c r="O69" i="1"/>
  <c r="N66" i="1"/>
  <c r="O66" i="1"/>
  <c r="K79" i="1"/>
  <c r="H79" i="1"/>
  <c r="T79" i="1"/>
  <c r="M79" i="1"/>
  <c r="L79" i="1"/>
  <c r="I79" i="1"/>
  <c r="U72" i="1"/>
  <c r="M72" i="1"/>
  <c r="K72" i="1"/>
  <c r="T72" i="1"/>
  <c r="H72" i="1"/>
  <c r="L72" i="1"/>
  <c r="I72" i="1"/>
  <c r="U80" i="1"/>
  <c r="K80" i="1"/>
  <c r="L80" i="1"/>
  <c r="M80" i="1"/>
  <c r="H80" i="1"/>
  <c r="I80" i="1"/>
  <c r="T80" i="1"/>
  <c r="Q8" i="1"/>
  <c r="R8" i="1"/>
  <c r="S8" i="1"/>
  <c r="Q6" i="1"/>
  <c r="R6" i="1"/>
  <c r="S6" i="1"/>
  <c r="K96" i="1"/>
  <c r="L96" i="1"/>
  <c r="I96" i="1"/>
  <c r="M96" i="1"/>
  <c r="H96" i="1"/>
  <c r="T96" i="1"/>
  <c r="K101" i="1"/>
  <c r="T101" i="1"/>
  <c r="L101" i="1"/>
  <c r="H101" i="1"/>
  <c r="U101" i="1"/>
  <c r="I101" i="1"/>
  <c r="M101" i="1"/>
  <c r="S56" i="1"/>
  <c r="R56" i="1"/>
  <c r="E113" i="1"/>
  <c r="G113" i="1"/>
  <c r="B113" i="1"/>
  <c r="F113" i="1"/>
  <c r="C113" i="1"/>
  <c r="E109" i="1"/>
  <c r="F109" i="1"/>
  <c r="G109" i="1"/>
  <c r="S109" i="1" s="1"/>
  <c r="B109" i="1"/>
  <c r="U109" i="1" s="1"/>
  <c r="C109" i="1"/>
  <c r="K64" i="1"/>
  <c r="M64" i="1"/>
  <c r="T64" i="1"/>
  <c r="L64" i="1"/>
  <c r="I64" i="1"/>
  <c r="H64" i="1"/>
  <c r="L63" i="1"/>
  <c r="M63" i="1"/>
  <c r="K63" i="1"/>
  <c r="H63" i="1"/>
  <c r="T63" i="1"/>
  <c r="I63" i="1"/>
  <c r="N72" i="1"/>
  <c r="O72" i="1"/>
  <c r="Q72" i="1"/>
  <c r="N75" i="1"/>
  <c r="O75" i="1"/>
  <c r="Q13" i="1"/>
  <c r="S13" i="1"/>
  <c r="R13" i="1"/>
  <c r="T22" i="1"/>
  <c r="M22" i="1"/>
  <c r="I22" i="1"/>
  <c r="U22" i="1"/>
  <c r="K22" i="1"/>
  <c r="L22" i="1"/>
  <c r="H22" i="1"/>
  <c r="T18" i="1"/>
  <c r="M18" i="1"/>
  <c r="I18" i="1"/>
  <c r="U18" i="1"/>
  <c r="K18" i="1"/>
  <c r="L18" i="1"/>
  <c r="H18" i="1"/>
  <c r="T23" i="1"/>
  <c r="I23" i="1"/>
  <c r="M23" i="1"/>
  <c r="L23" i="1"/>
  <c r="K23" i="1"/>
  <c r="H23" i="1"/>
  <c r="G96" i="1"/>
  <c r="Q96" i="1" s="1"/>
  <c r="E96" i="1"/>
  <c r="F96" i="1"/>
  <c r="C96" i="1"/>
  <c r="B96" i="1"/>
  <c r="U96" i="1" s="1"/>
  <c r="G102" i="1"/>
  <c r="E102" i="1"/>
  <c r="F102" i="1"/>
  <c r="C102" i="1"/>
  <c r="B102" i="1"/>
  <c r="G93" i="1"/>
  <c r="Q93" i="1" s="1"/>
  <c r="E93" i="1"/>
  <c r="F93" i="1"/>
  <c r="B93" i="1"/>
  <c r="U93" i="1" s="1"/>
  <c r="C93" i="1"/>
  <c r="S54" i="1"/>
  <c r="R49" i="1"/>
  <c r="R87" i="1"/>
  <c r="Q83" i="1"/>
  <c r="S55" i="1"/>
  <c r="E135" i="1"/>
  <c r="G135" i="1"/>
  <c r="B135" i="1"/>
  <c r="F135" i="1"/>
  <c r="C135" i="1"/>
  <c r="E127" i="1"/>
  <c r="F127" i="1"/>
  <c r="G127" i="1"/>
  <c r="B127" i="1"/>
  <c r="U127" i="1" s="1"/>
  <c r="C127" i="1"/>
  <c r="E128" i="1"/>
  <c r="C128" i="1"/>
  <c r="F128" i="1"/>
  <c r="G128" i="1"/>
  <c r="B128" i="1"/>
  <c r="U128" i="1" s="1"/>
  <c r="N115" i="1"/>
  <c r="O115" i="1"/>
  <c r="K105" i="1"/>
  <c r="T105" i="1"/>
  <c r="I105" i="1"/>
  <c r="H105" i="1"/>
  <c r="M105" i="1"/>
  <c r="L105" i="1"/>
  <c r="B118" i="1"/>
  <c r="U118" i="1" s="1"/>
  <c r="E118" i="1"/>
  <c r="F118" i="1"/>
  <c r="G118" i="1"/>
  <c r="Q118" i="1" s="1"/>
  <c r="C118" i="1"/>
  <c r="N105" i="1"/>
  <c r="O105" i="1"/>
  <c r="Q124" i="1"/>
  <c r="N124" i="1"/>
  <c r="S124" i="1"/>
  <c r="O124" i="1"/>
  <c r="R124" i="1"/>
  <c r="Q123" i="1"/>
  <c r="N123" i="1"/>
  <c r="S123" i="1"/>
  <c r="R123" i="1"/>
  <c r="O123" i="1"/>
  <c r="K109" i="1"/>
  <c r="T109" i="1"/>
  <c r="I109" i="1"/>
  <c r="H109" i="1"/>
  <c r="M109" i="1"/>
  <c r="L109" i="1"/>
  <c r="U112" i="1"/>
  <c r="K112" i="1"/>
  <c r="T112" i="1"/>
  <c r="H112" i="1"/>
  <c r="I112" i="1"/>
  <c r="L112" i="1"/>
  <c r="M112" i="1"/>
  <c r="L108" i="1"/>
  <c r="M108" i="1"/>
  <c r="T108" i="1"/>
  <c r="K108" i="1"/>
  <c r="H108" i="1"/>
  <c r="I108" i="1"/>
  <c r="Q14" i="1"/>
  <c r="R14" i="1"/>
  <c r="S14" i="1"/>
  <c r="G24" i="1"/>
  <c r="Q24" i="1" s="1"/>
  <c r="F24" i="1"/>
  <c r="E24" i="1"/>
  <c r="B24" i="1"/>
  <c r="U24" i="1" s="1"/>
  <c r="C24" i="1"/>
  <c r="G21" i="1"/>
  <c r="Q21" i="1" s="1"/>
  <c r="B21" i="1"/>
  <c r="U21" i="1" s="1"/>
  <c r="E21" i="1"/>
  <c r="F21" i="1"/>
  <c r="C21" i="1"/>
  <c r="O93" i="1"/>
  <c r="N93" i="1"/>
  <c r="R93" i="1"/>
  <c r="N98" i="1"/>
  <c r="O98" i="1"/>
  <c r="R51" i="1"/>
  <c r="R86" i="1"/>
  <c r="B123" i="1"/>
  <c r="E123" i="1"/>
  <c r="C123" i="1"/>
  <c r="F123" i="1"/>
  <c r="G123" i="1"/>
  <c r="B117" i="1"/>
  <c r="U117" i="1" s="1"/>
  <c r="E117" i="1"/>
  <c r="G117" i="1"/>
  <c r="Q117" i="1" s="1"/>
  <c r="C117" i="1"/>
  <c r="F117" i="1"/>
  <c r="B119" i="1"/>
  <c r="U119" i="1" s="1"/>
  <c r="E119" i="1"/>
  <c r="G119" i="1"/>
  <c r="Q119" i="1" s="1"/>
  <c r="C119" i="1"/>
  <c r="F119" i="1"/>
  <c r="O109" i="1"/>
  <c r="N109" i="1"/>
  <c r="N108" i="1"/>
  <c r="O108" i="1"/>
  <c r="E61" i="1"/>
  <c r="B61" i="1"/>
  <c r="U61" i="1" s="1"/>
  <c r="F61" i="1"/>
  <c r="C61" i="1"/>
  <c r="G61" i="1"/>
  <c r="R61" i="1" s="1"/>
  <c r="E69" i="1"/>
  <c r="B69" i="1"/>
  <c r="U69" i="1" s="1"/>
  <c r="F69" i="1"/>
  <c r="C69" i="1"/>
  <c r="G69" i="1"/>
  <c r="S69" i="1" s="1"/>
  <c r="E66" i="1"/>
  <c r="F66" i="1"/>
  <c r="B66" i="1"/>
  <c r="U66" i="1" s="1"/>
  <c r="C66" i="1"/>
  <c r="G66" i="1"/>
  <c r="R66" i="1" s="1"/>
  <c r="E76" i="1"/>
  <c r="F76" i="1"/>
  <c r="B76" i="1"/>
  <c r="U76" i="1" s="1"/>
  <c r="C76" i="1"/>
  <c r="G76" i="1"/>
  <c r="R76" i="1" s="1"/>
  <c r="E71" i="1"/>
  <c r="B71" i="1"/>
  <c r="U71" i="1" s="1"/>
  <c r="F71" i="1"/>
  <c r="C71" i="1"/>
  <c r="G71" i="1"/>
  <c r="R71" i="1" s="1"/>
  <c r="E77" i="1"/>
  <c r="F77" i="1"/>
  <c r="B77" i="1"/>
  <c r="U77" i="1" s="1"/>
  <c r="C77" i="1"/>
  <c r="G77" i="1"/>
  <c r="R77" i="1" s="1"/>
  <c r="N16" i="1"/>
  <c r="O16" i="1"/>
  <c r="N24" i="1"/>
  <c r="O24" i="1"/>
  <c r="N23" i="1"/>
  <c r="O23" i="1"/>
  <c r="S58" i="1"/>
  <c r="S53" i="1"/>
  <c r="R89" i="1"/>
  <c r="L118" i="1"/>
  <c r="H118" i="1"/>
  <c r="M118" i="1"/>
  <c r="K118" i="1"/>
  <c r="T118" i="1"/>
  <c r="I118" i="1"/>
  <c r="K119" i="1"/>
  <c r="M119" i="1"/>
  <c r="I119" i="1"/>
  <c r="H119" i="1"/>
  <c r="T119" i="1"/>
  <c r="L119" i="1"/>
  <c r="I124" i="1"/>
  <c r="L124" i="1"/>
  <c r="T124" i="1"/>
  <c r="M124" i="1"/>
  <c r="U124" i="1"/>
  <c r="H124" i="1"/>
  <c r="K124" i="1"/>
  <c r="R59" i="1"/>
  <c r="N63" i="1"/>
  <c r="O63" i="1"/>
  <c r="N60" i="1"/>
  <c r="O60" i="1"/>
  <c r="N68" i="1"/>
  <c r="O68" i="1"/>
  <c r="L71" i="1"/>
  <c r="K71" i="1"/>
  <c r="M71" i="1"/>
  <c r="H71" i="1"/>
  <c r="I71" i="1"/>
  <c r="T71" i="1"/>
  <c r="M74" i="1"/>
  <c r="L74" i="1"/>
  <c r="K74" i="1"/>
  <c r="T74" i="1"/>
  <c r="I74" i="1"/>
  <c r="H74" i="1"/>
  <c r="K98" i="1"/>
  <c r="I98" i="1"/>
  <c r="L98" i="1"/>
  <c r="H98" i="1"/>
  <c r="T98" i="1"/>
  <c r="M98" i="1"/>
  <c r="T102" i="1"/>
  <c r="M102" i="1"/>
  <c r="H102" i="1"/>
  <c r="U102" i="1"/>
  <c r="I102" i="1"/>
  <c r="L102" i="1"/>
  <c r="K102" i="1"/>
  <c r="E108" i="1"/>
  <c r="C108" i="1"/>
  <c r="G108" i="1"/>
  <c r="S108" i="1" s="1"/>
  <c r="B108" i="1"/>
  <c r="U108" i="1" s="1"/>
  <c r="F108" i="1"/>
  <c r="E111" i="1"/>
  <c r="F111" i="1"/>
  <c r="G111" i="1"/>
  <c r="S111" i="1" s="1"/>
  <c r="K66" i="1"/>
  <c r="T66" i="1"/>
  <c r="M66" i="1"/>
  <c r="L66" i="1"/>
  <c r="I66" i="1"/>
  <c r="H66" i="1"/>
  <c r="U65" i="1"/>
  <c r="K65" i="1"/>
  <c r="L65" i="1"/>
  <c r="M65" i="1"/>
  <c r="T65" i="1"/>
  <c r="H65" i="1"/>
  <c r="I65" i="1"/>
  <c r="N78" i="1"/>
  <c r="O78" i="1"/>
  <c r="Q80" i="1"/>
  <c r="N80" i="1"/>
  <c r="R80" i="1"/>
  <c r="S80" i="1"/>
  <c r="O80" i="1"/>
  <c r="T16" i="1"/>
  <c r="M16" i="1"/>
  <c r="I16" i="1"/>
  <c r="K16" i="1"/>
  <c r="H16" i="1"/>
  <c r="L16" i="1"/>
  <c r="T17" i="1"/>
  <c r="U17" i="1"/>
  <c r="I17" i="1"/>
  <c r="M17" i="1"/>
  <c r="L17" i="1"/>
  <c r="K17" i="1"/>
  <c r="H17" i="1"/>
  <c r="T25" i="1"/>
  <c r="I25" i="1"/>
  <c r="M25" i="1"/>
  <c r="L25" i="1"/>
  <c r="K25" i="1"/>
  <c r="H25" i="1"/>
  <c r="G98" i="1"/>
  <c r="Q98" i="1" s="1"/>
  <c r="E98" i="1"/>
  <c r="F98" i="1"/>
  <c r="C98" i="1"/>
  <c r="B98" i="1"/>
  <c r="U98" i="1" s="1"/>
  <c r="G94" i="1"/>
  <c r="Q94" i="1" s="1"/>
  <c r="E94" i="1"/>
  <c r="F94" i="1"/>
  <c r="C94" i="1"/>
  <c r="B94" i="1"/>
  <c r="U94" i="1" s="1"/>
  <c r="G97" i="1"/>
  <c r="Q97" i="1" s="1"/>
  <c r="E97" i="1"/>
  <c r="F97" i="1"/>
  <c r="B97" i="1"/>
  <c r="U97" i="1" s="1"/>
  <c r="C97" i="1"/>
  <c r="Q54" i="1"/>
  <c r="Q87" i="1"/>
  <c r="R83" i="1"/>
  <c r="R55" i="1"/>
  <c r="E129" i="1"/>
  <c r="G129" i="1"/>
  <c r="B129" i="1"/>
  <c r="U129" i="1" s="1"/>
  <c r="F129" i="1"/>
  <c r="C129" i="1"/>
  <c r="E130" i="1"/>
  <c r="F130" i="1"/>
  <c r="B130" i="1"/>
  <c r="U130" i="1" s="1"/>
  <c r="G130" i="1"/>
  <c r="C130" i="1"/>
  <c r="E132" i="1"/>
  <c r="F132" i="1"/>
  <c r="G132" i="1"/>
  <c r="N121" i="1"/>
  <c r="O121" i="1"/>
  <c r="M106" i="1"/>
  <c r="K106" i="1"/>
  <c r="H106" i="1"/>
  <c r="L106" i="1"/>
  <c r="T106" i="1"/>
  <c r="I106" i="1"/>
  <c r="M110" i="1"/>
  <c r="K110" i="1"/>
  <c r="H110" i="1"/>
  <c r="L110" i="1"/>
  <c r="T110" i="1"/>
  <c r="I110" i="1"/>
  <c r="N120" i="1"/>
  <c r="O120" i="1"/>
  <c r="N118" i="1"/>
  <c r="O118" i="1"/>
  <c r="U113" i="1"/>
  <c r="L113" i="1"/>
  <c r="K113" i="1"/>
  <c r="I113" i="1"/>
  <c r="H113" i="1"/>
  <c r="M113" i="1"/>
  <c r="T113" i="1"/>
  <c r="G16" i="1"/>
  <c r="Q16" i="1" s="1"/>
  <c r="F16" i="1"/>
  <c r="E16" i="1"/>
  <c r="B16" i="1"/>
  <c r="U16" i="1" s="1"/>
  <c r="C16" i="1"/>
  <c r="G19" i="1"/>
  <c r="Q19" i="1" s="1"/>
  <c r="B19" i="1"/>
  <c r="U19" i="1" s="1"/>
  <c r="E19" i="1"/>
  <c r="F19" i="1"/>
  <c r="C19" i="1"/>
  <c r="N94" i="1"/>
  <c r="O94" i="1"/>
  <c r="B115" i="1"/>
  <c r="U115" i="1" s="1"/>
  <c r="E115" i="1"/>
  <c r="G115" i="1"/>
  <c r="Q115" i="1" s="1"/>
  <c r="C115" i="1"/>
  <c r="F115" i="1"/>
  <c r="O104" i="1"/>
  <c r="N104" i="1"/>
  <c r="R104" i="1"/>
  <c r="Q104" i="1"/>
  <c r="N116" i="1"/>
  <c r="O116" i="1"/>
  <c r="N119" i="1"/>
  <c r="O119" i="1"/>
  <c r="N117" i="1"/>
  <c r="O117" i="1"/>
  <c r="U111" i="1"/>
  <c r="L111" i="1"/>
  <c r="T111" i="1"/>
  <c r="M111" i="1"/>
  <c r="K111" i="1"/>
  <c r="H107" i="1"/>
  <c r="L107" i="1"/>
  <c r="I107" i="1"/>
  <c r="K107" i="1"/>
  <c r="T107" i="1"/>
  <c r="M107" i="1"/>
  <c r="G20" i="1"/>
  <c r="R20" i="1" s="1"/>
  <c r="F20" i="1"/>
  <c r="E20" i="1"/>
  <c r="B20" i="1"/>
  <c r="U20" i="1" s="1"/>
  <c r="C20" i="1"/>
  <c r="G23" i="1"/>
  <c r="Q23" i="1" s="1"/>
  <c r="B23" i="1"/>
  <c r="U23" i="1" s="1"/>
  <c r="E23" i="1"/>
  <c r="F23" i="1"/>
  <c r="C23" i="1"/>
  <c r="O97" i="1"/>
  <c r="N97" i="1"/>
  <c r="O95" i="1"/>
  <c r="N95" i="1"/>
  <c r="S101" i="1"/>
  <c r="Q101" i="1"/>
  <c r="O101" i="1"/>
  <c r="N101" i="1"/>
  <c r="R101" i="1"/>
  <c r="S51" i="1"/>
  <c r="B116" i="1"/>
  <c r="U116" i="1" s="1"/>
  <c r="E116" i="1"/>
  <c r="F116" i="1"/>
  <c r="G116" i="1"/>
  <c r="Q116" i="1" s="1"/>
  <c r="C116" i="1"/>
  <c r="N110" i="1"/>
  <c r="O110" i="1"/>
  <c r="Q112" i="1"/>
  <c r="O112" i="1"/>
  <c r="S112" i="1"/>
  <c r="N112" i="1"/>
  <c r="R112" i="1"/>
  <c r="E63" i="1"/>
  <c r="B63" i="1"/>
  <c r="U63" i="1" s="1"/>
  <c r="F63" i="1"/>
  <c r="G63" i="1"/>
  <c r="R63" i="1" s="1"/>
  <c r="C63" i="1"/>
  <c r="E60" i="1"/>
  <c r="F60" i="1"/>
  <c r="B60" i="1"/>
  <c r="C60" i="1"/>
  <c r="G60" i="1"/>
  <c r="R60" i="1" s="1"/>
  <c r="E68" i="1"/>
  <c r="F68" i="1"/>
  <c r="B68" i="1"/>
  <c r="U68" i="1" s="1"/>
  <c r="C68" i="1"/>
  <c r="G68" i="1"/>
  <c r="R68" i="1" s="1"/>
  <c r="E74" i="1"/>
  <c r="F74" i="1"/>
  <c r="B74" i="1"/>
  <c r="U74" i="1" s="1"/>
  <c r="C74" i="1"/>
  <c r="G74" i="1"/>
  <c r="R74" i="1" s="1"/>
  <c r="E73" i="1"/>
  <c r="B73" i="1"/>
  <c r="U73" i="1" s="1"/>
  <c r="F73" i="1"/>
  <c r="C73" i="1"/>
  <c r="G73" i="1"/>
  <c r="R73" i="1" s="1"/>
  <c r="E79" i="1"/>
  <c r="B79" i="1"/>
  <c r="U79" i="1" s="1"/>
  <c r="F79" i="1"/>
  <c r="C79" i="1"/>
  <c r="G79" i="1"/>
  <c r="R79" i="1" s="1"/>
  <c r="Q12" i="1"/>
  <c r="R12" i="1"/>
  <c r="S12" i="1"/>
  <c r="N18" i="1"/>
  <c r="O18" i="1"/>
  <c r="N17" i="1"/>
  <c r="R17" i="1"/>
  <c r="O17" i="1"/>
  <c r="Q17" i="1"/>
  <c r="S17" i="1"/>
  <c r="I121" i="1"/>
  <c r="H121" i="1"/>
  <c r="M121" i="1"/>
  <c r="T121" i="1"/>
  <c r="K121" i="1"/>
  <c r="L121" i="1"/>
  <c r="I123" i="1"/>
  <c r="H123" i="1"/>
  <c r="U123" i="1"/>
  <c r="M123" i="1"/>
  <c r="T123" i="1"/>
  <c r="L123" i="1"/>
  <c r="K123" i="1"/>
  <c r="N65" i="1"/>
  <c r="O65" i="1"/>
  <c r="S65" i="1"/>
  <c r="Q65" i="1"/>
  <c r="N62" i="1"/>
  <c r="S62" i="1"/>
  <c r="O62" i="1"/>
  <c r="Q62" i="1"/>
  <c r="U75" i="1"/>
  <c r="H75" i="1"/>
  <c r="T75" i="1"/>
  <c r="M75" i="1"/>
  <c r="K75" i="1"/>
  <c r="I75" i="1"/>
  <c r="L75" i="1"/>
  <c r="L76" i="1"/>
  <c r="M76" i="1"/>
  <c r="K76" i="1"/>
  <c r="H76" i="1"/>
  <c r="I76" i="1"/>
  <c r="T76" i="1"/>
  <c r="K100" i="1"/>
  <c r="M100" i="1"/>
  <c r="L100" i="1"/>
  <c r="T100" i="1"/>
  <c r="I100" i="1"/>
  <c r="H100" i="1"/>
  <c r="K95" i="1"/>
  <c r="M95" i="1"/>
  <c r="H95" i="1"/>
  <c r="T95" i="1"/>
  <c r="L95" i="1"/>
  <c r="I95" i="1"/>
  <c r="K93" i="1"/>
  <c r="T93" i="1"/>
  <c r="M93" i="1"/>
  <c r="H93" i="1"/>
  <c r="I93" i="1"/>
  <c r="L93" i="1"/>
  <c r="E112" i="1"/>
  <c r="G112" i="1"/>
  <c r="B112" i="1"/>
  <c r="F112" i="1"/>
  <c r="C112" i="1"/>
  <c r="E105" i="1"/>
  <c r="C105" i="1"/>
  <c r="G105" i="1"/>
  <c r="S105" i="1" s="1"/>
  <c r="B105" i="1"/>
  <c r="U105" i="1" s="1"/>
  <c r="F105" i="1"/>
  <c r="E107" i="1"/>
  <c r="C107" i="1"/>
  <c r="F107" i="1"/>
  <c r="G107" i="1"/>
  <c r="S107" i="1" s="1"/>
  <c r="B107" i="1"/>
  <c r="U107" i="1" s="1"/>
  <c r="U60" i="1"/>
  <c r="T60" i="1"/>
  <c r="M60" i="1"/>
  <c r="K60" i="1"/>
  <c r="H60" i="1"/>
  <c r="L60" i="1"/>
  <c r="I60" i="1"/>
  <c r="L68" i="1"/>
  <c r="M68" i="1"/>
  <c r="K68" i="1"/>
  <c r="H68" i="1"/>
  <c r="I68" i="1"/>
  <c r="T68" i="1"/>
  <c r="U67" i="1"/>
  <c r="L67" i="1"/>
  <c r="M67" i="1"/>
  <c r="T67" i="1"/>
  <c r="K67" i="1"/>
  <c r="H67" i="1"/>
  <c r="I67" i="1"/>
  <c r="Q70" i="1"/>
  <c r="N76" i="1"/>
  <c r="O76" i="1"/>
  <c r="S76" i="1"/>
  <c r="Q76" i="1"/>
  <c r="N71" i="1"/>
  <c r="O71" i="1"/>
  <c r="N77" i="1"/>
  <c r="O77" i="1"/>
  <c r="Q77" i="1"/>
  <c r="Q11" i="1"/>
  <c r="S11" i="1"/>
  <c r="R11" i="1"/>
  <c r="T24" i="1"/>
  <c r="M24" i="1"/>
  <c r="I24" i="1"/>
  <c r="K24" i="1"/>
  <c r="L24" i="1"/>
  <c r="H24" i="1"/>
  <c r="T19" i="1"/>
  <c r="I19" i="1"/>
  <c r="M19" i="1"/>
  <c r="L19" i="1"/>
  <c r="K19" i="1"/>
  <c r="H19" i="1"/>
  <c r="G100" i="1"/>
  <c r="Q100" i="1" s="1"/>
  <c r="E100" i="1"/>
  <c r="F100" i="1"/>
  <c r="C100" i="1"/>
  <c r="B100" i="1"/>
  <c r="U100" i="1" s="1"/>
  <c r="G95" i="1"/>
  <c r="Q95" i="1" s="1"/>
  <c r="E95" i="1"/>
  <c r="F95" i="1"/>
  <c r="B95" i="1"/>
  <c r="U95" i="1" s="1"/>
  <c r="C95" i="1"/>
  <c r="E126" i="1"/>
  <c r="C126" i="1"/>
  <c r="G126" i="1"/>
  <c r="B126" i="1"/>
  <c r="U126" i="1" s="1"/>
  <c r="F126" i="1"/>
  <c r="E131" i="1"/>
  <c r="F131" i="1"/>
  <c r="G131" i="1"/>
  <c r="S125" i="1"/>
  <c r="Q125" i="1"/>
  <c r="S118" i="1" l="1"/>
  <c r="S117" i="1"/>
  <c r="S22" i="1"/>
  <c r="S121" i="1"/>
  <c r="R118" i="1"/>
  <c r="R120" i="1"/>
  <c r="Q69" i="1"/>
  <c r="R122" i="1"/>
  <c r="S120" i="1"/>
  <c r="R121" i="1"/>
  <c r="S93" i="1"/>
  <c r="S119" i="1"/>
  <c r="R119" i="1"/>
  <c r="R97" i="1"/>
  <c r="S78" i="1"/>
  <c r="S75" i="1"/>
  <c r="Q78" i="1"/>
  <c r="Q75" i="1"/>
  <c r="S18" i="1"/>
  <c r="Q18" i="1"/>
  <c r="Q133" i="1"/>
  <c r="S133" i="1"/>
  <c r="R133" i="1"/>
  <c r="R111" i="1"/>
  <c r="R24" i="1"/>
  <c r="R109" i="1"/>
  <c r="Q111" i="1"/>
  <c r="R94" i="1"/>
  <c r="S25" i="1"/>
  <c r="R117" i="1"/>
  <c r="Q109" i="1"/>
  <c r="S122" i="1"/>
  <c r="R95" i="1"/>
  <c r="S116" i="1"/>
  <c r="Q110" i="1"/>
  <c r="R110" i="1"/>
  <c r="S95" i="1"/>
  <c r="S97" i="1"/>
  <c r="Q71" i="1"/>
  <c r="S71" i="1"/>
  <c r="S72" i="1"/>
  <c r="R98" i="1"/>
  <c r="R127" i="1"/>
  <c r="S127" i="1"/>
  <c r="Q127" i="1"/>
  <c r="S66" i="1"/>
  <c r="Q61" i="1"/>
  <c r="R100" i="1"/>
  <c r="Q20" i="1"/>
  <c r="R107" i="1"/>
  <c r="S96" i="1"/>
  <c r="R131" i="1"/>
  <c r="Q131" i="1"/>
  <c r="S131" i="1"/>
  <c r="R129" i="1"/>
  <c r="Q129" i="1"/>
  <c r="S129" i="1"/>
  <c r="Q68" i="1"/>
  <c r="S60" i="1"/>
  <c r="Q63" i="1"/>
  <c r="R23" i="1"/>
  <c r="S24" i="1"/>
  <c r="R108" i="1"/>
  <c r="S98" i="1"/>
  <c r="Q105" i="1"/>
  <c r="S115" i="1"/>
  <c r="R21" i="1"/>
  <c r="Q79" i="1"/>
  <c r="Q73" i="1"/>
  <c r="S74" i="1"/>
  <c r="Q64" i="1"/>
  <c r="S67" i="1"/>
  <c r="S19" i="1"/>
  <c r="S20" i="1"/>
  <c r="R106" i="1"/>
  <c r="Q107" i="1"/>
  <c r="R99" i="1"/>
  <c r="S23" i="1"/>
  <c r="R16" i="1"/>
  <c r="S77" i="1"/>
  <c r="R126" i="1"/>
  <c r="Q126" i="1"/>
  <c r="S126" i="1"/>
  <c r="R116" i="1"/>
  <c r="S94" i="1"/>
  <c r="S132" i="1"/>
  <c r="Q132" i="1"/>
  <c r="R132" i="1"/>
  <c r="R130" i="1"/>
  <c r="Q130" i="1"/>
  <c r="S130" i="1"/>
  <c r="S68" i="1"/>
  <c r="S63" i="1"/>
  <c r="S16" i="1"/>
  <c r="Q108" i="1"/>
  <c r="R105" i="1"/>
  <c r="R115" i="1"/>
  <c r="R128" i="1"/>
  <c r="S128" i="1"/>
  <c r="Q128" i="1"/>
  <c r="Q66" i="1"/>
  <c r="S21" i="1"/>
  <c r="S100" i="1"/>
  <c r="S79" i="1"/>
  <c r="Q74" i="1"/>
  <c r="S64" i="1"/>
  <c r="R19" i="1"/>
  <c r="R96" i="1"/>
  <c r="Q60" i="1"/>
  <c r="S61" i="1"/>
  <c r="S73" i="1"/>
  <c r="Q67" i="1"/>
  <c r="Q106" i="1"/>
  <c r="S99" i="1"/>
</calcChain>
</file>

<file path=xl/sharedStrings.xml><?xml version="1.0" encoding="utf-8"?>
<sst xmlns="http://schemas.openxmlformats.org/spreadsheetml/2006/main" count="333" uniqueCount="264">
  <si>
    <t>Band_Gray</t>
  </si>
  <si>
    <t>△L %</t>
    <phoneticPr fontId="2" type="noConversion"/>
  </si>
  <si>
    <t>△u'v'</t>
    <phoneticPr fontId="2" type="noConversion"/>
  </si>
  <si>
    <t>Gamma</t>
    <phoneticPr fontId="2" type="noConversion"/>
  </si>
  <si>
    <t>Target</t>
  </si>
  <si>
    <t>Limit</t>
  </si>
  <si>
    <t>x</t>
  </si>
  <si>
    <t>y</t>
  </si>
  <si>
    <t>Lv</t>
  </si>
  <si>
    <t>■ G2G 변환</t>
    <phoneticPr fontId="2" type="noConversion"/>
  </si>
  <si>
    <t>B0_G255</t>
  </si>
  <si>
    <t>-</t>
    <phoneticPr fontId="2" type="noConversion"/>
  </si>
  <si>
    <t>↓전부</t>
    <phoneticPr fontId="2" type="noConversion"/>
  </si>
  <si>
    <t>bnad</t>
    <phoneticPr fontId="2" type="noConversion"/>
  </si>
  <si>
    <t>기존 target</t>
    <phoneticPr fontId="2" type="noConversion"/>
  </si>
  <si>
    <t>변동 gray</t>
    <phoneticPr fontId="2" type="noConversion"/>
  </si>
  <si>
    <t>target gray</t>
    <phoneticPr fontId="2" type="noConversion"/>
  </si>
  <si>
    <t>B0_G191</t>
  </si>
  <si>
    <t>Band0</t>
    <phoneticPr fontId="2" type="noConversion"/>
  </si>
  <si>
    <t>B0_G127</t>
  </si>
  <si>
    <t>Band1</t>
  </si>
  <si>
    <t>B0_G63</t>
  </si>
  <si>
    <t>Band2</t>
  </si>
  <si>
    <t>B0_G31</t>
  </si>
  <si>
    <t>Band3</t>
  </si>
  <si>
    <t>B0_G15</t>
  </si>
  <si>
    <t>Band4</t>
  </si>
  <si>
    <t>B0_G7</t>
  </si>
  <si>
    <t>Band5</t>
  </si>
  <si>
    <t>B0_G2</t>
  </si>
  <si>
    <t>Band6</t>
  </si>
  <si>
    <t>B1_G255</t>
  </si>
  <si>
    <t>Band7</t>
  </si>
  <si>
    <t>B1_G191</t>
  </si>
  <si>
    <t>Band8</t>
  </si>
  <si>
    <t>B1_G127</t>
  </si>
  <si>
    <t>Band9</t>
  </si>
  <si>
    <t>B1_G63</t>
  </si>
  <si>
    <t>Band10</t>
    <phoneticPr fontId="2" type="noConversion"/>
  </si>
  <si>
    <t>B1_G31</t>
  </si>
  <si>
    <t>B1_G15</t>
  </si>
  <si>
    <t>■ x targeting</t>
    <phoneticPr fontId="2" type="noConversion"/>
  </si>
  <si>
    <t>■ y targeting</t>
    <phoneticPr fontId="2" type="noConversion"/>
  </si>
  <si>
    <t>■ Color tolerance setting</t>
    <phoneticPr fontId="2" type="noConversion"/>
  </si>
  <si>
    <t>B1_G7</t>
  </si>
  <si>
    <t>min</t>
  </si>
  <si>
    <t>max</t>
  </si>
  <si>
    <t>Lv Limit</t>
  </si>
  <si>
    <t>B1_G3</t>
  </si>
  <si>
    <t>B2_G255</t>
  </si>
  <si>
    <t>B2_G191</t>
  </si>
  <si>
    <t>B2_G127</t>
  </si>
  <si>
    <t>B2_G63</t>
  </si>
  <si>
    <t>B2_G31</t>
  </si>
  <si>
    <t>B2_G15</t>
  </si>
  <si>
    <t>⇒ 휘도 구간별 색좌표 변경 (AoD 제외)</t>
    <phoneticPr fontId="2" type="noConversion"/>
  </si>
  <si>
    <t>B2_G7</t>
  </si>
  <si>
    <t>B2_G4</t>
  </si>
  <si>
    <t>■ △L percentage setting</t>
    <phoneticPr fontId="2" type="noConversion"/>
  </si>
  <si>
    <t>■ Lv tolerance setting</t>
    <phoneticPr fontId="2" type="noConversion"/>
  </si>
  <si>
    <t>△u'v' Limit</t>
    <phoneticPr fontId="2" type="noConversion"/>
  </si>
  <si>
    <t>신규 보상 concept 적용</t>
    <phoneticPr fontId="2" type="noConversion"/>
  </si>
  <si>
    <t>⇒ Set2로 Gamma Copy 직후 △L 판정에만 사용</t>
    <phoneticPr fontId="2" type="noConversion"/>
  </si>
  <si>
    <t>■ 광학보상 skip 휘도</t>
    <phoneticPr fontId="2" type="noConversion"/>
  </si>
  <si>
    <t>휘도</t>
    <phoneticPr fontId="2" type="noConversion"/>
  </si>
  <si>
    <t>B5_G63</t>
  </si>
  <si>
    <t>← MPV 2nit DE3 NG 개선</t>
    <phoneticPr fontId="2" type="noConversion"/>
  </si>
  <si>
    <t xml:space="preserve">   x좌표 0.005 하향</t>
    <phoneticPr fontId="2" type="noConversion"/>
  </si>
  <si>
    <t>← 베트남 기준 DE3 불량 개선 (SV3-1)</t>
    <phoneticPr fontId="2" type="noConversion"/>
  </si>
  <si>
    <t xml:space="preserve">    G31과 동일하게 색좌표 변경</t>
    <phoneticPr fontId="2" type="noConversion"/>
  </si>
  <si>
    <t>A0_G255</t>
  </si>
  <si>
    <t>A0_G191</t>
  </si>
  <si>
    <t>A0_G127</t>
  </si>
  <si>
    <t>A0_G63</t>
  </si>
  <si>
    <t>A0_G31</t>
  </si>
  <si>
    <t>A0_G15</t>
  </si>
  <si>
    <t>A0_G7</t>
  </si>
  <si>
    <t>A0_G4</t>
  </si>
  <si>
    <t>A1_G255</t>
  </si>
  <si>
    <t>A1_G191</t>
  </si>
  <si>
    <t>A1_G127</t>
  </si>
  <si>
    <t>A1_G15</t>
  </si>
  <si>
    <t>A1_G7</t>
  </si>
  <si>
    <t>A1_G4</t>
  </si>
  <si>
    <t>A2_G255</t>
  </si>
  <si>
    <t>A2_G191</t>
  </si>
  <si>
    <t>A2_G127</t>
  </si>
  <si>
    <t>A2_G63</t>
  </si>
  <si>
    <t>A2_G31</t>
  </si>
  <si>
    <t>← AoD gamma 개선</t>
    <phoneticPr fontId="2" type="noConversion"/>
  </si>
  <si>
    <t>A2_G7</t>
  </si>
  <si>
    <t>A2_G4</t>
  </si>
  <si>
    <t>← DE3 개선</t>
    <phoneticPr fontId="2" type="noConversion"/>
  </si>
  <si>
    <t>광보 당시</t>
    <phoneticPr fontId="2" type="noConversion"/>
  </si>
  <si>
    <t>E3 측정 당시</t>
    <phoneticPr fontId="2" type="noConversion"/>
  </si>
  <si>
    <t>명재씨 측정</t>
    <phoneticPr fontId="2" type="noConversion"/>
  </si>
  <si>
    <t>POCB Off</t>
    <phoneticPr fontId="2" type="noConversion"/>
  </si>
  <si>
    <t>베트남</t>
    <phoneticPr fontId="2" type="noConversion"/>
  </si>
  <si>
    <t>국내</t>
    <phoneticPr fontId="2" type="noConversion"/>
  </si>
  <si>
    <t>#1</t>
    <phoneticPr fontId="2" type="noConversion"/>
  </si>
  <si>
    <t>x</t>
    <phoneticPr fontId="2" type="noConversion"/>
  </si>
  <si>
    <t>y</t>
    <phoneticPr fontId="2" type="noConversion"/>
  </si>
  <si>
    <t>Lv</t>
    <phoneticPr fontId="2" type="noConversion"/>
  </si>
  <si>
    <t>#2 : T5AE3</t>
    <phoneticPr fontId="2" type="noConversion"/>
  </si>
  <si>
    <t>G255</t>
    <phoneticPr fontId="2" type="noConversion"/>
  </si>
  <si>
    <t>G31</t>
    <phoneticPr fontId="2" type="noConversion"/>
  </si>
  <si>
    <t>G63</t>
    <phoneticPr fontId="2" type="noConversion"/>
  </si>
  <si>
    <t>0x097</t>
    <phoneticPr fontId="2" type="noConversion"/>
  </si>
  <si>
    <t>G16</t>
    <phoneticPr fontId="2" type="noConversion"/>
  </si>
  <si>
    <t>명재씨On</t>
    <phoneticPr fontId="2" type="noConversion"/>
  </si>
  <si>
    <t>명재씨Off</t>
    <phoneticPr fontId="2" type="noConversion"/>
  </si>
  <si>
    <t>DE3 log</t>
    <phoneticPr fontId="2" type="noConversion"/>
  </si>
  <si>
    <t>500nit</t>
    <phoneticPr fontId="2" type="noConversion"/>
  </si>
  <si>
    <t>G4</t>
    <phoneticPr fontId="2" type="noConversion"/>
  </si>
  <si>
    <t>↑</t>
    <phoneticPr fontId="2" type="noConversion"/>
  </si>
  <si>
    <t>↓</t>
    <phoneticPr fontId="2" type="noConversion"/>
  </si>
  <si>
    <t>← VH gamma 불량 다발로 5/22 변경 진행 (G9 → G11)</t>
    <phoneticPr fontId="2" type="noConversion"/>
  </si>
  <si>
    <r>
      <t xml:space="preserve">← DE3 개선 / </t>
    </r>
    <r>
      <rPr>
        <sz val="10"/>
        <color theme="9"/>
        <rFont val="LG스마트체2.0 Regular"/>
        <family val="3"/>
        <charset val="129"/>
      </rPr>
      <t>DE3 개선 추가 변경 (5/22 0.28 → 0.283)</t>
    </r>
    <phoneticPr fontId="2" type="noConversion"/>
  </si>
  <si>
    <t>B11_G255</t>
    <phoneticPr fontId="2" type="noConversion"/>
  </si>
  <si>
    <t>B11_G191</t>
    <phoneticPr fontId="2" type="noConversion"/>
  </si>
  <si>
    <t>B11_G127</t>
    <phoneticPr fontId="2" type="noConversion"/>
  </si>
  <si>
    <t>B11_G7</t>
    <phoneticPr fontId="2" type="noConversion"/>
  </si>
  <si>
    <t>B11_G4</t>
    <phoneticPr fontId="2" type="noConversion"/>
  </si>
  <si>
    <t>B10_G4</t>
    <phoneticPr fontId="2" type="noConversion"/>
  </si>
  <si>
    <t>B10_G255</t>
    <phoneticPr fontId="2" type="noConversion"/>
  </si>
  <si>
    <t>B10_G191</t>
    <phoneticPr fontId="2" type="noConversion"/>
  </si>
  <si>
    <t>B10_G127</t>
    <phoneticPr fontId="2" type="noConversion"/>
  </si>
  <si>
    <t>B10_G20</t>
    <phoneticPr fontId="2" type="noConversion"/>
  </si>
  <si>
    <t>B10_G7</t>
    <phoneticPr fontId="2" type="noConversion"/>
  </si>
  <si>
    <t>Band11</t>
    <phoneticPr fontId="2" type="noConversion"/>
  </si>
  <si>
    <t>HFR120 (SET3)</t>
    <phoneticPr fontId="2" type="noConversion"/>
  </si>
  <si>
    <t>HFR90 (SET1,4,5,6)</t>
    <phoneticPr fontId="2" type="noConversion"/>
  </si>
  <si>
    <t>HFR60 (SET2)</t>
    <phoneticPr fontId="2" type="noConversion"/>
  </si>
  <si>
    <t>SET1/4/5/6</t>
    <phoneticPr fontId="2" type="noConversion"/>
  </si>
  <si>
    <t>SET2/3</t>
    <phoneticPr fontId="2" type="noConversion"/>
  </si>
  <si>
    <t>B0_G95</t>
    <phoneticPr fontId="2" type="noConversion"/>
  </si>
  <si>
    <t>B0_G47</t>
    <phoneticPr fontId="2" type="noConversion"/>
  </si>
  <si>
    <t>B0_G23</t>
    <phoneticPr fontId="2" type="noConversion"/>
  </si>
  <si>
    <t>B1_G95</t>
    <phoneticPr fontId="2" type="noConversion"/>
  </si>
  <si>
    <t>B2_G95</t>
    <phoneticPr fontId="2" type="noConversion"/>
  </si>
  <si>
    <t>B3_G95</t>
    <phoneticPr fontId="2" type="noConversion"/>
  </si>
  <si>
    <t>B1_G47</t>
    <phoneticPr fontId="2" type="noConversion"/>
  </si>
  <si>
    <t>B2_G47</t>
    <phoneticPr fontId="2" type="noConversion"/>
  </si>
  <si>
    <t>B3_G47</t>
    <phoneticPr fontId="2" type="noConversion"/>
  </si>
  <si>
    <t>B3_G255</t>
    <phoneticPr fontId="2" type="noConversion"/>
  </si>
  <si>
    <t>B3_G191</t>
    <phoneticPr fontId="2" type="noConversion"/>
  </si>
  <si>
    <t>B3_G127</t>
    <phoneticPr fontId="2" type="noConversion"/>
  </si>
  <si>
    <t>B3_G63</t>
    <phoneticPr fontId="2" type="noConversion"/>
  </si>
  <si>
    <t>B3_G31</t>
    <phoneticPr fontId="2" type="noConversion"/>
  </si>
  <si>
    <t>B3_G23</t>
    <phoneticPr fontId="2" type="noConversion"/>
  </si>
  <si>
    <t>B1_G23</t>
    <phoneticPr fontId="2" type="noConversion"/>
  </si>
  <si>
    <t>B2_G23</t>
    <phoneticPr fontId="2" type="noConversion"/>
  </si>
  <si>
    <t>B3_G15</t>
    <phoneticPr fontId="2" type="noConversion"/>
  </si>
  <si>
    <t>B9_G4</t>
    <phoneticPr fontId="2" type="noConversion"/>
  </si>
  <si>
    <t>B9_G7</t>
    <phoneticPr fontId="2" type="noConversion"/>
  </si>
  <si>
    <t>B3_G7</t>
    <phoneticPr fontId="2" type="noConversion"/>
  </si>
  <si>
    <t>B3_G4</t>
    <phoneticPr fontId="2" type="noConversion"/>
  </si>
  <si>
    <t>B4_G255</t>
    <phoneticPr fontId="2" type="noConversion"/>
  </si>
  <si>
    <t>B4_G191</t>
    <phoneticPr fontId="2" type="noConversion"/>
  </si>
  <si>
    <t>B4_G127</t>
    <phoneticPr fontId="2" type="noConversion"/>
  </si>
  <si>
    <t>B4_G95</t>
    <phoneticPr fontId="2" type="noConversion"/>
  </si>
  <si>
    <t>B4_G63</t>
    <phoneticPr fontId="2" type="noConversion"/>
  </si>
  <si>
    <t>B4_G47</t>
    <phoneticPr fontId="2" type="noConversion"/>
  </si>
  <si>
    <t>B4_G31</t>
    <phoneticPr fontId="2" type="noConversion"/>
  </si>
  <si>
    <t>B4_G23</t>
    <phoneticPr fontId="2" type="noConversion"/>
  </si>
  <si>
    <t>B4_G15</t>
    <phoneticPr fontId="2" type="noConversion"/>
  </si>
  <si>
    <t>B4_G7</t>
    <phoneticPr fontId="2" type="noConversion"/>
  </si>
  <si>
    <t>B4_G5</t>
    <phoneticPr fontId="2" type="noConversion"/>
  </si>
  <si>
    <t>B5_G255</t>
    <phoneticPr fontId="2" type="noConversion"/>
  </si>
  <si>
    <t>B5_G191</t>
    <phoneticPr fontId="2" type="noConversion"/>
  </si>
  <si>
    <t>B5_G127</t>
    <phoneticPr fontId="2" type="noConversion"/>
  </si>
  <si>
    <t>B5_G95</t>
    <phoneticPr fontId="2" type="noConversion"/>
  </si>
  <si>
    <t>B5_G63</t>
    <phoneticPr fontId="2" type="noConversion"/>
  </si>
  <si>
    <t>B5_G47</t>
    <phoneticPr fontId="2" type="noConversion"/>
  </si>
  <si>
    <t>B5_G31</t>
    <phoneticPr fontId="2" type="noConversion"/>
  </si>
  <si>
    <t>B5_G23</t>
    <phoneticPr fontId="2" type="noConversion"/>
  </si>
  <si>
    <t>B5_G15</t>
    <phoneticPr fontId="2" type="noConversion"/>
  </si>
  <si>
    <t>B5_G7</t>
    <phoneticPr fontId="2" type="noConversion"/>
  </si>
  <si>
    <t>B5_G3</t>
    <phoneticPr fontId="2" type="noConversion"/>
  </si>
  <si>
    <t>B6_G255</t>
    <phoneticPr fontId="2" type="noConversion"/>
  </si>
  <si>
    <t>B6_G191</t>
    <phoneticPr fontId="2" type="noConversion"/>
  </si>
  <si>
    <t>B6_G127</t>
    <phoneticPr fontId="2" type="noConversion"/>
  </si>
  <si>
    <t>B6_G95</t>
    <phoneticPr fontId="2" type="noConversion"/>
  </si>
  <si>
    <t>B6_G47</t>
    <phoneticPr fontId="2" type="noConversion"/>
  </si>
  <si>
    <t>B6_G23</t>
    <phoneticPr fontId="2" type="noConversion"/>
  </si>
  <si>
    <t>B6_G31</t>
    <phoneticPr fontId="2" type="noConversion"/>
  </si>
  <si>
    <t>B6_G15</t>
    <phoneticPr fontId="2" type="noConversion"/>
  </si>
  <si>
    <t>B6_G8</t>
    <phoneticPr fontId="2" type="noConversion"/>
  </si>
  <si>
    <t>B6_G4</t>
    <phoneticPr fontId="2" type="noConversion"/>
  </si>
  <si>
    <t>B7_G255</t>
    <phoneticPr fontId="2" type="noConversion"/>
  </si>
  <si>
    <t>B7_G191</t>
    <phoneticPr fontId="2" type="noConversion"/>
  </si>
  <si>
    <t>B7_G127</t>
    <phoneticPr fontId="2" type="noConversion"/>
  </si>
  <si>
    <t>B7_G95</t>
    <phoneticPr fontId="2" type="noConversion"/>
  </si>
  <si>
    <t>B7_G63</t>
    <phoneticPr fontId="2" type="noConversion"/>
  </si>
  <si>
    <t>B7_G47</t>
    <phoneticPr fontId="2" type="noConversion"/>
  </si>
  <si>
    <t>B7_G31</t>
    <phoneticPr fontId="2" type="noConversion"/>
  </si>
  <si>
    <t>B7_G23</t>
    <phoneticPr fontId="2" type="noConversion"/>
  </si>
  <si>
    <t>B7_G15</t>
    <phoneticPr fontId="2" type="noConversion"/>
  </si>
  <si>
    <t>B7_G11</t>
    <phoneticPr fontId="2" type="noConversion"/>
  </si>
  <si>
    <t>B7_G4</t>
    <phoneticPr fontId="2" type="noConversion"/>
  </si>
  <si>
    <t>B8_G255</t>
    <phoneticPr fontId="2" type="noConversion"/>
  </si>
  <si>
    <t>B8_G191</t>
    <phoneticPr fontId="2" type="noConversion"/>
  </si>
  <si>
    <t>B8_G127</t>
    <phoneticPr fontId="2" type="noConversion"/>
  </si>
  <si>
    <t>B8_G95</t>
    <phoneticPr fontId="2" type="noConversion"/>
  </si>
  <si>
    <t>B8_G63</t>
    <phoneticPr fontId="2" type="noConversion"/>
  </si>
  <si>
    <t>B8_G47</t>
    <phoneticPr fontId="2" type="noConversion"/>
  </si>
  <si>
    <t>B8_G31</t>
    <phoneticPr fontId="2" type="noConversion"/>
  </si>
  <si>
    <t>B8_G23</t>
    <phoneticPr fontId="2" type="noConversion"/>
  </si>
  <si>
    <t>B8_G15</t>
    <phoneticPr fontId="2" type="noConversion"/>
  </si>
  <si>
    <t>B8_G7</t>
    <phoneticPr fontId="2" type="noConversion"/>
  </si>
  <si>
    <t>B8_G4</t>
    <phoneticPr fontId="2" type="noConversion"/>
  </si>
  <si>
    <t>B9_G255</t>
    <phoneticPr fontId="2" type="noConversion"/>
  </si>
  <si>
    <t>B9_G191</t>
    <phoneticPr fontId="2" type="noConversion"/>
  </si>
  <si>
    <t>B9_G127</t>
    <phoneticPr fontId="2" type="noConversion"/>
  </si>
  <si>
    <t>B9_G95</t>
    <phoneticPr fontId="2" type="noConversion"/>
  </si>
  <si>
    <t>B9_G63</t>
    <phoneticPr fontId="2" type="noConversion"/>
  </si>
  <si>
    <t>B9_G47</t>
    <phoneticPr fontId="2" type="noConversion"/>
  </si>
  <si>
    <t>B9_G31</t>
    <phoneticPr fontId="2" type="noConversion"/>
  </si>
  <si>
    <t>B9_G23</t>
    <phoneticPr fontId="2" type="noConversion"/>
  </si>
  <si>
    <t>B9_G15</t>
    <phoneticPr fontId="2" type="noConversion"/>
  </si>
  <si>
    <t>B10_G95</t>
    <phoneticPr fontId="2" type="noConversion"/>
  </si>
  <si>
    <t>B10_G63</t>
    <phoneticPr fontId="2" type="noConversion"/>
  </si>
  <si>
    <t>B10_G47</t>
    <phoneticPr fontId="2" type="noConversion"/>
  </si>
  <si>
    <t>B10_G31</t>
    <phoneticPr fontId="2" type="noConversion"/>
  </si>
  <si>
    <t>B10_G23</t>
    <phoneticPr fontId="2" type="noConversion"/>
  </si>
  <si>
    <t>B11_G95</t>
    <phoneticPr fontId="2" type="noConversion"/>
  </si>
  <si>
    <t>B11_G63</t>
    <phoneticPr fontId="2" type="noConversion"/>
  </si>
  <si>
    <t>B11_G47</t>
    <phoneticPr fontId="2" type="noConversion"/>
  </si>
  <si>
    <t>B11_G31</t>
    <phoneticPr fontId="2" type="noConversion"/>
  </si>
  <si>
    <t>B11_G20</t>
    <phoneticPr fontId="2" type="noConversion"/>
  </si>
  <si>
    <t>B11_G25</t>
    <phoneticPr fontId="2" type="noConversion"/>
  </si>
  <si>
    <t>A0_G95</t>
    <phoneticPr fontId="2" type="noConversion"/>
  </si>
  <si>
    <t>A0_G47</t>
    <phoneticPr fontId="2" type="noConversion"/>
  </si>
  <si>
    <t>A0_G23</t>
    <phoneticPr fontId="2" type="noConversion"/>
  </si>
  <si>
    <t>A1_G95</t>
    <phoneticPr fontId="2" type="noConversion"/>
  </si>
  <si>
    <t>A1_G63</t>
    <phoneticPr fontId="2" type="noConversion"/>
  </si>
  <si>
    <t>A1_G47</t>
    <phoneticPr fontId="2" type="noConversion"/>
  </si>
  <si>
    <t>A1_G31</t>
    <phoneticPr fontId="2" type="noConversion"/>
  </si>
  <si>
    <t>A1_G23</t>
    <phoneticPr fontId="2" type="noConversion"/>
  </si>
  <si>
    <t>A2_G47</t>
  </si>
  <si>
    <t>A2_G23</t>
  </si>
  <si>
    <t>A2_G95</t>
    <phoneticPr fontId="2" type="noConversion"/>
  </si>
  <si>
    <t>-</t>
    <phoneticPr fontId="2" type="noConversion"/>
  </si>
  <si>
    <t>A2_G20</t>
    <phoneticPr fontId="2" type="noConversion"/>
  </si>
  <si>
    <t>⇒ Set1/4/5/6과 Set2/3의 tolerance 개별 적용</t>
    <phoneticPr fontId="2" type="noConversion"/>
  </si>
  <si>
    <t>최종(G2G+OD)</t>
    <phoneticPr fontId="2" type="noConversion"/>
  </si>
  <si>
    <t>최종(G2G only)</t>
    <phoneticPr fontId="2" type="noConversion"/>
  </si>
  <si>
    <t>B0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</si>
  <si>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</si>
  <si>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</si>
  <si>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</si>
  <si>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</si>
  <si>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</si>
  <si>
    <t>B6</t>
  </si>
  <si>
    <t>B7</t>
  </si>
  <si>
    <t>B8</t>
  </si>
  <si>
    <t>B9</t>
  </si>
  <si>
    <t>B10</t>
  </si>
  <si>
    <t>B11</t>
  </si>
  <si>
    <t>OFF</t>
    <phoneticPr fontId="2" type="noConversion"/>
  </si>
  <si>
    <t>ON</t>
    <phoneticPr fontId="2" type="noConversion"/>
  </si>
  <si>
    <t>OD Sel :</t>
    <phoneticPr fontId="2" type="noConversion"/>
  </si>
  <si>
    <t>ON</t>
  </si>
  <si>
    <t>OD only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</si>
</sst>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0"/>
    <numFmt numFmtId="177" formatCode="0.0%"/>
    <numFmt numFmtId="178" formatCode="0.000&quot;이하&quot;"/>
    <numFmt numFmtId="179" formatCode="0.0000"/>
    <numFmt numFmtId="180" formatCode="0.0000_ "/>
    <numFmt numFmtId="181" formatCode="0.000_ "/>
    <numFmt numFmtId="182" formatCode="0.000"/>
  </numFmts>
  <fonts count="2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LG스마트체2.0 Regular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LG스마트체2.0 Regular"/>
      <family val="3"/>
      <charset val="129"/>
    </font>
    <font>
      <sz val="10"/>
      <name val="LG스마트체2.0 Regular"/>
      <family val="3"/>
      <charset val="129"/>
    </font>
    <font>
      <b/>
      <sz val="10"/>
      <color theme="1"/>
      <name val="LG스마트체2.0 Regular"/>
      <family val="3"/>
      <charset val="129"/>
    </font>
    <font>
      <b/>
      <sz val="10"/>
      <color theme="9"/>
      <name val="LG스마트체2.0 Regular"/>
      <family val="3"/>
      <charset val="129"/>
    </font>
    <font>
      <sz val="12"/>
      <color rgb="FF0000FF"/>
      <name val="LG스마트체2.0 Regular"/>
      <family val="3"/>
      <charset val="129"/>
    </font>
    <font>
      <sz val="12"/>
      <color theme="1"/>
      <name val="LG스마트체2.0 Regular"/>
      <family val="3"/>
      <charset val="129"/>
    </font>
    <font>
      <sz val="10"/>
      <color rgb="FFFF0000"/>
      <name val="LG스마트체2.0 Regular"/>
      <family val="3"/>
      <charset val="129"/>
    </font>
    <font>
      <sz val="10"/>
      <color theme="8"/>
      <name val="LG스마트체2.0 Regular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9"/>
      <name val="LG스마트체2.0 Regular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rgb="FF0000FF"/>
      <name val="LG스마트체2.0 Regular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0" tint="-0.249977111117893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1" tint="0.499984740745262"/>
      </top>
      <bottom style="thin">
        <color theme="0" tint="-0.249977111117893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249977111117893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249977111117893"/>
      </top>
      <bottom style="thin">
        <color theme="1" tint="0.499984740745262"/>
      </bottom>
      <diagonal/>
    </border>
    <border>
      <left style="medium">
        <color rgb="FFFF0000"/>
      </left>
      <right style="thin">
        <color theme="0" tint="-0.249977111117893"/>
      </right>
      <top style="medium">
        <color rgb="FFFF0000"/>
      </top>
      <bottom style="medium">
        <color rgb="FFFF000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0000"/>
      </top>
      <bottom style="medium">
        <color rgb="FFFF000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FF0000"/>
      </left>
      <right style="thin">
        <color theme="0" tint="-0.249977111117893"/>
      </right>
      <top style="medium">
        <color rgb="FFFF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0000"/>
      </right>
      <top style="medium">
        <color rgb="FFFF0000"/>
      </top>
      <bottom style="thin">
        <color theme="0" tint="-0.249977111117893"/>
      </bottom>
      <diagonal/>
    </border>
    <border>
      <left style="medium">
        <color rgb="FFFF000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0000"/>
      </left>
      <right style="thin">
        <color theme="0" tint="-0.249977111117893"/>
      </right>
      <top style="thin">
        <color theme="0" tint="-0.249977111117893"/>
      </top>
      <bottom style="medium">
        <color rgb="FFFF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FF0000"/>
      </bottom>
      <diagonal/>
    </border>
    <border>
      <left style="thin">
        <color theme="0" tint="-0.249977111117893"/>
      </left>
      <right style="medium">
        <color rgb="FFFF0000"/>
      </right>
      <top style="thin">
        <color theme="0" tint="-0.249977111117893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/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 tint="0.499984740745262"/>
      </right>
      <top style="medium">
        <color rgb="FFFF0000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FF0000"/>
      </top>
      <bottom style="medium">
        <color rgb="FFFF0000"/>
      </bottom>
      <diagonal/>
    </border>
    <border>
      <left/>
      <right style="thin">
        <color theme="1" tint="0.499984740745262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rgb="FFFF0000"/>
      </top>
      <bottom style="medium">
        <color rgb="FFFF0000"/>
      </bottom>
      <diagonal/>
    </border>
    <border>
      <left style="thin">
        <color theme="1" tint="0.499984740745262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thin">
        <color theme="0" tint="-0.249977111117893"/>
      </right>
      <top style="medium">
        <color theme="9" tint="0.39997558519241921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medium">
        <color theme="9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9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9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 style="medium">
        <color theme="9" tint="0.39997558519241921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9" tint="0.39997558519241921"/>
      </top>
      <bottom style="thin">
        <color theme="0" tint="-0.249977111117893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thin">
        <color theme="0" tint="-0.249977111117893"/>
      </bottom>
      <diagonal/>
    </border>
    <border>
      <left style="medium">
        <color theme="9" tint="0.3999755851924192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9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9" tint="0.39997558519241921"/>
      </left>
      <right style="thin">
        <color theme="0" tint="-0.249977111117893"/>
      </right>
      <top style="thin">
        <color theme="0" tint="-0.249977111117893"/>
      </top>
      <bottom style="medium">
        <color theme="9" tint="0.39997558519241921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medium">
        <color theme="9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9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9" tint="0.39997558519241921"/>
      </bottom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0" tint="-0.249977111117893"/>
      </top>
      <bottom style="medium">
        <color theme="9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249977111117893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thin">
        <color theme="0" tint="-0.249977111117893"/>
      </top>
      <bottom style="medium">
        <color theme="9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6" fontId="1" fillId="3" borderId="28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76" fontId="1" fillId="3" borderId="29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7" fontId="1" fillId="3" borderId="19" xfId="0" applyNumberFormat="1" applyFont="1" applyFill="1" applyBorder="1" applyAlignment="1">
      <alignment horizontal="center" vertical="center"/>
    </xf>
    <xf numFmtId="177" fontId="1" fillId="3" borderId="12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177" fontId="9" fillId="3" borderId="31" xfId="0" applyNumberFormat="1" applyFont="1" applyFill="1" applyBorder="1" applyAlignment="1">
      <alignment horizontal="center" vertical="center"/>
    </xf>
    <xf numFmtId="0" fontId="9" fillId="3" borderId="32" xfId="0" applyNumberFormat="1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77" fontId="9" fillId="3" borderId="19" xfId="0" applyNumberFormat="1" applyFont="1" applyFill="1" applyBorder="1" applyAlignment="1">
      <alignment horizontal="center" vertical="center"/>
    </xf>
    <xf numFmtId="0" fontId="9" fillId="3" borderId="34" xfId="0" applyNumberFormat="1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177" fontId="9" fillId="3" borderId="36" xfId="0" applyNumberFormat="1" applyFont="1" applyFill="1" applyBorder="1" applyAlignment="1">
      <alignment horizontal="center" vertical="center"/>
    </xf>
    <xf numFmtId="0" fontId="9" fillId="3" borderId="37" xfId="0" applyNumberFormat="1" applyFont="1" applyFill="1" applyBorder="1" applyAlignment="1">
      <alignment horizontal="center" vertical="center"/>
    </xf>
    <xf numFmtId="178" fontId="1" fillId="3" borderId="19" xfId="0" applyNumberFormat="1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6" borderId="0" xfId="0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181" fontId="0" fillId="6" borderId="0" xfId="0" applyNumberFormat="1" applyFill="1" applyAlignment="1">
      <alignment horizontal="center" vertical="center"/>
    </xf>
    <xf numFmtId="180" fontId="0" fillId="6" borderId="0" xfId="0" applyNumberFormat="1" applyFill="1" applyAlignment="1">
      <alignment horizontal="center" vertical="center"/>
    </xf>
    <xf numFmtId="182" fontId="0" fillId="6" borderId="0" xfId="0" applyNumberFormat="1" applyFill="1" applyAlignment="1">
      <alignment horizontal="center" vertical="center"/>
    </xf>
    <xf numFmtId="181" fontId="12" fillId="6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4" fillId="7" borderId="20" xfId="0" applyFont="1" applyFill="1" applyBorder="1" applyAlignment="1">
      <alignment horizontal="center" vertical="center"/>
    </xf>
    <xf numFmtId="177" fontId="15" fillId="3" borderId="19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16" fillId="3" borderId="49" xfId="0" applyFont="1" applyFill="1" applyBorder="1">
      <alignment vertical="center"/>
    </xf>
    <xf numFmtId="0" fontId="1" fillId="0" borderId="50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6" xfId="1" applyNumberFormat="1" applyFont="1" applyBorder="1" applyAlignment="1">
      <alignment horizontal="center" vertical="center"/>
    </xf>
    <xf numFmtId="0" fontId="1" fillId="0" borderId="23" xfId="1" applyNumberFormat="1" applyFont="1" applyBorder="1" applyAlignment="1">
      <alignment horizontal="center" vertical="center"/>
    </xf>
    <xf numFmtId="0" fontId="1" fillId="0" borderId="43" xfId="1" applyNumberFormat="1" applyFont="1" applyBorder="1" applyAlignment="1">
      <alignment horizontal="center" vertical="center"/>
    </xf>
    <xf numFmtId="0" fontId="1" fillId="0" borderId="55" xfId="1" applyNumberFormat="1" applyFont="1" applyBorder="1" applyAlignment="1">
      <alignment horizontal="center" vertical="center"/>
    </xf>
    <xf numFmtId="0" fontId="1" fillId="0" borderId="64" xfId="1" applyNumberFormat="1" applyFont="1" applyBorder="1" applyAlignment="1">
      <alignment horizontal="center" vertical="center"/>
    </xf>
    <xf numFmtId="0" fontId="1" fillId="0" borderId="41" xfId="1" applyNumberFormat="1" applyFont="1" applyBorder="1" applyAlignment="1">
      <alignment horizontal="center" vertical="center"/>
    </xf>
    <xf numFmtId="0" fontId="1" fillId="0" borderId="45" xfId="1" applyNumberFormat="1" applyFont="1" applyBorder="1" applyAlignment="1">
      <alignment horizontal="center" vertical="center"/>
    </xf>
    <xf numFmtId="176" fontId="1" fillId="3" borderId="66" xfId="0" applyNumberFormat="1" applyFont="1" applyFill="1" applyBorder="1" applyAlignment="1">
      <alignment horizontal="center" vertical="center"/>
    </xf>
    <xf numFmtId="176" fontId="1" fillId="3" borderId="6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168"/>
  <sheetViews>
    <sheetView showGridLines="0" tabSelected="1" zoomScale="70" zoomScaleNormal="70" workbookViewId="0">
      <selection activeCell="G14" sqref="G14"/>
    </sheetView>
  </sheetViews>
  <sheetFormatPr defaultRowHeight="16.5" x14ac:dyDescent="0.3"/>
  <cols>
    <col min="1" max="7" width="9" style="8"/>
    <col min="8" max="8" width="9" style="8" customWidth="1"/>
    <col min="9" max="13" width="9" style="8"/>
    <col min="14" max="14" width="9" style="8" customWidth="1"/>
    <col min="15" max="22" width="9" style="8"/>
    <col min="23" max="23" width="19" style="1" customWidth="1"/>
    <col min="24" max="24" width="9" style="1" customWidth="1"/>
    <col min="29" max="29" width="11.875" customWidth="1"/>
    <col min="30" max="30" width="13.375" bestFit="1" customWidth="1"/>
  </cols>
  <sheetData>
    <row r="1" spans="1:40" x14ac:dyDescent="0.3">
      <c r="A1" s="152" t="s">
        <v>0</v>
      </c>
      <c r="B1" s="151" t="s">
        <v>131</v>
      </c>
      <c r="C1" s="151"/>
      <c r="D1" s="151"/>
      <c r="E1" s="151"/>
      <c r="F1" s="151"/>
      <c r="G1" s="151"/>
      <c r="H1" s="150" t="s">
        <v>132</v>
      </c>
      <c r="I1" s="151"/>
      <c r="J1" s="151"/>
      <c r="K1" s="151"/>
      <c r="L1" s="151"/>
      <c r="M1" s="151"/>
      <c r="N1" s="150" t="s">
        <v>130</v>
      </c>
      <c r="O1" s="151"/>
      <c r="P1" s="151"/>
      <c r="Q1" s="151"/>
      <c r="R1" s="151"/>
      <c r="S1" s="151"/>
      <c r="T1" s="152" t="s">
        <v>1</v>
      </c>
      <c r="U1" s="152" t="s">
        <v>2</v>
      </c>
      <c r="V1" s="144" t="s">
        <v>3</v>
      </c>
      <c r="Y1" s="2"/>
      <c r="Z1" s="1"/>
      <c r="AA1" s="1"/>
      <c r="AB1" s="1"/>
    </row>
    <row r="2" spans="1:40" x14ac:dyDescent="0.3">
      <c r="A2" s="153"/>
      <c r="B2" s="146" t="s">
        <v>4</v>
      </c>
      <c r="C2" s="147"/>
      <c r="D2" s="147"/>
      <c r="E2" s="147" t="s">
        <v>5</v>
      </c>
      <c r="F2" s="147"/>
      <c r="G2" s="148"/>
      <c r="H2" s="149" t="s">
        <v>4</v>
      </c>
      <c r="I2" s="147"/>
      <c r="J2" s="147"/>
      <c r="K2" s="147" t="s">
        <v>5</v>
      </c>
      <c r="L2" s="147"/>
      <c r="M2" s="148"/>
      <c r="N2" s="149" t="s">
        <v>4</v>
      </c>
      <c r="O2" s="147"/>
      <c r="P2" s="147"/>
      <c r="Q2" s="147" t="s">
        <v>5</v>
      </c>
      <c r="R2" s="147"/>
      <c r="S2" s="148"/>
      <c r="T2" s="153"/>
      <c r="U2" s="153"/>
      <c r="V2" s="145"/>
      <c r="Y2" s="1"/>
      <c r="Z2" s="1"/>
      <c r="AA2" s="1"/>
      <c r="AB2" s="1"/>
      <c r="AE2" s="116" t="s">
        <v>259</v>
      </c>
    </row>
    <row r="3" spans="1:40" x14ac:dyDescent="0.3">
      <c r="A3" s="153"/>
      <c r="B3" s="3" t="s">
        <v>6</v>
      </c>
      <c r="C3" s="4" t="s">
        <v>7</v>
      </c>
      <c r="D3" s="4" t="s">
        <v>8</v>
      </c>
      <c r="E3" s="4" t="s">
        <v>6</v>
      </c>
      <c r="F3" s="4" t="s">
        <v>7</v>
      </c>
      <c r="G3" s="5" t="s">
        <v>8</v>
      </c>
      <c r="H3" s="6" t="s">
        <v>6</v>
      </c>
      <c r="I3" s="4" t="s">
        <v>7</v>
      </c>
      <c r="J3" s="4" t="s">
        <v>8</v>
      </c>
      <c r="K3" s="4" t="s">
        <v>6</v>
      </c>
      <c r="L3" s="4" t="s">
        <v>7</v>
      </c>
      <c r="M3" s="5" t="s">
        <v>8</v>
      </c>
      <c r="N3" s="6" t="s">
        <v>6</v>
      </c>
      <c r="O3" s="4" t="s">
        <v>7</v>
      </c>
      <c r="P3" s="4" t="s">
        <v>8</v>
      </c>
      <c r="Q3" s="4" t="s">
        <v>6</v>
      </c>
      <c r="R3" s="4" t="s">
        <v>7</v>
      </c>
      <c r="S3" s="5" t="s">
        <v>8</v>
      </c>
      <c r="T3" s="153"/>
      <c r="U3" s="153"/>
      <c r="V3" s="145"/>
      <c r="Y3" s="7" t="s">
        <v>9</v>
      </c>
      <c r="Z3" s="8"/>
      <c r="AA3" s="8"/>
      <c r="AB3" s="8"/>
      <c r="AC3" s="113" t="s">
        <v>261</v>
      </c>
      <c r="AD3" s="119" t="s">
        <v>262</v>
      </c>
      <c r="AE3" s="117" t="s">
        <v>260</v>
      </c>
    </row>
    <row r="4" spans="1:40" x14ac:dyDescent="0.3">
      <c r="A4" s="9" t="s">
        <v>10</v>
      </c>
      <c r="B4" s="10">
        <f t="shared" ref="B4:B35" si="0">IF(D4&gt;$Y$20,$AA$20,IF(AND(D4&lt;=$Z$21,D4&gt;$Y$21),$AA$21,IF(AND(D4&lt;=$Z$22,D4&gt;$Y$22),$AA$22,IF(AND(D4&lt;=$Z$23,D4&gt;$Y$23),$AA$23,IF(AND(D4&lt;=$Z$24,D4&gt;$Y$24),$AA$24,$AA$25)))))</f>
        <v>0.30499999999999999</v>
      </c>
      <c r="C4" s="11">
        <f t="shared" ref="C4:C35" si="1">IF(D4&gt;$AC$20,$AE$20,IF(AND(D4&lt;=$AD$21,D4&gt;$AC$21),$AE$21,IF(AND(D4&lt;=$AD$22,D4&gt;$AC$22),$AE$22,IF(AND(D4&lt;=$AD$23,D4&gt;$AC$23),$AE$23,IF(AND(D4&lt;=$AD$24,D4&gt;$AC$24),$AE$24,$AE$25)))))</f>
        <v>0.32100000000000001</v>
      </c>
      <c r="D4" s="12">
        <f>$AD5</f>
        <v>1108.0448501990193</v>
      </c>
      <c r="E4" s="23">
        <f t="shared" ref="E4:E35" si="2">IF(D4&lt;$Z$39,1,IF(RIGHT(A4,2)="_1",1.5*IF(D4&gt;$AG$20,$AI$20,IF(AND(D4&lt;=$AH$21,D4&gt;$AG$21),$AI$21,IF(AND(D4&lt;=$AH$22,D4&gt;$AG$22),$AI$22,IF(AND(D4&lt;=$AH$23,D4&gt;$AG$23),$AI$23,IF(AND(D4&lt;=$AH$24,D4&gt;$AG$24),$AI$24,$AI$25))))),IF(D4&gt;$AG$20,$AI$20,IF(AND(D4&lt;=$AH$21,D4&gt;$AG$21),$AI$21,IF(AND(D4&lt;=$AH$22,D4&gt;$AG$22),$AI$22,IF(AND(D4&lt;=$AH$23,D4&gt;$AG$23),$AI$23,IF(AND(D4&lt;=$AH$24,D4&gt;$AG$24),$AI$24,$AI$25)))))))</f>
        <v>1.2000000000000001E-3</v>
      </c>
      <c r="F4" s="23">
        <f t="shared" ref="F4:F35" si="3">IF(D4&lt;$Z$39,1,IF(RIGHT(A4,2)="_1",1.5*IF(D4&gt;$AG$20,$AI$20,IF(AND(D4&lt;=$AH$21,D4&gt;$AG$21),$AI$21,IF(AND(D4&lt;=$AH$22,D4&gt;$AG$22),$AI$22,IF(AND(D4&lt;=$AH$23,D4&gt;$AG$23),$AI$23,IF(AND(D4&lt;=$AH$24,D4&gt;$AG$24),$AI$24,$AI$25))))),IF(D4&gt;$AG$20,$AI$20,IF(AND(D4&lt;=$AH$21,D4&gt;$AG$21),$AI$21,IF(AND(D4&lt;=$AH$22,D4&gt;$AG$22),$AI$22,IF(AND(D4&lt;=$AH$23,D4&gt;$AG$23),$AI$23,IF(AND(D4&lt;=$AH$24,D4&gt;$AG$24),$AI$24,$AI$25)))))))</f>
        <v>1.2000000000000001E-3</v>
      </c>
      <c r="G4" s="14">
        <f t="shared" ref="G4:G35" si="4">IF(D4&lt;$Z$39,1000,IF(RIGHT(A4,2)="_1",1.5*IF(D4&gt;$AG$30,D4*$AI$30,IF(AND(D4&lt;=$AH$31,D4&gt;$AG$31),D4*$AI$31,IF(AND(D4&lt;=$AH$32,D4&gt;$AG$32),D4*$AI$32,IF(AND(D4&lt;=$AH$33,D4&gt;$AG$33),D4*$AI$33,IF(AND(D4&lt;=$AH$34,D4&gt;$AG$34),D4*$AI$34,D4*$AI$35))))),IF(D4&gt;$AG$30,D4*$AI$30,IF(AND(D4&lt;=$AH$31,D4&gt;$AG$31),D4*$AI$31,IF(AND(D4&lt;=$AH$32,D4&gt;$AG$32),D4*$AI$32,IF(AND(D4&lt;=$AH$33,D4&gt;$AG$33),D4*$AI$33,IF(AND(D4&lt;=$AH$34,D4&gt;$AG$34),D4*$AI$34,D4*$AI$35)))))))</f>
        <v>8.3103363764926446</v>
      </c>
      <c r="H4" s="10">
        <f t="shared" ref="H4:H35" si="5">IF(J4&gt;$Y$20,$AA$20,IF(AND(J4&lt;=$Z$21,J4&gt;$Y$21),$AA$21,IF(AND(J4&lt;=$Z$22,J4&gt;$Y$22),$AA$22,IF(AND(J4&lt;=$Z$23,J4&gt;$Y$23),$AA$23,IF(AND(J4&lt;=$Z$24,J4&gt;$Y$24),$AA$24,$AA$25)))))</f>
        <v>0.30499999999999999</v>
      </c>
      <c r="I4" s="11">
        <f t="shared" ref="I4:I35" si="6">IF(J4&gt;$AC$20,$AE$20,IF(AND(J4&lt;=$AD$21,J4&gt;$AC$21),$AE$21,IF(AND(J4&lt;=$AD$22,J4&gt;$AC$22),$AE$22,IF(AND(J4&lt;=$AD$23,J4&gt;$AC$23),$AE$23,IF(AND(J4&lt;=$AD$24,J4&gt;$AC$24),$AE$24,$AE$25)))))</f>
        <v>0.32100000000000001</v>
      </c>
      <c r="J4" s="12">
        <f>$AD5</f>
        <v>1108.0448501990193</v>
      </c>
      <c r="K4" s="13">
        <f t="shared" ref="K4:K35" si="7">IF(J4&lt;$Z$39,1,IF(RIGHT(A4,2)="_1",1.5*IF(J4&gt;$AG$20,$AJ$20,IF(AND(J4&lt;=$AH$21,J4&gt;$AG$21),$AJ$21,IF(AND(J4&lt;=$AH$22,J4&gt;$AG$22),$AJ$22,IF(AND(J4&lt;=$AH$23,J4&gt;$AG$23),$AJ$23,IF(AND(J4&lt;=$AH$24,J4&gt;$AG$24),$AJ$24,$AJ$25))))),IF(J4&gt;$AG$20,$AJ$20,IF(AND(J4&lt;=$AH$21,J4&gt;$AG$21),$AJ$21,IF(AND(J4&lt;=$AH$22,J4&gt;$AG$22),$AJ$22,IF(AND(J4&lt;=$AH$23,J4&gt;$AG$23),$AJ$23,IF(AND(J4&lt;=$AH$24,J4&gt;$AG$24),$AJ$24,$AJ$25)))))))</f>
        <v>4.1999999999999997E-3</v>
      </c>
      <c r="L4" s="13">
        <f t="shared" ref="L4:L35" si="8">IF(J4&lt;$Z$39,1,IF(RIGHT(A4,2)="_1",1.5*IF(J4&gt;$AG$20,$AJ$20,IF(AND(J4&lt;=$AH$21,J4&gt;$AG$21),$AJ$21,IF(AND(J4&lt;=$AH$22,J4&gt;$AG$22),$AJ$22,IF(AND(J4&lt;=$AH$23,J4&gt;$AG$23),$AJ$23,IF(AND(J4&lt;=$AH$24,J4&gt;$AG$24),$AJ$24,$AJ$25))))),IF(J4&gt;$AG$20,$AJ$20,IF(AND(J4&lt;=$AH$21,J4&gt;$AG$21),$AJ$21,IF(AND(J4&lt;=$AH$22,J4&gt;$AG$22),$AJ$22,IF(AND(J4&lt;=$AH$23,J4&gt;$AG$23),$AJ$23,IF(AND(J4&lt;=$AH$24,J4&gt;$AG$24),$AJ$24,$AJ$25)))))))</f>
        <v>4.1999999999999997E-3</v>
      </c>
      <c r="M4" s="15">
        <f t="shared" ref="M4:M35" si="9">IF(J4&lt;$Z$39,1000,IF(RIGHT(A4,2)="_1",1.5*IF(J4&gt;$AG$30,J4*$AJ$30,IF(AND(J4&lt;=$AH$31,J4&gt;$AG$31),J4*$AJ$31,IF(AND(J4&lt;=$AH$32,J4&gt;$AG$32),J4*$AJ$32,IF(AND(J4&lt;=$AH$33,J4&gt;$AG$33),J4*$AJ$33,IF(AND(J4&lt;=$AH$34,J4&gt;$AG$34),J4*$AJ$34,J4*$AJ$35))))),IF(J4&gt;$AG$30,J4*$AJ$30,IF(AND(J4&lt;=$AH$31,J4&gt;$AG$31),J4*$AJ$31,IF(AND(J4&lt;=$AH$32,J4&gt;$AG$32),J4*$AJ$32,IF(AND(J4&lt;=$AH$33,J4&gt;$AG$33),J4*$AJ$33,IF(AND(J4&lt;=$AH$34,J4&gt;$AG$34),J4*$AJ$34,J4*$AJ$35)))))))</f>
        <v>4.9862018258955869</v>
      </c>
      <c r="N4" s="10">
        <f t="shared" ref="N4:N35" si="10">IF(P4&gt;$Y$20,$AA$20,IF(AND(P4&lt;=$Z$21,P4&gt;$Y$21),$AA$21,IF(AND(P4&lt;=$Z$22,P4&gt;$Y$22),$AA$22,IF(AND(P4&lt;=$Z$23,P4&gt;$Y$23),$AA$23,IF(AND(P4&lt;=$Z$24,P4&gt;$Y$24),$AA$24,$AA$25)))))</f>
        <v>0.30499999999999999</v>
      </c>
      <c r="O4" s="11">
        <f t="shared" ref="O4:O35" si="11">IF(P4&gt;$AC$20,$AE$20,IF(AND(P4&lt;=$AD$21,P4&gt;$AC$21),$AE$21,IF(AND(P4&lt;=$AD$22,P4&gt;$AC$22),$AE$22,IF(AND(P4&lt;=$AD$23,P4&gt;$AC$23),$AE$23,IF(AND(P4&lt;=$AD$24,P4&gt;$AC$24),$AE$24,$AE$25)))))</f>
        <v>0.32100000000000001</v>
      </c>
      <c r="P4" s="12">
        <f>$AD5</f>
        <v>1108.0448501990193</v>
      </c>
      <c r="Q4" s="13">
        <f t="shared" ref="Q4:Q35" si="12">IF(P4&lt;$Z$39,1,IF(RIGHT(G4,2)="_1",1.5*IF(P4&gt;$AG$20,$AJ$20,IF(AND(P4&lt;=$AH$21,P4&gt;$AG$21),$AJ$21,IF(AND(P4&lt;=$AH$22,P4&gt;$AG$22),$AJ$22,IF(AND(P4&lt;=$AH$23,P4&gt;$AG$23),$AJ$23,IF(AND(P4&lt;=$AH$24,P4&gt;$AG$24),$AJ$24,$AJ$25))))),IF(P4&gt;$AG$20,$AJ$20,IF(AND(P4&lt;=$AH$21,P4&gt;$AG$21),$AJ$21,IF(AND(P4&lt;=$AH$22,P4&gt;$AG$22),$AJ$22,IF(AND(P4&lt;=$AH$23,P4&gt;$AG$23),$AJ$23,IF(AND(P4&lt;=$AH$24,P4&gt;$AG$24),$AJ$24,$AJ$25)))))))</f>
        <v>4.1999999999999997E-3</v>
      </c>
      <c r="R4" s="13">
        <f t="shared" ref="R4:R35" si="13">IF(P4&lt;$Z$39,1,IF(RIGHT(G4,2)="_1",1.5*IF(P4&gt;$AG$20,$AJ$20,IF(AND(P4&lt;=$AH$21,P4&gt;$AG$21),$AJ$21,IF(AND(P4&lt;=$AH$22,P4&gt;$AG$22),$AJ$22,IF(AND(P4&lt;=$AH$23,P4&gt;$AG$23),$AJ$23,IF(AND(P4&lt;=$AH$24,P4&gt;$AG$24),$AJ$24,$AJ$25))))),IF(P4&gt;$AG$20,$AJ$20,IF(AND(P4&lt;=$AH$21,P4&gt;$AG$21),$AJ$21,IF(AND(P4&lt;=$AH$22,P4&gt;$AG$22),$AJ$22,IF(AND(P4&lt;=$AH$23,P4&gt;$AG$23),$AJ$23,IF(AND(P4&lt;=$AH$24,P4&gt;$AG$24),$AJ$24,$AJ$25)))))))</f>
        <v>4.1999999999999997E-3</v>
      </c>
      <c r="S4" s="15">
        <f t="shared" ref="S4:S35" si="14">IF(P4&lt;$Z$39,1000,IF(RIGHT(G4,2)="_1",1.5*IF(P4&gt;$AG$30,P4*$AJ$30,IF(AND(P4&lt;=$AH$31,P4&gt;$AG$31),P4*$AJ$31,IF(AND(P4&lt;=$AH$32,P4&gt;$AG$32),P4*$AJ$32,IF(AND(P4&lt;=$AH$33,P4&gt;$AG$33),P4*$AJ$33,IF(AND(P4&lt;=$AH$34,P4&gt;$AG$34),P4*$AJ$34,P4*$AJ$35))))),IF(P4&gt;$AG$30,P4*$AJ$30,IF(AND(P4&lt;=$AH$31,P4&gt;$AG$31),P4*$AJ$31,IF(AND(P4&lt;=$AH$32,P4&gt;$AG$32),P4*$AJ$32,IF(AND(P4&lt;=$AH$33,P4&gt;$AG$33),P4*$AJ$33,IF(AND(P4&lt;=$AH$34,P4&gt;$AG$34),P4*$AJ$34,P4*$AJ$35)))))))</f>
        <v>4.9862018258955869</v>
      </c>
      <c r="T4" s="155">
        <f t="shared" ref="T4:T35" si="15">IF(J4&lt;$Z$39,1,IF(RIGHT(A4,2)="_1",1.5*IF(J4&gt;$Y$30,$AA$30,IF(AND(J4&lt;=$Z$31,J4&gt;$Y$31),$AA$31,IF(AND(J4&lt;=$Z$32,J4&gt;$Y$32),$AA$32,IF(AND(J4&lt;=$Z$33,J4&gt;$Y$33),$AA$33,IF(AND(J4&lt;=$Z$34,J4&gt;$Y$34),$AA$34,$AA$35))))),IF(J4&gt;$Y$30,$AA$30,IF(AND(J4&lt;=$Z$31,J4&gt;$Y$31),$AA$31,IF(AND(J4&lt;=$Z$32,J4&gt;$Y$32),$AA$32,IF(AND(J4&lt;=$Z$33,J4&gt;$Y$33),$AA$33,IF(AND(J4&lt;=$Z$34,J4&gt;$Y$34),$AA$34,$AA$35)))))))</f>
        <v>1.7000000000000001E-2</v>
      </c>
      <c r="U4" s="16">
        <f t="shared" ref="U4:U35" si="16">IF(J4&lt;$Z$39,1,IF(RIGHT(B4,2)="_1",1.5*IF(J4&gt;$Y$30,$AB$30,IF(AND(J4&lt;=$Z$31,J4&gt;$Y$31),$AB$31,IF(AND(J4&lt;=$Z$32,J4&gt;$Y$32),$AB$32,IF(AND(J4&lt;=$Z$33,J4&gt;$Y$33),$AB$33,IF(AND(J4&lt;=$Z$34,J4&gt;$Y$34),$AB$34,$AB$35))))),IF(J4&gt;$Y$30,$AB$30,IF(AND(J4&lt;=$Z$31,J4&gt;$Y$31),$AB$31,IF(AND(J4&lt;=$Z$32,J4&gt;$Y$32),$AB$32,IF(AND(J4&lt;=$Z$33,J4&gt;$Y$33),$AB$33,IF(AND(J4&lt;=$Z$34,J4&gt;$Y$34),$AB$34,$AB$35)))))))</f>
        <v>4.0000000000000001E-3</v>
      </c>
      <c r="V4" s="17" t="s">
        <v>242</v>
      </c>
      <c r="W4" s="18" t="s">
        <v>12</v>
      </c>
      <c r="Y4" s="19" t="s">
        <v>13</v>
      </c>
      <c r="Z4" s="19" t="s">
        <v>14</v>
      </c>
      <c r="AA4" s="19" t="s">
        <v>15</v>
      </c>
      <c r="AB4" s="19" t="s">
        <v>16</v>
      </c>
      <c r="AC4" s="19" t="s">
        <v>246</v>
      </c>
      <c r="AD4" s="118" t="s">
        <v>245</v>
      </c>
      <c r="AE4" s="143" t="s">
        <v>263</v>
      </c>
      <c r="AN4">
        <v>2.2000000000000002</v>
      </c>
    </row>
    <row r="5" spans="1:40" x14ac:dyDescent="0.3">
      <c r="A5" s="20" t="s">
        <v>17</v>
      </c>
      <c r="B5" s="21">
        <f t="shared" si="0"/>
        <v>0.30499999999999999</v>
      </c>
      <c r="C5" s="22">
        <f t="shared" si="1"/>
        <v>0.32100000000000001</v>
      </c>
      <c r="D5" s="23">
        <f>VLOOKUP(LEFT($A5,FIND("_",$A5)-1),$X$5:$AD$16,6,FALSE)*(VALUE(SUBSTITUTE($A5,LEFT($A5,4),""))/255)^$V5</f>
        <v>520.41586993892963</v>
      </c>
      <c r="E5" s="23">
        <f t="shared" si="2"/>
        <v>1.2000000000000001E-3</v>
      </c>
      <c r="F5" s="23">
        <f t="shared" si="3"/>
        <v>1.2000000000000001E-3</v>
      </c>
      <c r="G5" s="24">
        <f t="shared" si="4"/>
        <v>3.9031190245419722</v>
      </c>
      <c r="H5" s="21">
        <f t="shared" si="5"/>
        <v>0.30499999999999999</v>
      </c>
      <c r="I5" s="22">
        <f t="shared" si="6"/>
        <v>0.32100000000000001</v>
      </c>
      <c r="J5" s="23">
        <f>VLOOKUP(LEFT($A5,FIND("_",$A5)-1),$X$5:$AD$16,6,FALSE)*(VALUE(SUBSTITUTE($A5,LEFT($A5,4),""))/255)^$V5</f>
        <v>520.41586993892963</v>
      </c>
      <c r="K5" s="23">
        <f t="shared" si="7"/>
        <v>4.1999999999999997E-3</v>
      </c>
      <c r="L5" s="23">
        <f t="shared" si="8"/>
        <v>4.1999999999999997E-3</v>
      </c>
      <c r="M5" s="25">
        <f t="shared" si="9"/>
        <v>2.3418714147251838</v>
      </c>
      <c r="N5" s="21">
        <f t="shared" si="10"/>
        <v>0.30499999999999999</v>
      </c>
      <c r="O5" s="22">
        <f t="shared" si="11"/>
        <v>0.32100000000000001</v>
      </c>
      <c r="P5" s="23">
        <f>VLOOKUP(LEFT($A5,FIND("_",$A5)-1),$X$5:$AD$16,6,FALSE)*(VALUE(SUBSTITUTE($A5,LEFT($A5,4),""))/255)^$V5</f>
        <v>520.41586993892963</v>
      </c>
      <c r="Q5" s="23">
        <f t="shared" si="12"/>
        <v>4.1999999999999997E-3</v>
      </c>
      <c r="R5" s="23">
        <f t="shared" si="13"/>
        <v>4.1999999999999997E-3</v>
      </c>
      <c r="S5" s="25">
        <f t="shared" si="14"/>
        <v>2.3418714147251838</v>
      </c>
      <c r="T5" s="156">
        <f t="shared" si="15"/>
        <v>1.7000000000000001E-2</v>
      </c>
      <c r="U5" s="26">
        <f t="shared" si="16"/>
        <v>4.0000000000000001E-3</v>
      </c>
      <c r="V5" s="27">
        <v>2.2000000000000002</v>
      </c>
      <c r="W5" s="28">
        <v>2.2000000000000002</v>
      </c>
      <c r="X5" s="1" t="s">
        <v>247</v>
      </c>
      <c r="Y5" s="23" t="s">
        <v>18</v>
      </c>
      <c r="Z5" s="29">
        <v>900</v>
      </c>
      <c r="AA5" s="29">
        <v>10</v>
      </c>
      <c r="AB5" s="23">
        <f>255-AA5</f>
        <v>245</v>
      </c>
      <c r="AC5" s="30">
        <f>Z5/(AB5/255)^2.2</f>
        <v>982.80084405595562</v>
      </c>
      <c r="AD5" s="141">
        <f>IF($AD$3="ON",Z5/(ROUND(192+(255-AA5-192)*0.75,0)/255)^2.2,AC5)</f>
        <v>1108.0448501990193</v>
      </c>
      <c r="AE5">
        <f>AD5*(239/255)^2.2</f>
        <v>960.82506677459696</v>
      </c>
      <c r="AM5" s="115">
        <v>255</v>
      </c>
      <c r="AN5" s="115">
        <f>AD5</f>
        <v>1108.0448501990193</v>
      </c>
    </row>
    <row r="6" spans="1:40" x14ac:dyDescent="0.3">
      <c r="A6" s="20" t="s">
        <v>19</v>
      </c>
      <c r="B6" s="21">
        <f t="shared" si="0"/>
        <v>0.30499999999999999</v>
      </c>
      <c r="C6" s="22">
        <f t="shared" si="1"/>
        <v>0.32100000000000001</v>
      </c>
      <c r="D6" s="23">
        <f t="shared" ref="D6:D14" si="17">VLOOKUP(LEFT($A6,FIND("_",$A6)-1),$X$5:$AD$16,6,FALSE)*(VALUE(SUBSTITUTE($A6,LEFT($A6,4),""))/255)^$V6</f>
        <v>212.05343405333991</v>
      </c>
      <c r="E6" s="23">
        <f t="shared" si="2"/>
        <v>1.2000000000000001E-3</v>
      </c>
      <c r="F6" s="23">
        <f t="shared" si="3"/>
        <v>1.2000000000000001E-3</v>
      </c>
      <c r="G6" s="24">
        <f t="shared" si="4"/>
        <v>1.5904007554000492</v>
      </c>
      <c r="H6" s="21">
        <f t="shared" si="5"/>
        <v>0.30499999999999999</v>
      </c>
      <c r="I6" s="22">
        <f t="shared" si="6"/>
        <v>0.32100000000000001</v>
      </c>
      <c r="J6" s="23">
        <f t="shared" ref="J6:J14" si="18">VLOOKUP(LEFT($A6,FIND("_",$A6)-1),$X$5:$AD$16,6,FALSE)*(VALUE(SUBSTITUTE($A6,LEFT($A6,4),""))/255)^$V6</f>
        <v>212.05343405333991</v>
      </c>
      <c r="K6" s="23">
        <f t="shared" si="7"/>
        <v>4.1999999999999997E-3</v>
      </c>
      <c r="L6" s="23">
        <f t="shared" si="8"/>
        <v>4.1999999999999997E-3</v>
      </c>
      <c r="M6" s="25">
        <f t="shared" si="9"/>
        <v>0.95424045324002971</v>
      </c>
      <c r="N6" s="21">
        <f t="shared" si="10"/>
        <v>0.30499999999999999</v>
      </c>
      <c r="O6" s="22">
        <f t="shared" si="11"/>
        <v>0.32100000000000001</v>
      </c>
      <c r="P6" s="23">
        <f t="shared" ref="P6:P14" si="19">VLOOKUP(LEFT($A6,FIND("_",$A6)-1),$X$5:$AD$16,6,FALSE)*(VALUE(SUBSTITUTE($A6,LEFT($A6,4),""))/255)^$V6</f>
        <v>212.05343405333991</v>
      </c>
      <c r="Q6" s="23">
        <f t="shared" si="12"/>
        <v>4.1999999999999997E-3</v>
      </c>
      <c r="R6" s="23">
        <f t="shared" si="13"/>
        <v>4.1999999999999997E-3</v>
      </c>
      <c r="S6" s="25">
        <f t="shared" si="14"/>
        <v>0.95424045324002971</v>
      </c>
      <c r="T6" s="156">
        <f t="shared" si="15"/>
        <v>1.7000000000000001E-2</v>
      </c>
      <c r="U6" s="26">
        <f t="shared" si="16"/>
        <v>4.0000000000000001E-3</v>
      </c>
      <c r="V6" s="27">
        <v>2.2000000000000002</v>
      </c>
      <c r="X6" s="1" t="s">
        <v>248</v>
      </c>
      <c r="Y6" s="23" t="s">
        <v>20</v>
      </c>
      <c r="Z6" s="29">
        <v>600</v>
      </c>
      <c r="AA6" s="29">
        <v>15</v>
      </c>
      <c r="AB6" s="23">
        <f t="shared" ref="AB6:AB16" si="20">255-AA6</f>
        <v>240</v>
      </c>
      <c r="AC6" s="30">
        <f t="shared" ref="AC6:AC16" si="21">Z6/(AB6/255)^2.2</f>
        <v>685.60648301539084</v>
      </c>
      <c r="AD6" s="141">
        <f t="shared" ref="AD6:AD16" si="22">IF($AD$3="ON",Z6/(ROUND(192+(255-AA6-192)*0.75,0)/255)^2.2,AC6)</f>
        <v>767.50812894528212</v>
      </c>
      <c r="AE6">
        <f t="shared" ref="AE6:AE16" si="23">AD6*(239/255)^2.2</f>
        <v>665.53357394463114</v>
      </c>
      <c r="AM6">
        <v>254</v>
      </c>
      <c r="AN6">
        <f>$AN$5*(AM6/$AM$5)^$AN$4</f>
        <v>1098.5077348673187</v>
      </c>
    </row>
    <row r="7" spans="1:40" x14ac:dyDescent="0.3">
      <c r="A7" s="105" t="s">
        <v>135</v>
      </c>
      <c r="B7" s="21">
        <f t="shared" si="0"/>
        <v>0.30499999999999999</v>
      </c>
      <c r="C7" s="22">
        <f t="shared" si="1"/>
        <v>0.32100000000000001</v>
      </c>
      <c r="D7" s="23">
        <f t="shared" si="17"/>
        <v>111.96158950738611</v>
      </c>
      <c r="E7" s="23">
        <f t="shared" si="2"/>
        <v>1.2000000000000001E-3</v>
      </c>
      <c r="F7" s="23">
        <f t="shared" si="3"/>
        <v>1.2000000000000001E-3</v>
      </c>
      <c r="G7" s="24">
        <f t="shared" si="4"/>
        <v>0.83971192130539574</v>
      </c>
      <c r="H7" s="21">
        <f t="shared" si="5"/>
        <v>0.30499999999999999</v>
      </c>
      <c r="I7" s="22">
        <f t="shared" si="6"/>
        <v>0.32100000000000001</v>
      </c>
      <c r="J7" s="23">
        <f t="shared" si="18"/>
        <v>111.96158950738611</v>
      </c>
      <c r="K7" s="23">
        <f t="shared" si="7"/>
        <v>4.1999999999999997E-3</v>
      </c>
      <c r="L7" s="23">
        <f t="shared" si="8"/>
        <v>4.1999999999999997E-3</v>
      </c>
      <c r="M7" s="25">
        <f t="shared" si="9"/>
        <v>0.50382715278323753</v>
      </c>
      <c r="N7" s="21">
        <f t="shared" si="10"/>
        <v>0.30499999999999999</v>
      </c>
      <c r="O7" s="22">
        <f t="shared" si="11"/>
        <v>0.32100000000000001</v>
      </c>
      <c r="P7" s="23">
        <f t="shared" si="19"/>
        <v>111.96158950738611</v>
      </c>
      <c r="Q7" s="23">
        <f t="shared" si="12"/>
        <v>4.1999999999999997E-3</v>
      </c>
      <c r="R7" s="23">
        <f t="shared" si="13"/>
        <v>4.1999999999999997E-3</v>
      </c>
      <c r="S7" s="25">
        <f t="shared" si="14"/>
        <v>0.50382715278323753</v>
      </c>
      <c r="T7" s="156">
        <f t="shared" si="15"/>
        <v>1.7000000000000001E-2</v>
      </c>
      <c r="U7" s="26">
        <f t="shared" si="16"/>
        <v>4.0000000000000001E-3</v>
      </c>
      <c r="V7" s="27">
        <v>2.2000000000000002</v>
      </c>
      <c r="X7" s="1" t="s">
        <v>249</v>
      </c>
      <c r="Y7" s="23" t="s">
        <v>22</v>
      </c>
      <c r="Z7" s="29">
        <v>350</v>
      </c>
      <c r="AA7" s="29">
        <v>17</v>
      </c>
      <c r="AB7" s="23">
        <f t="shared" si="20"/>
        <v>238</v>
      </c>
      <c r="AC7" s="30">
        <f t="shared" si="21"/>
        <v>407.36821098803478</v>
      </c>
      <c r="AD7" s="141">
        <f t="shared" si="22"/>
        <v>452.06361694086462</v>
      </c>
      <c r="AE7">
        <f t="shared" si="23"/>
        <v>392.00042746966102</v>
      </c>
      <c r="AM7">
        <v>253</v>
      </c>
      <c r="AN7">
        <f t="shared" ref="AN7:AN31" si="24">$AN$5*(AM7/$AM$5)^$AN$4</f>
        <v>1089.0155705527413</v>
      </c>
    </row>
    <row r="8" spans="1:40" x14ac:dyDescent="0.3">
      <c r="A8" s="20" t="s">
        <v>21</v>
      </c>
      <c r="B8" s="21">
        <f t="shared" si="0"/>
        <v>0.30499999999999999</v>
      </c>
      <c r="C8" s="22">
        <f t="shared" si="1"/>
        <v>0.32100000000000001</v>
      </c>
      <c r="D8" s="23">
        <f t="shared" si="17"/>
        <v>45.355121284891801</v>
      </c>
      <c r="E8" s="23">
        <f t="shared" si="2"/>
        <v>1.2000000000000001E-3</v>
      </c>
      <c r="F8" s="23">
        <f t="shared" si="3"/>
        <v>1.2000000000000001E-3</v>
      </c>
      <c r="G8" s="24">
        <f t="shared" si="4"/>
        <v>0.34016340963668851</v>
      </c>
      <c r="H8" s="21">
        <f t="shared" si="5"/>
        <v>0.30499999999999999</v>
      </c>
      <c r="I8" s="22">
        <f t="shared" si="6"/>
        <v>0.32100000000000001</v>
      </c>
      <c r="J8" s="23">
        <f t="shared" si="18"/>
        <v>45.355121284891801</v>
      </c>
      <c r="K8" s="23">
        <f t="shared" si="7"/>
        <v>4.1999999999999997E-3</v>
      </c>
      <c r="L8" s="23">
        <f t="shared" si="8"/>
        <v>4.1999999999999997E-3</v>
      </c>
      <c r="M8" s="25">
        <f t="shared" si="9"/>
        <v>0.20409804578201313</v>
      </c>
      <c r="N8" s="21">
        <f t="shared" si="10"/>
        <v>0.30499999999999999</v>
      </c>
      <c r="O8" s="22">
        <f t="shared" si="11"/>
        <v>0.32100000000000001</v>
      </c>
      <c r="P8" s="23">
        <f t="shared" si="19"/>
        <v>45.355121284891801</v>
      </c>
      <c r="Q8" s="23">
        <f t="shared" si="12"/>
        <v>4.1999999999999997E-3</v>
      </c>
      <c r="R8" s="23">
        <f t="shared" si="13"/>
        <v>4.1999999999999997E-3</v>
      </c>
      <c r="S8" s="25">
        <f t="shared" si="14"/>
        <v>0.20409804578201313</v>
      </c>
      <c r="T8" s="156">
        <f t="shared" si="15"/>
        <v>1.7000000000000001E-2</v>
      </c>
      <c r="U8" s="26">
        <f t="shared" si="16"/>
        <v>4.0000000000000001E-3</v>
      </c>
      <c r="V8" s="27">
        <v>2.2000000000000002</v>
      </c>
      <c r="X8" s="1" t="s">
        <v>250</v>
      </c>
      <c r="Y8" s="23" t="s">
        <v>24</v>
      </c>
      <c r="Z8" s="29">
        <v>180</v>
      </c>
      <c r="AA8" s="29">
        <v>19</v>
      </c>
      <c r="AB8" s="23">
        <f t="shared" si="20"/>
        <v>236</v>
      </c>
      <c r="AC8" s="30">
        <f t="shared" si="21"/>
        <v>213.42952386529154</v>
      </c>
      <c r="AD8" s="141">
        <f t="shared" si="22"/>
        <v>237.06059069206782</v>
      </c>
      <c r="AE8">
        <f t="shared" si="23"/>
        <v>205.56366273478943</v>
      </c>
      <c r="AM8">
        <v>252</v>
      </c>
      <c r="AN8">
        <f t="shared" si="24"/>
        <v>1079.56832180484</v>
      </c>
    </row>
    <row r="9" spans="1:40" x14ac:dyDescent="0.3">
      <c r="A9" s="105" t="s">
        <v>136</v>
      </c>
      <c r="B9" s="21">
        <f t="shared" si="0"/>
        <v>0.30499999999999999</v>
      </c>
      <c r="C9" s="22">
        <f t="shared" si="1"/>
        <v>0.32100000000000001</v>
      </c>
      <c r="D9" s="23">
        <f t="shared" si="17"/>
        <v>23.806327909491163</v>
      </c>
      <c r="E9" s="23">
        <f t="shared" si="2"/>
        <v>1.2000000000000001E-3</v>
      </c>
      <c r="F9" s="23">
        <f t="shared" si="3"/>
        <v>1.2000000000000001E-3</v>
      </c>
      <c r="G9" s="24">
        <f t="shared" si="4"/>
        <v>0.17854745932118371</v>
      </c>
      <c r="H9" s="21">
        <f t="shared" si="5"/>
        <v>0.30499999999999999</v>
      </c>
      <c r="I9" s="22">
        <f t="shared" si="6"/>
        <v>0.32100000000000001</v>
      </c>
      <c r="J9" s="23">
        <f t="shared" si="18"/>
        <v>23.806327909491163</v>
      </c>
      <c r="K9" s="23">
        <f t="shared" si="7"/>
        <v>4.1999999999999997E-3</v>
      </c>
      <c r="L9" s="23">
        <f t="shared" si="8"/>
        <v>4.1999999999999997E-3</v>
      </c>
      <c r="M9" s="25">
        <f t="shared" si="9"/>
        <v>0.10712847559271024</v>
      </c>
      <c r="N9" s="21">
        <f t="shared" si="10"/>
        <v>0.30499999999999999</v>
      </c>
      <c r="O9" s="22">
        <f t="shared" si="11"/>
        <v>0.32100000000000001</v>
      </c>
      <c r="P9" s="23">
        <f t="shared" si="19"/>
        <v>23.806327909491163</v>
      </c>
      <c r="Q9" s="23">
        <f t="shared" si="12"/>
        <v>4.1999999999999997E-3</v>
      </c>
      <c r="R9" s="23">
        <f t="shared" si="13"/>
        <v>4.1999999999999997E-3</v>
      </c>
      <c r="S9" s="25">
        <f t="shared" si="14"/>
        <v>0.10712847559271024</v>
      </c>
      <c r="T9" s="156">
        <f t="shared" si="15"/>
        <v>1.7000000000000001E-2</v>
      </c>
      <c r="U9" s="26">
        <f t="shared" si="16"/>
        <v>4.0000000000000001E-3</v>
      </c>
      <c r="V9" s="27">
        <v>2.2000000000000002</v>
      </c>
      <c r="X9" s="1" t="s">
        <v>251</v>
      </c>
      <c r="Y9" s="23" t="s">
        <v>26</v>
      </c>
      <c r="Z9" s="29">
        <v>90</v>
      </c>
      <c r="AA9" s="29">
        <v>20</v>
      </c>
      <c r="AB9" s="23">
        <f t="shared" si="20"/>
        <v>235</v>
      </c>
      <c r="AC9" s="30">
        <f t="shared" si="21"/>
        <v>107.7163451890015</v>
      </c>
      <c r="AD9" s="141">
        <f t="shared" si="22"/>
        <v>119.69755132619066</v>
      </c>
      <c r="AE9">
        <f t="shared" si="23"/>
        <v>103.79400050917243</v>
      </c>
      <c r="AM9">
        <v>251</v>
      </c>
      <c r="AN9">
        <f t="shared" si="24"/>
        <v>1070.1659530608936</v>
      </c>
    </row>
    <row r="10" spans="1:40" x14ac:dyDescent="0.3">
      <c r="A10" s="20" t="s">
        <v>23</v>
      </c>
      <c r="B10" s="21">
        <f t="shared" si="0"/>
        <v>0.30499999999999999</v>
      </c>
      <c r="C10" s="22">
        <f t="shared" si="1"/>
        <v>0.32100000000000001</v>
      </c>
      <c r="D10" s="23">
        <f t="shared" si="17"/>
        <v>9.5295600322336913</v>
      </c>
      <c r="E10" s="23">
        <f t="shared" si="2"/>
        <v>1.2000000000000001E-3</v>
      </c>
      <c r="F10" s="23">
        <f t="shared" si="3"/>
        <v>1.2000000000000001E-3</v>
      </c>
      <c r="G10" s="24">
        <f t="shared" si="4"/>
        <v>7.1471700241752686E-2</v>
      </c>
      <c r="H10" s="21">
        <f t="shared" si="5"/>
        <v>0.30499999999999999</v>
      </c>
      <c r="I10" s="22">
        <f t="shared" si="6"/>
        <v>0.32100000000000001</v>
      </c>
      <c r="J10" s="23">
        <f t="shared" si="18"/>
        <v>9.5295600322336913</v>
      </c>
      <c r="K10" s="23">
        <f t="shared" si="7"/>
        <v>4.1999999999999997E-3</v>
      </c>
      <c r="L10" s="23">
        <f t="shared" si="8"/>
        <v>4.1999999999999997E-3</v>
      </c>
      <c r="M10" s="25">
        <f t="shared" si="9"/>
        <v>4.2883020145051617E-2</v>
      </c>
      <c r="N10" s="21">
        <f t="shared" si="10"/>
        <v>0.30499999999999999</v>
      </c>
      <c r="O10" s="22">
        <f t="shared" si="11"/>
        <v>0.32100000000000001</v>
      </c>
      <c r="P10" s="23">
        <f t="shared" si="19"/>
        <v>9.5295600322336913</v>
      </c>
      <c r="Q10" s="23">
        <f t="shared" si="12"/>
        <v>4.1999999999999997E-3</v>
      </c>
      <c r="R10" s="23">
        <f t="shared" si="13"/>
        <v>4.1999999999999997E-3</v>
      </c>
      <c r="S10" s="25">
        <f t="shared" si="14"/>
        <v>4.2883020145051617E-2</v>
      </c>
      <c r="T10" s="156">
        <f t="shared" si="15"/>
        <v>1.7000000000000001E-2</v>
      </c>
      <c r="U10" s="26">
        <f t="shared" si="16"/>
        <v>4.0000000000000001E-3</v>
      </c>
      <c r="V10" s="27">
        <v>2.2000000000000002</v>
      </c>
      <c r="X10" s="1" t="s">
        <v>252</v>
      </c>
      <c r="Y10" s="23" t="s">
        <v>28</v>
      </c>
      <c r="Z10" s="29">
        <v>60</v>
      </c>
      <c r="AA10" s="29">
        <v>20</v>
      </c>
      <c r="AB10" s="23">
        <f t="shared" si="20"/>
        <v>235</v>
      </c>
      <c r="AC10" s="30">
        <f t="shared" si="21"/>
        <v>71.810896792667663</v>
      </c>
      <c r="AD10" s="141">
        <f t="shared" si="22"/>
        <v>79.798367550793785</v>
      </c>
      <c r="AE10">
        <f t="shared" si="23"/>
        <v>69.19600033944829</v>
      </c>
      <c r="AM10">
        <v>250</v>
      </c>
      <c r="AN10">
        <f t="shared" si="24"/>
        <v>1060.8084286451033</v>
      </c>
    </row>
    <row r="11" spans="1:40" x14ac:dyDescent="0.3">
      <c r="A11" s="105" t="s">
        <v>137</v>
      </c>
      <c r="B11" s="21">
        <f t="shared" si="0"/>
        <v>0.30499999999999999</v>
      </c>
      <c r="C11" s="22">
        <f t="shared" si="1"/>
        <v>0.32100000000000001</v>
      </c>
      <c r="D11" s="23">
        <f t="shared" si="17"/>
        <v>4.9417226014826952</v>
      </c>
      <c r="E11" s="23">
        <f t="shared" si="2"/>
        <v>1.65E-3</v>
      </c>
      <c r="F11" s="23">
        <f t="shared" si="3"/>
        <v>1.65E-3</v>
      </c>
      <c r="G11" s="24">
        <f t="shared" si="4"/>
        <v>3.7062919511120215E-2</v>
      </c>
      <c r="H11" s="21">
        <f t="shared" si="5"/>
        <v>0.30499999999999999</v>
      </c>
      <c r="I11" s="22">
        <f t="shared" si="6"/>
        <v>0.32100000000000001</v>
      </c>
      <c r="J11" s="23">
        <f t="shared" si="18"/>
        <v>4.9417226014826952</v>
      </c>
      <c r="K11" s="23">
        <f t="shared" si="7"/>
        <v>1.65E-3</v>
      </c>
      <c r="L11" s="23">
        <f t="shared" si="8"/>
        <v>1.65E-3</v>
      </c>
      <c r="M11" s="25">
        <f t="shared" si="9"/>
        <v>2.2237751706672131E-2</v>
      </c>
      <c r="N11" s="21">
        <f t="shared" si="10"/>
        <v>0.30499999999999999</v>
      </c>
      <c r="O11" s="22">
        <f t="shared" si="11"/>
        <v>0.32100000000000001</v>
      </c>
      <c r="P11" s="23">
        <f t="shared" si="19"/>
        <v>4.9417226014826952</v>
      </c>
      <c r="Q11" s="23">
        <f t="shared" si="12"/>
        <v>1.65E-3</v>
      </c>
      <c r="R11" s="23">
        <f t="shared" si="13"/>
        <v>1.65E-3</v>
      </c>
      <c r="S11" s="25">
        <f t="shared" si="14"/>
        <v>2.2237751706672131E-2</v>
      </c>
      <c r="T11" s="156">
        <f t="shared" si="15"/>
        <v>2.3E-2</v>
      </c>
      <c r="U11" s="26">
        <f t="shared" si="16"/>
        <v>5.0000000000000001E-3</v>
      </c>
      <c r="V11" s="27">
        <v>2.2000000000000002</v>
      </c>
      <c r="X11" s="1" t="s">
        <v>253</v>
      </c>
      <c r="Y11" s="23" t="s">
        <v>30</v>
      </c>
      <c r="Z11" s="29">
        <v>40</v>
      </c>
      <c r="AA11" s="29">
        <v>22</v>
      </c>
      <c r="AB11" s="23">
        <f t="shared" si="20"/>
        <v>233</v>
      </c>
      <c r="AC11" s="30">
        <f t="shared" si="21"/>
        <v>48.782647012671681</v>
      </c>
      <c r="AD11" s="141">
        <f t="shared" si="22"/>
        <v>53.725156539923077</v>
      </c>
      <c r="AE11">
        <f t="shared" si="23"/>
        <v>46.586992494640953</v>
      </c>
      <c r="AM11">
        <v>249</v>
      </c>
      <c r="AN11">
        <f t="shared" si="24"/>
        <v>1051.4957127677799</v>
      </c>
    </row>
    <row r="12" spans="1:40" x14ac:dyDescent="0.3">
      <c r="A12" s="20" t="s">
        <v>25</v>
      </c>
      <c r="B12" s="21">
        <f t="shared" si="0"/>
        <v>0.30499999999999999</v>
      </c>
      <c r="C12" s="22">
        <f t="shared" si="1"/>
        <v>0.32100000000000001</v>
      </c>
      <c r="D12" s="23">
        <f t="shared" si="17"/>
        <v>1.9296471117591987</v>
      </c>
      <c r="E12" s="23">
        <f t="shared" si="2"/>
        <v>3.3E-3</v>
      </c>
      <c r="F12" s="23">
        <f t="shared" si="3"/>
        <v>3.3E-3</v>
      </c>
      <c r="G12" s="24">
        <f t="shared" si="4"/>
        <v>1.4472353338193989E-2</v>
      </c>
      <c r="H12" s="21">
        <f t="shared" si="5"/>
        <v>0.30499999999999999</v>
      </c>
      <c r="I12" s="22">
        <f t="shared" si="6"/>
        <v>0.32100000000000001</v>
      </c>
      <c r="J12" s="23">
        <f t="shared" si="18"/>
        <v>1.9296471117591987</v>
      </c>
      <c r="K12" s="23">
        <f t="shared" si="7"/>
        <v>3.7499999999999999E-3</v>
      </c>
      <c r="L12" s="23">
        <f t="shared" si="8"/>
        <v>3.7499999999999999E-3</v>
      </c>
      <c r="M12" s="25">
        <f t="shared" si="9"/>
        <v>8.6834120029163943E-3</v>
      </c>
      <c r="N12" s="21">
        <f t="shared" si="10"/>
        <v>0.30499999999999999</v>
      </c>
      <c r="O12" s="22">
        <f t="shared" si="11"/>
        <v>0.32100000000000001</v>
      </c>
      <c r="P12" s="23">
        <f t="shared" si="19"/>
        <v>1.9296471117591987</v>
      </c>
      <c r="Q12" s="23">
        <f t="shared" si="12"/>
        <v>3.7499999999999999E-3</v>
      </c>
      <c r="R12" s="23">
        <f t="shared" si="13"/>
        <v>3.7499999999999999E-3</v>
      </c>
      <c r="S12" s="25">
        <f t="shared" si="14"/>
        <v>8.6834120029163943E-3</v>
      </c>
      <c r="T12" s="156">
        <f t="shared" si="15"/>
        <v>5.0000000000000001E-3</v>
      </c>
      <c r="U12" s="26">
        <f t="shared" si="16"/>
        <v>2E-3</v>
      </c>
      <c r="V12" s="27">
        <v>2.2000000000000002</v>
      </c>
      <c r="X12" s="1" t="s">
        <v>254</v>
      </c>
      <c r="Y12" s="23" t="s">
        <v>32</v>
      </c>
      <c r="Z12" s="29">
        <v>20</v>
      </c>
      <c r="AA12" s="29">
        <v>22</v>
      </c>
      <c r="AB12" s="23">
        <f t="shared" si="20"/>
        <v>233</v>
      </c>
      <c r="AC12" s="30">
        <f t="shared" si="21"/>
        <v>24.391323506335841</v>
      </c>
      <c r="AD12" s="141">
        <f t="shared" si="22"/>
        <v>26.862578269961539</v>
      </c>
      <c r="AE12">
        <f t="shared" si="23"/>
        <v>23.293496247320476</v>
      </c>
      <c r="AM12">
        <v>248</v>
      </c>
      <c r="AN12">
        <f t="shared" si="24"/>
        <v>1042.2277695245225</v>
      </c>
    </row>
    <row r="13" spans="1:40" x14ac:dyDescent="0.3">
      <c r="A13" s="20" t="s">
        <v>27</v>
      </c>
      <c r="B13" s="21">
        <f t="shared" si="0"/>
        <v>0.30499999999999999</v>
      </c>
      <c r="C13" s="22">
        <f t="shared" si="1"/>
        <v>0.32100000000000001</v>
      </c>
      <c r="D13" s="23">
        <f t="shared" si="17"/>
        <v>0.36082183585866351</v>
      </c>
      <c r="E13" s="23">
        <f t="shared" si="2"/>
        <v>3.3E-3</v>
      </c>
      <c r="F13" s="23">
        <f t="shared" si="3"/>
        <v>3.3E-3</v>
      </c>
      <c r="G13" s="24">
        <f t="shared" si="4"/>
        <v>5.4123275378799521E-3</v>
      </c>
      <c r="H13" s="21">
        <f t="shared" si="5"/>
        <v>0.30499999999999999</v>
      </c>
      <c r="I13" s="22">
        <f t="shared" si="6"/>
        <v>0.32100000000000001</v>
      </c>
      <c r="J13" s="23">
        <f t="shared" si="18"/>
        <v>0.36082183585866351</v>
      </c>
      <c r="K13" s="23">
        <f t="shared" si="7"/>
        <v>3.7499999999999999E-3</v>
      </c>
      <c r="L13" s="23">
        <f t="shared" si="8"/>
        <v>3.7499999999999999E-3</v>
      </c>
      <c r="M13" s="25">
        <f t="shared" si="9"/>
        <v>5.4123275378799521E-3</v>
      </c>
      <c r="N13" s="21">
        <f t="shared" si="10"/>
        <v>0.30499999999999999</v>
      </c>
      <c r="O13" s="22">
        <f t="shared" si="11"/>
        <v>0.32100000000000001</v>
      </c>
      <c r="P13" s="23">
        <f t="shared" si="19"/>
        <v>0.36082183585866351</v>
      </c>
      <c r="Q13" s="23">
        <f t="shared" si="12"/>
        <v>3.7499999999999999E-3</v>
      </c>
      <c r="R13" s="23">
        <f t="shared" si="13"/>
        <v>3.7499999999999999E-3</v>
      </c>
      <c r="S13" s="25">
        <f t="shared" si="14"/>
        <v>5.4123275378799521E-3</v>
      </c>
      <c r="T13" s="156">
        <f t="shared" si="15"/>
        <v>5.0000000000000001E-3</v>
      </c>
      <c r="U13" s="26">
        <f t="shared" si="16"/>
        <v>2E-3</v>
      </c>
      <c r="V13" s="27">
        <v>2.2000000000000002</v>
      </c>
      <c r="X13" s="1" t="s">
        <v>255</v>
      </c>
      <c r="Y13" s="23" t="s">
        <v>34</v>
      </c>
      <c r="Z13" s="29">
        <v>10</v>
      </c>
      <c r="AA13" s="29">
        <v>22</v>
      </c>
      <c r="AB13" s="23">
        <f t="shared" si="20"/>
        <v>233</v>
      </c>
      <c r="AC13" s="30">
        <f t="shared" si="21"/>
        <v>12.19566175316792</v>
      </c>
      <c r="AD13" s="141">
        <f t="shared" si="22"/>
        <v>13.431289134980769</v>
      </c>
      <c r="AE13">
        <f t="shared" si="23"/>
        <v>11.646748123660238</v>
      </c>
      <c r="AM13">
        <v>247</v>
      </c>
      <c r="AN13">
        <f t="shared" si="24"/>
        <v>1033.0045628953887</v>
      </c>
    </row>
    <row r="14" spans="1:40" x14ac:dyDescent="0.3">
      <c r="A14" s="31" t="s">
        <v>29</v>
      </c>
      <c r="B14" s="21">
        <f t="shared" si="0"/>
        <v>0.28000000000000003</v>
      </c>
      <c r="C14" s="22">
        <f t="shared" si="1"/>
        <v>0.33100000000000002</v>
      </c>
      <c r="D14" s="23">
        <f t="shared" si="17"/>
        <v>2.2926782675983266E-2</v>
      </c>
      <c r="E14" s="22">
        <f t="shared" si="2"/>
        <v>4.5000000000000005E-3</v>
      </c>
      <c r="F14" s="23">
        <f t="shared" si="3"/>
        <v>4.5000000000000005E-3</v>
      </c>
      <c r="G14" s="24">
        <f t="shared" si="4"/>
        <v>6.8780348027949799E-4</v>
      </c>
      <c r="H14" s="21">
        <f t="shared" si="5"/>
        <v>0.28000000000000003</v>
      </c>
      <c r="I14" s="22">
        <f t="shared" si="6"/>
        <v>0.33100000000000002</v>
      </c>
      <c r="J14" s="23">
        <f t="shared" si="18"/>
        <v>2.2926782675983266E-2</v>
      </c>
      <c r="K14" s="23">
        <f t="shared" si="7"/>
        <v>5.2500000000000003E-3</v>
      </c>
      <c r="L14" s="23">
        <f t="shared" si="8"/>
        <v>5.2500000000000003E-3</v>
      </c>
      <c r="M14" s="25">
        <f t="shared" si="9"/>
        <v>6.8780348027949799E-4</v>
      </c>
      <c r="N14" s="21">
        <f t="shared" si="10"/>
        <v>0.28000000000000003</v>
      </c>
      <c r="O14" s="22">
        <f t="shared" si="11"/>
        <v>0.33100000000000002</v>
      </c>
      <c r="P14" s="23">
        <f t="shared" si="19"/>
        <v>2.2926782675983266E-2</v>
      </c>
      <c r="Q14" s="23">
        <f t="shared" si="12"/>
        <v>5.2500000000000003E-3</v>
      </c>
      <c r="R14" s="23">
        <f t="shared" si="13"/>
        <v>5.2500000000000003E-3</v>
      </c>
      <c r="S14" s="25">
        <f t="shared" si="14"/>
        <v>6.8780348027949799E-4</v>
      </c>
      <c r="T14" s="156">
        <f t="shared" si="15"/>
        <v>5.0000000000000001E-3</v>
      </c>
      <c r="U14" s="26">
        <f t="shared" si="16"/>
        <v>2E-3</v>
      </c>
      <c r="V14" s="32">
        <v>2.2000000000000002</v>
      </c>
      <c r="X14" s="1" t="s">
        <v>256</v>
      </c>
      <c r="Y14" s="23" t="s">
        <v>36</v>
      </c>
      <c r="Z14" s="29">
        <v>7</v>
      </c>
      <c r="AA14" s="29">
        <v>23</v>
      </c>
      <c r="AB14" s="23">
        <f t="shared" si="20"/>
        <v>232</v>
      </c>
      <c r="AC14" s="30">
        <f t="shared" si="21"/>
        <v>8.6181266126590383</v>
      </c>
      <c r="AD14" s="141">
        <f t="shared" si="22"/>
        <v>9.495326291981792</v>
      </c>
      <c r="AE14">
        <f t="shared" si="23"/>
        <v>8.233734868134011</v>
      </c>
      <c r="AM14">
        <v>246</v>
      </c>
      <c r="AN14">
        <f t="shared" si="24"/>
        <v>1023.8260567440541</v>
      </c>
    </row>
    <row r="15" spans="1:40" x14ac:dyDescent="0.3">
      <c r="A15" s="9" t="s">
        <v>31</v>
      </c>
      <c r="B15" s="10">
        <f t="shared" si="0"/>
        <v>0.30499999999999999</v>
      </c>
      <c r="C15" s="11">
        <f t="shared" si="1"/>
        <v>0.32100000000000001</v>
      </c>
      <c r="D15" s="12">
        <f>$AD6</f>
        <v>767.50812894528212</v>
      </c>
      <c r="E15" s="11">
        <f t="shared" si="2"/>
        <v>1.2000000000000001E-3</v>
      </c>
      <c r="F15" s="112">
        <f t="shared" si="3"/>
        <v>1.2000000000000001E-3</v>
      </c>
      <c r="G15" s="14">
        <f t="shared" si="4"/>
        <v>5.7563109670896155</v>
      </c>
      <c r="H15" s="10">
        <f t="shared" si="5"/>
        <v>0.30499999999999999</v>
      </c>
      <c r="I15" s="11">
        <f t="shared" si="6"/>
        <v>0.32100000000000001</v>
      </c>
      <c r="J15" s="12">
        <f>$AD6</f>
        <v>767.50812894528212</v>
      </c>
      <c r="K15" s="13">
        <f t="shared" si="7"/>
        <v>4.1999999999999997E-3</v>
      </c>
      <c r="L15" s="13">
        <f t="shared" si="8"/>
        <v>4.1999999999999997E-3</v>
      </c>
      <c r="M15" s="15">
        <f t="shared" si="9"/>
        <v>3.4537865802537699</v>
      </c>
      <c r="N15" s="10">
        <f t="shared" si="10"/>
        <v>0.30499999999999999</v>
      </c>
      <c r="O15" s="11">
        <f t="shared" si="11"/>
        <v>0.32100000000000001</v>
      </c>
      <c r="P15" s="12">
        <f>$AD6</f>
        <v>767.50812894528212</v>
      </c>
      <c r="Q15" s="13">
        <f t="shared" si="12"/>
        <v>4.1999999999999997E-3</v>
      </c>
      <c r="R15" s="13">
        <f t="shared" si="13"/>
        <v>4.1999999999999997E-3</v>
      </c>
      <c r="S15" s="15">
        <f t="shared" si="14"/>
        <v>3.4537865802537699</v>
      </c>
      <c r="T15" s="155">
        <f t="shared" si="15"/>
        <v>1.7000000000000001E-2</v>
      </c>
      <c r="U15" s="16">
        <f t="shared" si="16"/>
        <v>4.0000000000000001E-3</v>
      </c>
      <c r="V15" s="17" t="s">
        <v>11</v>
      </c>
      <c r="X15" s="1" t="s">
        <v>257</v>
      </c>
      <c r="Y15" s="23" t="s">
        <v>38</v>
      </c>
      <c r="Z15" s="29">
        <v>4</v>
      </c>
      <c r="AA15" s="29">
        <v>25</v>
      </c>
      <c r="AB15" s="23">
        <f t="shared" si="20"/>
        <v>230</v>
      </c>
      <c r="AC15" s="30">
        <f t="shared" si="21"/>
        <v>5.0193461731938092</v>
      </c>
      <c r="AD15" s="141">
        <f t="shared" si="22"/>
        <v>5.4800609169471537</v>
      </c>
      <c r="AE15">
        <f t="shared" si="23"/>
        <v>4.7519555688642727</v>
      </c>
      <c r="AM15">
        <v>245</v>
      </c>
      <c r="AN15">
        <f t="shared" si="24"/>
        <v>1014.6922148169621</v>
      </c>
    </row>
    <row r="16" spans="1:40" x14ac:dyDescent="0.3">
      <c r="A16" s="20" t="s">
        <v>33</v>
      </c>
      <c r="B16" s="21">
        <f t="shared" si="0"/>
        <v>0.30499999999999999</v>
      </c>
      <c r="C16" s="22">
        <f t="shared" si="1"/>
        <v>0.32100000000000001</v>
      </c>
      <c r="D16" s="23">
        <f>VLOOKUP(LEFT($A16,FIND("_",$A16)-1),$X$5:$AD$16,6,FALSE)*(VALUE(SUBSTITUTE($A16,LEFT($A16,4),""))/255)^$V16</f>
        <v>363.04455419648599</v>
      </c>
      <c r="E16" s="23">
        <f t="shared" si="2"/>
        <v>1.2000000000000001E-3</v>
      </c>
      <c r="F16" s="23">
        <f t="shared" si="3"/>
        <v>1.2000000000000001E-3</v>
      </c>
      <c r="G16" s="24">
        <f t="shared" si="4"/>
        <v>2.7228341564736449</v>
      </c>
      <c r="H16" s="21">
        <f t="shared" si="5"/>
        <v>0.30499999999999999</v>
      </c>
      <c r="I16" s="22">
        <f t="shared" si="6"/>
        <v>0.32100000000000001</v>
      </c>
      <c r="J16" s="23">
        <f>VLOOKUP(LEFT($A16,FIND("_",$A16)-1),$X$5:$AD$16,6,FALSE)*(VALUE(SUBSTITUTE($A16,LEFT($A16,4),""))/255)^$V16</f>
        <v>363.04455419648599</v>
      </c>
      <c r="K16" s="23">
        <f t="shared" si="7"/>
        <v>4.1999999999999997E-3</v>
      </c>
      <c r="L16" s="23">
        <f t="shared" si="8"/>
        <v>4.1999999999999997E-3</v>
      </c>
      <c r="M16" s="25">
        <f t="shared" si="9"/>
        <v>1.6337004938841873</v>
      </c>
      <c r="N16" s="21">
        <f t="shared" si="10"/>
        <v>0.30499999999999999</v>
      </c>
      <c r="O16" s="22">
        <f t="shared" si="11"/>
        <v>0.32100000000000001</v>
      </c>
      <c r="P16" s="23">
        <f>VLOOKUP(LEFT($A16,FIND("_",$A16)-1),$X$5:$AD$16,6,FALSE)*(VALUE(SUBSTITUTE($A16,LEFT($A16,4),""))/255)^$V16</f>
        <v>363.04455419648599</v>
      </c>
      <c r="Q16" s="23">
        <f t="shared" si="12"/>
        <v>4.1999999999999997E-3</v>
      </c>
      <c r="R16" s="23">
        <f t="shared" si="13"/>
        <v>4.1999999999999997E-3</v>
      </c>
      <c r="S16" s="25">
        <f t="shared" si="14"/>
        <v>1.6337004938841873</v>
      </c>
      <c r="T16" s="156">
        <f t="shared" si="15"/>
        <v>1.7000000000000001E-2</v>
      </c>
      <c r="U16" s="26">
        <f t="shared" si="16"/>
        <v>4.0000000000000001E-3</v>
      </c>
      <c r="V16" s="27">
        <v>2.2000000000000002</v>
      </c>
      <c r="X16" s="1" t="s">
        <v>258</v>
      </c>
      <c r="Y16" s="23" t="s">
        <v>129</v>
      </c>
      <c r="Z16" s="29">
        <v>2</v>
      </c>
      <c r="AA16" s="29">
        <v>27</v>
      </c>
      <c r="AB16" s="23">
        <f t="shared" si="20"/>
        <v>228</v>
      </c>
      <c r="AC16" s="30">
        <f t="shared" si="21"/>
        <v>2.5583604298176073</v>
      </c>
      <c r="AD16" s="141">
        <f t="shared" si="22"/>
        <v>2.7953831304926156</v>
      </c>
      <c r="AE16">
        <f t="shared" si="23"/>
        <v>2.4239760534365837</v>
      </c>
      <c r="AM16">
        <v>244</v>
      </c>
      <c r="AN16">
        <f t="shared" si="24"/>
        <v>1005.6030007424662</v>
      </c>
    </row>
    <row r="17" spans="1:40" x14ac:dyDescent="0.3">
      <c r="A17" s="20" t="s">
        <v>35</v>
      </c>
      <c r="B17" s="21">
        <f t="shared" si="0"/>
        <v>0.30499999999999999</v>
      </c>
      <c r="C17" s="22">
        <f t="shared" si="1"/>
        <v>0.32100000000000001</v>
      </c>
      <c r="D17" s="23">
        <f t="shared" ref="D17:D25" si="25">VLOOKUP(LEFT($A17,FIND("_",$A17)-1),$X$5:$AD$16,6,FALSE)*(VALUE(SUBSTITUTE($A17,LEFT($A17,4),""))/255)^$V17</f>
        <v>147.92947117612468</v>
      </c>
      <c r="E17" s="23">
        <f t="shared" si="2"/>
        <v>1.2000000000000001E-3</v>
      </c>
      <c r="F17" s="23">
        <f t="shared" si="3"/>
        <v>1.2000000000000001E-3</v>
      </c>
      <c r="G17" s="24">
        <f t="shared" si="4"/>
        <v>1.109471033820935</v>
      </c>
      <c r="H17" s="21">
        <f t="shared" si="5"/>
        <v>0.30499999999999999</v>
      </c>
      <c r="I17" s="22">
        <f t="shared" si="6"/>
        <v>0.32100000000000001</v>
      </c>
      <c r="J17" s="23">
        <f t="shared" ref="J17:J25" si="26">VLOOKUP(LEFT($A17,FIND("_",$A17)-1),$X$5:$AD$16,6,FALSE)*(VALUE(SUBSTITUTE($A17,LEFT($A17,4),""))/255)^$V17</f>
        <v>147.92947117612468</v>
      </c>
      <c r="K17" s="23">
        <f t="shared" si="7"/>
        <v>4.1999999999999997E-3</v>
      </c>
      <c r="L17" s="23">
        <f t="shared" si="8"/>
        <v>4.1999999999999997E-3</v>
      </c>
      <c r="M17" s="25">
        <f t="shared" si="9"/>
        <v>0.66568262029256109</v>
      </c>
      <c r="N17" s="21">
        <f t="shared" si="10"/>
        <v>0.30499999999999999</v>
      </c>
      <c r="O17" s="22">
        <f t="shared" si="11"/>
        <v>0.32100000000000001</v>
      </c>
      <c r="P17" s="23">
        <f t="shared" ref="P17:P25" si="27">VLOOKUP(LEFT($A17,FIND("_",$A17)-1),$X$5:$AD$16,6,FALSE)*(VALUE(SUBSTITUTE($A17,LEFT($A17,4),""))/255)^$V17</f>
        <v>147.92947117612468</v>
      </c>
      <c r="Q17" s="23">
        <f t="shared" si="12"/>
        <v>4.1999999999999997E-3</v>
      </c>
      <c r="R17" s="23">
        <f t="shared" si="13"/>
        <v>4.1999999999999997E-3</v>
      </c>
      <c r="S17" s="25">
        <f t="shared" si="14"/>
        <v>0.66568262029256109</v>
      </c>
      <c r="T17" s="156">
        <f t="shared" si="15"/>
        <v>1.7000000000000001E-2</v>
      </c>
      <c r="U17" s="26">
        <f t="shared" si="16"/>
        <v>4.0000000000000001E-3</v>
      </c>
      <c r="V17" s="27">
        <v>2.2000000000000002</v>
      </c>
      <c r="Y17" s="1"/>
      <c r="Z17" s="1"/>
      <c r="AA17" s="1"/>
      <c r="AB17" s="1"/>
      <c r="AM17">
        <v>243</v>
      </c>
      <c r="AN17">
        <f t="shared" si="24"/>
        <v>996.55837802995961</v>
      </c>
    </row>
    <row r="18" spans="1:40" x14ac:dyDescent="0.3">
      <c r="A18" s="105" t="s">
        <v>138</v>
      </c>
      <c r="B18" s="21">
        <f t="shared" si="0"/>
        <v>0.30499999999999999</v>
      </c>
      <c r="C18" s="22">
        <f t="shared" si="1"/>
        <v>0.32100000000000001</v>
      </c>
      <c r="D18" s="23">
        <f t="shared" si="25"/>
        <v>78.104930494546323</v>
      </c>
      <c r="E18" s="23">
        <f t="shared" si="2"/>
        <v>1.2000000000000001E-3</v>
      </c>
      <c r="F18" s="23">
        <f t="shared" si="3"/>
        <v>1.2000000000000001E-3</v>
      </c>
      <c r="G18" s="24">
        <f t="shared" si="4"/>
        <v>0.58578697870909735</v>
      </c>
      <c r="H18" s="21">
        <f t="shared" si="5"/>
        <v>0.30499999999999999</v>
      </c>
      <c r="I18" s="22">
        <f t="shared" si="6"/>
        <v>0.32100000000000001</v>
      </c>
      <c r="J18" s="23">
        <f t="shared" si="26"/>
        <v>78.104930494546323</v>
      </c>
      <c r="K18" s="23">
        <f t="shared" si="7"/>
        <v>4.1999999999999997E-3</v>
      </c>
      <c r="L18" s="23">
        <f t="shared" si="8"/>
        <v>4.1999999999999997E-3</v>
      </c>
      <c r="M18" s="25">
        <f t="shared" si="9"/>
        <v>0.35147218722545848</v>
      </c>
      <c r="N18" s="21">
        <f t="shared" si="10"/>
        <v>0.30499999999999999</v>
      </c>
      <c r="O18" s="22">
        <f t="shared" si="11"/>
        <v>0.32100000000000001</v>
      </c>
      <c r="P18" s="23">
        <f t="shared" si="27"/>
        <v>78.104930494546323</v>
      </c>
      <c r="Q18" s="23">
        <f t="shared" si="12"/>
        <v>4.1999999999999997E-3</v>
      </c>
      <c r="R18" s="23">
        <f t="shared" si="13"/>
        <v>4.1999999999999997E-3</v>
      </c>
      <c r="S18" s="25">
        <f t="shared" si="14"/>
        <v>0.35147218722545848</v>
      </c>
      <c r="T18" s="156">
        <f t="shared" si="15"/>
        <v>1.7000000000000001E-2</v>
      </c>
      <c r="U18" s="26">
        <f t="shared" si="16"/>
        <v>4.0000000000000001E-3</v>
      </c>
      <c r="V18" s="27">
        <v>2.2000000000000002</v>
      </c>
      <c r="Y18" s="7" t="s">
        <v>41</v>
      </c>
      <c r="Z18" s="8"/>
      <c r="AA18" s="8"/>
      <c r="AB18" s="1"/>
      <c r="AC18" s="7" t="s">
        <v>42</v>
      </c>
      <c r="AD18" s="8"/>
      <c r="AE18" s="8"/>
      <c r="AG18" s="7" t="s">
        <v>43</v>
      </c>
      <c r="AH18" s="8"/>
      <c r="AI18" s="8">
        <v>1.5</v>
      </c>
      <c r="AJ18" s="142">
        <v>1.5</v>
      </c>
      <c r="AM18">
        <v>242</v>
      </c>
      <c r="AN18">
        <f t="shared" si="24"/>
        <v>987.55831006899734</v>
      </c>
    </row>
    <row r="19" spans="1:40" x14ac:dyDescent="0.3">
      <c r="A19" s="20" t="s">
        <v>37</v>
      </c>
      <c r="B19" s="21">
        <f t="shared" si="0"/>
        <v>0.30499999999999999</v>
      </c>
      <c r="C19" s="22">
        <f t="shared" si="1"/>
        <v>0.32100000000000001</v>
      </c>
      <c r="D19" s="23">
        <f t="shared" si="25"/>
        <v>31.639945548419504</v>
      </c>
      <c r="E19" s="23">
        <f t="shared" si="2"/>
        <v>1.2000000000000001E-3</v>
      </c>
      <c r="F19" s="23">
        <f t="shared" si="3"/>
        <v>1.2000000000000001E-3</v>
      </c>
      <c r="G19" s="24">
        <f t="shared" si="4"/>
        <v>0.23729959161314629</v>
      </c>
      <c r="H19" s="21">
        <f t="shared" si="5"/>
        <v>0.30499999999999999</v>
      </c>
      <c r="I19" s="22">
        <f t="shared" si="6"/>
        <v>0.32100000000000001</v>
      </c>
      <c r="J19" s="23">
        <f t="shared" si="26"/>
        <v>31.639945548419504</v>
      </c>
      <c r="K19" s="23">
        <f t="shared" si="7"/>
        <v>4.1999999999999997E-3</v>
      </c>
      <c r="L19" s="23">
        <f t="shared" si="8"/>
        <v>4.1999999999999997E-3</v>
      </c>
      <c r="M19" s="25">
        <f t="shared" si="9"/>
        <v>0.14237975496788779</v>
      </c>
      <c r="N19" s="21">
        <f t="shared" si="10"/>
        <v>0.30499999999999999</v>
      </c>
      <c r="O19" s="22">
        <f t="shared" si="11"/>
        <v>0.32100000000000001</v>
      </c>
      <c r="P19" s="23">
        <f t="shared" si="27"/>
        <v>31.639945548419504</v>
      </c>
      <c r="Q19" s="23">
        <f t="shared" si="12"/>
        <v>4.1999999999999997E-3</v>
      </c>
      <c r="R19" s="23">
        <f t="shared" si="13"/>
        <v>4.1999999999999997E-3</v>
      </c>
      <c r="S19" s="25">
        <f t="shared" si="14"/>
        <v>0.14237975496788779</v>
      </c>
      <c r="T19" s="156">
        <f t="shared" si="15"/>
        <v>1.7000000000000001E-2</v>
      </c>
      <c r="U19" s="26">
        <f t="shared" si="16"/>
        <v>4.0000000000000001E-3</v>
      </c>
      <c r="V19" s="27">
        <v>2.2000000000000002</v>
      </c>
      <c r="Y19" s="19" t="s">
        <v>45</v>
      </c>
      <c r="Z19" s="19" t="s">
        <v>46</v>
      </c>
      <c r="AA19" s="19" t="s">
        <v>47</v>
      </c>
      <c r="AB19" s="1"/>
      <c r="AC19" s="19" t="s">
        <v>45</v>
      </c>
      <c r="AD19" s="19" t="s">
        <v>46</v>
      </c>
      <c r="AE19" s="19" t="s">
        <v>47</v>
      </c>
      <c r="AG19" s="19" t="s">
        <v>45</v>
      </c>
      <c r="AH19" s="19" t="s">
        <v>46</v>
      </c>
      <c r="AI19" s="19" t="s">
        <v>133</v>
      </c>
      <c r="AJ19" s="19" t="s">
        <v>134</v>
      </c>
      <c r="AM19">
        <v>241</v>
      </c>
      <c r="AN19">
        <f t="shared" si="24"/>
        <v>978.6027601284062</v>
      </c>
    </row>
    <row r="20" spans="1:40" ht="17.25" thickBot="1" x14ac:dyDescent="0.35">
      <c r="A20" s="105" t="s">
        <v>141</v>
      </c>
      <c r="B20" s="21">
        <f t="shared" si="0"/>
        <v>0.30499999999999999</v>
      </c>
      <c r="C20" s="22">
        <f t="shared" si="1"/>
        <v>0.32100000000000001</v>
      </c>
      <c r="D20" s="23">
        <f t="shared" si="25"/>
        <v>16.607406119207706</v>
      </c>
      <c r="E20" s="23">
        <f t="shared" si="2"/>
        <v>1.2000000000000001E-3</v>
      </c>
      <c r="F20" s="23">
        <f t="shared" si="3"/>
        <v>1.2000000000000001E-3</v>
      </c>
      <c r="G20" s="24">
        <f t="shared" si="4"/>
        <v>0.12455554589405779</v>
      </c>
      <c r="H20" s="21">
        <f t="shared" si="5"/>
        <v>0.30499999999999999</v>
      </c>
      <c r="I20" s="22">
        <f t="shared" si="6"/>
        <v>0.32100000000000001</v>
      </c>
      <c r="J20" s="23">
        <f t="shared" si="26"/>
        <v>16.607406119207706</v>
      </c>
      <c r="K20" s="23">
        <f t="shared" si="7"/>
        <v>4.1999999999999997E-3</v>
      </c>
      <c r="L20" s="23">
        <f t="shared" si="8"/>
        <v>4.1999999999999997E-3</v>
      </c>
      <c r="M20" s="25">
        <f t="shared" si="9"/>
        <v>7.4733327536434691E-2</v>
      </c>
      <c r="N20" s="21">
        <f t="shared" si="10"/>
        <v>0.30499999999999999</v>
      </c>
      <c r="O20" s="22">
        <f t="shared" si="11"/>
        <v>0.32100000000000001</v>
      </c>
      <c r="P20" s="23">
        <f t="shared" si="27"/>
        <v>16.607406119207706</v>
      </c>
      <c r="Q20" s="23">
        <f t="shared" si="12"/>
        <v>4.1999999999999997E-3</v>
      </c>
      <c r="R20" s="23">
        <f t="shared" si="13"/>
        <v>4.1999999999999997E-3</v>
      </c>
      <c r="S20" s="25">
        <f t="shared" si="14"/>
        <v>7.4733327536434691E-2</v>
      </c>
      <c r="T20" s="156">
        <f t="shared" si="15"/>
        <v>1.7000000000000001E-2</v>
      </c>
      <c r="U20" s="26">
        <f t="shared" si="16"/>
        <v>4.0000000000000001E-3</v>
      </c>
      <c r="V20" s="27">
        <v>2.2000000000000002</v>
      </c>
      <c r="Y20" s="23">
        <v>1</v>
      </c>
      <c r="Z20" s="23">
        <v>1200</v>
      </c>
      <c r="AA20" s="35">
        <v>0.30499999999999999</v>
      </c>
      <c r="AB20" s="1"/>
      <c r="AC20" s="23">
        <v>1</v>
      </c>
      <c r="AD20" s="23">
        <v>1200</v>
      </c>
      <c r="AE20" s="35">
        <v>0.32100000000000001</v>
      </c>
      <c r="AG20" s="36">
        <v>7</v>
      </c>
      <c r="AH20" s="36">
        <v>900</v>
      </c>
      <c r="AI20" s="37">
        <f>AI$18*AK20</f>
        <v>1.2000000000000001E-3</v>
      </c>
      <c r="AJ20" s="37">
        <f>AJ$18*AL20</f>
        <v>4.1999999999999997E-3</v>
      </c>
      <c r="AK20" s="37">
        <v>8.0000000000000004E-4</v>
      </c>
      <c r="AL20" s="37">
        <v>2.8E-3</v>
      </c>
      <c r="AM20">
        <v>240</v>
      </c>
      <c r="AN20">
        <f t="shared" si="24"/>
        <v>969.69169135538539</v>
      </c>
    </row>
    <row r="21" spans="1:40" ht="17.25" thickBot="1" x14ac:dyDescent="0.35">
      <c r="A21" s="20" t="s">
        <v>39</v>
      </c>
      <c r="B21" s="21">
        <f t="shared" si="0"/>
        <v>0.30499999999999999</v>
      </c>
      <c r="C21" s="22">
        <f t="shared" si="1"/>
        <v>0.32100000000000001</v>
      </c>
      <c r="D21" s="23">
        <f t="shared" si="25"/>
        <v>6.6478658193050864</v>
      </c>
      <c r="E21" s="23">
        <f t="shared" si="2"/>
        <v>1.65E-3</v>
      </c>
      <c r="F21" s="23">
        <f t="shared" si="3"/>
        <v>1.65E-3</v>
      </c>
      <c r="G21" s="24">
        <f t="shared" si="4"/>
        <v>4.9858993644788144E-2</v>
      </c>
      <c r="H21" s="21">
        <f t="shared" si="5"/>
        <v>0.30499999999999999</v>
      </c>
      <c r="I21" s="22">
        <f t="shared" si="6"/>
        <v>0.32100000000000001</v>
      </c>
      <c r="J21" s="23">
        <f t="shared" si="26"/>
        <v>6.6478658193050864</v>
      </c>
      <c r="K21" s="23">
        <f t="shared" si="7"/>
        <v>1.65E-3</v>
      </c>
      <c r="L21" s="23">
        <f t="shared" si="8"/>
        <v>1.65E-3</v>
      </c>
      <c r="M21" s="25">
        <f t="shared" si="9"/>
        <v>2.9915396186872893E-2</v>
      </c>
      <c r="N21" s="21">
        <f t="shared" si="10"/>
        <v>0.30499999999999999</v>
      </c>
      <c r="O21" s="22">
        <f t="shared" si="11"/>
        <v>0.32100000000000001</v>
      </c>
      <c r="P21" s="23">
        <f t="shared" si="27"/>
        <v>6.6478658193050864</v>
      </c>
      <c r="Q21" s="23">
        <f t="shared" si="12"/>
        <v>1.65E-3</v>
      </c>
      <c r="R21" s="23">
        <f t="shared" si="13"/>
        <v>1.65E-3</v>
      </c>
      <c r="S21" s="25">
        <f t="shared" si="14"/>
        <v>2.9915396186872893E-2</v>
      </c>
      <c r="T21" s="156">
        <f t="shared" si="15"/>
        <v>2.3E-2</v>
      </c>
      <c r="U21" s="26">
        <f t="shared" si="16"/>
        <v>5.0000000000000001E-3</v>
      </c>
      <c r="V21" s="27">
        <v>2.2000000000000002</v>
      </c>
      <c r="Y21" s="23">
        <v>0.3</v>
      </c>
      <c r="Z21" s="23">
        <v>1</v>
      </c>
      <c r="AA21" s="35">
        <v>0.30499999999999999</v>
      </c>
      <c r="AB21" s="1"/>
      <c r="AC21" s="23">
        <v>0.3</v>
      </c>
      <c r="AD21" s="23">
        <v>1</v>
      </c>
      <c r="AE21" s="35">
        <v>0.32100000000000001</v>
      </c>
      <c r="AG21" s="38">
        <v>4</v>
      </c>
      <c r="AH21" s="39">
        <v>7</v>
      </c>
      <c r="AI21" s="40">
        <f t="shared" ref="AI21:AI25" si="28">AI$18*AK21</f>
        <v>1.65E-3</v>
      </c>
      <c r="AJ21" s="40">
        <f t="shared" ref="AJ21:AJ25" si="29">AJ$18*AL21</f>
        <v>1.65E-3</v>
      </c>
      <c r="AK21" s="40">
        <v>1.1000000000000001E-3</v>
      </c>
      <c r="AL21" s="163">
        <v>1.1000000000000001E-3</v>
      </c>
      <c r="AM21">
        <v>239</v>
      </c>
      <c r="AN21">
        <f t="shared" si="24"/>
        <v>960.82506677459696</v>
      </c>
    </row>
    <row r="22" spans="1:40" x14ac:dyDescent="0.3">
      <c r="A22" s="105" t="s">
        <v>150</v>
      </c>
      <c r="B22" s="21">
        <f t="shared" si="0"/>
        <v>0.30499999999999999</v>
      </c>
      <c r="C22" s="22">
        <f t="shared" si="1"/>
        <v>0.32100000000000001</v>
      </c>
      <c r="D22" s="23">
        <f t="shared" si="25"/>
        <v>3.4473688879405548</v>
      </c>
      <c r="E22" s="23">
        <f t="shared" si="2"/>
        <v>3.3E-3</v>
      </c>
      <c r="F22" s="23">
        <f t="shared" si="3"/>
        <v>3.3E-3</v>
      </c>
      <c r="G22" s="24">
        <f t="shared" si="4"/>
        <v>2.585526665955416E-2</v>
      </c>
      <c r="H22" s="21">
        <f t="shared" si="5"/>
        <v>0.30499999999999999</v>
      </c>
      <c r="I22" s="22">
        <f t="shared" si="6"/>
        <v>0.32100000000000001</v>
      </c>
      <c r="J22" s="23">
        <f t="shared" si="26"/>
        <v>3.4473688879405548</v>
      </c>
      <c r="K22" s="23">
        <f t="shared" si="7"/>
        <v>3.7499999999999999E-3</v>
      </c>
      <c r="L22" s="23">
        <f t="shared" si="8"/>
        <v>3.7499999999999999E-3</v>
      </c>
      <c r="M22" s="25">
        <f t="shared" si="9"/>
        <v>1.5513159995732499E-2</v>
      </c>
      <c r="N22" s="21">
        <f t="shared" si="10"/>
        <v>0.30499999999999999</v>
      </c>
      <c r="O22" s="22">
        <f t="shared" si="11"/>
        <v>0.32100000000000001</v>
      </c>
      <c r="P22" s="23">
        <f t="shared" si="27"/>
        <v>3.4473688879405548</v>
      </c>
      <c r="Q22" s="23">
        <f t="shared" si="12"/>
        <v>3.7499999999999999E-3</v>
      </c>
      <c r="R22" s="23">
        <f t="shared" si="13"/>
        <v>3.7499999999999999E-3</v>
      </c>
      <c r="S22" s="25">
        <f t="shared" si="14"/>
        <v>1.5513159995732499E-2</v>
      </c>
      <c r="T22" s="156">
        <f t="shared" si="15"/>
        <v>5.0000000000000001E-3</v>
      </c>
      <c r="U22" s="26">
        <f t="shared" si="16"/>
        <v>2E-3</v>
      </c>
      <c r="V22" s="27">
        <v>2.2000000000000002</v>
      </c>
      <c r="Y22" s="23">
        <v>0.1</v>
      </c>
      <c r="Z22" s="23">
        <v>0.3</v>
      </c>
      <c r="AA22" s="35">
        <v>0.29899999999999999</v>
      </c>
      <c r="AB22" s="1"/>
      <c r="AC22" s="23">
        <v>0.1</v>
      </c>
      <c r="AD22" s="23">
        <v>0.3</v>
      </c>
      <c r="AE22" s="35">
        <v>0.32100000000000001</v>
      </c>
      <c r="AG22" s="41">
        <v>0.1</v>
      </c>
      <c r="AH22" s="41">
        <v>4</v>
      </c>
      <c r="AI22" s="162">
        <f t="shared" si="28"/>
        <v>3.3E-3</v>
      </c>
      <c r="AJ22" s="162">
        <f t="shared" si="29"/>
        <v>3.7499999999999999E-3</v>
      </c>
      <c r="AK22" s="42">
        <v>2.2000000000000001E-3</v>
      </c>
      <c r="AL22" s="42">
        <v>2.5000000000000001E-3</v>
      </c>
      <c r="AM22">
        <v>238</v>
      </c>
      <c r="AN22">
        <f t="shared" si="24"/>
        <v>952.00284928724511</v>
      </c>
    </row>
    <row r="23" spans="1:40" x14ac:dyDescent="0.3">
      <c r="A23" s="20" t="s">
        <v>40</v>
      </c>
      <c r="B23" s="21">
        <f t="shared" si="0"/>
        <v>0.30499999999999999</v>
      </c>
      <c r="C23" s="22">
        <f t="shared" si="1"/>
        <v>0.32100000000000001</v>
      </c>
      <c r="D23" s="23">
        <f t="shared" si="25"/>
        <v>1.3461308847621496</v>
      </c>
      <c r="E23" s="23">
        <f t="shared" si="2"/>
        <v>3.3E-3</v>
      </c>
      <c r="F23" s="23">
        <f t="shared" si="3"/>
        <v>3.3E-3</v>
      </c>
      <c r="G23" s="24">
        <f t="shared" si="4"/>
        <v>1.0095981635716121E-2</v>
      </c>
      <c r="H23" s="21">
        <f t="shared" si="5"/>
        <v>0.30499999999999999</v>
      </c>
      <c r="I23" s="22">
        <f t="shared" si="6"/>
        <v>0.32100000000000001</v>
      </c>
      <c r="J23" s="23">
        <f t="shared" si="26"/>
        <v>1.3461308847621496</v>
      </c>
      <c r="K23" s="23">
        <f t="shared" si="7"/>
        <v>3.7499999999999999E-3</v>
      </c>
      <c r="L23" s="23">
        <f t="shared" si="8"/>
        <v>3.7499999999999999E-3</v>
      </c>
      <c r="M23" s="25">
        <f t="shared" si="9"/>
        <v>6.0575889814296737E-3</v>
      </c>
      <c r="N23" s="21">
        <f t="shared" si="10"/>
        <v>0.30499999999999999</v>
      </c>
      <c r="O23" s="22">
        <f t="shared" si="11"/>
        <v>0.32100000000000001</v>
      </c>
      <c r="P23" s="23">
        <f t="shared" si="27"/>
        <v>1.3461308847621496</v>
      </c>
      <c r="Q23" s="23">
        <f t="shared" si="12"/>
        <v>3.7499999999999999E-3</v>
      </c>
      <c r="R23" s="23">
        <f t="shared" si="13"/>
        <v>3.7499999999999999E-3</v>
      </c>
      <c r="S23" s="25">
        <f t="shared" si="14"/>
        <v>6.0575889814296737E-3</v>
      </c>
      <c r="T23" s="156">
        <f t="shared" si="15"/>
        <v>5.0000000000000001E-3</v>
      </c>
      <c r="U23" s="26">
        <f t="shared" si="16"/>
        <v>2E-3</v>
      </c>
      <c r="V23" s="27">
        <v>2.2000000000000002</v>
      </c>
      <c r="Y23" s="23">
        <v>0.04</v>
      </c>
      <c r="Z23" s="23">
        <v>0.1</v>
      </c>
      <c r="AA23" s="35">
        <v>0.28999999999999998</v>
      </c>
      <c r="AB23" s="1"/>
      <c r="AC23" s="23">
        <v>0.04</v>
      </c>
      <c r="AD23" s="23">
        <v>0.1</v>
      </c>
      <c r="AE23" s="35">
        <v>0.32600000000000001</v>
      </c>
      <c r="AG23" s="23">
        <v>0.05</v>
      </c>
      <c r="AH23" s="23">
        <v>0.1</v>
      </c>
      <c r="AI23" s="37">
        <f t="shared" si="28"/>
        <v>3.7499999999999999E-3</v>
      </c>
      <c r="AJ23" s="37">
        <f t="shared" si="29"/>
        <v>4.5000000000000005E-3</v>
      </c>
      <c r="AK23" s="43">
        <v>2.5000000000000001E-3</v>
      </c>
      <c r="AL23" s="43">
        <v>3.0000000000000001E-3</v>
      </c>
      <c r="AM23">
        <v>237</v>
      </c>
      <c r="AN23">
        <f t="shared" si="24"/>
        <v>943.22500167014448</v>
      </c>
    </row>
    <row r="24" spans="1:40" x14ac:dyDescent="0.3">
      <c r="A24" s="20" t="s">
        <v>44</v>
      </c>
      <c r="B24" s="21">
        <f t="shared" si="0"/>
        <v>0.29899999999999999</v>
      </c>
      <c r="C24" s="22">
        <f t="shared" si="1"/>
        <v>0.32100000000000001</v>
      </c>
      <c r="D24" s="23">
        <f t="shared" si="25"/>
        <v>0.25171100673589802</v>
      </c>
      <c r="E24" s="23">
        <f t="shared" si="2"/>
        <v>3.3E-3</v>
      </c>
      <c r="F24" s="23">
        <f t="shared" si="3"/>
        <v>3.3E-3</v>
      </c>
      <c r="G24" s="24">
        <f t="shared" si="4"/>
        <v>3.7756651010384702E-3</v>
      </c>
      <c r="H24" s="21">
        <f t="shared" si="5"/>
        <v>0.29899999999999999</v>
      </c>
      <c r="I24" s="22">
        <f t="shared" si="6"/>
        <v>0.32100000000000001</v>
      </c>
      <c r="J24" s="23">
        <f t="shared" si="26"/>
        <v>0.25171100673589802</v>
      </c>
      <c r="K24" s="23">
        <f t="shared" si="7"/>
        <v>3.7499999999999999E-3</v>
      </c>
      <c r="L24" s="23">
        <f t="shared" si="8"/>
        <v>3.7499999999999999E-3</v>
      </c>
      <c r="M24" s="25">
        <f t="shared" si="9"/>
        <v>3.7756651010384702E-3</v>
      </c>
      <c r="N24" s="21">
        <f t="shared" si="10"/>
        <v>0.29899999999999999</v>
      </c>
      <c r="O24" s="22">
        <f t="shared" si="11"/>
        <v>0.32100000000000001</v>
      </c>
      <c r="P24" s="23">
        <f t="shared" si="27"/>
        <v>0.25171100673589802</v>
      </c>
      <c r="Q24" s="23">
        <f t="shared" si="12"/>
        <v>3.7499999999999999E-3</v>
      </c>
      <c r="R24" s="23">
        <f t="shared" si="13"/>
        <v>3.7499999999999999E-3</v>
      </c>
      <c r="S24" s="25">
        <f t="shared" si="14"/>
        <v>3.7756651010384702E-3</v>
      </c>
      <c r="T24" s="156">
        <f t="shared" si="15"/>
        <v>5.0000000000000001E-3</v>
      </c>
      <c r="U24" s="26">
        <f t="shared" si="16"/>
        <v>2E-3</v>
      </c>
      <c r="V24" s="27">
        <v>2.2000000000000002</v>
      </c>
      <c r="Y24" s="23">
        <v>0.02</v>
      </c>
      <c r="Z24" s="23">
        <v>0.04</v>
      </c>
      <c r="AA24" s="35">
        <v>0.28000000000000003</v>
      </c>
      <c r="AB24" s="1"/>
      <c r="AC24" s="23">
        <v>0.02</v>
      </c>
      <c r="AD24" s="23">
        <v>0.04</v>
      </c>
      <c r="AE24" s="35">
        <v>0.33100000000000002</v>
      </c>
      <c r="AG24" s="23">
        <v>0.02</v>
      </c>
      <c r="AH24" s="23">
        <v>0.05</v>
      </c>
      <c r="AI24" s="37">
        <f t="shared" si="28"/>
        <v>4.5000000000000005E-3</v>
      </c>
      <c r="AJ24" s="37">
        <f t="shared" si="29"/>
        <v>5.2500000000000003E-3</v>
      </c>
      <c r="AK24" s="43">
        <v>3.0000000000000001E-3</v>
      </c>
      <c r="AL24" s="43">
        <v>3.5000000000000001E-3</v>
      </c>
      <c r="AM24">
        <v>236</v>
      </c>
      <c r="AN24">
        <f t="shared" si="24"/>
        <v>934.49148657477849</v>
      </c>
    </row>
    <row r="25" spans="1:40" x14ac:dyDescent="0.3">
      <c r="A25" s="33" t="s">
        <v>48</v>
      </c>
      <c r="B25" s="21">
        <f t="shared" si="0"/>
        <v>0.28000000000000003</v>
      </c>
      <c r="C25" s="22">
        <f t="shared" si="1"/>
        <v>0.33100000000000002</v>
      </c>
      <c r="D25" s="23">
        <f t="shared" si="25"/>
        <v>3.902593159696275E-2</v>
      </c>
      <c r="E25" s="23">
        <f t="shared" si="2"/>
        <v>4.5000000000000005E-3</v>
      </c>
      <c r="F25" s="23">
        <f t="shared" si="3"/>
        <v>4.5000000000000005E-3</v>
      </c>
      <c r="G25" s="24">
        <f t="shared" si="4"/>
        <v>1.1707779479088825E-3</v>
      </c>
      <c r="H25" s="21">
        <f t="shared" si="5"/>
        <v>0.28000000000000003</v>
      </c>
      <c r="I25" s="22">
        <f t="shared" si="6"/>
        <v>0.33100000000000002</v>
      </c>
      <c r="J25" s="23">
        <f t="shared" si="26"/>
        <v>3.902593159696275E-2</v>
      </c>
      <c r="K25" s="23">
        <f t="shared" si="7"/>
        <v>5.2500000000000003E-3</v>
      </c>
      <c r="L25" s="23">
        <f t="shared" si="8"/>
        <v>5.2500000000000003E-3</v>
      </c>
      <c r="M25" s="25">
        <f t="shared" si="9"/>
        <v>1.1707779479088825E-3</v>
      </c>
      <c r="N25" s="21">
        <f t="shared" si="10"/>
        <v>0.28000000000000003</v>
      </c>
      <c r="O25" s="22">
        <f t="shared" si="11"/>
        <v>0.33100000000000002</v>
      </c>
      <c r="P25" s="23">
        <f t="shared" si="27"/>
        <v>3.902593159696275E-2</v>
      </c>
      <c r="Q25" s="23">
        <f t="shared" si="12"/>
        <v>5.2500000000000003E-3</v>
      </c>
      <c r="R25" s="23">
        <f t="shared" si="13"/>
        <v>5.2500000000000003E-3</v>
      </c>
      <c r="S25" s="25">
        <f t="shared" si="14"/>
        <v>1.1707779479088825E-3</v>
      </c>
      <c r="T25" s="156">
        <f t="shared" si="15"/>
        <v>5.0000000000000001E-3</v>
      </c>
      <c r="U25" s="26">
        <f t="shared" si="16"/>
        <v>2E-3</v>
      </c>
      <c r="V25" s="32">
        <v>2.2000000000000002</v>
      </c>
      <c r="W25" s="34"/>
      <c r="Y25" s="23">
        <v>0.01</v>
      </c>
      <c r="Z25" s="23">
        <v>0.02</v>
      </c>
      <c r="AA25" s="35">
        <v>0.27</v>
      </c>
      <c r="AB25" s="1"/>
      <c r="AC25" s="23">
        <v>0.01</v>
      </c>
      <c r="AD25" s="23">
        <v>0.02</v>
      </c>
      <c r="AE25" s="35">
        <v>0.34100000000000003</v>
      </c>
      <c r="AG25" s="23">
        <v>0.01</v>
      </c>
      <c r="AH25" s="23">
        <v>0.02</v>
      </c>
      <c r="AI25" s="37">
        <f t="shared" si="28"/>
        <v>9.0000000000000011E-3</v>
      </c>
      <c r="AJ25" s="37">
        <f t="shared" si="29"/>
        <v>1.0500000000000001E-2</v>
      </c>
      <c r="AK25" s="43">
        <v>6.0000000000000001E-3</v>
      </c>
      <c r="AL25" s="43">
        <v>7.0000000000000001E-3</v>
      </c>
      <c r="AM25">
        <v>235</v>
      </c>
      <c r="AN25">
        <f t="shared" si="24"/>
        <v>925.80226652634485</v>
      </c>
    </row>
    <row r="26" spans="1:40" x14ac:dyDescent="0.3">
      <c r="A26" s="9" t="s">
        <v>49</v>
      </c>
      <c r="B26" s="10">
        <f t="shared" si="0"/>
        <v>0.30499999999999999</v>
      </c>
      <c r="C26" s="11">
        <f t="shared" si="1"/>
        <v>0.32100000000000001</v>
      </c>
      <c r="D26" s="12">
        <f>$AD7</f>
        <v>452.06361694086462</v>
      </c>
      <c r="E26" s="11">
        <f t="shared" si="2"/>
        <v>1.2000000000000001E-3</v>
      </c>
      <c r="F26" s="112">
        <f t="shared" si="3"/>
        <v>1.2000000000000001E-3</v>
      </c>
      <c r="G26" s="14">
        <f t="shared" si="4"/>
        <v>3.3904771270564846</v>
      </c>
      <c r="H26" s="10">
        <f t="shared" si="5"/>
        <v>0.30499999999999999</v>
      </c>
      <c r="I26" s="11">
        <f t="shared" si="6"/>
        <v>0.32100000000000001</v>
      </c>
      <c r="J26" s="12">
        <f>$AD7</f>
        <v>452.06361694086462</v>
      </c>
      <c r="K26" s="13">
        <f t="shared" si="7"/>
        <v>4.1999999999999997E-3</v>
      </c>
      <c r="L26" s="13">
        <f t="shared" si="8"/>
        <v>4.1999999999999997E-3</v>
      </c>
      <c r="M26" s="15">
        <f t="shared" si="9"/>
        <v>2.0342862762338911</v>
      </c>
      <c r="N26" s="10">
        <f t="shared" si="10"/>
        <v>0.30499999999999999</v>
      </c>
      <c r="O26" s="11">
        <f t="shared" si="11"/>
        <v>0.32100000000000001</v>
      </c>
      <c r="P26" s="12">
        <f>$AD7</f>
        <v>452.06361694086462</v>
      </c>
      <c r="Q26" s="13">
        <f t="shared" si="12"/>
        <v>4.1999999999999997E-3</v>
      </c>
      <c r="R26" s="13">
        <f t="shared" si="13"/>
        <v>4.1999999999999997E-3</v>
      </c>
      <c r="S26" s="15">
        <f t="shared" si="14"/>
        <v>2.0342862762338911</v>
      </c>
      <c r="T26" s="155">
        <f t="shared" si="15"/>
        <v>1.7000000000000001E-2</v>
      </c>
      <c r="U26" s="16">
        <f t="shared" si="16"/>
        <v>4.0000000000000001E-3</v>
      </c>
      <c r="V26" s="17" t="s">
        <v>11</v>
      </c>
      <c r="W26" s="34"/>
      <c r="Y26" s="44" t="s">
        <v>55</v>
      </c>
      <c r="Z26" s="45"/>
      <c r="AA26" s="45"/>
      <c r="AB26" s="46"/>
      <c r="AC26" s="44" t="s">
        <v>55</v>
      </c>
      <c r="AD26" s="46"/>
      <c r="AE26" s="46"/>
      <c r="AF26" s="46"/>
      <c r="AG26" s="44" t="s">
        <v>244</v>
      </c>
      <c r="AM26">
        <v>234</v>
      </c>
      <c r="AN26">
        <f t="shared" si="24"/>
        <v>917.15730392279204</v>
      </c>
    </row>
    <row r="27" spans="1:40" x14ac:dyDescent="0.3">
      <c r="A27" s="20" t="s">
        <v>50</v>
      </c>
      <c r="B27" s="21">
        <f t="shared" si="0"/>
        <v>0.30499999999999999</v>
      </c>
      <c r="C27" s="22">
        <f t="shared" si="1"/>
        <v>0.32100000000000001</v>
      </c>
      <c r="D27" s="23">
        <f>VLOOKUP(LEFT($A27,FIND("_",$A27)-1),$X$5:$AD$16,6,FALSE)*(VALUE(SUBSTITUTE($A27,LEFT($A27,4),""))/255)^$V27</f>
        <v>215.71092779274545</v>
      </c>
      <c r="E27" s="23">
        <f t="shared" si="2"/>
        <v>1.2000000000000001E-3</v>
      </c>
      <c r="F27" s="23">
        <f t="shared" si="3"/>
        <v>1.2000000000000001E-3</v>
      </c>
      <c r="G27" s="24">
        <f t="shared" si="4"/>
        <v>1.6178319584455909</v>
      </c>
      <c r="H27" s="21">
        <f t="shared" si="5"/>
        <v>0.30499999999999999</v>
      </c>
      <c r="I27" s="22">
        <f t="shared" si="6"/>
        <v>0.32100000000000001</v>
      </c>
      <c r="J27" s="23">
        <f>VLOOKUP(LEFT($A27,FIND("_",$A27)-1),$X$5:$AD$16,6,FALSE)*(VALUE(SUBSTITUTE($A27,LEFT($A27,4),""))/255)^$V27</f>
        <v>215.71092779274545</v>
      </c>
      <c r="K27" s="23">
        <f t="shared" si="7"/>
        <v>4.1999999999999997E-3</v>
      </c>
      <c r="L27" s="23">
        <f t="shared" si="8"/>
        <v>4.1999999999999997E-3</v>
      </c>
      <c r="M27" s="25">
        <f t="shared" si="9"/>
        <v>0.97069917506735459</v>
      </c>
      <c r="N27" s="21">
        <f t="shared" si="10"/>
        <v>0.30499999999999999</v>
      </c>
      <c r="O27" s="22">
        <f t="shared" si="11"/>
        <v>0.32100000000000001</v>
      </c>
      <c r="P27" s="23">
        <f>VLOOKUP(LEFT($A27,FIND("_",$A27)-1),$X$5:$AD$16,6,FALSE)*(VALUE(SUBSTITUTE($A27,LEFT($A27,4),""))/255)^$V27</f>
        <v>215.71092779274545</v>
      </c>
      <c r="Q27" s="23">
        <f t="shared" si="12"/>
        <v>4.1999999999999997E-3</v>
      </c>
      <c r="R27" s="23">
        <f t="shared" si="13"/>
        <v>4.1999999999999997E-3</v>
      </c>
      <c r="S27" s="25">
        <f t="shared" si="14"/>
        <v>0.97069917506735459</v>
      </c>
      <c r="T27" s="156">
        <f t="shared" si="15"/>
        <v>1.7000000000000001E-2</v>
      </c>
      <c r="U27" s="26">
        <f t="shared" si="16"/>
        <v>4.0000000000000001E-3</v>
      </c>
      <c r="V27" s="27">
        <v>2.2000000000000002</v>
      </c>
      <c r="W27" s="34"/>
      <c r="Y27" s="1"/>
      <c r="Z27" s="1"/>
      <c r="AA27" s="1"/>
      <c r="AB27" s="1"/>
      <c r="AM27" s="114">
        <v>233</v>
      </c>
      <c r="AN27">
        <f t="shared" si="24"/>
        <v>908.55656103384126</v>
      </c>
    </row>
    <row r="28" spans="1:40" x14ac:dyDescent="0.3">
      <c r="A28" s="20" t="s">
        <v>51</v>
      </c>
      <c r="B28" s="21">
        <f t="shared" si="0"/>
        <v>0.30499999999999999</v>
      </c>
      <c r="C28" s="22">
        <f t="shared" si="1"/>
        <v>0.32100000000000001</v>
      </c>
      <c r="D28" s="23">
        <f t="shared" ref="D28:D36" si="30">VLOOKUP(LEFT($A28,FIND("_",$A28)-1),$X$5:$AD$16,6,FALSE)*(VALUE(SUBSTITUTE($A28,LEFT($A28,4),""))/255)^$V28</f>
        <v>87.895557463786673</v>
      </c>
      <c r="E28" s="23">
        <f t="shared" si="2"/>
        <v>1.2000000000000001E-3</v>
      </c>
      <c r="F28" s="23">
        <f t="shared" si="3"/>
        <v>1.2000000000000001E-3</v>
      </c>
      <c r="G28" s="24">
        <f t="shared" si="4"/>
        <v>0.65921668097840003</v>
      </c>
      <c r="H28" s="21">
        <f t="shared" si="5"/>
        <v>0.30499999999999999</v>
      </c>
      <c r="I28" s="22">
        <f t="shared" si="6"/>
        <v>0.32100000000000001</v>
      </c>
      <c r="J28" s="23">
        <f t="shared" ref="J28:J36" si="31">VLOOKUP(LEFT($A28,FIND("_",$A28)-1),$X$5:$AD$16,6,FALSE)*(VALUE(SUBSTITUTE($A28,LEFT($A28,4),""))/255)^$V28</f>
        <v>87.895557463786673</v>
      </c>
      <c r="K28" s="23">
        <f t="shared" si="7"/>
        <v>4.1999999999999997E-3</v>
      </c>
      <c r="L28" s="23">
        <f t="shared" si="8"/>
        <v>4.1999999999999997E-3</v>
      </c>
      <c r="M28" s="25">
        <f t="shared" si="9"/>
        <v>0.39553000858704007</v>
      </c>
      <c r="N28" s="21">
        <f t="shared" si="10"/>
        <v>0.30499999999999999</v>
      </c>
      <c r="O28" s="22">
        <f t="shared" si="11"/>
        <v>0.32100000000000001</v>
      </c>
      <c r="P28" s="23">
        <f t="shared" ref="P28:P36" si="32">VLOOKUP(LEFT($A28,FIND("_",$A28)-1),$X$5:$AD$16,6,FALSE)*(VALUE(SUBSTITUTE($A28,LEFT($A28,4),""))/255)^$V28</f>
        <v>87.895557463786673</v>
      </c>
      <c r="Q28" s="23">
        <f t="shared" si="12"/>
        <v>4.1999999999999997E-3</v>
      </c>
      <c r="R28" s="23">
        <f t="shared" si="13"/>
        <v>4.1999999999999997E-3</v>
      </c>
      <c r="S28" s="25">
        <f t="shared" si="14"/>
        <v>0.39553000858704007</v>
      </c>
      <c r="T28" s="156">
        <f t="shared" si="15"/>
        <v>1.7000000000000001E-2</v>
      </c>
      <c r="U28" s="26">
        <f t="shared" si="16"/>
        <v>4.0000000000000001E-3</v>
      </c>
      <c r="V28" s="27">
        <v>2.2000000000000002</v>
      </c>
      <c r="W28" s="34"/>
      <c r="Y28" s="7" t="s">
        <v>58</v>
      </c>
      <c r="Z28" s="8"/>
      <c r="AA28" s="8"/>
      <c r="AG28" s="7" t="s">
        <v>59</v>
      </c>
      <c r="AH28" s="8"/>
      <c r="AI28" s="8">
        <v>1.5</v>
      </c>
      <c r="AJ28" s="142">
        <v>1.5</v>
      </c>
      <c r="AM28" s="115">
        <v>232</v>
      </c>
      <c r="AN28" s="115">
        <f t="shared" si="24"/>
        <v>900.00000000000011</v>
      </c>
    </row>
    <row r="29" spans="1:40" x14ac:dyDescent="0.3">
      <c r="A29" s="105" t="s">
        <v>139</v>
      </c>
      <c r="B29" s="21">
        <f t="shared" si="0"/>
        <v>0.30499999999999999</v>
      </c>
      <c r="C29" s="22">
        <f t="shared" si="1"/>
        <v>0.32100000000000001</v>
      </c>
      <c r="D29" s="23">
        <f t="shared" si="30"/>
        <v>46.407766835824809</v>
      </c>
      <c r="E29" s="23">
        <f t="shared" si="2"/>
        <v>1.2000000000000001E-3</v>
      </c>
      <c r="F29" s="23">
        <f t="shared" si="3"/>
        <v>1.2000000000000001E-3</v>
      </c>
      <c r="G29" s="24">
        <f t="shared" si="4"/>
        <v>0.34805825126868606</v>
      </c>
      <c r="H29" s="21">
        <f t="shared" si="5"/>
        <v>0.30499999999999999</v>
      </c>
      <c r="I29" s="22">
        <f t="shared" si="6"/>
        <v>0.32100000000000001</v>
      </c>
      <c r="J29" s="23">
        <f t="shared" si="31"/>
        <v>46.407766835824809</v>
      </c>
      <c r="K29" s="23">
        <f t="shared" si="7"/>
        <v>4.1999999999999997E-3</v>
      </c>
      <c r="L29" s="23">
        <f t="shared" si="8"/>
        <v>4.1999999999999997E-3</v>
      </c>
      <c r="M29" s="25">
        <f t="shared" si="9"/>
        <v>0.20883495076121167</v>
      </c>
      <c r="N29" s="21">
        <f t="shared" si="10"/>
        <v>0.30499999999999999</v>
      </c>
      <c r="O29" s="22">
        <f t="shared" si="11"/>
        <v>0.32100000000000001</v>
      </c>
      <c r="P29" s="23">
        <f t="shared" si="32"/>
        <v>46.407766835824809</v>
      </c>
      <c r="Q29" s="23">
        <f t="shared" si="12"/>
        <v>4.1999999999999997E-3</v>
      </c>
      <c r="R29" s="23">
        <f t="shared" si="13"/>
        <v>4.1999999999999997E-3</v>
      </c>
      <c r="S29" s="25">
        <f t="shared" si="14"/>
        <v>0.20883495076121167</v>
      </c>
      <c r="T29" s="156">
        <f t="shared" si="15"/>
        <v>1.7000000000000001E-2</v>
      </c>
      <c r="U29" s="26">
        <f t="shared" si="16"/>
        <v>4.0000000000000001E-3</v>
      </c>
      <c r="V29" s="27">
        <v>2.2000000000000002</v>
      </c>
      <c r="W29" s="34"/>
      <c r="Y29" s="19" t="s">
        <v>45</v>
      </c>
      <c r="Z29" s="19" t="s">
        <v>46</v>
      </c>
      <c r="AA29" s="19" t="s">
        <v>47</v>
      </c>
      <c r="AB29" s="19" t="s">
        <v>60</v>
      </c>
      <c r="AG29" s="19" t="s">
        <v>45</v>
      </c>
      <c r="AH29" s="19" t="s">
        <v>46</v>
      </c>
      <c r="AI29" s="19" t="s">
        <v>133</v>
      </c>
      <c r="AJ29" s="19" t="s">
        <v>134</v>
      </c>
      <c r="AM29">
        <v>231</v>
      </c>
      <c r="AN29">
        <f t="shared" si="24"/>
        <v>891.4875828315611</v>
      </c>
    </row>
    <row r="30" spans="1:40" x14ac:dyDescent="0.3">
      <c r="A30" s="20" t="s">
        <v>52</v>
      </c>
      <c r="B30" s="21">
        <f t="shared" si="0"/>
        <v>0.30499999999999999</v>
      </c>
      <c r="C30" s="22">
        <f t="shared" si="1"/>
        <v>0.32100000000000001</v>
      </c>
      <c r="D30" s="23">
        <f t="shared" si="30"/>
        <v>18.799571376761833</v>
      </c>
      <c r="E30" s="23">
        <f t="shared" si="2"/>
        <v>1.2000000000000001E-3</v>
      </c>
      <c r="F30" s="23">
        <f t="shared" si="3"/>
        <v>1.2000000000000001E-3</v>
      </c>
      <c r="G30" s="24">
        <f t="shared" si="4"/>
        <v>0.14099678532571375</v>
      </c>
      <c r="H30" s="21">
        <f t="shared" si="5"/>
        <v>0.30499999999999999</v>
      </c>
      <c r="I30" s="22">
        <f t="shared" si="6"/>
        <v>0.32100000000000001</v>
      </c>
      <c r="J30" s="23">
        <f t="shared" si="31"/>
        <v>18.799571376761833</v>
      </c>
      <c r="K30" s="23">
        <f t="shared" si="7"/>
        <v>4.1999999999999997E-3</v>
      </c>
      <c r="L30" s="23">
        <f t="shared" si="8"/>
        <v>4.1999999999999997E-3</v>
      </c>
      <c r="M30" s="25">
        <f t="shared" si="9"/>
        <v>8.4598071195428254E-2</v>
      </c>
      <c r="N30" s="21">
        <f t="shared" si="10"/>
        <v>0.30499999999999999</v>
      </c>
      <c r="O30" s="22">
        <f t="shared" si="11"/>
        <v>0.32100000000000001</v>
      </c>
      <c r="P30" s="23">
        <f t="shared" si="32"/>
        <v>18.799571376761833</v>
      </c>
      <c r="Q30" s="23">
        <f t="shared" si="12"/>
        <v>4.1999999999999997E-3</v>
      </c>
      <c r="R30" s="23">
        <f t="shared" si="13"/>
        <v>4.1999999999999997E-3</v>
      </c>
      <c r="S30" s="25">
        <f t="shared" si="14"/>
        <v>8.4598071195428254E-2</v>
      </c>
      <c r="T30" s="156">
        <f t="shared" si="15"/>
        <v>1.7000000000000001E-2</v>
      </c>
      <c r="U30" s="26">
        <f t="shared" si="16"/>
        <v>4.0000000000000001E-3</v>
      </c>
      <c r="V30" s="27">
        <v>2.2000000000000002</v>
      </c>
      <c r="W30" s="34"/>
      <c r="Y30" s="23">
        <v>100</v>
      </c>
      <c r="Z30" s="23">
        <v>900</v>
      </c>
      <c r="AA30" s="47">
        <v>1.7000000000000001E-2</v>
      </c>
      <c r="AB30" s="35">
        <v>4.0000000000000001E-3</v>
      </c>
      <c r="AG30" s="23">
        <v>7</v>
      </c>
      <c r="AH30" s="23">
        <v>900</v>
      </c>
      <c r="AI30" s="47">
        <f>AI$28*AK30</f>
        <v>7.4999999999999997E-3</v>
      </c>
      <c r="AJ30" s="47">
        <f>AJ$28*AL30</f>
        <v>4.5000000000000005E-3</v>
      </c>
      <c r="AK30" s="47">
        <v>5.0000000000000001E-3</v>
      </c>
      <c r="AL30" s="104">
        <v>3.0000000000000001E-3</v>
      </c>
      <c r="AM30">
        <v>230</v>
      </c>
      <c r="AN30">
        <f t="shared" si="24"/>
        <v>883.01927140759085</v>
      </c>
    </row>
    <row r="31" spans="1:40" ht="17.25" thickBot="1" x14ac:dyDescent="0.35">
      <c r="A31" s="105" t="s">
        <v>142</v>
      </c>
      <c r="B31" s="21">
        <f t="shared" si="0"/>
        <v>0.30499999999999999</v>
      </c>
      <c r="C31" s="22">
        <f t="shared" si="1"/>
        <v>0.32100000000000001</v>
      </c>
      <c r="D31" s="23">
        <f t="shared" si="30"/>
        <v>9.8676565749182306</v>
      </c>
      <c r="E31" s="23">
        <f t="shared" si="2"/>
        <v>1.2000000000000001E-3</v>
      </c>
      <c r="F31" s="23">
        <f t="shared" si="3"/>
        <v>1.2000000000000001E-3</v>
      </c>
      <c r="G31" s="24">
        <f t="shared" si="4"/>
        <v>7.4007424311886727E-2</v>
      </c>
      <c r="H31" s="21">
        <f t="shared" si="5"/>
        <v>0.30499999999999999</v>
      </c>
      <c r="I31" s="22">
        <f t="shared" si="6"/>
        <v>0.32100000000000001</v>
      </c>
      <c r="J31" s="23">
        <f t="shared" si="31"/>
        <v>9.8676565749182306</v>
      </c>
      <c r="K31" s="23">
        <f t="shared" si="7"/>
        <v>4.1999999999999997E-3</v>
      </c>
      <c r="L31" s="23">
        <f t="shared" si="8"/>
        <v>4.1999999999999997E-3</v>
      </c>
      <c r="M31" s="25">
        <f t="shared" si="9"/>
        <v>4.440445458713204E-2</v>
      </c>
      <c r="N31" s="21">
        <f t="shared" si="10"/>
        <v>0.30499999999999999</v>
      </c>
      <c r="O31" s="22">
        <f t="shared" si="11"/>
        <v>0.32100000000000001</v>
      </c>
      <c r="P31" s="23">
        <f t="shared" si="32"/>
        <v>9.8676565749182306</v>
      </c>
      <c r="Q31" s="23">
        <f t="shared" si="12"/>
        <v>4.1999999999999997E-3</v>
      </c>
      <c r="R31" s="23">
        <f t="shared" si="13"/>
        <v>4.1999999999999997E-3</v>
      </c>
      <c r="S31" s="25">
        <f t="shared" si="14"/>
        <v>4.440445458713204E-2</v>
      </c>
      <c r="T31" s="156">
        <f t="shared" si="15"/>
        <v>1.7000000000000001E-2</v>
      </c>
      <c r="U31" s="26">
        <f t="shared" si="16"/>
        <v>4.0000000000000001E-3</v>
      </c>
      <c r="V31" s="27">
        <v>2.2000000000000002</v>
      </c>
      <c r="W31" s="34"/>
      <c r="Y31" s="36">
        <v>9</v>
      </c>
      <c r="Z31" s="36">
        <v>100</v>
      </c>
      <c r="AA31" s="48">
        <v>1.7000000000000001E-2</v>
      </c>
      <c r="AB31" s="49">
        <v>4.0000000000000001E-3</v>
      </c>
      <c r="AG31" s="23">
        <v>0.5</v>
      </c>
      <c r="AH31" s="23">
        <v>7</v>
      </c>
      <c r="AI31" s="47">
        <f t="shared" ref="AI31:AI35" si="33">AI$28*AK31</f>
        <v>7.4999999999999997E-3</v>
      </c>
      <c r="AJ31" s="47">
        <f t="shared" ref="AJ31:AJ35" si="34">AJ$28*AL31</f>
        <v>4.5000000000000005E-3</v>
      </c>
      <c r="AK31" s="47">
        <v>5.0000000000000001E-3</v>
      </c>
      <c r="AL31" s="104">
        <v>3.0000000000000001E-3</v>
      </c>
      <c r="AM31">
        <v>229</v>
      </c>
      <c r="AN31">
        <f t="shared" si="24"/>
        <v>874.59502747490512</v>
      </c>
    </row>
    <row r="32" spans="1:40" x14ac:dyDescent="0.3">
      <c r="A32" s="20" t="s">
        <v>53</v>
      </c>
      <c r="B32" s="21">
        <f t="shared" si="0"/>
        <v>0.30499999999999999</v>
      </c>
      <c r="C32" s="22">
        <f t="shared" si="1"/>
        <v>0.32100000000000001</v>
      </c>
      <c r="D32" s="23">
        <f t="shared" si="30"/>
        <v>3.9499760763464451</v>
      </c>
      <c r="E32" s="23">
        <f t="shared" si="2"/>
        <v>3.3E-3</v>
      </c>
      <c r="F32" s="23">
        <f t="shared" si="3"/>
        <v>3.3E-3</v>
      </c>
      <c r="G32" s="24">
        <f t="shared" si="4"/>
        <v>2.9624820572598336E-2</v>
      </c>
      <c r="H32" s="21">
        <f t="shared" si="5"/>
        <v>0.30499999999999999</v>
      </c>
      <c r="I32" s="22">
        <f t="shared" si="6"/>
        <v>0.32100000000000001</v>
      </c>
      <c r="J32" s="23">
        <f t="shared" si="31"/>
        <v>3.9499760763464451</v>
      </c>
      <c r="K32" s="23">
        <f t="shared" si="7"/>
        <v>3.7499999999999999E-3</v>
      </c>
      <c r="L32" s="23">
        <f t="shared" si="8"/>
        <v>3.7499999999999999E-3</v>
      </c>
      <c r="M32" s="25">
        <f t="shared" si="9"/>
        <v>1.7774892343559005E-2</v>
      </c>
      <c r="N32" s="21">
        <f t="shared" si="10"/>
        <v>0.30499999999999999</v>
      </c>
      <c r="O32" s="22">
        <f t="shared" si="11"/>
        <v>0.32100000000000001</v>
      </c>
      <c r="P32" s="23">
        <f t="shared" si="32"/>
        <v>3.9499760763464451</v>
      </c>
      <c r="Q32" s="23">
        <f t="shared" si="12"/>
        <v>3.7499999999999999E-3</v>
      </c>
      <c r="R32" s="23">
        <f t="shared" si="13"/>
        <v>3.7499999999999999E-3</v>
      </c>
      <c r="S32" s="25">
        <f t="shared" si="14"/>
        <v>1.7774892343559005E-2</v>
      </c>
      <c r="T32" s="156">
        <f t="shared" si="15"/>
        <v>5.0000000000000001E-3</v>
      </c>
      <c r="U32" s="26">
        <f t="shared" si="16"/>
        <v>2E-3</v>
      </c>
      <c r="V32" s="27">
        <v>2.2000000000000002</v>
      </c>
      <c r="W32" s="34"/>
      <c r="Y32" s="50">
        <v>4</v>
      </c>
      <c r="Z32" s="51">
        <v>9</v>
      </c>
      <c r="AA32" s="52">
        <v>2.3E-2</v>
      </c>
      <c r="AB32" s="53">
        <v>5.0000000000000001E-3</v>
      </c>
      <c r="AC32" t="s">
        <v>61</v>
      </c>
      <c r="AG32" s="23">
        <v>0.1</v>
      </c>
      <c r="AH32" s="23">
        <v>0.5</v>
      </c>
      <c r="AI32" s="47">
        <f t="shared" si="33"/>
        <v>1.4999999999999999E-2</v>
      </c>
      <c r="AJ32" s="47">
        <f t="shared" si="34"/>
        <v>1.4999999999999999E-2</v>
      </c>
      <c r="AK32" s="47">
        <v>0.01</v>
      </c>
      <c r="AL32" s="47">
        <v>0.01</v>
      </c>
    </row>
    <row r="33" spans="1:61" x14ac:dyDescent="0.3">
      <c r="A33" s="105" t="s">
        <v>151</v>
      </c>
      <c r="B33" s="21">
        <f t="shared" si="0"/>
        <v>0.30499999999999999</v>
      </c>
      <c r="C33" s="22">
        <f t="shared" si="1"/>
        <v>0.32100000000000001</v>
      </c>
      <c r="D33" s="23">
        <f t="shared" si="30"/>
        <v>2.0483302467030917</v>
      </c>
      <c r="E33" s="23">
        <f t="shared" si="2"/>
        <v>3.3E-3</v>
      </c>
      <c r="F33" s="23">
        <f t="shared" si="3"/>
        <v>3.3E-3</v>
      </c>
      <c r="G33" s="24">
        <f t="shared" si="4"/>
        <v>1.5362476850273187E-2</v>
      </c>
      <c r="H33" s="21">
        <f t="shared" si="5"/>
        <v>0.30499999999999999</v>
      </c>
      <c r="I33" s="22">
        <f t="shared" si="6"/>
        <v>0.32100000000000001</v>
      </c>
      <c r="J33" s="23">
        <f t="shared" si="31"/>
        <v>2.0483302467030917</v>
      </c>
      <c r="K33" s="23">
        <f t="shared" si="7"/>
        <v>3.7499999999999999E-3</v>
      </c>
      <c r="L33" s="23">
        <f t="shared" si="8"/>
        <v>3.7499999999999999E-3</v>
      </c>
      <c r="M33" s="25">
        <f t="shared" si="9"/>
        <v>9.2174861101639131E-3</v>
      </c>
      <c r="N33" s="21">
        <f t="shared" si="10"/>
        <v>0.30499999999999999</v>
      </c>
      <c r="O33" s="22">
        <f t="shared" si="11"/>
        <v>0.32100000000000001</v>
      </c>
      <c r="P33" s="23">
        <f t="shared" si="32"/>
        <v>2.0483302467030917</v>
      </c>
      <c r="Q33" s="23">
        <f t="shared" si="12"/>
        <v>3.7499999999999999E-3</v>
      </c>
      <c r="R33" s="23">
        <f t="shared" si="13"/>
        <v>3.7499999999999999E-3</v>
      </c>
      <c r="S33" s="25">
        <f t="shared" si="14"/>
        <v>9.2174861101639131E-3</v>
      </c>
      <c r="T33" s="156">
        <f t="shared" si="15"/>
        <v>5.0000000000000001E-3</v>
      </c>
      <c r="U33" s="26">
        <f t="shared" si="16"/>
        <v>2E-3</v>
      </c>
      <c r="V33" s="27">
        <v>2.2000000000000002</v>
      </c>
      <c r="W33" s="34"/>
      <c r="Y33" s="54">
        <v>0.5</v>
      </c>
      <c r="Z33" s="55">
        <v>4</v>
      </c>
      <c r="AA33" s="56">
        <v>5.0000000000000001E-3</v>
      </c>
      <c r="AB33" s="57">
        <v>2E-3</v>
      </c>
      <c r="AG33" s="23">
        <v>0.04</v>
      </c>
      <c r="AH33" s="23">
        <v>0.1</v>
      </c>
      <c r="AI33" s="47">
        <f t="shared" si="33"/>
        <v>1.4999999999999999E-2</v>
      </c>
      <c r="AJ33" s="47">
        <f t="shared" si="34"/>
        <v>1.4999999999999999E-2</v>
      </c>
      <c r="AK33" s="47">
        <v>0.01</v>
      </c>
      <c r="AL33" s="47">
        <v>0.01</v>
      </c>
    </row>
    <row r="34" spans="1:61" s="1" customFormat="1" x14ac:dyDescent="0.3">
      <c r="A34" s="20" t="s">
        <v>54</v>
      </c>
      <c r="B34" s="21">
        <f t="shared" si="0"/>
        <v>0.30499999999999999</v>
      </c>
      <c r="C34" s="22">
        <f t="shared" si="1"/>
        <v>0.32100000000000001</v>
      </c>
      <c r="D34" s="23">
        <f t="shared" si="30"/>
        <v>0.79983335027622138</v>
      </c>
      <c r="E34" s="23">
        <f t="shared" si="2"/>
        <v>3.3E-3</v>
      </c>
      <c r="F34" s="23">
        <f t="shared" si="3"/>
        <v>3.3E-3</v>
      </c>
      <c r="G34" s="24">
        <f t="shared" si="4"/>
        <v>5.9987501270716602E-3</v>
      </c>
      <c r="H34" s="21">
        <f t="shared" si="5"/>
        <v>0.30499999999999999</v>
      </c>
      <c r="I34" s="22">
        <f t="shared" si="6"/>
        <v>0.32100000000000001</v>
      </c>
      <c r="J34" s="23">
        <f t="shared" si="31"/>
        <v>0.79983335027622138</v>
      </c>
      <c r="K34" s="23">
        <f t="shared" si="7"/>
        <v>3.7499999999999999E-3</v>
      </c>
      <c r="L34" s="23">
        <f t="shared" si="8"/>
        <v>3.7499999999999999E-3</v>
      </c>
      <c r="M34" s="25">
        <f t="shared" si="9"/>
        <v>3.5992500762429967E-3</v>
      </c>
      <c r="N34" s="21">
        <f t="shared" si="10"/>
        <v>0.30499999999999999</v>
      </c>
      <c r="O34" s="22">
        <f t="shared" si="11"/>
        <v>0.32100000000000001</v>
      </c>
      <c r="P34" s="23">
        <f t="shared" si="32"/>
        <v>0.79983335027622138</v>
      </c>
      <c r="Q34" s="23">
        <f t="shared" si="12"/>
        <v>3.7499999999999999E-3</v>
      </c>
      <c r="R34" s="23">
        <f t="shared" si="13"/>
        <v>3.7499999999999999E-3</v>
      </c>
      <c r="S34" s="25">
        <f t="shared" si="14"/>
        <v>3.5992500762429967E-3</v>
      </c>
      <c r="T34" s="156">
        <f t="shared" si="15"/>
        <v>5.0000000000000001E-3</v>
      </c>
      <c r="U34" s="26">
        <f t="shared" si="16"/>
        <v>2E-3</v>
      </c>
      <c r="V34" s="27">
        <v>2.2000000000000002</v>
      </c>
      <c r="W34" s="34"/>
      <c r="Y34" s="54">
        <v>0.02</v>
      </c>
      <c r="Z34" s="55">
        <v>0.5</v>
      </c>
      <c r="AA34" s="56">
        <v>5.0000000000000001E-3</v>
      </c>
      <c r="AB34" s="57">
        <v>2E-3</v>
      </c>
      <c r="AC34"/>
      <c r="AD34"/>
      <c r="AE34"/>
      <c r="AF34"/>
      <c r="AG34" s="23">
        <v>0.02</v>
      </c>
      <c r="AH34" s="23">
        <v>0.04</v>
      </c>
      <c r="AI34" s="47">
        <f t="shared" si="33"/>
        <v>0.03</v>
      </c>
      <c r="AJ34" s="47">
        <f t="shared" si="34"/>
        <v>0.03</v>
      </c>
      <c r="AK34" s="47">
        <v>0.02</v>
      </c>
      <c r="AL34" s="47">
        <v>0.02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s="1" customFormat="1" ht="17.25" thickBot="1" x14ac:dyDescent="0.35">
      <c r="A35" s="20" t="s">
        <v>56</v>
      </c>
      <c r="B35" s="21">
        <f t="shared" si="0"/>
        <v>0.29899999999999999</v>
      </c>
      <c r="C35" s="22">
        <f t="shared" si="1"/>
        <v>0.32100000000000001</v>
      </c>
      <c r="D35" s="23">
        <f t="shared" si="30"/>
        <v>0.14955964542374098</v>
      </c>
      <c r="E35" s="23">
        <f t="shared" si="2"/>
        <v>3.3E-3</v>
      </c>
      <c r="F35" s="23">
        <f t="shared" si="3"/>
        <v>3.3E-3</v>
      </c>
      <c r="G35" s="24">
        <f t="shared" si="4"/>
        <v>2.2433946813561144E-3</v>
      </c>
      <c r="H35" s="21">
        <f t="shared" si="5"/>
        <v>0.29899999999999999</v>
      </c>
      <c r="I35" s="22">
        <f t="shared" si="6"/>
        <v>0.32100000000000001</v>
      </c>
      <c r="J35" s="23">
        <f t="shared" si="31"/>
        <v>0.14955964542374098</v>
      </c>
      <c r="K35" s="23">
        <f t="shared" si="7"/>
        <v>3.7499999999999999E-3</v>
      </c>
      <c r="L35" s="23">
        <f t="shared" si="8"/>
        <v>3.7499999999999999E-3</v>
      </c>
      <c r="M35" s="25">
        <f t="shared" si="9"/>
        <v>2.2433946813561144E-3</v>
      </c>
      <c r="N35" s="21">
        <f t="shared" si="10"/>
        <v>0.29899999999999999</v>
      </c>
      <c r="O35" s="22">
        <f t="shared" si="11"/>
        <v>0.32100000000000001</v>
      </c>
      <c r="P35" s="23">
        <f t="shared" si="32"/>
        <v>0.14955964542374098</v>
      </c>
      <c r="Q35" s="23">
        <f t="shared" si="12"/>
        <v>3.7499999999999999E-3</v>
      </c>
      <c r="R35" s="23">
        <f t="shared" si="13"/>
        <v>3.7499999999999999E-3</v>
      </c>
      <c r="S35" s="25">
        <f t="shared" si="14"/>
        <v>2.2433946813561144E-3</v>
      </c>
      <c r="T35" s="156">
        <f t="shared" si="15"/>
        <v>5.0000000000000001E-3</v>
      </c>
      <c r="U35" s="26">
        <f t="shared" si="16"/>
        <v>2E-3</v>
      </c>
      <c r="V35" s="27">
        <v>2.2000000000000002</v>
      </c>
      <c r="W35" s="34"/>
      <c r="Y35" s="58">
        <v>0.01</v>
      </c>
      <c r="Z35" s="59">
        <v>0.02</v>
      </c>
      <c r="AA35" s="60">
        <v>5.0000000000000001E-3</v>
      </c>
      <c r="AB35" s="61">
        <v>2E-3</v>
      </c>
      <c r="AG35" s="23">
        <v>0.01</v>
      </c>
      <c r="AH35" s="23">
        <v>0.02</v>
      </c>
      <c r="AI35" s="47">
        <f t="shared" si="33"/>
        <v>0.09</v>
      </c>
      <c r="AJ35" s="47">
        <f t="shared" si="34"/>
        <v>0.09</v>
      </c>
      <c r="AK35" s="47">
        <v>0.06</v>
      </c>
      <c r="AL35" s="47">
        <v>0.06</v>
      </c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s="1" customFormat="1" x14ac:dyDescent="0.3">
      <c r="A36" s="33" t="s">
        <v>57</v>
      </c>
      <c r="B36" s="21">
        <f t="shared" ref="B36:B67" si="35">IF(D36&gt;$Y$20,$AA$20,IF(AND(D36&lt;=$Z$21,D36&gt;$Y$21),$AA$21,IF(AND(D36&lt;=$Z$22,D36&gt;$Y$22),$AA$22,IF(AND(D36&lt;=$Z$23,D36&gt;$Y$23),$AA$23,IF(AND(D36&lt;=$Z$24,D36&gt;$Y$24),$AA$24,$AA$25)))))</f>
        <v>0.28999999999999998</v>
      </c>
      <c r="C36" s="22">
        <f t="shared" ref="C36:C67" si="36">IF(D36&gt;$AC$20,$AE$20,IF(AND(D36&lt;=$AD$21,D36&gt;$AC$21),$AE$21,IF(AND(D36&lt;=$AD$22,D36&gt;$AC$22),$AE$22,IF(AND(D36&lt;=$AD$23,D36&gt;$AC$23),$AE$23,IF(AND(D36&lt;=$AD$24,D36&gt;$AC$24),$AE$24,$AE$25)))))</f>
        <v>0.32600000000000001</v>
      </c>
      <c r="D36" s="23">
        <f t="shared" si="30"/>
        <v>4.3664724037478758E-2</v>
      </c>
      <c r="E36" s="23">
        <f t="shared" ref="E36:E67" si="37">IF(D36&lt;$Z$39,1,IF(RIGHT(A36,2)="_1",1.5*IF(D36&gt;$AG$20,$AI$20,IF(AND(D36&lt;=$AH$21,D36&gt;$AG$21),$AI$21,IF(AND(D36&lt;=$AH$22,D36&gt;$AG$22),$AI$22,IF(AND(D36&lt;=$AH$23,D36&gt;$AG$23),$AI$23,IF(AND(D36&lt;=$AH$24,D36&gt;$AG$24),$AI$24,$AI$25))))),IF(D36&gt;$AG$20,$AI$20,IF(AND(D36&lt;=$AH$21,D36&gt;$AG$21),$AI$21,IF(AND(D36&lt;=$AH$22,D36&gt;$AG$22),$AI$22,IF(AND(D36&lt;=$AH$23,D36&gt;$AG$23),$AI$23,IF(AND(D36&lt;=$AH$24,D36&gt;$AG$24),$AI$24,$AI$25)))))))</f>
        <v>4.5000000000000005E-3</v>
      </c>
      <c r="F36" s="23">
        <f t="shared" ref="F36:F67" si="38">IF(D36&lt;$Z$39,1,IF(RIGHT(A36,2)="_1",1.5*IF(D36&gt;$AG$20,$AI$20,IF(AND(D36&lt;=$AH$21,D36&gt;$AG$21),$AI$21,IF(AND(D36&lt;=$AH$22,D36&gt;$AG$22),$AI$22,IF(AND(D36&lt;=$AH$23,D36&gt;$AG$23),$AI$23,IF(AND(D36&lt;=$AH$24,D36&gt;$AG$24),$AI$24,$AI$25))))),IF(D36&gt;$AG$20,$AI$20,IF(AND(D36&lt;=$AH$21,D36&gt;$AG$21),$AI$21,IF(AND(D36&lt;=$AH$22,D36&gt;$AG$22),$AI$22,IF(AND(D36&lt;=$AH$23,D36&gt;$AG$23),$AI$23,IF(AND(D36&lt;=$AH$24,D36&gt;$AG$24),$AI$24,$AI$25)))))))</f>
        <v>4.5000000000000005E-3</v>
      </c>
      <c r="G36" s="24">
        <f t="shared" ref="G36:G67" si="39">IF(D36&lt;$Z$39,1000,IF(RIGHT(A36,2)="_1",1.5*IF(D36&gt;$AG$30,D36*$AI$30,IF(AND(D36&lt;=$AH$31,D36&gt;$AG$31),D36*$AI$31,IF(AND(D36&lt;=$AH$32,D36&gt;$AG$32),D36*$AI$32,IF(AND(D36&lt;=$AH$33,D36&gt;$AG$33),D36*$AI$33,IF(AND(D36&lt;=$AH$34,D36&gt;$AG$34),D36*$AI$34,D36*$AI$35))))),IF(D36&gt;$AG$30,D36*$AI$30,IF(AND(D36&lt;=$AH$31,D36&gt;$AG$31),D36*$AI$31,IF(AND(D36&lt;=$AH$32,D36&gt;$AG$32),D36*$AI$32,IF(AND(D36&lt;=$AH$33,D36&gt;$AG$33),D36*$AI$33,IF(AND(D36&lt;=$AH$34,D36&gt;$AG$34),D36*$AI$34,D36*$AI$35)))))))</f>
        <v>6.5497086056218136E-4</v>
      </c>
      <c r="H36" s="21">
        <f t="shared" ref="H36:H67" si="40">IF(J36&gt;$Y$20,$AA$20,IF(AND(J36&lt;=$Z$21,J36&gt;$Y$21),$AA$21,IF(AND(J36&lt;=$Z$22,J36&gt;$Y$22),$AA$22,IF(AND(J36&lt;=$Z$23,J36&gt;$Y$23),$AA$23,IF(AND(J36&lt;=$Z$24,J36&gt;$Y$24),$AA$24,$AA$25)))))</f>
        <v>0.28999999999999998</v>
      </c>
      <c r="I36" s="22">
        <f t="shared" ref="I36:I67" si="41">IF(J36&gt;$AC$20,$AE$20,IF(AND(J36&lt;=$AD$21,J36&gt;$AC$21),$AE$21,IF(AND(J36&lt;=$AD$22,J36&gt;$AC$22),$AE$22,IF(AND(J36&lt;=$AD$23,J36&gt;$AC$23),$AE$23,IF(AND(J36&lt;=$AD$24,J36&gt;$AC$24),$AE$24,$AE$25)))))</f>
        <v>0.32600000000000001</v>
      </c>
      <c r="J36" s="23">
        <f t="shared" si="31"/>
        <v>4.3664724037478758E-2</v>
      </c>
      <c r="K36" s="23">
        <f t="shared" ref="K36:K67" si="42">IF(J36&lt;$Z$39,1,IF(RIGHT(A36,2)="_1",1.5*IF(J36&gt;$AG$20,$AJ$20,IF(AND(J36&lt;=$AH$21,J36&gt;$AG$21),$AJ$21,IF(AND(J36&lt;=$AH$22,J36&gt;$AG$22),$AJ$22,IF(AND(J36&lt;=$AH$23,J36&gt;$AG$23),$AJ$23,IF(AND(J36&lt;=$AH$24,J36&gt;$AG$24),$AJ$24,$AJ$25))))),IF(J36&gt;$AG$20,$AJ$20,IF(AND(J36&lt;=$AH$21,J36&gt;$AG$21),$AJ$21,IF(AND(J36&lt;=$AH$22,J36&gt;$AG$22),$AJ$22,IF(AND(J36&lt;=$AH$23,J36&gt;$AG$23),$AJ$23,IF(AND(J36&lt;=$AH$24,J36&gt;$AG$24),$AJ$24,$AJ$25)))))))</f>
        <v>5.2500000000000003E-3</v>
      </c>
      <c r="L36" s="23">
        <f t="shared" ref="L36:L67" si="43">IF(J36&lt;$Z$39,1,IF(RIGHT(A36,2)="_1",1.5*IF(J36&gt;$AG$20,$AJ$20,IF(AND(J36&lt;=$AH$21,J36&gt;$AG$21),$AJ$21,IF(AND(J36&lt;=$AH$22,J36&gt;$AG$22),$AJ$22,IF(AND(J36&lt;=$AH$23,J36&gt;$AG$23),$AJ$23,IF(AND(J36&lt;=$AH$24,J36&gt;$AG$24),$AJ$24,$AJ$25))))),IF(J36&gt;$AG$20,$AJ$20,IF(AND(J36&lt;=$AH$21,J36&gt;$AG$21),$AJ$21,IF(AND(J36&lt;=$AH$22,J36&gt;$AG$22),$AJ$22,IF(AND(J36&lt;=$AH$23,J36&gt;$AG$23),$AJ$23,IF(AND(J36&lt;=$AH$24,J36&gt;$AG$24),$AJ$24,$AJ$25)))))))</f>
        <v>5.2500000000000003E-3</v>
      </c>
      <c r="M36" s="25">
        <f t="shared" ref="M36:M67" si="44">IF(J36&lt;$Z$39,1000,IF(RIGHT(A36,2)="_1",1.5*IF(J36&gt;$AG$30,J36*$AJ$30,IF(AND(J36&lt;=$AH$31,J36&gt;$AG$31),J36*$AJ$31,IF(AND(J36&lt;=$AH$32,J36&gt;$AG$32),J36*$AJ$32,IF(AND(J36&lt;=$AH$33,J36&gt;$AG$33),J36*$AJ$33,IF(AND(J36&lt;=$AH$34,J36&gt;$AG$34),J36*$AJ$34,J36*$AJ$35))))),IF(J36&gt;$AG$30,J36*$AJ$30,IF(AND(J36&lt;=$AH$31,J36&gt;$AG$31),J36*$AJ$31,IF(AND(J36&lt;=$AH$32,J36&gt;$AG$32),J36*$AJ$32,IF(AND(J36&lt;=$AH$33,J36&gt;$AG$33),J36*$AJ$33,IF(AND(J36&lt;=$AH$34,J36&gt;$AG$34),J36*$AJ$34,J36*$AJ$35)))))))</f>
        <v>6.5497086056218136E-4</v>
      </c>
      <c r="N36" s="21">
        <f t="shared" ref="N36:N67" si="45">IF(P36&gt;$Y$20,$AA$20,IF(AND(P36&lt;=$Z$21,P36&gt;$Y$21),$AA$21,IF(AND(P36&lt;=$Z$22,P36&gt;$Y$22),$AA$22,IF(AND(P36&lt;=$Z$23,P36&gt;$Y$23),$AA$23,IF(AND(P36&lt;=$Z$24,P36&gt;$Y$24),$AA$24,$AA$25)))))</f>
        <v>0.28999999999999998</v>
      </c>
      <c r="O36" s="22">
        <f t="shared" ref="O36:O67" si="46">IF(P36&gt;$AC$20,$AE$20,IF(AND(P36&lt;=$AD$21,P36&gt;$AC$21),$AE$21,IF(AND(P36&lt;=$AD$22,P36&gt;$AC$22),$AE$22,IF(AND(P36&lt;=$AD$23,P36&gt;$AC$23),$AE$23,IF(AND(P36&lt;=$AD$24,P36&gt;$AC$24),$AE$24,$AE$25)))))</f>
        <v>0.32600000000000001</v>
      </c>
      <c r="P36" s="23">
        <f t="shared" si="32"/>
        <v>4.3664724037478758E-2</v>
      </c>
      <c r="Q36" s="23">
        <f t="shared" ref="Q36:Q67" si="47">IF(P36&lt;$Z$39,1,IF(RIGHT(G36,2)="_1",1.5*IF(P36&gt;$AG$20,$AJ$20,IF(AND(P36&lt;=$AH$21,P36&gt;$AG$21),$AJ$21,IF(AND(P36&lt;=$AH$22,P36&gt;$AG$22),$AJ$22,IF(AND(P36&lt;=$AH$23,P36&gt;$AG$23),$AJ$23,IF(AND(P36&lt;=$AH$24,P36&gt;$AG$24),$AJ$24,$AJ$25))))),IF(P36&gt;$AG$20,$AJ$20,IF(AND(P36&lt;=$AH$21,P36&gt;$AG$21),$AJ$21,IF(AND(P36&lt;=$AH$22,P36&gt;$AG$22),$AJ$22,IF(AND(P36&lt;=$AH$23,P36&gt;$AG$23),$AJ$23,IF(AND(P36&lt;=$AH$24,P36&gt;$AG$24),$AJ$24,$AJ$25)))))))</f>
        <v>5.2500000000000003E-3</v>
      </c>
      <c r="R36" s="23">
        <f t="shared" ref="R36:R67" si="48">IF(P36&lt;$Z$39,1,IF(RIGHT(G36,2)="_1",1.5*IF(P36&gt;$AG$20,$AJ$20,IF(AND(P36&lt;=$AH$21,P36&gt;$AG$21),$AJ$21,IF(AND(P36&lt;=$AH$22,P36&gt;$AG$22),$AJ$22,IF(AND(P36&lt;=$AH$23,P36&gt;$AG$23),$AJ$23,IF(AND(P36&lt;=$AH$24,P36&gt;$AG$24),$AJ$24,$AJ$25))))),IF(P36&gt;$AG$20,$AJ$20,IF(AND(P36&lt;=$AH$21,P36&gt;$AG$21),$AJ$21,IF(AND(P36&lt;=$AH$22,P36&gt;$AG$22),$AJ$22,IF(AND(P36&lt;=$AH$23,P36&gt;$AG$23),$AJ$23,IF(AND(P36&lt;=$AH$24,P36&gt;$AG$24),$AJ$24,$AJ$25)))))))</f>
        <v>5.2500000000000003E-3</v>
      </c>
      <c r="S36" s="25">
        <f t="shared" ref="S36:S67" si="49">IF(P36&lt;$Z$39,1000,IF(RIGHT(G36,2)="_1",1.5*IF(P36&gt;$AG$30,P36*$AJ$30,IF(AND(P36&lt;=$AH$31,P36&gt;$AG$31),P36*$AJ$31,IF(AND(P36&lt;=$AH$32,P36&gt;$AG$32),P36*$AJ$32,IF(AND(P36&lt;=$AH$33,P36&gt;$AG$33),P36*$AJ$33,IF(AND(P36&lt;=$AH$34,P36&gt;$AG$34),P36*$AJ$34,P36*$AJ$35))))),IF(P36&gt;$AG$30,P36*$AJ$30,IF(AND(P36&lt;=$AH$31,P36&gt;$AG$31),P36*$AJ$31,IF(AND(P36&lt;=$AH$32,P36&gt;$AG$32),P36*$AJ$32,IF(AND(P36&lt;=$AH$33,P36&gt;$AG$33),P36*$AJ$33,IF(AND(P36&lt;=$AH$34,P36&gt;$AG$34),P36*$AJ$34,P36*$AJ$35)))))))</f>
        <v>6.5497086056218136E-4</v>
      </c>
      <c r="T36" s="156">
        <f t="shared" ref="T36:T67" si="50">IF(J36&lt;$Z$39,1,IF(RIGHT(A36,2)="_1",1.5*IF(J36&gt;$Y$30,$AA$30,IF(AND(J36&lt;=$Z$31,J36&gt;$Y$31),$AA$31,IF(AND(J36&lt;=$Z$32,J36&gt;$Y$32),$AA$32,IF(AND(J36&lt;=$Z$33,J36&gt;$Y$33),$AA$33,IF(AND(J36&lt;=$Z$34,J36&gt;$Y$34),$AA$34,$AA$35))))),IF(J36&gt;$Y$30,$AA$30,IF(AND(J36&lt;=$Z$31,J36&gt;$Y$31),$AA$31,IF(AND(J36&lt;=$Z$32,J36&gt;$Y$32),$AA$32,IF(AND(J36&lt;=$Z$33,J36&gt;$Y$33),$AA$33,IF(AND(J36&lt;=$Z$34,J36&gt;$Y$34),$AA$34,$AA$35)))))))</f>
        <v>5.0000000000000001E-3</v>
      </c>
      <c r="U36" s="26">
        <f t="shared" ref="U36:U67" si="51">IF(J36&lt;$Z$39,1,IF(RIGHT(B36,2)="_1",1.5*IF(J36&gt;$Y$30,$AB$30,IF(AND(J36&lt;=$Z$31,J36&gt;$Y$31),$AB$31,IF(AND(J36&lt;=$Z$32,J36&gt;$Y$32),$AB$32,IF(AND(J36&lt;=$Z$33,J36&gt;$Y$33),$AB$33,IF(AND(J36&lt;=$Z$34,J36&gt;$Y$34),$AB$34,$AB$35))))),IF(J36&gt;$Y$30,$AB$30,IF(AND(J36&lt;=$Z$31,J36&gt;$Y$31),$AB$31,IF(AND(J36&lt;=$Z$32,J36&gt;$Y$32),$AB$32,IF(AND(J36&lt;=$Z$33,J36&gt;$Y$33),$AB$33,IF(AND(J36&lt;=$Z$34,J36&gt;$Y$34),$AB$34,$AB$35)))))))</f>
        <v>2E-3</v>
      </c>
      <c r="V36" s="32">
        <v>2.2000000000000002</v>
      </c>
      <c r="W36" s="34"/>
      <c r="Y36" s="44" t="s">
        <v>62</v>
      </c>
      <c r="Z36"/>
      <c r="AA36"/>
      <c r="AB36"/>
      <c r="AG36" s="44" t="s">
        <v>244</v>
      </c>
      <c r="AH36"/>
      <c r="AI36"/>
      <c r="AJ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s="1" customFormat="1" x14ac:dyDescent="0.3">
      <c r="A37" s="9" t="s">
        <v>144</v>
      </c>
      <c r="B37" s="10">
        <f t="shared" si="35"/>
        <v>0.30499999999999999</v>
      </c>
      <c r="C37" s="11">
        <f t="shared" si="36"/>
        <v>0.32100000000000001</v>
      </c>
      <c r="D37" s="12">
        <f>$AD8</f>
        <v>237.06059069206782</v>
      </c>
      <c r="E37" s="11">
        <f t="shared" si="37"/>
        <v>1.2000000000000001E-3</v>
      </c>
      <c r="F37" s="112">
        <f t="shared" si="38"/>
        <v>1.2000000000000001E-3</v>
      </c>
      <c r="G37" s="14">
        <f t="shared" si="39"/>
        <v>1.7779544301905086</v>
      </c>
      <c r="H37" s="10">
        <f t="shared" si="40"/>
        <v>0.30499999999999999</v>
      </c>
      <c r="I37" s="11">
        <f t="shared" si="41"/>
        <v>0.32100000000000001</v>
      </c>
      <c r="J37" s="12">
        <f>$AD8</f>
        <v>237.06059069206782</v>
      </c>
      <c r="K37" s="13">
        <f t="shared" si="42"/>
        <v>4.1999999999999997E-3</v>
      </c>
      <c r="L37" s="13">
        <f t="shared" si="43"/>
        <v>4.1999999999999997E-3</v>
      </c>
      <c r="M37" s="15">
        <f t="shared" si="44"/>
        <v>1.0667726581143053</v>
      </c>
      <c r="N37" s="10">
        <f t="shared" si="45"/>
        <v>0.30499999999999999</v>
      </c>
      <c r="O37" s="11">
        <f t="shared" si="46"/>
        <v>0.32100000000000001</v>
      </c>
      <c r="P37" s="12">
        <f>$AD8</f>
        <v>237.06059069206782</v>
      </c>
      <c r="Q37" s="13">
        <f t="shared" si="47"/>
        <v>4.1999999999999997E-3</v>
      </c>
      <c r="R37" s="13">
        <f t="shared" si="48"/>
        <v>4.1999999999999997E-3</v>
      </c>
      <c r="S37" s="15">
        <f t="shared" si="49"/>
        <v>1.0667726581143053</v>
      </c>
      <c r="T37" s="155">
        <f t="shared" si="50"/>
        <v>1.7000000000000001E-2</v>
      </c>
      <c r="U37" s="16">
        <f t="shared" si="51"/>
        <v>4.0000000000000001E-3</v>
      </c>
      <c r="V37" s="17" t="s">
        <v>11</v>
      </c>
      <c r="AA37" s="8"/>
      <c r="AC37"/>
      <c r="AD37"/>
      <c r="AE37"/>
      <c r="AF37"/>
      <c r="AG37"/>
      <c r="AH37"/>
      <c r="AI37"/>
      <c r="AJ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s="1" customFormat="1" x14ac:dyDescent="0.3">
      <c r="A38" s="20" t="s">
        <v>145</v>
      </c>
      <c r="B38" s="21">
        <f t="shared" si="35"/>
        <v>0.30499999999999999</v>
      </c>
      <c r="C38" s="22">
        <f t="shared" si="36"/>
        <v>0.32100000000000001</v>
      </c>
      <c r="D38" s="23">
        <f>VLOOKUP(LEFT($A38,FIND("_",$A38)-1),$X$5:$AD$16,6,FALSE)*(VALUE(SUBSTITUTE($A38,LEFT($A38,4),""))/255)^$V38</f>
        <v>113.01588923613436</v>
      </c>
      <c r="E38" s="23">
        <f t="shared" si="37"/>
        <v>1.2000000000000001E-3</v>
      </c>
      <c r="F38" s="23">
        <f t="shared" si="38"/>
        <v>1.2000000000000001E-3</v>
      </c>
      <c r="G38" s="24">
        <f t="shared" si="39"/>
        <v>0.84761916927100767</v>
      </c>
      <c r="H38" s="21">
        <f t="shared" si="40"/>
        <v>0.30499999999999999</v>
      </c>
      <c r="I38" s="22">
        <f t="shared" si="41"/>
        <v>0.32100000000000001</v>
      </c>
      <c r="J38" s="23">
        <f>VLOOKUP(LEFT($A38,FIND("_",$A38)-1),$X$5:$AD$16,6,FALSE)*(VALUE(SUBSTITUTE($A38,LEFT($A38,4),""))/255)^$V38</f>
        <v>113.01588923613436</v>
      </c>
      <c r="K38" s="23">
        <f t="shared" si="42"/>
        <v>4.1999999999999997E-3</v>
      </c>
      <c r="L38" s="23">
        <f t="shared" si="43"/>
        <v>4.1999999999999997E-3</v>
      </c>
      <c r="M38" s="25">
        <f t="shared" si="44"/>
        <v>0.50857150156260467</v>
      </c>
      <c r="N38" s="21">
        <f t="shared" si="45"/>
        <v>0.30499999999999999</v>
      </c>
      <c r="O38" s="22">
        <f t="shared" si="46"/>
        <v>0.32100000000000001</v>
      </c>
      <c r="P38" s="23">
        <f>VLOOKUP(LEFT($A38,FIND("_",$A38)-1),$X$5:$AD$16,6,FALSE)*(VALUE(SUBSTITUTE($A38,LEFT($A38,4),""))/255)^$V38</f>
        <v>113.01588923613436</v>
      </c>
      <c r="Q38" s="23">
        <f t="shared" si="47"/>
        <v>4.1999999999999997E-3</v>
      </c>
      <c r="R38" s="23">
        <f t="shared" si="48"/>
        <v>4.1999999999999997E-3</v>
      </c>
      <c r="S38" s="25">
        <f t="shared" si="49"/>
        <v>0.50857150156260467</v>
      </c>
      <c r="T38" s="156">
        <f t="shared" si="50"/>
        <v>1.7000000000000001E-2</v>
      </c>
      <c r="U38" s="26">
        <f t="shared" si="51"/>
        <v>4.0000000000000001E-3</v>
      </c>
      <c r="V38" s="27">
        <v>2.2000000000000002</v>
      </c>
      <c r="Y38" s="7" t="s">
        <v>63</v>
      </c>
      <c r="Z38" s="8"/>
      <c r="AC38"/>
      <c r="AD38"/>
      <c r="AE38"/>
      <c r="AF38"/>
      <c r="AG38"/>
      <c r="AH38"/>
      <c r="AI38"/>
      <c r="AJ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s="1" customFormat="1" x14ac:dyDescent="0.3">
      <c r="A39" s="20" t="s">
        <v>146</v>
      </c>
      <c r="B39" s="21">
        <f t="shared" si="35"/>
        <v>0.30499999999999999</v>
      </c>
      <c r="C39" s="22">
        <f t="shared" si="36"/>
        <v>0.32100000000000001</v>
      </c>
      <c r="D39" s="23">
        <f t="shared" ref="D39:D47" si="52">VLOOKUP(LEFT($A39,FIND("_",$A39)-1),$X$5:$AD$16,6,FALSE)*(VALUE(SUBSTITUTE($A39,LEFT($A39,4),""))/255)^$V39</f>
        <v>46.050493075713675</v>
      </c>
      <c r="E39" s="23">
        <f t="shared" si="37"/>
        <v>1.2000000000000001E-3</v>
      </c>
      <c r="F39" s="23">
        <f t="shared" si="38"/>
        <v>1.2000000000000001E-3</v>
      </c>
      <c r="G39" s="24">
        <f t="shared" si="39"/>
        <v>0.34537869806785254</v>
      </c>
      <c r="H39" s="21">
        <f t="shared" si="40"/>
        <v>0.30499999999999999</v>
      </c>
      <c r="I39" s="22">
        <f t="shared" si="41"/>
        <v>0.32100000000000001</v>
      </c>
      <c r="J39" s="23">
        <f t="shared" ref="J39:J47" si="53">VLOOKUP(LEFT($A39,FIND("_",$A39)-1),$X$5:$AD$16,6,FALSE)*(VALUE(SUBSTITUTE($A39,LEFT($A39,4),""))/255)^$V39</f>
        <v>46.050493075713675</v>
      </c>
      <c r="K39" s="23">
        <f t="shared" si="42"/>
        <v>4.1999999999999997E-3</v>
      </c>
      <c r="L39" s="23">
        <f t="shared" si="43"/>
        <v>4.1999999999999997E-3</v>
      </c>
      <c r="M39" s="25">
        <f t="shared" si="44"/>
        <v>0.20722721884071157</v>
      </c>
      <c r="N39" s="21">
        <f t="shared" si="45"/>
        <v>0.30499999999999999</v>
      </c>
      <c r="O39" s="22">
        <f t="shared" si="46"/>
        <v>0.32100000000000001</v>
      </c>
      <c r="P39" s="23">
        <f t="shared" ref="P39:P47" si="54">VLOOKUP(LEFT($A39,FIND("_",$A39)-1),$X$5:$AD$16,6,FALSE)*(VALUE(SUBSTITUTE($A39,LEFT($A39,4),""))/255)^$V39</f>
        <v>46.050493075713675</v>
      </c>
      <c r="Q39" s="23">
        <f t="shared" si="47"/>
        <v>4.1999999999999997E-3</v>
      </c>
      <c r="R39" s="23">
        <f t="shared" si="48"/>
        <v>4.1999999999999997E-3</v>
      </c>
      <c r="S39" s="25">
        <f t="shared" si="49"/>
        <v>0.20722721884071157</v>
      </c>
      <c r="T39" s="156">
        <f t="shared" si="50"/>
        <v>1.7000000000000001E-2</v>
      </c>
      <c r="U39" s="26">
        <f t="shared" si="51"/>
        <v>4.0000000000000001E-3</v>
      </c>
      <c r="V39" s="27">
        <v>2.2000000000000002</v>
      </c>
      <c r="Y39" s="19" t="s">
        <v>64</v>
      </c>
      <c r="Z39" s="62">
        <v>0.01</v>
      </c>
      <c r="AC39"/>
      <c r="AD39"/>
      <c r="AE39"/>
      <c r="AF39"/>
      <c r="AG39"/>
      <c r="AH39"/>
      <c r="AI39"/>
      <c r="AJ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s="1" customFormat="1" x14ac:dyDescent="0.3">
      <c r="A40" s="105" t="s">
        <v>140</v>
      </c>
      <c r="B40" s="21">
        <f t="shared" si="35"/>
        <v>0.30499999999999999</v>
      </c>
      <c r="C40" s="22">
        <f t="shared" si="36"/>
        <v>0.32100000000000001</v>
      </c>
      <c r="D40" s="23">
        <f t="shared" si="52"/>
        <v>24.314090575203178</v>
      </c>
      <c r="E40" s="23">
        <f t="shared" si="37"/>
        <v>1.2000000000000001E-3</v>
      </c>
      <c r="F40" s="23">
        <f t="shared" si="38"/>
        <v>1.2000000000000001E-3</v>
      </c>
      <c r="G40" s="24">
        <f t="shared" si="39"/>
        <v>0.18235567931402383</v>
      </c>
      <c r="H40" s="21">
        <f t="shared" si="40"/>
        <v>0.30499999999999999</v>
      </c>
      <c r="I40" s="22">
        <f t="shared" si="41"/>
        <v>0.32100000000000001</v>
      </c>
      <c r="J40" s="23">
        <f t="shared" si="53"/>
        <v>24.314090575203178</v>
      </c>
      <c r="K40" s="23">
        <f t="shared" si="42"/>
        <v>4.1999999999999997E-3</v>
      </c>
      <c r="L40" s="23">
        <f t="shared" si="43"/>
        <v>4.1999999999999997E-3</v>
      </c>
      <c r="M40" s="25">
        <f t="shared" si="44"/>
        <v>0.10941340758841431</v>
      </c>
      <c r="N40" s="21">
        <f t="shared" si="45"/>
        <v>0.30499999999999999</v>
      </c>
      <c r="O40" s="22">
        <f t="shared" si="46"/>
        <v>0.32100000000000001</v>
      </c>
      <c r="P40" s="23">
        <f t="shared" si="54"/>
        <v>24.314090575203178</v>
      </c>
      <c r="Q40" s="23">
        <f t="shared" si="47"/>
        <v>4.1999999999999997E-3</v>
      </c>
      <c r="R40" s="23">
        <f t="shared" si="48"/>
        <v>4.1999999999999997E-3</v>
      </c>
      <c r="S40" s="25">
        <f t="shared" si="49"/>
        <v>0.10941340758841431</v>
      </c>
      <c r="T40" s="156">
        <f t="shared" si="50"/>
        <v>1.7000000000000001E-2</v>
      </c>
      <c r="U40" s="26">
        <f t="shared" si="51"/>
        <v>4.0000000000000001E-3</v>
      </c>
      <c r="V40" s="27">
        <v>2.2000000000000002</v>
      </c>
      <c r="AC40"/>
      <c r="AD40"/>
      <c r="AE40"/>
      <c r="AF40"/>
      <c r="AG40"/>
      <c r="AH40"/>
      <c r="AI40"/>
      <c r="AJ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s="1" customFormat="1" x14ac:dyDescent="0.3">
      <c r="A41" s="20" t="s">
        <v>147</v>
      </c>
      <c r="B41" s="21">
        <f t="shared" si="35"/>
        <v>0.30499999999999999</v>
      </c>
      <c r="C41" s="22">
        <f t="shared" si="36"/>
        <v>0.32100000000000001</v>
      </c>
      <c r="D41" s="23">
        <f t="shared" si="52"/>
        <v>9.8495254651367308</v>
      </c>
      <c r="E41" s="23">
        <f t="shared" si="37"/>
        <v>1.2000000000000001E-3</v>
      </c>
      <c r="F41" s="23">
        <f t="shared" si="38"/>
        <v>1.2000000000000001E-3</v>
      </c>
      <c r="G41" s="24">
        <f t="shared" si="39"/>
        <v>7.387144098852548E-2</v>
      </c>
      <c r="H41" s="21">
        <f t="shared" si="40"/>
        <v>0.30499999999999999</v>
      </c>
      <c r="I41" s="22">
        <f t="shared" si="41"/>
        <v>0.32100000000000001</v>
      </c>
      <c r="J41" s="23">
        <f t="shared" si="53"/>
        <v>9.8495254651367308</v>
      </c>
      <c r="K41" s="23">
        <f t="shared" si="42"/>
        <v>4.1999999999999997E-3</v>
      </c>
      <c r="L41" s="23">
        <f t="shared" si="43"/>
        <v>4.1999999999999997E-3</v>
      </c>
      <c r="M41" s="25">
        <f t="shared" si="44"/>
        <v>4.4322864593115296E-2</v>
      </c>
      <c r="N41" s="21">
        <f t="shared" si="45"/>
        <v>0.30499999999999999</v>
      </c>
      <c r="O41" s="22">
        <f t="shared" si="46"/>
        <v>0.32100000000000001</v>
      </c>
      <c r="P41" s="23">
        <f t="shared" si="54"/>
        <v>9.8495254651367308</v>
      </c>
      <c r="Q41" s="23">
        <f t="shared" si="47"/>
        <v>4.1999999999999997E-3</v>
      </c>
      <c r="R41" s="23">
        <f t="shared" si="48"/>
        <v>4.1999999999999997E-3</v>
      </c>
      <c r="S41" s="25">
        <f t="shared" si="49"/>
        <v>4.4322864593115296E-2</v>
      </c>
      <c r="T41" s="156">
        <f t="shared" si="50"/>
        <v>1.7000000000000001E-2</v>
      </c>
      <c r="U41" s="26">
        <f t="shared" si="51"/>
        <v>4.0000000000000001E-3</v>
      </c>
      <c r="V41" s="27">
        <v>2.2000000000000002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s="1" customFormat="1" x14ac:dyDescent="0.3">
      <c r="A42" s="105" t="s">
        <v>143</v>
      </c>
      <c r="B42" s="21">
        <f t="shared" si="35"/>
        <v>0.30499999999999999</v>
      </c>
      <c r="C42" s="22">
        <f t="shared" si="36"/>
        <v>0.32100000000000001</v>
      </c>
      <c r="D42" s="23">
        <f t="shared" si="52"/>
        <v>5.1698909920903731</v>
      </c>
      <c r="E42" s="23">
        <f t="shared" si="37"/>
        <v>1.65E-3</v>
      </c>
      <c r="F42" s="23">
        <f t="shared" si="38"/>
        <v>1.65E-3</v>
      </c>
      <c r="G42" s="24">
        <f t="shared" si="39"/>
        <v>3.8774182440677797E-2</v>
      </c>
      <c r="H42" s="21">
        <f t="shared" si="40"/>
        <v>0.30499999999999999</v>
      </c>
      <c r="I42" s="22">
        <f t="shared" si="41"/>
        <v>0.32100000000000001</v>
      </c>
      <c r="J42" s="23">
        <f t="shared" si="53"/>
        <v>5.1698909920903731</v>
      </c>
      <c r="K42" s="23">
        <f t="shared" si="42"/>
        <v>1.65E-3</v>
      </c>
      <c r="L42" s="23">
        <f t="shared" si="43"/>
        <v>1.65E-3</v>
      </c>
      <c r="M42" s="25">
        <f t="shared" si="44"/>
        <v>2.3264509464406682E-2</v>
      </c>
      <c r="N42" s="21">
        <f t="shared" si="45"/>
        <v>0.30499999999999999</v>
      </c>
      <c r="O42" s="22">
        <f t="shared" si="46"/>
        <v>0.32100000000000001</v>
      </c>
      <c r="P42" s="23">
        <f t="shared" si="54"/>
        <v>5.1698909920903731</v>
      </c>
      <c r="Q42" s="23">
        <f t="shared" si="47"/>
        <v>1.65E-3</v>
      </c>
      <c r="R42" s="23">
        <f t="shared" si="48"/>
        <v>1.65E-3</v>
      </c>
      <c r="S42" s="25">
        <f t="shared" si="49"/>
        <v>2.3264509464406682E-2</v>
      </c>
      <c r="T42" s="156">
        <f t="shared" si="50"/>
        <v>2.3E-2</v>
      </c>
      <c r="U42" s="26">
        <f t="shared" si="51"/>
        <v>5.0000000000000001E-3</v>
      </c>
      <c r="V42" s="27">
        <v>2.2000000000000002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s="1" customFormat="1" x14ac:dyDescent="0.3">
      <c r="A43" s="20" t="s">
        <v>148</v>
      </c>
      <c r="B43" s="21">
        <f t="shared" si="35"/>
        <v>0.30499999999999999</v>
      </c>
      <c r="C43" s="22">
        <f t="shared" si="36"/>
        <v>0.32100000000000001</v>
      </c>
      <c r="D43" s="23">
        <f t="shared" si="52"/>
        <v>2.0694828180362754</v>
      </c>
      <c r="E43" s="23">
        <f t="shared" si="37"/>
        <v>3.3E-3</v>
      </c>
      <c r="F43" s="23">
        <f t="shared" si="38"/>
        <v>3.3E-3</v>
      </c>
      <c r="G43" s="24">
        <f t="shared" si="39"/>
        <v>1.5521121135272065E-2</v>
      </c>
      <c r="H43" s="21">
        <f t="shared" si="40"/>
        <v>0.30499999999999999</v>
      </c>
      <c r="I43" s="22">
        <f t="shared" si="41"/>
        <v>0.32100000000000001</v>
      </c>
      <c r="J43" s="23">
        <f t="shared" si="53"/>
        <v>2.0694828180362754</v>
      </c>
      <c r="K43" s="23">
        <f t="shared" si="42"/>
        <v>3.7499999999999999E-3</v>
      </c>
      <c r="L43" s="23">
        <f t="shared" si="43"/>
        <v>3.7499999999999999E-3</v>
      </c>
      <c r="M43" s="25">
        <f t="shared" si="44"/>
        <v>9.3126726811632397E-3</v>
      </c>
      <c r="N43" s="21">
        <f t="shared" si="45"/>
        <v>0.30499999999999999</v>
      </c>
      <c r="O43" s="22">
        <f t="shared" si="46"/>
        <v>0.32100000000000001</v>
      </c>
      <c r="P43" s="23">
        <f t="shared" si="54"/>
        <v>2.0694828180362754</v>
      </c>
      <c r="Q43" s="23">
        <f t="shared" si="47"/>
        <v>3.7499999999999999E-3</v>
      </c>
      <c r="R43" s="23">
        <f t="shared" si="48"/>
        <v>3.7499999999999999E-3</v>
      </c>
      <c r="S43" s="25">
        <f t="shared" si="49"/>
        <v>9.3126726811632397E-3</v>
      </c>
      <c r="T43" s="156">
        <f t="shared" si="50"/>
        <v>5.0000000000000001E-3</v>
      </c>
      <c r="U43" s="26">
        <f t="shared" si="51"/>
        <v>2E-3</v>
      </c>
      <c r="V43" s="27">
        <v>2.2000000000000002</v>
      </c>
      <c r="Y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s="1" customFormat="1" x14ac:dyDescent="0.3">
      <c r="A44" s="105" t="s">
        <v>149</v>
      </c>
      <c r="B44" s="21">
        <f t="shared" si="35"/>
        <v>0.30499999999999999</v>
      </c>
      <c r="C44" s="22">
        <f t="shared" si="36"/>
        <v>0.32100000000000001</v>
      </c>
      <c r="D44" s="23">
        <f t="shared" si="52"/>
        <v>1.0731670696944902</v>
      </c>
      <c r="E44" s="23">
        <f t="shared" si="37"/>
        <v>3.3E-3</v>
      </c>
      <c r="F44" s="23">
        <f t="shared" si="38"/>
        <v>3.3E-3</v>
      </c>
      <c r="G44" s="24">
        <f t="shared" si="39"/>
        <v>8.0487530227086757E-3</v>
      </c>
      <c r="H44" s="21">
        <f t="shared" si="40"/>
        <v>0.30499999999999999</v>
      </c>
      <c r="I44" s="22">
        <f t="shared" si="41"/>
        <v>0.32100000000000001</v>
      </c>
      <c r="J44" s="23">
        <f t="shared" si="53"/>
        <v>1.0731670696944902</v>
      </c>
      <c r="K44" s="23">
        <f t="shared" si="42"/>
        <v>3.7499999999999999E-3</v>
      </c>
      <c r="L44" s="23">
        <f t="shared" si="43"/>
        <v>3.7499999999999999E-3</v>
      </c>
      <c r="M44" s="25">
        <f t="shared" si="44"/>
        <v>4.829251813625206E-3</v>
      </c>
      <c r="N44" s="21">
        <f t="shared" si="45"/>
        <v>0.30499999999999999</v>
      </c>
      <c r="O44" s="22">
        <f t="shared" si="46"/>
        <v>0.32100000000000001</v>
      </c>
      <c r="P44" s="23">
        <f t="shared" si="54"/>
        <v>1.0731670696944902</v>
      </c>
      <c r="Q44" s="23">
        <f t="shared" si="47"/>
        <v>3.7499999999999999E-3</v>
      </c>
      <c r="R44" s="23">
        <f t="shared" si="48"/>
        <v>3.7499999999999999E-3</v>
      </c>
      <c r="S44" s="25">
        <f t="shared" si="49"/>
        <v>4.829251813625206E-3</v>
      </c>
      <c r="T44" s="156">
        <f t="shared" si="50"/>
        <v>5.0000000000000001E-3</v>
      </c>
      <c r="U44" s="26">
        <f t="shared" si="51"/>
        <v>2E-3</v>
      </c>
      <c r="V44" s="27">
        <v>2.2000000000000002</v>
      </c>
      <c r="Y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s="1" customFormat="1" x14ac:dyDescent="0.3">
      <c r="A45" s="20" t="s">
        <v>152</v>
      </c>
      <c r="B45" s="21">
        <f t="shared" si="35"/>
        <v>0.30499999999999999</v>
      </c>
      <c r="C45" s="22">
        <f t="shared" si="36"/>
        <v>0.32100000000000001</v>
      </c>
      <c r="D45" s="23">
        <f t="shared" si="52"/>
        <v>0.41905098757460219</v>
      </c>
      <c r="E45" s="23">
        <f t="shared" si="37"/>
        <v>3.3E-3</v>
      </c>
      <c r="F45" s="23">
        <f t="shared" si="38"/>
        <v>3.3E-3</v>
      </c>
      <c r="G45" s="24">
        <f t="shared" si="39"/>
        <v>6.2857648136190325E-3</v>
      </c>
      <c r="H45" s="21">
        <f t="shared" si="40"/>
        <v>0.30499999999999999</v>
      </c>
      <c r="I45" s="22">
        <f t="shared" si="41"/>
        <v>0.32100000000000001</v>
      </c>
      <c r="J45" s="23">
        <f t="shared" si="53"/>
        <v>0.41905098757460219</v>
      </c>
      <c r="K45" s="23">
        <f t="shared" si="42"/>
        <v>3.7499999999999999E-3</v>
      </c>
      <c r="L45" s="23">
        <f t="shared" si="43"/>
        <v>3.7499999999999999E-3</v>
      </c>
      <c r="M45" s="25">
        <f t="shared" si="44"/>
        <v>6.2857648136190325E-3</v>
      </c>
      <c r="N45" s="21">
        <f t="shared" si="45"/>
        <v>0.30499999999999999</v>
      </c>
      <c r="O45" s="22">
        <f t="shared" si="46"/>
        <v>0.32100000000000001</v>
      </c>
      <c r="P45" s="23">
        <f t="shared" si="54"/>
        <v>0.41905098757460219</v>
      </c>
      <c r="Q45" s="23">
        <f t="shared" si="47"/>
        <v>3.7499999999999999E-3</v>
      </c>
      <c r="R45" s="23">
        <f t="shared" si="48"/>
        <v>3.7499999999999999E-3</v>
      </c>
      <c r="S45" s="25">
        <f t="shared" si="49"/>
        <v>6.2857648136190325E-3</v>
      </c>
      <c r="T45" s="156">
        <f t="shared" si="50"/>
        <v>5.0000000000000001E-3</v>
      </c>
      <c r="U45" s="26">
        <f t="shared" si="51"/>
        <v>2E-3</v>
      </c>
      <c r="V45" s="27">
        <v>2.2000000000000002</v>
      </c>
      <c r="Y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s="1" customFormat="1" x14ac:dyDescent="0.3">
      <c r="A46" s="20" t="s">
        <v>155</v>
      </c>
      <c r="B46" s="21">
        <f t="shared" si="35"/>
        <v>0.28999999999999998</v>
      </c>
      <c r="C46" s="22">
        <f t="shared" si="36"/>
        <v>0.32600000000000001</v>
      </c>
      <c r="D46" s="23">
        <f t="shared" si="52"/>
        <v>7.8357719260495853E-2</v>
      </c>
      <c r="E46" s="23">
        <f t="shared" si="37"/>
        <v>3.7499999999999999E-3</v>
      </c>
      <c r="F46" s="23">
        <f t="shared" si="38"/>
        <v>3.7499999999999999E-3</v>
      </c>
      <c r="G46" s="24">
        <f t="shared" si="39"/>
        <v>1.1753657889074377E-3</v>
      </c>
      <c r="H46" s="21">
        <f t="shared" si="40"/>
        <v>0.28999999999999998</v>
      </c>
      <c r="I46" s="22">
        <f t="shared" si="41"/>
        <v>0.32600000000000001</v>
      </c>
      <c r="J46" s="23">
        <f t="shared" si="53"/>
        <v>7.8357719260495853E-2</v>
      </c>
      <c r="K46" s="23">
        <f t="shared" si="42"/>
        <v>4.5000000000000005E-3</v>
      </c>
      <c r="L46" s="23">
        <f t="shared" si="43"/>
        <v>4.5000000000000005E-3</v>
      </c>
      <c r="M46" s="25">
        <f t="shared" si="44"/>
        <v>1.1753657889074377E-3</v>
      </c>
      <c r="N46" s="21">
        <f t="shared" si="45"/>
        <v>0.28999999999999998</v>
      </c>
      <c r="O46" s="22">
        <f t="shared" si="46"/>
        <v>0.32600000000000001</v>
      </c>
      <c r="P46" s="23">
        <f t="shared" si="54"/>
        <v>7.8357719260495853E-2</v>
      </c>
      <c r="Q46" s="23">
        <f t="shared" si="47"/>
        <v>4.5000000000000005E-3</v>
      </c>
      <c r="R46" s="23">
        <f t="shared" si="48"/>
        <v>4.5000000000000005E-3</v>
      </c>
      <c r="S46" s="25">
        <f t="shared" si="49"/>
        <v>1.1753657889074377E-3</v>
      </c>
      <c r="T46" s="156">
        <f t="shared" si="50"/>
        <v>5.0000000000000001E-3</v>
      </c>
      <c r="U46" s="26">
        <f t="shared" si="51"/>
        <v>2E-3</v>
      </c>
      <c r="V46" s="27">
        <v>2.2000000000000002</v>
      </c>
      <c r="Y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s="1" customFormat="1" x14ac:dyDescent="0.3">
      <c r="A47" s="33" t="s">
        <v>156</v>
      </c>
      <c r="B47" s="21">
        <f t="shared" si="35"/>
        <v>0.28000000000000003</v>
      </c>
      <c r="C47" s="22">
        <f t="shared" si="36"/>
        <v>0.33100000000000002</v>
      </c>
      <c r="D47" s="23">
        <f t="shared" si="52"/>
        <v>2.2876947708868153E-2</v>
      </c>
      <c r="E47" s="23">
        <f t="shared" si="37"/>
        <v>4.5000000000000005E-3</v>
      </c>
      <c r="F47" s="23">
        <f t="shared" si="38"/>
        <v>4.5000000000000005E-3</v>
      </c>
      <c r="G47" s="24">
        <f t="shared" si="39"/>
        <v>6.8630843126604453E-4</v>
      </c>
      <c r="H47" s="21">
        <f t="shared" si="40"/>
        <v>0.28000000000000003</v>
      </c>
      <c r="I47" s="22">
        <f t="shared" si="41"/>
        <v>0.33100000000000002</v>
      </c>
      <c r="J47" s="23">
        <f t="shared" si="53"/>
        <v>2.2876947708868153E-2</v>
      </c>
      <c r="K47" s="23">
        <f t="shared" si="42"/>
        <v>5.2500000000000003E-3</v>
      </c>
      <c r="L47" s="23">
        <f t="shared" si="43"/>
        <v>5.2500000000000003E-3</v>
      </c>
      <c r="M47" s="25">
        <f t="shared" si="44"/>
        <v>6.8630843126604453E-4</v>
      </c>
      <c r="N47" s="21">
        <f t="shared" si="45"/>
        <v>0.28000000000000003</v>
      </c>
      <c r="O47" s="22">
        <f t="shared" si="46"/>
        <v>0.33100000000000002</v>
      </c>
      <c r="P47" s="23">
        <f t="shared" si="54"/>
        <v>2.2876947708868153E-2</v>
      </c>
      <c r="Q47" s="23">
        <f t="shared" si="47"/>
        <v>5.2500000000000003E-3</v>
      </c>
      <c r="R47" s="23">
        <f t="shared" si="48"/>
        <v>5.2500000000000003E-3</v>
      </c>
      <c r="S47" s="25">
        <f t="shared" si="49"/>
        <v>6.8630843126604453E-4</v>
      </c>
      <c r="T47" s="156">
        <f t="shared" si="50"/>
        <v>5.0000000000000001E-3</v>
      </c>
      <c r="U47" s="26">
        <f t="shared" si="51"/>
        <v>2E-3</v>
      </c>
      <c r="V47" s="32">
        <v>2.2000000000000002</v>
      </c>
      <c r="Y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s="1" customFormat="1" x14ac:dyDescent="0.3">
      <c r="A48" s="9" t="s">
        <v>157</v>
      </c>
      <c r="B48" s="10">
        <f t="shared" si="35"/>
        <v>0.30499999999999999</v>
      </c>
      <c r="C48" s="11">
        <f t="shared" si="36"/>
        <v>0.32100000000000001</v>
      </c>
      <c r="D48" s="12">
        <f>$AD9</f>
        <v>119.69755132619066</v>
      </c>
      <c r="E48" s="11">
        <f t="shared" si="37"/>
        <v>1.2000000000000001E-3</v>
      </c>
      <c r="F48" s="112">
        <f t="shared" si="38"/>
        <v>1.2000000000000001E-3</v>
      </c>
      <c r="G48" s="14">
        <f t="shared" si="39"/>
        <v>0.89773163494642993</v>
      </c>
      <c r="H48" s="10">
        <f t="shared" si="40"/>
        <v>0.30499999999999999</v>
      </c>
      <c r="I48" s="11">
        <f t="shared" si="41"/>
        <v>0.32100000000000001</v>
      </c>
      <c r="J48" s="12">
        <f>$AD9</f>
        <v>119.69755132619066</v>
      </c>
      <c r="K48" s="13">
        <f t="shared" si="42"/>
        <v>4.1999999999999997E-3</v>
      </c>
      <c r="L48" s="13">
        <f t="shared" si="43"/>
        <v>4.1999999999999997E-3</v>
      </c>
      <c r="M48" s="15">
        <f t="shared" si="44"/>
        <v>0.53863898096785801</v>
      </c>
      <c r="N48" s="10">
        <f t="shared" si="45"/>
        <v>0.30499999999999999</v>
      </c>
      <c r="O48" s="11">
        <f t="shared" si="46"/>
        <v>0.32100000000000001</v>
      </c>
      <c r="P48" s="12">
        <f>$AD9</f>
        <v>119.69755132619066</v>
      </c>
      <c r="Q48" s="13">
        <f t="shared" si="47"/>
        <v>4.1999999999999997E-3</v>
      </c>
      <c r="R48" s="13">
        <f t="shared" si="48"/>
        <v>4.1999999999999997E-3</v>
      </c>
      <c r="S48" s="15">
        <f t="shared" si="49"/>
        <v>0.53863898096785801</v>
      </c>
      <c r="T48" s="155">
        <f t="shared" si="50"/>
        <v>1.7000000000000001E-2</v>
      </c>
      <c r="U48" s="16">
        <f t="shared" si="51"/>
        <v>4.0000000000000001E-3</v>
      </c>
      <c r="V48" s="17" t="s">
        <v>11</v>
      </c>
      <c r="Y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s="1" customFormat="1" x14ac:dyDescent="0.3">
      <c r="A49" s="20" t="s">
        <v>158</v>
      </c>
      <c r="B49" s="21">
        <f t="shared" si="35"/>
        <v>0.30499999999999999</v>
      </c>
      <c r="C49" s="22">
        <f t="shared" si="36"/>
        <v>0.32100000000000001</v>
      </c>
      <c r="D49" s="23">
        <f>VLOOKUP(LEFT($A49,FIND("_",$A49)-1),$X$5:$AD$16,6,FALSE)*(VALUE(SUBSTITUTE($A49,LEFT($A49,4),""))/255)^$V49</f>
        <v>57.03830621149185</v>
      </c>
      <c r="E49" s="23">
        <f t="shared" si="37"/>
        <v>1.2000000000000001E-3</v>
      </c>
      <c r="F49" s="23">
        <f t="shared" si="38"/>
        <v>1.2000000000000001E-3</v>
      </c>
      <c r="G49" s="24">
        <f t="shared" si="39"/>
        <v>0.42778729658618886</v>
      </c>
      <c r="H49" s="21">
        <f t="shared" si="40"/>
        <v>0.30499999999999999</v>
      </c>
      <c r="I49" s="22">
        <f t="shared" si="41"/>
        <v>0.32100000000000001</v>
      </c>
      <c r="J49" s="23">
        <f>VLOOKUP(LEFT($A49,FIND("_",$A49)-1),$X$5:$AD$16,6,FALSE)*(VALUE(SUBSTITUTE($A49,LEFT($A49,4),""))/255)^$V49</f>
        <v>57.03830621149185</v>
      </c>
      <c r="K49" s="23">
        <f t="shared" si="42"/>
        <v>4.1999999999999997E-3</v>
      </c>
      <c r="L49" s="23">
        <f t="shared" si="43"/>
        <v>4.1999999999999997E-3</v>
      </c>
      <c r="M49" s="25">
        <f t="shared" si="44"/>
        <v>0.25667237795171338</v>
      </c>
      <c r="N49" s="21">
        <f t="shared" si="45"/>
        <v>0.30499999999999999</v>
      </c>
      <c r="O49" s="22">
        <f t="shared" si="46"/>
        <v>0.32100000000000001</v>
      </c>
      <c r="P49" s="23">
        <f>VLOOKUP(LEFT($A49,FIND("_",$A49)-1),$X$5:$AD$16,6,FALSE)*(VALUE(SUBSTITUTE($A49,LEFT($A49,4),""))/255)^$V49</f>
        <v>57.03830621149185</v>
      </c>
      <c r="Q49" s="23">
        <f t="shared" si="47"/>
        <v>4.1999999999999997E-3</v>
      </c>
      <c r="R49" s="23">
        <f t="shared" si="48"/>
        <v>4.1999999999999997E-3</v>
      </c>
      <c r="S49" s="25">
        <f t="shared" si="49"/>
        <v>0.25667237795171338</v>
      </c>
      <c r="T49" s="156">
        <f t="shared" si="50"/>
        <v>1.7000000000000001E-2</v>
      </c>
      <c r="U49" s="26">
        <f t="shared" si="51"/>
        <v>4.0000000000000001E-3</v>
      </c>
      <c r="V49" s="27">
        <v>2.2000000000000002</v>
      </c>
      <c r="Y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s="1" customFormat="1" x14ac:dyDescent="0.3">
      <c r="A50" s="20" t="s">
        <v>159</v>
      </c>
      <c r="B50" s="21">
        <f t="shared" si="35"/>
        <v>0.30499999999999999</v>
      </c>
      <c r="C50" s="22">
        <f t="shared" si="36"/>
        <v>0.32100000000000001</v>
      </c>
      <c r="D50" s="23">
        <f t="shared" ref="D50:D58" si="55">VLOOKUP(LEFT($A50,FIND("_",$A50)-1),$X$5:$AD$16,6,FALSE)*(VALUE(SUBSTITUTE($A50,LEFT($A50,4),""))/255)^$V50</f>
        <v>23.241352547823254</v>
      </c>
      <c r="E50" s="23">
        <f t="shared" si="37"/>
        <v>1.2000000000000001E-3</v>
      </c>
      <c r="F50" s="23">
        <f t="shared" si="38"/>
        <v>1.2000000000000001E-3</v>
      </c>
      <c r="G50" s="24">
        <f t="shared" si="39"/>
        <v>0.1743101441086744</v>
      </c>
      <c r="H50" s="21">
        <f t="shared" si="40"/>
        <v>0.30499999999999999</v>
      </c>
      <c r="I50" s="22">
        <f t="shared" si="41"/>
        <v>0.32100000000000001</v>
      </c>
      <c r="J50" s="23">
        <f t="shared" ref="J50:J58" si="56">VLOOKUP(LEFT($A50,FIND("_",$A50)-1),$X$5:$AD$16,6,FALSE)*(VALUE(SUBSTITUTE($A50,LEFT($A50,4),""))/255)^$V50</f>
        <v>23.241352547823254</v>
      </c>
      <c r="K50" s="23">
        <f t="shared" si="42"/>
        <v>4.1999999999999997E-3</v>
      </c>
      <c r="L50" s="23">
        <f t="shared" si="43"/>
        <v>4.1999999999999997E-3</v>
      </c>
      <c r="M50" s="25">
        <f t="shared" si="44"/>
        <v>0.10458608646520466</v>
      </c>
      <c r="N50" s="21">
        <f t="shared" si="45"/>
        <v>0.30499999999999999</v>
      </c>
      <c r="O50" s="22">
        <f t="shared" si="46"/>
        <v>0.32100000000000001</v>
      </c>
      <c r="P50" s="23">
        <f t="shared" ref="P50:P58" si="57">VLOOKUP(LEFT($A50,FIND("_",$A50)-1),$X$5:$AD$16,6,FALSE)*(VALUE(SUBSTITUTE($A50,LEFT($A50,4),""))/255)^$V50</f>
        <v>23.241352547823254</v>
      </c>
      <c r="Q50" s="23">
        <f t="shared" si="47"/>
        <v>4.1999999999999997E-3</v>
      </c>
      <c r="R50" s="23">
        <f t="shared" si="48"/>
        <v>4.1999999999999997E-3</v>
      </c>
      <c r="S50" s="25">
        <f t="shared" si="49"/>
        <v>0.10458608646520466</v>
      </c>
      <c r="T50" s="156">
        <f t="shared" si="50"/>
        <v>1.7000000000000001E-2</v>
      </c>
      <c r="U50" s="26">
        <f t="shared" si="51"/>
        <v>4.0000000000000001E-3</v>
      </c>
      <c r="V50" s="27">
        <v>2.2000000000000002</v>
      </c>
      <c r="Y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s="1" customFormat="1" x14ac:dyDescent="0.3">
      <c r="A51" s="105" t="s">
        <v>160</v>
      </c>
      <c r="B51" s="21">
        <f t="shared" si="35"/>
        <v>0.30499999999999999</v>
      </c>
      <c r="C51" s="22">
        <f t="shared" si="36"/>
        <v>0.32100000000000001</v>
      </c>
      <c r="D51" s="23">
        <f t="shared" si="55"/>
        <v>12.271146587049788</v>
      </c>
      <c r="E51" s="23">
        <f t="shared" si="37"/>
        <v>1.2000000000000001E-3</v>
      </c>
      <c r="F51" s="23">
        <f t="shared" si="38"/>
        <v>1.2000000000000001E-3</v>
      </c>
      <c r="G51" s="24">
        <f t="shared" si="39"/>
        <v>9.2033599402873409E-2</v>
      </c>
      <c r="H51" s="21">
        <f t="shared" si="40"/>
        <v>0.30499999999999999</v>
      </c>
      <c r="I51" s="22">
        <f t="shared" si="41"/>
        <v>0.32100000000000001</v>
      </c>
      <c r="J51" s="23">
        <f t="shared" si="56"/>
        <v>12.271146587049788</v>
      </c>
      <c r="K51" s="23">
        <f t="shared" si="42"/>
        <v>4.1999999999999997E-3</v>
      </c>
      <c r="L51" s="23">
        <f t="shared" si="43"/>
        <v>4.1999999999999997E-3</v>
      </c>
      <c r="M51" s="25">
        <f t="shared" si="44"/>
        <v>5.5220159641724054E-2</v>
      </c>
      <c r="N51" s="21">
        <f t="shared" si="45"/>
        <v>0.30499999999999999</v>
      </c>
      <c r="O51" s="22">
        <f t="shared" si="46"/>
        <v>0.32100000000000001</v>
      </c>
      <c r="P51" s="23">
        <f t="shared" si="57"/>
        <v>12.271146587049788</v>
      </c>
      <c r="Q51" s="23">
        <f t="shared" si="47"/>
        <v>4.1999999999999997E-3</v>
      </c>
      <c r="R51" s="23">
        <f t="shared" si="48"/>
        <v>4.1999999999999997E-3</v>
      </c>
      <c r="S51" s="25">
        <f t="shared" si="49"/>
        <v>5.5220159641724054E-2</v>
      </c>
      <c r="T51" s="156">
        <f t="shared" si="50"/>
        <v>1.7000000000000001E-2</v>
      </c>
      <c r="U51" s="26">
        <f t="shared" si="51"/>
        <v>4.0000000000000001E-3</v>
      </c>
      <c r="V51" s="27">
        <v>2.2000000000000002</v>
      </c>
      <c r="Y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s="1" customFormat="1" x14ac:dyDescent="0.3">
      <c r="A52" s="20" t="s">
        <v>161</v>
      </c>
      <c r="B52" s="21">
        <f t="shared" si="35"/>
        <v>0.30499999999999999</v>
      </c>
      <c r="C52" s="22">
        <f t="shared" si="36"/>
        <v>0.32100000000000001</v>
      </c>
      <c r="D52" s="23">
        <f t="shared" si="55"/>
        <v>4.9709846404387905</v>
      </c>
      <c r="E52" s="23">
        <f t="shared" si="37"/>
        <v>1.65E-3</v>
      </c>
      <c r="F52" s="23">
        <f t="shared" si="38"/>
        <v>1.65E-3</v>
      </c>
      <c r="G52" s="24">
        <f t="shared" si="39"/>
        <v>3.7282384803290929E-2</v>
      </c>
      <c r="H52" s="21">
        <f t="shared" si="40"/>
        <v>0.30499999999999999</v>
      </c>
      <c r="I52" s="22">
        <f t="shared" si="41"/>
        <v>0.32100000000000001</v>
      </c>
      <c r="J52" s="23">
        <f t="shared" si="56"/>
        <v>4.9709846404387905</v>
      </c>
      <c r="K52" s="23">
        <f t="shared" si="42"/>
        <v>1.65E-3</v>
      </c>
      <c r="L52" s="23">
        <f t="shared" si="43"/>
        <v>1.65E-3</v>
      </c>
      <c r="M52" s="25">
        <f t="shared" si="44"/>
        <v>2.2369430881974559E-2</v>
      </c>
      <c r="N52" s="21">
        <f t="shared" si="45"/>
        <v>0.30499999999999999</v>
      </c>
      <c r="O52" s="22">
        <f t="shared" si="46"/>
        <v>0.32100000000000001</v>
      </c>
      <c r="P52" s="23">
        <f t="shared" si="57"/>
        <v>4.9709846404387905</v>
      </c>
      <c r="Q52" s="23">
        <f t="shared" si="47"/>
        <v>1.65E-3</v>
      </c>
      <c r="R52" s="23">
        <f t="shared" si="48"/>
        <v>1.65E-3</v>
      </c>
      <c r="S52" s="25">
        <f t="shared" si="49"/>
        <v>2.2369430881974559E-2</v>
      </c>
      <c r="T52" s="156">
        <f t="shared" si="50"/>
        <v>2.3E-2</v>
      </c>
      <c r="U52" s="26">
        <f t="shared" si="51"/>
        <v>5.0000000000000001E-3</v>
      </c>
      <c r="V52" s="27">
        <v>2.2000000000000002</v>
      </c>
      <c r="Y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s="1" customFormat="1" x14ac:dyDescent="0.3">
      <c r="A53" s="105" t="s">
        <v>162</v>
      </c>
      <c r="B53" s="21">
        <f t="shared" si="35"/>
        <v>0.30499999999999999</v>
      </c>
      <c r="C53" s="22">
        <f t="shared" si="36"/>
        <v>0.32100000000000001</v>
      </c>
      <c r="D53" s="23">
        <f t="shared" si="55"/>
        <v>2.6092067892397033</v>
      </c>
      <c r="E53" s="23">
        <f t="shared" si="37"/>
        <v>3.3E-3</v>
      </c>
      <c r="F53" s="23">
        <f t="shared" si="38"/>
        <v>3.3E-3</v>
      </c>
      <c r="G53" s="24">
        <f t="shared" si="39"/>
        <v>1.9569050919297774E-2</v>
      </c>
      <c r="H53" s="21">
        <f t="shared" si="40"/>
        <v>0.30499999999999999</v>
      </c>
      <c r="I53" s="22">
        <f t="shared" si="41"/>
        <v>0.32100000000000001</v>
      </c>
      <c r="J53" s="23">
        <f t="shared" si="56"/>
        <v>2.6092067892397033</v>
      </c>
      <c r="K53" s="23">
        <f t="shared" si="42"/>
        <v>3.7499999999999999E-3</v>
      </c>
      <c r="L53" s="23">
        <f t="shared" si="43"/>
        <v>3.7499999999999999E-3</v>
      </c>
      <c r="M53" s="25">
        <f t="shared" si="44"/>
        <v>1.1741430551578665E-2</v>
      </c>
      <c r="N53" s="21">
        <f t="shared" si="45"/>
        <v>0.30499999999999999</v>
      </c>
      <c r="O53" s="22">
        <f t="shared" si="46"/>
        <v>0.32100000000000001</v>
      </c>
      <c r="P53" s="23">
        <f t="shared" si="57"/>
        <v>2.6092067892397033</v>
      </c>
      <c r="Q53" s="23">
        <f t="shared" si="47"/>
        <v>3.7499999999999999E-3</v>
      </c>
      <c r="R53" s="23">
        <f t="shared" si="48"/>
        <v>3.7499999999999999E-3</v>
      </c>
      <c r="S53" s="25">
        <f t="shared" si="49"/>
        <v>1.1741430551578665E-2</v>
      </c>
      <c r="T53" s="156">
        <f t="shared" si="50"/>
        <v>5.0000000000000001E-3</v>
      </c>
      <c r="U53" s="26">
        <f t="shared" si="51"/>
        <v>2E-3</v>
      </c>
      <c r="V53" s="27">
        <v>2.2000000000000002</v>
      </c>
      <c r="Y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s="1" customFormat="1" x14ac:dyDescent="0.3">
      <c r="A54" s="20" t="s">
        <v>163</v>
      </c>
      <c r="B54" s="21">
        <f t="shared" si="35"/>
        <v>0.30499999999999999</v>
      </c>
      <c r="C54" s="22">
        <f t="shared" si="36"/>
        <v>0.32100000000000001</v>
      </c>
      <c r="D54" s="23">
        <f t="shared" si="55"/>
        <v>1.0444530894938402</v>
      </c>
      <c r="E54" s="23">
        <f t="shared" si="37"/>
        <v>3.3E-3</v>
      </c>
      <c r="F54" s="23">
        <f t="shared" si="38"/>
        <v>3.3E-3</v>
      </c>
      <c r="G54" s="24">
        <f t="shared" si="39"/>
        <v>7.8333981712038012E-3</v>
      </c>
      <c r="H54" s="21">
        <f t="shared" si="40"/>
        <v>0.30499999999999999</v>
      </c>
      <c r="I54" s="22">
        <f t="shared" si="41"/>
        <v>0.32100000000000001</v>
      </c>
      <c r="J54" s="23">
        <f t="shared" si="56"/>
        <v>1.0444530894938402</v>
      </c>
      <c r="K54" s="23">
        <f t="shared" si="42"/>
        <v>3.7499999999999999E-3</v>
      </c>
      <c r="L54" s="23">
        <f t="shared" si="43"/>
        <v>3.7499999999999999E-3</v>
      </c>
      <c r="M54" s="25">
        <f t="shared" si="44"/>
        <v>4.7000389027222816E-3</v>
      </c>
      <c r="N54" s="21">
        <f t="shared" si="45"/>
        <v>0.30499999999999999</v>
      </c>
      <c r="O54" s="22">
        <f t="shared" si="46"/>
        <v>0.32100000000000001</v>
      </c>
      <c r="P54" s="23">
        <f t="shared" si="57"/>
        <v>1.0444530894938402</v>
      </c>
      <c r="Q54" s="23">
        <f t="shared" si="47"/>
        <v>3.7499999999999999E-3</v>
      </c>
      <c r="R54" s="23">
        <f t="shared" si="48"/>
        <v>3.7499999999999999E-3</v>
      </c>
      <c r="S54" s="25">
        <f t="shared" si="49"/>
        <v>4.7000389027222816E-3</v>
      </c>
      <c r="T54" s="156">
        <f t="shared" si="50"/>
        <v>5.0000000000000001E-3</v>
      </c>
      <c r="U54" s="26">
        <f t="shared" si="51"/>
        <v>2E-3</v>
      </c>
      <c r="V54" s="27">
        <v>2.2000000000000002</v>
      </c>
      <c r="Y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s="1" customFormat="1" x14ac:dyDescent="0.3">
      <c r="A55" s="105" t="s">
        <v>164</v>
      </c>
      <c r="B55" s="21">
        <f t="shared" si="35"/>
        <v>0.30499999999999999</v>
      </c>
      <c r="C55" s="22">
        <f t="shared" si="36"/>
        <v>0.32100000000000001</v>
      </c>
      <c r="D55" s="23">
        <f t="shared" si="55"/>
        <v>0.54161969923918152</v>
      </c>
      <c r="E55" s="23">
        <f t="shared" si="37"/>
        <v>3.3E-3</v>
      </c>
      <c r="F55" s="23">
        <f t="shared" si="38"/>
        <v>3.3E-3</v>
      </c>
      <c r="G55" s="24">
        <f t="shared" si="39"/>
        <v>4.0621477442938612E-3</v>
      </c>
      <c r="H55" s="21">
        <f t="shared" si="40"/>
        <v>0.30499999999999999</v>
      </c>
      <c r="I55" s="22">
        <f t="shared" si="41"/>
        <v>0.32100000000000001</v>
      </c>
      <c r="J55" s="23">
        <f t="shared" si="56"/>
        <v>0.54161969923918152</v>
      </c>
      <c r="K55" s="23">
        <f t="shared" si="42"/>
        <v>3.7499999999999999E-3</v>
      </c>
      <c r="L55" s="23">
        <f t="shared" si="43"/>
        <v>3.7499999999999999E-3</v>
      </c>
      <c r="M55" s="25">
        <f t="shared" si="44"/>
        <v>2.4372886465763169E-3</v>
      </c>
      <c r="N55" s="21">
        <f t="shared" si="45"/>
        <v>0.30499999999999999</v>
      </c>
      <c r="O55" s="22">
        <f t="shared" si="46"/>
        <v>0.32100000000000001</v>
      </c>
      <c r="P55" s="23">
        <f t="shared" si="57"/>
        <v>0.54161969923918152</v>
      </c>
      <c r="Q55" s="23">
        <f t="shared" si="47"/>
        <v>3.7499999999999999E-3</v>
      </c>
      <c r="R55" s="23">
        <f t="shared" si="48"/>
        <v>3.7499999999999999E-3</v>
      </c>
      <c r="S55" s="25">
        <f t="shared" si="49"/>
        <v>2.4372886465763169E-3</v>
      </c>
      <c r="T55" s="156">
        <f t="shared" si="50"/>
        <v>5.0000000000000001E-3</v>
      </c>
      <c r="U55" s="26">
        <f t="shared" si="51"/>
        <v>2E-3</v>
      </c>
      <c r="V55" s="27">
        <v>2.2000000000000002</v>
      </c>
      <c r="Y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s="1" customFormat="1" x14ac:dyDescent="0.3">
      <c r="A56" s="20" t="s">
        <v>165</v>
      </c>
      <c r="B56" s="21">
        <f t="shared" si="35"/>
        <v>0.29899999999999999</v>
      </c>
      <c r="C56" s="22">
        <f t="shared" si="36"/>
        <v>0.32100000000000001</v>
      </c>
      <c r="D56" s="23">
        <f t="shared" si="55"/>
        <v>0.21149201859189637</v>
      </c>
      <c r="E56" s="23">
        <f t="shared" si="37"/>
        <v>3.3E-3</v>
      </c>
      <c r="F56" s="23">
        <f t="shared" si="38"/>
        <v>3.3E-3</v>
      </c>
      <c r="G56" s="24">
        <f t="shared" si="39"/>
        <v>3.1723802788784453E-3</v>
      </c>
      <c r="H56" s="21">
        <f t="shared" si="40"/>
        <v>0.29899999999999999</v>
      </c>
      <c r="I56" s="22">
        <f t="shared" si="41"/>
        <v>0.32100000000000001</v>
      </c>
      <c r="J56" s="23">
        <f t="shared" si="56"/>
        <v>0.21149201859189637</v>
      </c>
      <c r="K56" s="23">
        <f t="shared" si="42"/>
        <v>3.7499999999999999E-3</v>
      </c>
      <c r="L56" s="23">
        <f t="shared" si="43"/>
        <v>3.7499999999999999E-3</v>
      </c>
      <c r="M56" s="25">
        <f t="shared" si="44"/>
        <v>3.1723802788784453E-3</v>
      </c>
      <c r="N56" s="21">
        <f t="shared" si="45"/>
        <v>0.29899999999999999</v>
      </c>
      <c r="O56" s="22">
        <f t="shared" si="46"/>
        <v>0.32100000000000001</v>
      </c>
      <c r="P56" s="23">
        <f t="shared" si="57"/>
        <v>0.21149201859189637</v>
      </c>
      <c r="Q56" s="23">
        <f t="shared" si="47"/>
        <v>3.7499999999999999E-3</v>
      </c>
      <c r="R56" s="23">
        <f t="shared" si="48"/>
        <v>3.7499999999999999E-3</v>
      </c>
      <c r="S56" s="25">
        <f t="shared" si="49"/>
        <v>3.1723802788784453E-3</v>
      </c>
      <c r="T56" s="156">
        <f t="shared" si="50"/>
        <v>5.0000000000000001E-3</v>
      </c>
      <c r="U56" s="26">
        <f t="shared" si="51"/>
        <v>2E-3</v>
      </c>
      <c r="V56" s="27">
        <v>2.2000000000000002</v>
      </c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1" customFormat="1" x14ac:dyDescent="0.3">
      <c r="A57" s="20" t="s">
        <v>166</v>
      </c>
      <c r="B57" s="21">
        <f t="shared" si="35"/>
        <v>0.28000000000000003</v>
      </c>
      <c r="C57" s="22">
        <f t="shared" si="36"/>
        <v>0.33100000000000002</v>
      </c>
      <c r="D57" s="23">
        <f t="shared" si="55"/>
        <v>3.954657717089647E-2</v>
      </c>
      <c r="E57" s="23">
        <f t="shared" si="37"/>
        <v>4.5000000000000005E-3</v>
      </c>
      <c r="F57" s="23">
        <f t="shared" si="38"/>
        <v>4.5000000000000005E-3</v>
      </c>
      <c r="G57" s="24">
        <f t="shared" si="39"/>
        <v>1.186397315126894E-3</v>
      </c>
      <c r="H57" s="21">
        <f t="shared" si="40"/>
        <v>0.28000000000000003</v>
      </c>
      <c r="I57" s="22">
        <f t="shared" si="41"/>
        <v>0.33100000000000002</v>
      </c>
      <c r="J57" s="23">
        <f t="shared" si="56"/>
        <v>3.954657717089647E-2</v>
      </c>
      <c r="K57" s="23">
        <f t="shared" si="42"/>
        <v>5.2500000000000003E-3</v>
      </c>
      <c r="L57" s="23">
        <f t="shared" si="43"/>
        <v>5.2500000000000003E-3</v>
      </c>
      <c r="M57" s="25">
        <f t="shared" si="44"/>
        <v>1.186397315126894E-3</v>
      </c>
      <c r="N57" s="21">
        <f t="shared" si="45"/>
        <v>0.28000000000000003</v>
      </c>
      <c r="O57" s="22">
        <f t="shared" si="46"/>
        <v>0.33100000000000002</v>
      </c>
      <c r="P57" s="23">
        <f t="shared" si="57"/>
        <v>3.954657717089647E-2</v>
      </c>
      <c r="Q57" s="23">
        <f t="shared" si="47"/>
        <v>5.2500000000000003E-3</v>
      </c>
      <c r="R57" s="23">
        <f t="shared" si="48"/>
        <v>5.2500000000000003E-3</v>
      </c>
      <c r="S57" s="25">
        <f t="shared" si="49"/>
        <v>1.186397315126894E-3</v>
      </c>
      <c r="T57" s="156">
        <f t="shared" si="50"/>
        <v>5.0000000000000001E-3</v>
      </c>
      <c r="U57" s="26">
        <f t="shared" si="51"/>
        <v>2E-3</v>
      </c>
      <c r="V57" s="27">
        <v>2.2000000000000002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s="1" customFormat="1" x14ac:dyDescent="0.3">
      <c r="A58" s="33" t="s">
        <v>167</v>
      </c>
      <c r="B58" s="21">
        <f t="shared" si="35"/>
        <v>0.27</v>
      </c>
      <c r="C58" s="22">
        <f t="shared" si="36"/>
        <v>0.34100000000000003</v>
      </c>
      <c r="D58" s="23">
        <f t="shared" si="55"/>
        <v>1.8863714811586954E-2</v>
      </c>
      <c r="E58" s="23">
        <f t="shared" si="37"/>
        <v>9.0000000000000011E-3</v>
      </c>
      <c r="F58" s="23">
        <f t="shared" si="38"/>
        <v>9.0000000000000011E-3</v>
      </c>
      <c r="G58" s="24">
        <f t="shared" si="39"/>
        <v>1.6977343330428257E-3</v>
      </c>
      <c r="H58" s="21">
        <f t="shared" si="40"/>
        <v>0.27</v>
      </c>
      <c r="I58" s="22">
        <f t="shared" si="41"/>
        <v>0.34100000000000003</v>
      </c>
      <c r="J58" s="23">
        <f t="shared" si="56"/>
        <v>1.8863714811586954E-2</v>
      </c>
      <c r="K58" s="23">
        <f t="shared" si="42"/>
        <v>1.0500000000000001E-2</v>
      </c>
      <c r="L58" s="23">
        <f t="shared" si="43"/>
        <v>1.0500000000000001E-2</v>
      </c>
      <c r="M58" s="25">
        <f t="shared" si="44"/>
        <v>1.6977343330428257E-3</v>
      </c>
      <c r="N58" s="21">
        <f t="shared" si="45"/>
        <v>0.27</v>
      </c>
      <c r="O58" s="22">
        <f t="shared" si="46"/>
        <v>0.34100000000000003</v>
      </c>
      <c r="P58" s="23">
        <f t="shared" si="57"/>
        <v>1.8863714811586954E-2</v>
      </c>
      <c r="Q58" s="23">
        <f t="shared" si="47"/>
        <v>1.0500000000000001E-2</v>
      </c>
      <c r="R58" s="23">
        <f t="shared" si="48"/>
        <v>1.0500000000000001E-2</v>
      </c>
      <c r="S58" s="25">
        <f t="shared" si="49"/>
        <v>1.6977343330428257E-3</v>
      </c>
      <c r="T58" s="156">
        <f t="shared" si="50"/>
        <v>5.0000000000000001E-3</v>
      </c>
      <c r="U58" s="26">
        <f t="shared" si="51"/>
        <v>2E-3</v>
      </c>
      <c r="V58" s="32">
        <v>2.2000000000000002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1" customFormat="1" x14ac:dyDescent="0.3">
      <c r="A59" s="9" t="s">
        <v>168</v>
      </c>
      <c r="B59" s="10">
        <f t="shared" si="35"/>
        <v>0.30499999999999999</v>
      </c>
      <c r="C59" s="11">
        <f t="shared" si="36"/>
        <v>0.32100000000000001</v>
      </c>
      <c r="D59" s="12">
        <f>$AD10</f>
        <v>79.798367550793785</v>
      </c>
      <c r="E59" s="11">
        <f t="shared" si="37"/>
        <v>1.2000000000000001E-3</v>
      </c>
      <c r="F59" s="112">
        <f t="shared" si="38"/>
        <v>1.2000000000000001E-3</v>
      </c>
      <c r="G59" s="14">
        <f t="shared" si="39"/>
        <v>0.59848775663095333</v>
      </c>
      <c r="H59" s="10">
        <f t="shared" si="40"/>
        <v>0.30499999999999999</v>
      </c>
      <c r="I59" s="11">
        <f t="shared" si="41"/>
        <v>0.32100000000000001</v>
      </c>
      <c r="J59" s="12">
        <f>$AD10</f>
        <v>79.798367550793785</v>
      </c>
      <c r="K59" s="13">
        <f t="shared" si="42"/>
        <v>4.1999999999999997E-3</v>
      </c>
      <c r="L59" s="13">
        <f t="shared" si="43"/>
        <v>4.1999999999999997E-3</v>
      </c>
      <c r="M59" s="15">
        <f t="shared" si="44"/>
        <v>0.3590926539785721</v>
      </c>
      <c r="N59" s="10">
        <f t="shared" si="45"/>
        <v>0.30499999999999999</v>
      </c>
      <c r="O59" s="11">
        <f t="shared" si="46"/>
        <v>0.32100000000000001</v>
      </c>
      <c r="P59" s="12">
        <f>$AD10</f>
        <v>79.798367550793785</v>
      </c>
      <c r="Q59" s="13">
        <f t="shared" si="47"/>
        <v>4.1999999999999997E-3</v>
      </c>
      <c r="R59" s="13">
        <f t="shared" si="48"/>
        <v>4.1999999999999997E-3</v>
      </c>
      <c r="S59" s="15">
        <f t="shared" si="49"/>
        <v>0.3590926539785721</v>
      </c>
      <c r="T59" s="155">
        <f t="shared" si="50"/>
        <v>1.7000000000000001E-2</v>
      </c>
      <c r="U59" s="16">
        <f t="shared" si="51"/>
        <v>4.0000000000000001E-3</v>
      </c>
      <c r="V59" s="17" t="s">
        <v>11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s="1" customFormat="1" x14ac:dyDescent="0.3">
      <c r="A60" s="20" t="s">
        <v>169</v>
      </c>
      <c r="B60" s="21">
        <f t="shared" si="35"/>
        <v>0.30499999999999999</v>
      </c>
      <c r="C60" s="22">
        <f t="shared" si="36"/>
        <v>0.32100000000000001</v>
      </c>
      <c r="D60" s="23">
        <f>VLOOKUP(LEFT($A60,FIND("_",$A60)-1),$X$5:$AD$16,6,FALSE)*(VALUE(SUBSTITUTE($A60,LEFT($A60,4),""))/255)^$V60</f>
        <v>38.025537474327898</v>
      </c>
      <c r="E60" s="23">
        <f t="shared" si="37"/>
        <v>1.2000000000000001E-3</v>
      </c>
      <c r="F60" s="23">
        <f t="shared" si="38"/>
        <v>1.2000000000000001E-3</v>
      </c>
      <c r="G60" s="24">
        <f t="shared" si="39"/>
        <v>0.2851915310574592</v>
      </c>
      <c r="H60" s="21">
        <f t="shared" si="40"/>
        <v>0.30499999999999999</v>
      </c>
      <c r="I60" s="22">
        <f t="shared" si="41"/>
        <v>0.32100000000000001</v>
      </c>
      <c r="J60" s="23">
        <f>VLOOKUP(LEFT($A60,FIND("_",$A60)-1),$X$5:$AD$16,6,FALSE)*(VALUE(SUBSTITUTE($A60,LEFT($A60,4),""))/255)^$V60</f>
        <v>38.025537474327898</v>
      </c>
      <c r="K60" s="23">
        <f t="shared" si="42"/>
        <v>4.1999999999999997E-3</v>
      </c>
      <c r="L60" s="23">
        <f t="shared" si="43"/>
        <v>4.1999999999999997E-3</v>
      </c>
      <c r="M60" s="25">
        <f t="shared" si="44"/>
        <v>0.17111491863447556</v>
      </c>
      <c r="N60" s="21">
        <f t="shared" si="45"/>
        <v>0.30499999999999999</v>
      </c>
      <c r="O60" s="22">
        <f t="shared" si="46"/>
        <v>0.32100000000000001</v>
      </c>
      <c r="P60" s="23">
        <f>VLOOKUP(LEFT($A60,FIND("_",$A60)-1),$X$5:$AD$16,6,FALSE)*(VALUE(SUBSTITUTE($A60,LEFT($A60,4),""))/255)^$V60</f>
        <v>38.025537474327898</v>
      </c>
      <c r="Q60" s="23">
        <f t="shared" si="47"/>
        <v>4.1999999999999997E-3</v>
      </c>
      <c r="R60" s="23">
        <f t="shared" si="48"/>
        <v>4.1999999999999997E-3</v>
      </c>
      <c r="S60" s="25">
        <f t="shared" si="49"/>
        <v>0.17111491863447556</v>
      </c>
      <c r="T60" s="156">
        <f t="shared" si="50"/>
        <v>1.7000000000000001E-2</v>
      </c>
      <c r="U60" s="26">
        <f t="shared" si="51"/>
        <v>4.0000000000000001E-3</v>
      </c>
      <c r="V60" s="27">
        <v>2.2000000000000002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s="1" customFormat="1" x14ac:dyDescent="0.3">
      <c r="A61" s="20" t="s">
        <v>170</v>
      </c>
      <c r="B61" s="21">
        <f t="shared" si="35"/>
        <v>0.30499999999999999</v>
      </c>
      <c r="C61" s="22">
        <f t="shared" si="36"/>
        <v>0.32100000000000001</v>
      </c>
      <c r="D61" s="23">
        <f t="shared" ref="D61:D69" si="58">VLOOKUP(LEFT($A61,FIND("_",$A61)-1),$X$5:$AD$16,6,FALSE)*(VALUE(SUBSTITUTE($A61,LEFT($A61,4),""))/255)^$V61</f>
        <v>15.494235031882168</v>
      </c>
      <c r="E61" s="23">
        <f t="shared" si="37"/>
        <v>1.2000000000000001E-3</v>
      </c>
      <c r="F61" s="23">
        <f t="shared" si="38"/>
        <v>1.2000000000000001E-3</v>
      </c>
      <c r="G61" s="24">
        <f t="shared" si="39"/>
        <v>0.11620676273911626</v>
      </c>
      <c r="H61" s="21">
        <f t="shared" si="40"/>
        <v>0.30499999999999999</v>
      </c>
      <c r="I61" s="22">
        <f t="shared" si="41"/>
        <v>0.32100000000000001</v>
      </c>
      <c r="J61" s="23">
        <f t="shared" ref="J61:J69" si="59">VLOOKUP(LEFT($A61,FIND("_",$A61)-1),$X$5:$AD$16,6,FALSE)*(VALUE(SUBSTITUTE($A61,LEFT($A61,4),""))/255)^$V61</f>
        <v>15.494235031882168</v>
      </c>
      <c r="K61" s="23">
        <f t="shared" si="42"/>
        <v>4.1999999999999997E-3</v>
      </c>
      <c r="L61" s="23">
        <f t="shared" si="43"/>
        <v>4.1999999999999997E-3</v>
      </c>
      <c r="M61" s="25">
        <f t="shared" si="44"/>
        <v>6.972405764346977E-2</v>
      </c>
      <c r="N61" s="21">
        <f t="shared" si="45"/>
        <v>0.30499999999999999</v>
      </c>
      <c r="O61" s="22">
        <f t="shared" si="46"/>
        <v>0.32100000000000001</v>
      </c>
      <c r="P61" s="23">
        <f t="shared" ref="P61:P69" si="60">VLOOKUP(LEFT($A61,FIND("_",$A61)-1),$X$5:$AD$16,6,FALSE)*(VALUE(SUBSTITUTE($A61,LEFT($A61,4),""))/255)^$V61</f>
        <v>15.494235031882168</v>
      </c>
      <c r="Q61" s="23">
        <f t="shared" si="47"/>
        <v>4.1999999999999997E-3</v>
      </c>
      <c r="R61" s="23">
        <f t="shared" si="48"/>
        <v>4.1999999999999997E-3</v>
      </c>
      <c r="S61" s="25">
        <f t="shared" si="49"/>
        <v>6.972405764346977E-2</v>
      </c>
      <c r="T61" s="156">
        <f t="shared" si="50"/>
        <v>1.7000000000000001E-2</v>
      </c>
      <c r="U61" s="26">
        <f t="shared" si="51"/>
        <v>4.0000000000000001E-3</v>
      </c>
      <c r="V61" s="27">
        <v>2.2000000000000002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s="1" customFormat="1" x14ac:dyDescent="0.3">
      <c r="A62" s="105" t="s">
        <v>171</v>
      </c>
      <c r="B62" s="21">
        <f t="shared" si="35"/>
        <v>0.30499999999999999</v>
      </c>
      <c r="C62" s="22">
        <f t="shared" si="36"/>
        <v>0.32100000000000001</v>
      </c>
      <c r="D62" s="23">
        <f t="shared" si="58"/>
        <v>8.1807643913665249</v>
      </c>
      <c r="E62" s="23">
        <f t="shared" si="37"/>
        <v>1.2000000000000001E-3</v>
      </c>
      <c r="F62" s="23">
        <f t="shared" si="38"/>
        <v>1.2000000000000001E-3</v>
      </c>
      <c r="G62" s="24">
        <f t="shared" si="39"/>
        <v>6.1355732935248937E-2</v>
      </c>
      <c r="H62" s="21">
        <f t="shared" si="40"/>
        <v>0.30499999999999999</v>
      </c>
      <c r="I62" s="22">
        <f t="shared" si="41"/>
        <v>0.32100000000000001</v>
      </c>
      <c r="J62" s="23">
        <f t="shared" si="59"/>
        <v>8.1807643913665249</v>
      </c>
      <c r="K62" s="23">
        <f t="shared" si="42"/>
        <v>4.1999999999999997E-3</v>
      </c>
      <c r="L62" s="23">
        <f t="shared" si="43"/>
        <v>4.1999999999999997E-3</v>
      </c>
      <c r="M62" s="25">
        <f t="shared" si="44"/>
        <v>3.6813439761149369E-2</v>
      </c>
      <c r="N62" s="21">
        <f t="shared" si="45"/>
        <v>0.30499999999999999</v>
      </c>
      <c r="O62" s="22">
        <f t="shared" si="46"/>
        <v>0.32100000000000001</v>
      </c>
      <c r="P62" s="23">
        <f t="shared" si="60"/>
        <v>8.1807643913665249</v>
      </c>
      <c r="Q62" s="23">
        <f t="shared" si="47"/>
        <v>4.1999999999999997E-3</v>
      </c>
      <c r="R62" s="23">
        <f t="shared" si="48"/>
        <v>4.1999999999999997E-3</v>
      </c>
      <c r="S62" s="25">
        <f t="shared" si="49"/>
        <v>3.6813439761149369E-2</v>
      </c>
      <c r="T62" s="156">
        <f t="shared" si="50"/>
        <v>2.3E-2</v>
      </c>
      <c r="U62" s="26">
        <f t="shared" si="51"/>
        <v>5.0000000000000001E-3</v>
      </c>
      <c r="V62" s="27">
        <v>2.2000000000000002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1" customFormat="1" x14ac:dyDescent="0.3">
      <c r="A63" s="20" t="s">
        <v>172</v>
      </c>
      <c r="B63" s="21">
        <f t="shared" si="35"/>
        <v>0.30499999999999999</v>
      </c>
      <c r="C63" s="22">
        <f t="shared" si="36"/>
        <v>0.32100000000000001</v>
      </c>
      <c r="D63" s="23">
        <f t="shared" si="58"/>
        <v>3.313989760292527</v>
      </c>
      <c r="E63" s="23">
        <f t="shared" si="37"/>
        <v>3.3E-3</v>
      </c>
      <c r="F63" s="23">
        <f t="shared" si="38"/>
        <v>3.3E-3</v>
      </c>
      <c r="G63" s="24">
        <f t="shared" si="39"/>
        <v>2.485492320219395E-2</v>
      </c>
      <c r="H63" s="21">
        <f t="shared" si="40"/>
        <v>0.30499999999999999</v>
      </c>
      <c r="I63" s="22">
        <f t="shared" si="41"/>
        <v>0.32100000000000001</v>
      </c>
      <c r="J63" s="23">
        <f t="shared" si="59"/>
        <v>3.313989760292527</v>
      </c>
      <c r="K63" s="23">
        <f t="shared" si="42"/>
        <v>3.7499999999999999E-3</v>
      </c>
      <c r="L63" s="23">
        <f t="shared" si="43"/>
        <v>3.7499999999999999E-3</v>
      </c>
      <c r="M63" s="25">
        <f t="shared" si="44"/>
        <v>1.4912953921316374E-2</v>
      </c>
      <c r="N63" s="21">
        <f t="shared" si="45"/>
        <v>0.30499999999999999</v>
      </c>
      <c r="O63" s="22">
        <f t="shared" si="46"/>
        <v>0.32100000000000001</v>
      </c>
      <c r="P63" s="23">
        <f t="shared" si="60"/>
        <v>3.313989760292527</v>
      </c>
      <c r="Q63" s="23">
        <f t="shared" si="47"/>
        <v>3.7499999999999999E-3</v>
      </c>
      <c r="R63" s="23">
        <f t="shared" si="48"/>
        <v>3.7499999999999999E-3</v>
      </c>
      <c r="S63" s="25">
        <f t="shared" si="49"/>
        <v>1.4912953921316374E-2</v>
      </c>
      <c r="T63" s="156">
        <f t="shared" si="50"/>
        <v>5.0000000000000001E-3</v>
      </c>
      <c r="U63" s="26">
        <f t="shared" si="51"/>
        <v>2E-3</v>
      </c>
      <c r="V63" s="27">
        <v>2.2000000000000002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</row>
    <row r="64" spans="1:61" s="1" customFormat="1" x14ac:dyDescent="0.3">
      <c r="A64" s="105" t="s">
        <v>173</v>
      </c>
      <c r="B64" s="21">
        <f t="shared" si="35"/>
        <v>0.30499999999999999</v>
      </c>
      <c r="C64" s="22">
        <f t="shared" si="36"/>
        <v>0.32100000000000001</v>
      </c>
      <c r="D64" s="23">
        <f t="shared" si="58"/>
        <v>1.7394711928264688</v>
      </c>
      <c r="E64" s="23">
        <f t="shared" si="37"/>
        <v>3.3E-3</v>
      </c>
      <c r="F64" s="23">
        <f t="shared" si="38"/>
        <v>3.3E-3</v>
      </c>
      <c r="G64" s="24">
        <f t="shared" si="39"/>
        <v>1.3046033946198516E-2</v>
      </c>
      <c r="H64" s="21">
        <f t="shared" si="40"/>
        <v>0.30499999999999999</v>
      </c>
      <c r="I64" s="22">
        <f t="shared" si="41"/>
        <v>0.32100000000000001</v>
      </c>
      <c r="J64" s="23">
        <f t="shared" si="59"/>
        <v>1.7394711928264688</v>
      </c>
      <c r="K64" s="23">
        <f t="shared" si="42"/>
        <v>3.7499999999999999E-3</v>
      </c>
      <c r="L64" s="23">
        <f t="shared" si="43"/>
        <v>3.7499999999999999E-3</v>
      </c>
      <c r="M64" s="25">
        <f t="shared" si="44"/>
        <v>7.8276203677191108E-3</v>
      </c>
      <c r="N64" s="21">
        <f t="shared" si="45"/>
        <v>0.30499999999999999</v>
      </c>
      <c r="O64" s="22">
        <f t="shared" si="46"/>
        <v>0.32100000000000001</v>
      </c>
      <c r="P64" s="23">
        <f t="shared" si="60"/>
        <v>1.7394711928264688</v>
      </c>
      <c r="Q64" s="23">
        <f t="shared" si="47"/>
        <v>3.7499999999999999E-3</v>
      </c>
      <c r="R64" s="23">
        <f t="shared" si="48"/>
        <v>3.7499999999999999E-3</v>
      </c>
      <c r="S64" s="25">
        <f t="shared" si="49"/>
        <v>7.8276203677191108E-3</v>
      </c>
      <c r="T64" s="156">
        <f t="shared" si="50"/>
        <v>5.0000000000000001E-3</v>
      </c>
      <c r="U64" s="26">
        <f t="shared" si="51"/>
        <v>2E-3</v>
      </c>
      <c r="V64" s="27">
        <v>2.2000000000000002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s="1" customFormat="1" x14ac:dyDescent="0.3">
      <c r="A65" s="20" t="s">
        <v>174</v>
      </c>
      <c r="B65" s="21">
        <f t="shared" si="35"/>
        <v>0.30499999999999999</v>
      </c>
      <c r="C65" s="22">
        <f t="shared" si="36"/>
        <v>0.32100000000000001</v>
      </c>
      <c r="D65" s="23">
        <f t="shared" si="58"/>
        <v>0.69630205966256009</v>
      </c>
      <c r="E65" s="23">
        <f t="shared" si="37"/>
        <v>3.3E-3</v>
      </c>
      <c r="F65" s="23">
        <f t="shared" si="38"/>
        <v>3.3E-3</v>
      </c>
      <c r="G65" s="24">
        <f t="shared" si="39"/>
        <v>5.2222654474692008E-3</v>
      </c>
      <c r="H65" s="21">
        <f t="shared" si="40"/>
        <v>0.30499999999999999</v>
      </c>
      <c r="I65" s="22">
        <f t="shared" si="41"/>
        <v>0.32100000000000001</v>
      </c>
      <c r="J65" s="23">
        <f t="shared" si="59"/>
        <v>0.69630205966256009</v>
      </c>
      <c r="K65" s="23">
        <f t="shared" si="42"/>
        <v>3.7499999999999999E-3</v>
      </c>
      <c r="L65" s="23">
        <f t="shared" si="43"/>
        <v>3.7499999999999999E-3</v>
      </c>
      <c r="M65" s="25">
        <f t="shared" si="44"/>
        <v>3.1333592684815209E-3</v>
      </c>
      <c r="N65" s="21">
        <f t="shared" si="45"/>
        <v>0.30499999999999999</v>
      </c>
      <c r="O65" s="22">
        <f t="shared" si="46"/>
        <v>0.32100000000000001</v>
      </c>
      <c r="P65" s="23">
        <f t="shared" si="60"/>
        <v>0.69630205966256009</v>
      </c>
      <c r="Q65" s="23">
        <f t="shared" si="47"/>
        <v>3.7499999999999999E-3</v>
      </c>
      <c r="R65" s="23">
        <f t="shared" si="48"/>
        <v>3.7499999999999999E-3</v>
      </c>
      <c r="S65" s="25">
        <f t="shared" si="49"/>
        <v>3.1333592684815209E-3</v>
      </c>
      <c r="T65" s="156">
        <f t="shared" si="50"/>
        <v>5.0000000000000001E-3</v>
      </c>
      <c r="U65" s="26">
        <f t="shared" si="51"/>
        <v>2E-3</v>
      </c>
      <c r="V65" s="27">
        <v>2.2000000000000002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1:61" x14ac:dyDescent="0.3">
      <c r="A66" s="105" t="s">
        <v>175</v>
      </c>
      <c r="B66" s="21">
        <f t="shared" si="35"/>
        <v>0.30499999999999999</v>
      </c>
      <c r="C66" s="22">
        <f t="shared" si="36"/>
        <v>0.32100000000000001</v>
      </c>
      <c r="D66" s="23">
        <f t="shared" si="58"/>
        <v>0.36107979949278768</v>
      </c>
      <c r="E66" s="23">
        <f t="shared" si="37"/>
        <v>3.3E-3</v>
      </c>
      <c r="F66" s="23">
        <f t="shared" si="38"/>
        <v>3.3E-3</v>
      </c>
      <c r="G66" s="24">
        <f t="shared" si="39"/>
        <v>5.4161969923918153E-3</v>
      </c>
      <c r="H66" s="21">
        <f t="shared" si="40"/>
        <v>0.30499999999999999</v>
      </c>
      <c r="I66" s="22">
        <f t="shared" si="41"/>
        <v>0.32100000000000001</v>
      </c>
      <c r="J66" s="23">
        <f t="shared" si="59"/>
        <v>0.36107979949278768</v>
      </c>
      <c r="K66" s="23">
        <f t="shared" si="42"/>
        <v>3.7499999999999999E-3</v>
      </c>
      <c r="L66" s="23">
        <f t="shared" si="43"/>
        <v>3.7499999999999999E-3</v>
      </c>
      <c r="M66" s="25">
        <f t="shared" si="44"/>
        <v>5.4161969923918153E-3</v>
      </c>
      <c r="N66" s="21">
        <f t="shared" si="45"/>
        <v>0.30499999999999999</v>
      </c>
      <c r="O66" s="22">
        <f t="shared" si="46"/>
        <v>0.32100000000000001</v>
      </c>
      <c r="P66" s="23">
        <f t="shared" si="60"/>
        <v>0.36107979949278768</v>
      </c>
      <c r="Q66" s="23">
        <f t="shared" si="47"/>
        <v>3.7499999999999999E-3</v>
      </c>
      <c r="R66" s="23">
        <f t="shared" si="48"/>
        <v>3.7499999999999999E-3</v>
      </c>
      <c r="S66" s="25">
        <f t="shared" si="49"/>
        <v>5.4161969923918153E-3</v>
      </c>
      <c r="T66" s="156">
        <f t="shared" si="50"/>
        <v>5.0000000000000001E-3</v>
      </c>
      <c r="U66" s="26">
        <f t="shared" si="51"/>
        <v>2E-3</v>
      </c>
      <c r="V66" s="27">
        <v>2.2000000000000002</v>
      </c>
    </row>
    <row r="67" spans="1:61" x14ac:dyDescent="0.3">
      <c r="A67" s="20" t="s">
        <v>176</v>
      </c>
      <c r="B67" s="21">
        <f t="shared" si="35"/>
        <v>0.29899999999999999</v>
      </c>
      <c r="C67" s="22">
        <f t="shared" si="36"/>
        <v>0.32100000000000001</v>
      </c>
      <c r="D67" s="23">
        <f t="shared" si="58"/>
        <v>0.14099467906126423</v>
      </c>
      <c r="E67" s="23">
        <f t="shared" si="37"/>
        <v>3.3E-3</v>
      </c>
      <c r="F67" s="23">
        <f t="shared" si="38"/>
        <v>3.3E-3</v>
      </c>
      <c r="G67" s="24">
        <f t="shared" si="39"/>
        <v>2.1149201859189631E-3</v>
      </c>
      <c r="H67" s="21">
        <f t="shared" si="40"/>
        <v>0.29899999999999999</v>
      </c>
      <c r="I67" s="22">
        <f t="shared" si="41"/>
        <v>0.32100000000000001</v>
      </c>
      <c r="J67" s="23">
        <f t="shared" si="59"/>
        <v>0.14099467906126423</v>
      </c>
      <c r="K67" s="23">
        <f t="shared" si="42"/>
        <v>3.7499999999999999E-3</v>
      </c>
      <c r="L67" s="23">
        <f t="shared" si="43"/>
        <v>3.7499999999999999E-3</v>
      </c>
      <c r="M67" s="25">
        <f t="shared" si="44"/>
        <v>2.1149201859189631E-3</v>
      </c>
      <c r="N67" s="21">
        <f t="shared" si="45"/>
        <v>0.29899999999999999</v>
      </c>
      <c r="O67" s="22">
        <f t="shared" si="46"/>
        <v>0.32100000000000001</v>
      </c>
      <c r="P67" s="23">
        <f t="shared" si="60"/>
        <v>0.14099467906126423</v>
      </c>
      <c r="Q67" s="23">
        <f t="shared" si="47"/>
        <v>3.7499999999999999E-3</v>
      </c>
      <c r="R67" s="23">
        <f t="shared" si="48"/>
        <v>3.7499999999999999E-3</v>
      </c>
      <c r="S67" s="25">
        <f t="shared" si="49"/>
        <v>2.1149201859189631E-3</v>
      </c>
      <c r="T67" s="156">
        <f t="shared" si="50"/>
        <v>5.0000000000000001E-3</v>
      </c>
      <c r="U67" s="26">
        <f t="shared" si="51"/>
        <v>2E-3</v>
      </c>
      <c r="V67" s="27">
        <v>2.2000000000000002</v>
      </c>
      <c r="W67"/>
    </row>
    <row r="68" spans="1:61" x14ac:dyDescent="0.3">
      <c r="A68" s="20" t="s">
        <v>177</v>
      </c>
      <c r="B68" s="21">
        <f t="shared" ref="B68:B99" si="61">IF(D68&gt;$Y$20,$AA$20,IF(AND(D68&lt;=$Z$21,D68&gt;$Y$21),$AA$21,IF(AND(D68&lt;=$Z$22,D68&gt;$Y$22),$AA$22,IF(AND(D68&lt;=$Z$23,D68&gt;$Y$23),$AA$23,IF(AND(D68&lt;=$Z$24,D68&gt;$Y$24),$AA$24,$AA$25)))))</f>
        <v>0.28000000000000003</v>
      </c>
      <c r="C68" s="22">
        <f t="shared" ref="C68:C99" si="62">IF(D68&gt;$AC$20,$AE$20,IF(AND(D68&lt;=$AD$21,D68&gt;$AC$21),$AE$21,IF(AND(D68&lt;=$AD$22,D68&gt;$AC$22),$AE$22,IF(AND(D68&lt;=$AD$23,D68&gt;$AC$23),$AE$23,IF(AND(D68&lt;=$AD$24,D68&gt;$AC$24),$AE$24,$AE$25)))))</f>
        <v>0.33100000000000002</v>
      </c>
      <c r="D68" s="23">
        <f t="shared" si="58"/>
        <v>2.6364384780597647E-2</v>
      </c>
      <c r="E68" s="23">
        <f t="shared" ref="E68:E99" si="63">IF(D68&lt;$Z$39,1,IF(RIGHT(A68,2)="_1",1.5*IF(D68&gt;$AG$20,$AI$20,IF(AND(D68&lt;=$AH$21,D68&gt;$AG$21),$AI$21,IF(AND(D68&lt;=$AH$22,D68&gt;$AG$22),$AI$22,IF(AND(D68&lt;=$AH$23,D68&gt;$AG$23),$AI$23,IF(AND(D68&lt;=$AH$24,D68&gt;$AG$24),$AI$24,$AI$25))))),IF(D68&gt;$AG$20,$AI$20,IF(AND(D68&lt;=$AH$21,D68&gt;$AG$21),$AI$21,IF(AND(D68&lt;=$AH$22,D68&gt;$AG$22),$AI$22,IF(AND(D68&lt;=$AH$23,D68&gt;$AG$23),$AI$23,IF(AND(D68&lt;=$AH$24,D68&gt;$AG$24),$AI$24,$AI$25)))))))</f>
        <v>4.5000000000000005E-3</v>
      </c>
      <c r="F68" s="23">
        <f t="shared" ref="F68:F99" si="64">IF(D68&lt;$Z$39,1,IF(RIGHT(A68,2)="_1",1.5*IF(D68&gt;$AG$20,$AI$20,IF(AND(D68&lt;=$AH$21,D68&gt;$AG$21),$AI$21,IF(AND(D68&lt;=$AH$22,D68&gt;$AG$22),$AI$22,IF(AND(D68&lt;=$AH$23,D68&gt;$AG$23),$AI$23,IF(AND(D68&lt;=$AH$24,D68&gt;$AG$24),$AI$24,$AI$25))))),IF(D68&gt;$AG$20,$AI$20,IF(AND(D68&lt;=$AH$21,D68&gt;$AG$21),$AI$21,IF(AND(D68&lt;=$AH$22,D68&gt;$AG$22),$AI$22,IF(AND(D68&lt;=$AH$23,D68&gt;$AG$23),$AI$23,IF(AND(D68&lt;=$AH$24,D68&gt;$AG$24),$AI$24,$AI$25)))))))</f>
        <v>4.5000000000000005E-3</v>
      </c>
      <c r="G68" s="24">
        <f t="shared" ref="G68:G99" si="65">IF(D68&lt;$Z$39,1000,IF(RIGHT(A68,2)="_1",1.5*IF(D68&gt;$AG$30,D68*$AI$30,IF(AND(D68&lt;=$AH$31,D68&gt;$AG$31),D68*$AI$31,IF(AND(D68&lt;=$AH$32,D68&gt;$AG$32),D68*$AI$32,IF(AND(D68&lt;=$AH$33,D68&gt;$AG$33),D68*$AI$33,IF(AND(D68&lt;=$AH$34,D68&gt;$AG$34),D68*$AI$34,D68*$AI$35))))),IF(D68&gt;$AG$30,D68*$AI$30,IF(AND(D68&lt;=$AH$31,D68&gt;$AG$31),D68*$AI$31,IF(AND(D68&lt;=$AH$32,D68&gt;$AG$32),D68*$AI$32,IF(AND(D68&lt;=$AH$33,D68&gt;$AG$33),D68*$AI$33,IF(AND(D68&lt;=$AH$34,D68&gt;$AG$34),D68*$AI$34,D68*$AI$35)))))))</f>
        <v>7.909315434179294E-4</v>
      </c>
      <c r="H68" s="21">
        <f t="shared" ref="H68:H99" si="66">IF(J68&gt;$Y$20,$AA$20,IF(AND(J68&lt;=$Z$21,J68&gt;$Y$21),$AA$21,IF(AND(J68&lt;=$Z$22,J68&gt;$Y$22),$AA$22,IF(AND(J68&lt;=$Z$23,J68&gt;$Y$23),$AA$23,IF(AND(J68&lt;=$Z$24,J68&gt;$Y$24),$AA$24,$AA$25)))))</f>
        <v>0.28000000000000003</v>
      </c>
      <c r="I68" s="22">
        <f t="shared" ref="I68:I99" si="67">IF(J68&gt;$AC$20,$AE$20,IF(AND(J68&lt;=$AD$21,J68&gt;$AC$21),$AE$21,IF(AND(J68&lt;=$AD$22,J68&gt;$AC$22),$AE$22,IF(AND(J68&lt;=$AD$23,J68&gt;$AC$23),$AE$23,IF(AND(J68&lt;=$AD$24,J68&gt;$AC$24),$AE$24,$AE$25)))))</f>
        <v>0.33100000000000002</v>
      </c>
      <c r="J68" s="23">
        <f t="shared" si="59"/>
        <v>2.6364384780597647E-2</v>
      </c>
      <c r="K68" s="23">
        <f t="shared" ref="K68:K99" si="68">IF(J68&lt;$Z$39,1,IF(RIGHT(A68,2)="_1",1.5*IF(J68&gt;$AG$20,$AJ$20,IF(AND(J68&lt;=$AH$21,J68&gt;$AG$21),$AJ$21,IF(AND(J68&lt;=$AH$22,J68&gt;$AG$22),$AJ$22,IF(AND(J68&lt;=$AH$23,J68&gt;$AG$23),$AJ$23,IF(AND(J68&lt;=$AH$24,J68&gt;$AG$24),$AJ$24,$AJ$25))))),IF(J68&gt;$AG$20,$AJ$20,IF(AND(J68&lt;=$AH$21,J68&gt;$AG$21),$AJ$21,IF(AND(J68&lt;=$AH$22,J68&gt;$AG$22),$AJ$22,IF(AND(J68&lt;=$AH$23,J68&gt;$AG$23),$AJ$23,IF(AND(J68&lt;=$AH$24,J68&gt;$AG$24),$AJ$24,$AJ$25)))))))</f>
        <v>5.2500000000000003E-3</v>
      </c>
      <c r="L68" s="23">
        <f t="shared" ref="L68:L99" si="69">IF(J68&lt;$Z$39,1,IF(RIGHT(A68,2)="_1",1.5*IF(J68&gt;$AG$20,$AJ$20,IF(AND(J68&lt;=$AH$21,J68&gt;$AG$21),$AJ$21,IF(AND(J68&lt;=$AH$22,J68&gt;$AG$22),$AJ$22,IF(AND(J68&lt;=$AH$23,J68&gt;$AG$23),$AJ$23,IF(AND(J68&lt;=$AH$24,J68&gt;$AG$24),$AJ$24,$AJ$25))))),IF(J68&gt;$AG$20,$AJ$20,IF(AND(J68&lt;=$AH$21,J68&gt;$AG$21),$AJ$21,IF(AND(J68&lt;=$AH$22,J68&gt;$AG$22),$AJ$22,IF(AND(J68&lt;=$AH$23,J68&gt;$AG$23),$AJ$23,IF(AND(J68&lt;=$AH$24,J68&gt;$AG$24),$AJ$24,$AJ$25)))))))</f>
        <v>5.2500000000000003E-3</v>
      </c>
      <c r="M68" s="25">
        <f t="shared" ref="M68:M99" si="70">IF(J68&lt;$Z$39,1000,IF(RIGHT(A68,2)="_1",1.5*IF(J68&gt;$AG$30,J68*$AJ$30,IF(AND(J68&lt;=$AH$31,J68&gt;$AG$31),J68*$AJ$31,IF(AND(J68&lt;=$AH$32,J68&gt;$AG$32),J68*$AJ$32,IF(AND(J68&lt;=$AH$33,J68&gt;$AG$33),J68*$AJ$33,IF(AND(J68&lt;=$AH$34,J68&gt;$AG$34),J68*$AJ$34,J68*$AJ$35))))),IF(J68&gt;$AG$30,J68*$AJ$30,IF(AND(J68&lt;=$AH$31,J68&gt;$AG$31),J68*$AJ$31,IF(AND(J68&lt;=$AH$32,J68&gt;$AG$32),J68*$AJ$32,IF(AND(J68&lt;=$AH$33,J68&gt;$AG$33),J68*$AJ$33,IF(AND(J68&lt;=$AH$34,J68&gt;$AG$34),J68*$AJ$34,J68*$AJ$35)))))))</f>
        <v>7.909315434179294E-4</v>
      </c>
      <c r="N68" s="21">
        <f t="shared" ref="N68:N99" si="71">IF(P68&gt;$Y$20,$AA$20,IF(AND(P68&lt;=$Z$21,P68&gt;$Y$21),$AA$21,IF(AND(P68&lt;=$Z$22,P68&gt;$Y$22),$AA$22,IF(AND(P68&lt;=$Z$23,P68&gt;$Y$23),$AA$23,IF(AND(P68&lt;=$Z$24,P68&gt;$Y$24),$AA$24,$AA$25)))))</f>
        <v>0.28000000000000003</v>
      </c>
      <c r="O68" s="22">
        <f t="shared" ref="O68:O99" si="72">IF(P68&gt;$AC$20,$AE$20,IF(AND(P68&lt;=$AD$21,P68&gt;$AC$21),$AE$21,IF(AND(P68&lt;=$AD$22,P68&gt;$AC$22),$AE$22,IF(AND(P68&lt;=$AD$23,P68&gt;$AC$23),$AE$23,IF(AND(P68&lt;=$AD$24,P68&gt;$AC$24),$AE$24,$AE$25)))))</f>
        <v>0.33100000000000002</v>
      </c>
      <c r="P68" s="23">
        <f t="shared" si="60"/>
        <v>2.6364384780597647E-2</v>
      </c>
      <c r="Q68" s="23">
        <f t="shared" ref="Q68:Q99" si="73">IF(P68&lt;$Z$39,1,IF(RIGHT(G68,2)="_1",1.5*IF(P68&gt;$AG$20,$AJ$20,IF(AND(P68&lt;=$AH$21,P68&gt;$AG$21),$AJ$21,IF(AND(P68&lt;=$AH$22,P68&gt;$AG$22),$AJ$22,IF(AND(P68&lt;=$AH$23,P68&gt;$AG$23),$AJ$23,IF(AND(P68&lt;=$AH$24,P68&gt;$AG$24),$AJ$24,$AJ$25))))),IF(P68&gt;$AG$20,$AJ$20,IF(AND(P68&lt;=$AH$21,P68&gt;$AG$21),$AJ$21,IF(AND(P68&lt;=$AH$22,P68&gt;$AG$22),$AJ$22,IF(AND(P68&lt;=$AH$23,P68&gt;$AG$23),$AJ$23,IF(AND(P68&lt;=$AH$24,P68&gt;$AG$24),$AJ$24,$AJ$25)))))))</f>
        <v>5.2500000000000003E-3</v>
      </c>
      <c r="R68" s="23">
        <f t="shared" ref="R68:R99" si="74">IF(P68&lt;$Z$39,1,IF(RIGHT(G68,2)="_1",1.5*IF(P68&gt;$AG$20,$AJ$20,IF(AND(P68&lt;=$AH$21,P68&gt;$AG$21),$AJ$21,IF(AND(P68&lt;=$AH$22,P68&gt;$AG$22),$AJ$22,IF(AND(P68&lt;=$AH$23,P68&gt;$AG$23),$AJ$23,IF(AND(P68&lt;=$AH$24,P68&gt;$AG$24),$AJ$24,$AJ$25))))),IF(P68&gt;$AG$20,$AJ$20,IF(AND(P68&lt;=$AH$21,P68&gt;$AG$21),$AJ$21,IF(AND(P68&lt;=$AH$22,P68&gt;$AG$22),$AJ$22,IF(AND(P68&lt;=$AH$23,P68&gt;$AG$23),$AJ$23,IF(AND(P68&lt;=$AH$24,P68&gt;$AG$24),$AJ$24,$AJ$25)))))))</f>
        <v>5.2500000000000003E-3</v>
      </c>
      <c r="S68" s="25">
        <f t="shared" ref="S68:S99" si="75">IF(P68&lt;$Z$39,1000,IF(RIGHT(G68,2)="_1",1.5*IF(P68&gt;$AG$30,P68*$AJ$30,IF(AND(P68&lt;=$AH$31,P68&gt;$AG$31),P68*$AJ$31,IF(AND(P68&lt;=$AH$32,P68&gt;$AG$32),P68*$AJ$32,IF(AND(P68&lt;=$AH$33,P68&gt;$AG$33),P68*$AJ$33,IF(AND(P68&lt;=$AH$34,P68&gt;$AG$34),P68*$AJ$34,P68*$AJ$35))))),IF(P68&gt;$AG$30,P68*$AJ$30,IF(AND(P68&lt;=$AH$31,P68&gt;$AG$31),P68*$AJ$31,IF(AND(P68&lt;=$AH$32,P68&gt;$AG$32),P68*$AJ$32,IF(AND(P68&lt;=$AH$33,P68&gt;$AG$33),P68*$AJ$33,IF(AND(P68&lt;=$AH$34,P68&gt;$AG$34),P68*$AJ$34,P68*$AJ$35)))))))</f>
        <v>7.909315434179294E-4</v>
      </c>
      <c r="T68" s="156">
        <f t="shared" ref="T68:T99" si="76">IF(J68&lt;$Z$39,1,IF(RIGHT(A68,2)="_1",1.5*IF(J68&gt;$Y$30,$AA$30,IF(AND(J68&lt;=$Z$31,J68&gt;$Y$31),$AA$31,IF(AND(J68&lt;=$Z$32,J68&gt;$Y$32),$AA$32,IF(AND(J68&lt;=$Z$33,J68&gt;$Y$33),$AA$33,IF(AND(J68&lt;=$Z$34,J68&gt;$Y$34),$AA$34,$AA$35))))),IF(J68&gt;$Y$30,$AA$30,IF(AND(J68&lt;=$Z$31,J68&gt;$Y$31),$AA$31,IF(AND(J68&lt;=$Z$32,J68&gt;$Y$32),$AA$32,IF(AND(J68&lt;=$Z$33,J68&gt;$Y$33),$AA$33,IF(AND(J68&lt;=$Z$34,J68&gt;$Y$34),$AA$34,$AA$35)))))))</f>
        <v>5.0000000000000001E-3</v>
      </c>
      <c r="U68" s="26">
        <f t="shared" ref="U68:U99" si="77">IF(J68&lt;$Z$39,1,IF(RIGHT(B68,2)="_1",1.5*IF(J68&gt;$Y$30,$AB$30,IF(AND(J68&lt;=$Z$31,J68&gt;$Y$31),$AB$31,IF(AND(J68&lt;=$Z$32,J68&gt;$Y$32),$AB$32,IF(AND(J68&lt;=$Z$33,J68&gt;$Y$33),$AB$33,IF(AND(J68&lt;=$Z$34,J68&gt;$Y$34),$AB$34,$AB$35))))),IF(J68&gt;$Y$30,$AB$30,IF(AND(J68&lt;=$Z$31,J68&gt;$Y$31),$AB$31,IF(AND(J68&lt;=$Z$32,J68&gt;$Y$32),$AB$32,IF(AND(J68&lt;=$Z$33,J68&gt;$Y$33),$AB$33,IF(AND(J68&lt;=$Z$34,J68&gt;$Y$34),$AB$34,$AB$35)))))))</f>
        <v>2E-3</v>
      </c>
      <c r="V68" s="27">
        <v>2.2000000000000002</v>
      </c>
      <c r="W68"/>
    </row>
    <row r="69" spans="1:61" x14ac:dyDescent="0.3">
      <c r="A69" s="63" t="s">
        <v>178</v>
      </c>
      <c r="B69" s="21">
        <f t="shared" si="61"/>
        <v>0.27</v>
      </c>
      <c r="C69" s="22">
        <f t="shared" si="62"/>
        <v>0.34100000000000003</v>
      </c>
      <c r="D69" s="23">
        <f t="shared" si="58"/>
        <v>4.0876030428147045E-3</v>
      </c>
      <c r="E69" s="23">
        <f t="shared" si="63"/>
        <v>1</v>
      </c>
      <c r="F69" s="23">
        <f t="shared" si="64"/>
        <v>1</v>
      </c>
      <c r="G69" s="24">
        <f t="shared" si="65"/>
        <v>1000</v>
      </c>
      <c r="H69" s="21">
        <f t="shared" si="66"/>
        <v>0.27</v>
      </c>
      <c r="I69" s="22">
        <f t="shared" si="67"/>
        <v>0.34100000000000003</v>
      </c>
      <c r="J69" s="23">
        <f t="shared" si="59"/>
        <v>4.0876030428147045E-3</v>
      </c>
      <c r="K69" s="23">
        <f t="shared" si="68"/>
        <v>1</v>
      </c>
      <c r="L69" s="23">
        <f t="shared" si="69"/>
        <v>1</v>
      </c>
      <c r="M69" s="25">
        <f t="shared" si="70"/>
        <v>1000</v>
      </c>
      <c r="N69" s="21">
        <f t="shared" si="71"/>
        <v>0.27</v>
      </c>
      <c r="O69" s="22">
        <f t="shared" si="72"/>
        <v>0.34100000000000003</v>
      </c>
      <c r="P69" s="23">
        <f t="shared" si="60"/>
        <v>4.0876030428147045E-3</v>
      </c>
      <c r="Q69" s="23">
        <f t="shared" si="73"/>
        <v>1</v>
      </c>
      <c r="R69" s="23">
        <f t="shared" si="74"/>
        <v>1</v>
      </c>
      <c r="S69" s="25">
        <f t="shared" si="75"/>
        <v>1000</v>
      </c>
      <c r="T69" s="156">
        <f t="shared" si="76"/>
        <v>1</v>
      </c>
      <c r="U69" s="26">
        <f t="shared" si="77"/>
        <v>1</v>
      </c>
      <c r="V69" s="32">
        <v>2.2000000000000002</v>
      </c>
      <c r="W69"/>
    </row>
    <row r="70" spans="1:61" x14ac:dyDescent="0.3">
      <c r="A70" s="64" t="s">
        <v>179</v>
      </c>
      <c r="B70" s="10">
        <f t="shared" si="61"/>
        <v>0.30499999999999999</v>
      </c>
      <c r="C70" s="11">
        <f t="shared" si="62"/>
        <v>0.32100000000000001</v>
      </c>
      <c r="D70" s="12">
        <f>$AD11</f>
        <v>53.725156539923077</v>
      </c>
      <c r="E70" s="11">
        <f t="shared" si="63"/>
        <v>1.2000000000000001E-3</v>
      </c>
      <c r="F70" s="112">
        <f t="shared" si="64"/>
        <v>1.2000000000000001E-3</v>
      </c>
      <c r="G70" s="14">
        <f t="shared" si="65"/>
        <v>0.40293867404942307</v>
      </c>
      <c r="H70" s="10">
        <f t="shared" si="66"/>
        <v>0.30499999999999999</v>
      </c>
      <c r="I70" s="11">
        <f t="shared" si="67"/>
        <v>0.32100000000000001</v>
      </c>
      <c r="J70" s="12">
        <f>$AD11</f>
        <v>53.725156539923077</v>
      </c>
      <c r="K70" s="13">
        <f t="shared" si="68"/>
        <v>4.1999999999999997E-3</v>
      </c>
      <c r="L70" s="13">
        <f t="shared" si="69"/>
        <v>4.1999999999999997E-3</v>
      </c>
      <c r="M70" s="15">
        <f t="shared" si="70"/>
        <v>0.24176320442965388</v>
      </c>
      <c r="N70" s="10">
        <f t="shared" si="71"/>
        <v>0.30499999999999999</v>
      </c>
      <c r="O70" s="11">
        <f t="shared" si="72"/>
        <v>0.32100000000000001</v>
      </c>
      <c r="P70" s="12">
        <f>$AD11</f>
        <v>53.725156539923077</v>
      </c>
      <c r="Q70" s="13">
        <f t="shared" si="73"/>
        <v>4.1999999999999997E-3</v>
      </c>
      <c r="R70" s="13">
        <f t="shared" si="74"/>
        <v>4.1999999999999997E-3</v>
      </c>
      <c r="S70" s="15">
        <f t="shared" si="75"/>
        <v>0.24176320442965388</v>
      </c>
      <c r="T70" s="155">
        <f t="shared" si="76"/>
        <v>1.7000000000000001E-2</v>
      </c>
      <c r="U70" s="16">
        <f t="shared" si="77"/>
        <v>4.0000000000000001E-3</v>
      </c>
      <c r="V70" s="17" t="s">
        <v>11</v>
      </c>
      <c r="W70"/>
    </row>
    <row r="71" spans="1:61" x14ac:dyDescent="0.3">
      <c r="A71" s="20" t="s">
        <v>180</v>
      </c>
      <c r="B71" s="21">
        <f t="shared" si="61"/>
        <v>0.30499999999999999</v>
      </c>
      <c r="C71" s="22">
        <f t="shared" si="62"/>
        <v>0.32100000000000001</v>
      </c>
      <c r="D71" s="23">
        <f>VLOOKUP(LEFT($A71,FIND("_",$A71)-1),$X$5:$AD$16,6,FALSE)*(VALUE(SUBSTITUTE($A71,LEFT($A71,4),""))/255)^$V71</f>
        <v>25.831544444194471</v>
      </c>
      <c r="E71" s="23">
        <f t="shared" si="63"/>
        <v>1.2000000000000001E-3</v>
      </c>
      <c r="F71" s="23">
        <f t="shared" si="64"/>
        <v>1.2000000000000001E-3</v>
      </c>
      <c r="G71" s="24">
        <f t="shared" si="65"/>
        <v>0.19373658333145852</v>
      </c>
      <c r="H71" s="21">
        <f t="shared" si="66"/>
        <v>0.30499999999999999</v>
      </c>
      <c r="I71" s="22">
        <f t="shared" si="67"/>
        <v>0.32100000000000001</v>
      </c>
      <c r="J71" s="23">
        <f>VLOOKUP(LEFT($A71,FIND("_",$A71)-1),$X$5:$AD$16,6,FALSE)*(VALUE(SUBSTITUTE($A71,LEFT($A71,4),""))/255)^$V71</f>
        <v>25.831544444194471</v>
      </c>
      <c r="K71" s="23">
        <f t="shared" si="68"/>
        <v>4.1999999999999997E-3</v>
      </c>
      <c r="L71" s="23">
        <f t="shared" si="69"/>
        <v>4.1999999999999997E-3</v>
      </c>
      <c r="M71" s="25">
        <f t="shared" si="70"/>
        <v>0.11624194999887513</v>
      </c>
      <c r="N71" s="21">
        <f t="shared" si="71"/>
        <v>0.30499999999999999</v>
      </c>
      <c r="O71" s="22">
        <f t="shared" si="72"/>
        <v>0.32100000000000001</v>
      </c>
      <c r="P71" s="23">
        <f>VLOOKUP(LEFT($A71,FIND("_",$A71)-1),$X$5:$AD$16,6,FALSE)*(VALUE(SUBSTITUTE($A71,LEFT($A71,4),""))/255)^$V71</f>
        <v>25.831544444194471</v>
      </c>
      <c r="Q71" s="23">
        <f t="shared" si="73"/>
        <v>4.1999999999999997E-3</v>
      </c>
      <c r="R71" s="23">
        <f t="shared" si="74"/>
        <v>4.1999999999999997E-3</v>
      </c>
      <c r="S71" s="25">
        <f t="shared" si="75"/>
        <v>0.11624194999887513</v>
      </c>
      <c r="T71" s="156">
        <f t="shared" si="76"/>
        <v>1.7000000000000001E-2</v>
      </c>
      <c r="U71" s="26">
        <f t="shared" si="77"/>
        <v>4.0000000000000001E-3</v>
      </c>
      <c r="V71" s="27">
        <v>2.2000000000000002</v>
      </c>
      <c r="W71"/>
    </row>
    <row r="72" spans="1:61" x14ac:dyDescent="0.3">
      <c r="A72" s="20" t="s">
        <v>181</v>
      </c>
      <c r="B72" s="21">
        <f t="shared" si="61"/>
        <v>0.30499999999999999</v>
      </c>
      <c r="C72" s="22">
        <f t="shared" si="62"/>
        <v>0.32100000000000001</v>
      </c>
      <c r="D72" s="23">
        <f t="shared" ref="D72:D80" si="78">VLOOKUP(LEFT($A72,FIND("_",$A72)-1),$X$5:$AD$16,6,FALSE)*(VALUE(SUBSTITUTE($A72,LEFT($A72,4),""))/255)^$V72</f>
        <v>10.525558544046152</v>
      </c>
      <c r="E72" s="23">
        <f t="shared" si="63"/>
        <v>1.2000000000000001E-3</v>
      </c>
      <c r="F72" s="23">
        <f t="shared" si="64"/>
        <v>1.2000000000000001E-3</v>
      </c>
      <c r="G72" s="24">
        <f t="shared" si="65"/>
        <v>7.8941689080346142E-2</v>
      </c>
      <c r="H72" s="21">
        <f t="shared" si="66"/>
        <v>0.30499999999999999</v>
      </c>
      <c r="I72" s="22">
        <f t="shared" si="67"/>
        <v>0.32100000000000001</v>
      </c>
      <c r="J72" s="23">
        <f t="shared" ref="J72:J80" si="79">VLOOKUP(LEFT($A72,FIND("_",$A72)-1),$X$5:$AD$16,6,FALSE)*(VALUE(SUBSTITUTE($A72,LEFT($A72,4),""))/255)^$V72</f>
        <v>10.525558544046152</v>
      </c>
      <c r="K72" s="23">
        <f t="shared" si="68"/>
        <v>4.1999999999999997E-3</v>
      </c>
      <c r="L72" s="23">
        <f t="shared" si="69"/>
        <v>4.1999999999999997E-3</v>
      </c>
      <c r="M72" s="25">
        <f t="shared" si="70"/>
        <v>4.7365013448207691E-2</v>
      </c>
      <c r="N72" s="21">
        <f t="shared" si="71"/>
        <v>0.30499999999999999</v>
      </c>
      <c r="O72" s="22">
        <f t="shared" si="72"/>
        <v>0.32100000000000001</v>
      </c>
      <c r="P72" s="23">
        <f t="shared" ref="P72:P80" si="80">VLOOKUP(LEFT($A72,FIND("_",$A72)-1),$X$5:$AD$16,6,FALSE)*(VALUE(SUBSTITUTE($A72,LEFT($A72,4),""))/255)^$V72</f>
        <v>10.525558544046152</v>
      </c>
      <c r="Q72" s="23">
        <f t="shared" si="73"/>
        <v>4.1999999999999997E-3</v>
      </c>
      <c r="R72" s="23">
        <f t="shared" si="74"/>
        <v>4.1999999999999997E-3</v>
      </c>
      <c r="S72" s="25">
        <f t="shared" si="75"/>
        <v>4.7365013448207691E-2</v>
      </c>
      <c r="T72" s="156">
        <f t="shared" si="76"/>
        <v>1.7000000000000001E-2</v>
      </c>
      <c r="U72" s="26">
        <f t="shared" si="77"/>
        <v>4.0000000000000001E-3</v>
      </c>
      <c r="V72" s="27">
        <v>2.2000000000000002</v>
      </c>
      <c r="W72"/>
    </row>
    <row r="73" spans="1:61" x14ac:dyDescent="0.3">
      <c r="A73" s="105" t="s">
        <v>182</v>
      </c>
      <c r="B73" s="21">
        <f t="shared" si="61"/>
        <v>0.30499999999999999</v>
      </c>
      <c r="C73" s="22">
        <f t="shared" si="62"/>
        <v>0.32100000000000001</v>
      </c>
      <c r="D73" s="23">
        <f t="shared" si="78"/>
        <v>5.5573646817152067</v>
      </c>
      <c r="E73" s="23">
        <f t="shared" si="63"/>
        <v>1.65E-3</v>
      </c>
      <c r="F73" s="23">
        <f t="shared" si="64"/>
        <v>1.65E-3</v>
      </c>
      <c r="G73" s="24">
        <f t="shared" si="65"/>
        <v>4.1680235112864047E-2</v>
      </c>
      <c r="H73" s="21">
        <f t="shared" si="66"/>
        <v>0.30499999999999999</v>
      </c>
      <c r="I73" s="22">
        <f t="shared" si="67"/>
        <v>0.32100000000000001</v>
      </c>
      <c r="J73" s="23">
        <f t="shared" si="79"/>
        <v>5.5573646817152067</v>
      </c>
      <c r="K73" s="23">
        <f t="shared" si="68"/>
        <v>1.65E-3</v>
      </c>
      <c r="L73" s="23">
        <f t="shared" si="69"/>
        <v>1.65E-3</v>
      </c>
      <c r="M73" s="25">
        <f t="shared" si="70"/>
        <v>2.5008141067718433E-2</v>
      </c>
      <c r="N73" s="21">
        <f t="shared" si="71"/>
        <v>0.30499999999999999</v>
      </c>
      <c r="O73" s="22">
        <f t="shared" si="72"/>
        <v>0.32100000000000001</v>
      </c>
      <c r="P73" s="23">
        <f t="shared" si="80"/>
        <v>5.5573646817152067</v>
      </c>
      <c r="Q73" s="23">
        <f t="shared" si="73"/>
        <v>1.65E-3</v>
      </c>
      <c r="R73" s="23">
        <f t="shared" si="74"/>
        <v>1.65E-3</v>
      </c>
      <c r="S73" s="25">
        <f t="shared" si="75"/>
        <v>2.5008141067718433E-2</v>
      </c>
      <c r="T73" s="156">
        <f t="shared" si="76"/>
        <v>2.3E-2</v>
      </c>
      <c r="U73" s="26">
        <f t="shared" si="77"/>
        <v>5.0000000000000001E-3</v>
      </c>
      <c r="V73" s="27">
        <v>2.2000000000000002</v>
      </c>
      <c r="W73"/>
    </row>
    <row r="74" spans="1:61" x14ac:dyDescent="0.3">
      <c r="A74" s="20" t="s">
        <v>65</v>
      </c>
      <c r="B74" s="21">
        <f t="shared" si="61"/>
        <v>0.30499999999999999</v>
      </c>
      <c r="C74" s="22">
        <f t="shared" si="62"/>
        <v>0.32100000000000001</v>
      </c>
      <c r="D74" s="23">
        <f t="shared" si="78"/>
        <v>3.313989760292527</v>
      </c>
      <c r="E74" s="23">
        <f t="shared" si="63"/>
        <v>3.3E-3</v>
      </c>
      <c r="F74" s="23">
        <f t="shared" si="64"/>
        <v>3.3E-3</v>
      </c>
      <c r="G74" s="24">
        <f t="shared" si="65"/>
        <v>2.485492320219395E-2</v>
      </c>
      <c r="H74" s="21">
        <f t="shared" si="66"/>
        <v>0.30499999999999999</v>
      </c>
      <c r="I74" s="22">
        <f t="shared" si="67"/>
        <v>0.32100000000000001</v>
      </c>
      <c r="J74" s="23">
        <f t="shared" si="79"/>
        <v>3.313989760292527</v>
      </c>
      <c r="K74" s="23">
        <f t="shared" si="68"/>
        <v>3.7499999999999999E-3</v>
      </c>
      <c r="L74" s="23">
        <f t="shared" si="69"/>
        <v>3.7499999999999999E-3</v>
      </c>
      <c r="M74" s="25">
        <f t="shared" si="70"/>
        <v>1.4912953921316374E-2</v>
      </c>
      <c r="N74" s="21">
        <f t="shared" si="71"/>
        <v>0.30499999999999999</v>
      </c>
      <c r="O74" s="22">
        <f t="shared" si="72"/>
        <v>0.32100000000000001</v>
      </c>
      <c r="P74" s="23">
        <f t="shared" si="80"/>
        <v>3.313989760292527</v>
      </c>
      <c r="Q74" s="23">
        <f t="shared" si="73"/>
        <v>3.7499999999999999E-3</v>
      </c>
      <c r="R74" s="23">
        <f t="shared" si="74"/>
        <v>3.7499999999999999E-3</v>
      </c>
      <c r="S74" s="25">
        <f t="shared" si="75"/>
        <v>1.4912953921316374E-2</v>
      </c>
      <c r="T74" s="156">
        <f t="shared" si="76"/>
        <v>5.0000000000000001E-3</v>
      </c>
      <c r="U74" s="26">
        <f t="shared" si="77"/>
        <v>2E-3</v>
      </c>
      <c r="V74" s="27">
        <v>2.2000000000000002</v>
      </c>
      <c r="W74"/>
    </row>
    <row r="75" spans="1:61" x14ac:dyDescent="0.3">
      <c r="A75" s="105" t="s">
        <v>183</v>
      </c>
      <c r="B75" s="21">
        <f t="shared" si="61"/>
        <v>0.30499999999999999</v>
      </c>
      <c r="C75" s="22">
        <f t="shared" si="62"/>
        <v>0.32100000000000001</v>
      </c>
      <c r="D75" s="23">
        <f t="shared" si="78"/>
        <v>1.1816592324889181</v>
      </c>
      <c r="E75" s="23">
        <f t="shared" si="63"/>
        <v>3.3E-3</v>
      </c>
      <c r="F75" s="23">
        <f t="shared" si="64"/>
        <v>3.3E-3</v>
      </c>
      <c r="G75" s="24">
        <f t="shared" si="65"/>
        <v>8.8624442436668859E-3</v>
      </c>
      <c r="H75" s="21">
        <f t="shared" si="66"/>
        <v>0.30499999999999999</v>
      </c>
      <c r="I75" s="22">
        <f t="shared" si="67"/>
        <v>0.32100000000000001</v>
      </c>
      <c r="J75" s="23">
        <f t="shared" si="79"/>
        <v>1.1816592324889181</v>
      </c>
      <c r="K75" s="23">
        <f t="shared" si="68"/>
        <v>3.7499999999999999E-3</v>
      </c>
      <c r="L75" s="23">
        <f t="shared" si="69"/>
        <v>3.7499999999999999E-3</v>
      </c>
      <c r="M75" s="25">
        <f t="shared" si="70"/>
        <v>5.3174665462001319E-3</v>
      </c>
      <c r="N75" s="21">
        <f t="shared" si="71"/>
        <v>0.30499999999999999</v>
      </c>
      <c r="O75" s="22">
        <f t="shared" si="72"/>
        <v>0.32100000000000001</v>
      </c>
      <c r="P75" s="23">
        <f t="shared" si="80"/>
        <v>1.1816592324889181</v>
      </c>
      <c r="Q75" s="23">
        <f t="shared" si="73"/>
        <v>3.7499999999999999E-3</v>
      </c>
      <c r="R75" s="23">
        <f t="shared" si="74"/>
        <v>3.7499999999999999E-3</v>
      </c>
      <c r="S75" s="25">
        <f t="shared" si="75"/>
        <v>5.3174665462001319E-3</v>
      </c>
      <c r="T75" s="156">
        <f t="shared" si="76"/>
        <v>5.0000000000000001E-3</v>
      </c>
      <c r="U75" s="26">
        <f t="shared" si="77"/>
        <v>2E-3</v>
      </c>
      <c r="V75" s="27">
        <v>2.2000000000000002</v>
      </c>
      <c r="W75"/>
    </row>
    <row r="76" spans="1:61" x14ac:dyDescent="0.3">
      <c r="A76" s="20" t="s">
        <v>185</v>
      </c>
      <c r="B76" s="21">
        <f t="shared" si="61"/>
        <v>0.30499999999999999</v>
      </c>
      <c r="C76" s="22">
        <f t="shared" si="62"/>
        <v>0.32100000000000001</v>
      </c>
      <c r="D76" s="23">
        <f t="shared" si="78"/>
        <v>0.4730125803718303</v>
      </c>
      <c r="E76" s="23">
        <f t="shared" si="63"/>
        <v>3.3E-3</v>
      </c>
      <c r="F76" s="23">
        <f t="shared" si="64"/>
        <v>3.3E-3</v>
      </c>
      <c r="G76" s="24">
        <f t="shared" si="65"/>
        <v>7.0951887055774546E-3</v>
      </c>
      <c r="H76" s="21">
        <f t="shared" si="66"/>
        <v>0.30499999999999999</v>
      </c>
      <c r="I76" s="22">
        <f t="shared" si="67"/>
        <v>0.32100000000000001</v>
      </c>
      <c r="J76" s="23">
        <f t="shared" si="79"/>
        <v>0.4730125803718303</v>
      </c>
      <c r="K76" s="23">
        <f t="shared" si="68"/>
        <v>3.7499999999999999E-3</v>
      </c>
      <c r="L76" s="23">
        <f t="shared" si="69"/>
        <v>3.7499999999999999E-3</v>
      </c>
      <c r="M76" s="25">
        <f t="shared" si="70"/>
        <v>7.0951887055774546E-3</v>
      </c>
      <c r="N76" s="21">
        <f t="shared" si="71"/>
        <v>0.30499999999999999</v>
      </c>
      <c r="O76" s="22">
        <f t="shared" si="72"/>
        <v>0.32100000000000001</v>
      </c>
      <c r="P76" s="23">
        <f t="shared" si="80"/>
        <v>0.4730125803718303</v>
      </c>
      <c r="Q76" s="23">
        <f t="shared" si="73"/>
        <v>3.7499999999999999E-3</v>
      </c>
      <c r="R76" s="23">
        <f t="shared" si="74"/>
        <v>3.7499999999999999E-3</v>
      </c>
      <c r="S76" s="25">
        <f t="shared" si="75"/>
        <v>7.0951887055774546E-3</v>
      </c>
      <c r="T76" s="156">
        <f t="shared" si="76"/>
        <v>5.0000000000000001E-3</v>
      </c>
      <c r="U76" s="26">
        <f t="shared" si="77"/>
        <v>2E-3</v>
      </c>
      <c r="V76" s="27">
        <v>2.2000000000000002</v>
      </c>
      <c r="W76"/>
    </row>
    <row r="77" spans="1:61" x14ac:dyDescent="0.3">
      <c r="A77" s="105" t="s">
        <v>184</v>
      </c>
      <c r="B77" s="21">
        <f t="shared" si="61"/>
        <v>0.29899999999999999</v>
      </c>
      <c r="C77" s="22">
        <f t="shared" si="62"/>
        <v>0.32100000000000001</v>
      </c>
      <c r="D77" s="23">
        <f t="shared" si="78"/>
        <v>0.24528907434367914</v>
      </c>
      <c r="E77" s="23">
        <f t="shared" si="63"/>
        <v>3.3E-3</v>
      </c>
      <c r="F77" s="23">
        <f t="shared" si="64"/>
        <v>3.3E-3</v>
      </c>
      <c r="G77" s="24">
        <f t="shared" si="65"/>
        <v>3.6793361151551871E-3</v>
      </c>
      <c r="H77" s="21">
        <f t="shared" si="66"/>
        <v>0.29899999999999999</v>
      </c>
      <c r="I77" s="22">
        <f t="shared" si="67"/>
        <v>0.32100000000000001</v>
      </c>
      <c r="J77" s="23">
        <f t="shared" si="79"/>
        <v>0.24528907434367914</v>
      </c>
      <c r="K77" s="23">
        <f t="shared" si="68"/>
        <v>3.7499999999999999E-3</v>
      </c>
      <c r="L77" s="23">
        <f t="shared" si="69"/>
        <v>3.7499999999999999E-3</v>
      </c>
      <c r="M77" s="25">
        <f t="shared" si="70"/>
        <v>3.6793361151551871E-3</v>
      </c>
      <c r="N77" s="21">
        <f t="shared" si="71"/>
        <v>0.29899999999999999</v>
      </c>
      <c r="O77" s="22">
        <f t="shared" si="72"/>
        <v>0.32100000000000001</v>
      </c>
      <c r="P77" s="23">
        <f t="shared" si="80"/>
        <v>0.24528907434367914</v>
      </c>
      <c r="Q77" s="23">
        <f t="shared" si="73"/>
        <v>3.7499999999999999E-3</v>
      </c>
      <c r="R77" s="23">
        <f t="shared" si="74"/>
        <v>3.7499999999999999E-3</v>
      </c>
      <c r="S77" s="25">
        <f t="shared" si="75"/>
        <v>3.6793361151551871E-3</v>
      </c>
      <c r="T77" s="156">
        <f t="shared" si="76"/>
        <v>5.0000000000000001E-3</v>
      </c>
      <c r="U77" s="26">
        <f t="shared" si="77"/>
        <v>2E-3</v>
      </c>
      <c r="V77" s="27">
        <v>2.2000000000000002</v>
      </c>
      <c r="W77"/>
    </row>
    <row r="78" spans="1:61" x14ac:dyDescent="0.3">
      <c r="A78" s="20" t="s">
        <v>186</v>
      </c>
      <c r="B78" s="21">
        <f t="shared" si="61"/>
        <v>0.28999999999999998</v>
      </c>
      <c r="C78" s="22">
        <f t="shared" si="62"/>
        <v>0.32600000000000001</v>
      </c>
      <c r="D78" s="23">
        <f t="shared" si="78"/>
        <v>9.5780640077076443E-2</v>
      </c>
      <c r="E78" s="23">
        <f t="shared" si="63"/>
        <v>3.7499999999999999E-3</v>
      </c>
      <c r="F78" s="23">
        <f t="shared" si="64"/>
        <v>3.7499999999999999E-3</v>
      </c>
      <c r="G78" s="24">
        <f t="shared" si="65"/>
        <v>1.4367096011561466E-3</v>
      </c>
      <c r="H78" s="21">
        <f t="shared" si="66"/>
        <v>0.28999999999999998</v>
      </c>
      <c r="I78" s="22">
        <f t="shared" si="67"/>
        <v>0.32600000000000001</v>
      </c>
      <c r="J78" s="23">
        <f t="shared" si="79"/>
        <v>9.5780640077076443E-2</v>
      </c>
      <c r="K78" s="23">
        <f t="shared" si="68"/>
        <v>4.5000000000000005E-3</v>
      </c>
      <c r="L78" s="23">
        <f t="shared" si="69"/>
        <v>4.5000000000000005E-3</v>
      </c>
      <c r="M78" s="25">
        <f t="shared" si="70"/>
        <v>1.4367096011561466E-3</v>
      </c>
      <c r="N78" s="21">
        <f t="shared" si="71"/>
        <v>0.28999999999999998</v>
      </c>
      <c r="O78" s="22">
        <f t="shared" si="72"/>
        <v>0.32600000000000001</v>
      </c>
      <c r="P78" s="23">
        <f t="shared" si="80"/>
        <v>9.5780640077076443E-2</v>
      </c>
      <c r="Q78" s="23">
        <f t="shared" si="73"/>
        <v>4.5000000000000005E-3</v>
      </c>
      <c r="R78" s="23">
        <f t="shared" si="74"/>
        <v>4.5000000000000005E-3</v>
      </c>
      <c r="S78" s="25">
        <f t="shared" si="75"/>
        <v>1.4367096011561466E-3</v>
      </c>
      <c r="T78" s="156">
        <f t="shared" si="76"/>
        <v>5.0000000000000001E-3</v>
      </c>
      <c r="U78" s="26">
        <f t="shared" si="77"/>
        <v>2E-3</v>
      </c>
      <c r="V78" s="27">
        <v>2.2000000000000002</v>
      </c>
    </row>
    <row r="79" spans="1:61" x14ac:dyDescent="0.3">
      <c r="A79" s="69" t="s">
        <v>187</v>
      </c>
      <c r="B79" s="21">
        <f t="shared" si="61"/>
        <v>0.28000000000000003</v>
      </c>
      <c r="C79" s="22">
        <f t="shared" si="62"/>
        <v>0.33100000000000002</v>
      </c>
      <c r="D79" s="23">
        <f t="shared" si="78"/>
        <v>2.4025638402963637E-2</v>
      </c>
      <c r="E79" s="23">
        <f t="shared" si="63"/>
        <v>4.5000000000000005E-3</v>
      </c>
      <c r="F79" s="23">
        <f t="shared" si="64"/>
        <v>4.5000000000000005E-3</v>
      </c>
      <c r="G79" s="24">
        <f t="shared" si="65"/>
        <v>7.2076915208890908E-4</v>
      </c>
      <c r="H79" s="21">
        <f t="shared" si="66"/>
        <v>0.28000000000000003</v>
      </c>
      <c r="I79" s="22">
        <f t="shared" si="67"/>
        <v>0.33100000000000002</v>
      </c>
      <c r="J79" s="23">
        <f t="shared" si="79"/>
        <v>2.4025638402963637E-2</v>
      </c>
      <c r="K79" s="23">
        <f t="shared" si="68"/>
        <v>5.2500000000000003E-3</v>
      </c>
      <c r="L79" s="23">
        <f t="shared" si="69"/>
        <v>5.2500000000000003E-3</v>
      </c>
      <c r="M79" s="25">
        <f t="shared" si="70"/>
        <v>7.2076915208890908E-4</v>
      </c>
      <c r="N79" s="21">
        <f t="shared" si="71"/>
        <v>0.28000000000000003</v>
      </c>
      <c r="O79" s="22">
        <f t="shared" si="72"/>
        <v>0.33100000000000002</v>
      </c>
      <c r="P79" s="23">
        <f t="shared" si="80"/>
        <v>2.4025638402963637E-2</v>
      </c>
      <c r="Q79" s="23">
        <f t="shared" si="73"/>
        <v>5.2500000000000003E-3</v>
      </c>
      <c r="R79" s="23">
        <f t="shared" si="74"/>
        <v>5.2500000000000003E-3</v>
      </c>
      <c r="S79" s="25">
        <f t="shared" si="75"/>
        <v>7.2076915208890908E-4</v>
      </c>
      <c r="T79" s="156">
        <f t="shared" si="76"/>
        <v>5.0000000000000001E-3</v>
      </c>
      <c r="U79" s="26">
        <f t="shared" si="77"/>
        <v>2E-3</v>
      </c>
      <c r="V79" s="27">
        <v>2.2000000000000002</v>
      </c>
    </row>
    <row r="80" spans="1:61" x14ac:dyDescent="0.3">
      <c r="A80" s="31" t="s">
        <v>188</v>
      </c>
      <c r="B80" s="21">
        <f t="shared" si="61"/>
        <v>0.27</v>
      </c>
      <c r="C80" s="22">
        <f t="shared" si="62"/>
        <v>0.34100000000000003</v>
      </c>
      <c r="D80" s="23">
        <f t="shared" si="78"/>
        <v>5.2288832613122359E-3</v>
      </c>
      <c r="E80" s="23">
        <f t="shared" si="63"/>
        <v>1</v>
      </c>
      <c r="F80" s="23">
        <f t="shared" si="64"/>
        <v>1</v>
      </c>
      <c r="G80" s="24">
        <f t="shared" si="65"/>
        <v>1000</v>
      </c>
      <c r="H80" s="21">
        <f t="shared" si="66"/>
        <v>0.27</v>
      </c>
      <c r="I80" s="22">
        <f t="shared" si="67"/>
        <v>0.34100000000000003</v>
      </c>
      <c r="J80" s="23">
        <f t="shared" si="79"/>
        <v>5.2288832613122359E-3</v>
      </c>
      <c r="K80" s="23">
        <f t="shared" si="68"/>
        <v>1</v>
      </c>
      <c r="L80" s="23">
        <f t="shared" si="69"/>
        <v>1</v>
      </c>
      <c r="M80" s="25">
        <f t="shared" si="70"/>
        <v>1000</v>
      </c>
      <c r="N80" s="21">
        <f t="shared" si="71"/>
        <v>0.27</v>
      </c>
      <c r="O80" s="22">
        <f t="shared" si="72"/>
        <v>0.34100000000000003</v>
      </c>
      <c r="P80" s="23">
        <f t="shared" si="80"/>
        <v>5.2288832613122359E-3</v>
      </c>
      <c r="Q80" s="23">
        <f t="shared" si="73"/>
        <v>1</v>
      </c>
      <c r="R80" s="23">
        <f t="shared" si="74"/>
        <v>1</v>
      </c>
      <c r="S80" s="25">
        <f t="shared" si="75"/>
        <v>1000</v>
      </c>
      <c r="T80" s="156">
        <f t="shared" si="76"/>
        <v>1</v>
      </c>
      <c r="U80" s="26">
        <f t="shared" si="77"/>
        <v>1</v>
      </c>
      <c r="V80" s="32">
        <v>2.2000000000000002</v>
      </c>
    </row>
    <row r="81" spans="1:23" x14ac:dyDescent="0.3">
      <c r="A81" s="9" t="s">
        <v>189</v>
      </c>
      <c r="B81" s="10">
        <f t="shared" si="61"/>
        <v>0.30499999999999999</v>
      </c>
      <c r="C81" s="11">
        <f t="shared" si="62"/>
        <v>0.32100000000000001</v>
      </c>
      <c r="D81" s="12">
        <f>$AD12</f>
        <v>26.862578269961539</v>
      </c>
      <c r="E81" s="11">
        <f t="shared" si="63"/>
        <v>1.2000000000000001E-3</v>
      </c>
      <c r="F81" s="112">
        <f t="shared" si="64"/>
        <v>1.2000000000000001E-3</v>
      </c>
      <c r="G81" s="14">
        <f t="shared" si="65"/>
        <v>0.20146933702471154</v>
      </c>
      <c r="H81" s="10">
        <f t="shared" si="66"/>
        <v>0.30499999999999999</v>
      </c>
      <c r="I81" s="11">
        <f t="shared" si="67"/>
        <v>0.32100000000000001</v>
      </c>
      <c r="J81" s="12">
        <f>$AD12</f>
        <v>26.862578269961539</v>
      </c>
      <c r="K81" s="13">
        <f t="shared" si="68"/>
        <v>4.1999999999999997E-3</v>
      </c>
      <c r="L81" s="13">
        <f t="shared" si="69"/>
        <v>4.1999999999999997E-3</v>
      </c>
      <c r="M81" s="15">
        <f t="shared" si="70"/>
        <v>0.12088160221482694</v>
      </c>
      <c r="N81" s="10">
        <f t="shared" si="71"/>
        <v>0.30499999999999999</v>
      </c>
      <c r="O81" s="11">
        <f t="shared" si="72"/>
        <v>0.32100000000000001</v>
      </c>
      <c r="P81" s="12">
        <f>$AD12</f>
        <v>26.862578269961539</v>
      </c>
      <c r="Q81" s="13">
        <f t="shared" si="73"/>
        <v>4.1999999999999997E-3</v>
      </c>
      <c r="R81" s="13">
        <f t="shared" si="74"/>
        <v>4.1999999999999997E-3</v>
      </c>
      <c r="S81" s="15">
        <f t="shared" si="75"/>
        <v>0.12088160221482694</v>
      </c>
      <c r="T81" s="155">
        <f t="shared" si="76"/>
        <v>1.7000000000000001E-2</v>
      </c>
      <c r="U81" s="16">
        <f t="shared" si="77"/>
        <v>4.0000000000000001E-3</v>
      </c>
      <c r="V81" s="17" t="s">
        <v>11</v>
      </c>
    </row>
    <row r="82" spans="1:23" x14ac:dyDescent="0.3">
      <c r="A82" s="20" t="s">
        <v>190</v>
      </c>
      <c r="B82" s="21">
        <f t="shared" si="61"/>
        <v>0.30499999999999999</v>
      </c>
      <c r="C82" s="22">
        <f t="shared" si="62"/>
        <v>0.32100000000000001</v>
      </c>
      <c r="D82" s="23">
        <f>VLOOKUP(LEFT($A82,FIND("_",$A82)-1),$X$5:$AD$16,6,FALSE)*(VALUE(SUBSTITUTE($A82,LEFT($A82,4),""))/255)^$V82</f>
        <v>12.915772222097235</v>
      </c>
      <c r="E82" s="23">
        <f t="shared" si="63"/>
        <v>1.2000000000000001E-3</v>
      </c>
      <c r="F82" s="23">
        <f t="shared" si="64"/>
        <v>1.2000000000000001E-3</v>
      </c>
      <c r="G82" s="24">
        <f t="shared" si="65"/>
        <v>9.6868291665729259E-2</v>
      </c>
      <c r="H82" s="21">
        <f t="shared" si="66"/>
        <v>0.30499999999999999</v>
      </c>
      <c r="I82" s="22">
        <f t="shared" si="67"/>
        <v>0.32100000000000001</v>
      </c>
      <c r="J82" s="23">
        <f>VLOOKUP(LEFT($A82,FIND("_",$A82)-1),$X$5:$AD$16,6,FALSE)*(VALUE(SUBSTITUTE($A82,LEFT($A82,4),""))/255)^$V82</f>
        <v>12.915772222097235</v>
      </c>
      <c r="K82" s="23">
        <f t="shared" si="68"/>
        <v>4.1999999999999997E-3</v>
      </c>
      <c r="L82" s="23">
        <f t="shared" si="69"/>
        <v>4.1999999999999997E-3</v>
      </c>
      <c r="M82" s="25">
        <f t="shared" si="70"/>
        <v>5.8120974999437566E-2</v>
      </c>
      <c r="N82" s="21">
        <f t="shared" si="71"/>
        <v>0.30499999999999999</v>
      </c>
      <c r="O82" s="22">
        <f t="shared" si="72"/>
        <v>0.32100000000000001</v>
      </c>
      <c r="P82" s="23">
        <f>VLOOKUP(LEFT($A82,FIND("_",$A82)-1),$X$5:$AD$16,6,FALSE)*(VALUE(SUBSTITUTE($A82,LEFT($A82,4),""))/255)^$V82</f>
        <v>12.915772222097235</v>
      </c>
      <c r="Q82" s="23">
        <f t="shared" si="73"/>
        <v>4.1999999999999997E-3</v>
      </c>
      <c r="R82" s="23">
        <f t="shared" si="74"/>
        <v>4.1999999999999997E-3</v>
      </c>
      <c r="S82" s="25">
        <f t="shared" si="75"/>
        <v>5.8120974999437566E-2</v>
      </c>
      <c r="T82" s="156">
        <f t="shared" si="76"/>
        <v>1.7000000000000001E-2</v>
      </c>
      <c r="U82" s="26">
        <f t="shared" si="77"/>
        <v>4.0000000000000001E-3</v>
      </c>
      <c r="V82" s="27">
        <v>2.2000000000000002</v>
      </c>
    </row>
    <row r="83" spans="1:23" x14ac:dyDescent="0.3">
      <c r="A83" s="20" t="s">
        <v>191</v>
      </c>
      <c r="B83" s="21">
        <f t="shared" si="61"/>
        <v>0.30499999999999999</v>
      </c>
      <c r="C83" s="22">
        <f t="shared" si="62"/>
        <v>0.32100000000000001</v>
      </c>
      <c r="D83" s="23">
        <f t="shared" ref="D83:D91" si="81">VLOOKUP(LEFT($A83,FIND("_",$A83)-1),$X$5:$AD$16,6,FALSE)*(VALUE(SUBSTITUTE($A83,LEFT($A83,4),""))/255)^$V83</f>
        <v>5.2627792720230762</v>
      </c>
      <c r="E83" s="23">
        <f t="shared" si="63"/>
        <v>1.65E-3</v>
      </c>
      <c r="F83" s="23">
        <f t="shared" si="64"/>
        <v>1.65E-3</v>
      </c>
      <c r="G83" s="24">
        <f t="shared" si="65"/>
        <v>3.9470844540173071E-2</v>
      </c>
      <c r="H83" s="21">
        <f t="shared" si="66"/>
        <v>0.30499999999999999</v>
      </c>
      <c r="I83" s="22">
        <f t="shared" si="67"/>
        <v>0.32100000000000001</v>
      </c>
      <c r="J83" s="23">
        <f t="shared" ref="J83:J91" si="82">VLOOKUP(LEFT($A83,FIND("_",$A83)-1),$X$5:$AD$16,6,FALSE)*(VALUE(SUBSTITUTE($A83,LEFT($A83,4),""))/255)^$V83</f>
        <v>5.2627792720230762</v>
      </c>
      <c r="K83" s="23">
        <f t="shared" si="68"/>
        <v>1.65E-3</v>
      </c>
      <c r="L83" s="23">
        <f t="shared" si="69"/>
        <v>1.65E-3</v>
      </c>
      <c r="M83" s="25">
        <f t="shared" si="70"/>
        <v>2.3682506724103845E-2</v>
      </c>
      <c r="N83" s="21">
        <f t="shared" si="71"/>
        <v>0.30499999999999999</v>
      </c>
      <c r="O83" s="22">
        <f t="shared" si="72"/>
        <v>0.32100000000000001</v>
      </c>
      <c r="P83" s="23">
        <f t="shared" ref="P83:P91" si="83">VLOOKUP(LEFT($A83,FIND("_",$A83)-1),$X$5:$AD$16,6,FALSE)*(VALUE(SUBSTITUTE($A83,LEFT($A83,4),""))/255)^$V83</f>
        <v>5.2627792720230762</v>
      </c>
      <c r="Q83" s="23">
        <f t="shared" si="73"/>
        <v>1.65E-3</v>
      </c>
      <c r="R83" s="23">
        <f t="shared" si="74"/>
        <v>1.65E-3</v>
      </c>
      <c r="S83" s="25">
        <f t="shared" si="75"/>
        <v>2.3682506724103845E-2</v>
      </c>
      <c r="T83" s="156">
        <f t="shared" si="76"/>
        <v>2.3E-2</v>
      </c>
      <c r="U83" s="26">
        <f t="shared" si="77"/>
        <v>5.0000000000000001E-3</v>
      </c>
      <c r="V83" s="27">
        <v>2.2000000000000002</v>
      </c>
    </row>
    <row r="84" spans="1:23" x14ac:dyDescent="0.3">
      <c r="A84" s="105" t="s">
        <v>192</v>
      </c>
      <c r="B84" s="21">
        <f t="shared" si="61"/>
        <v>0.30499999999999999</v>
      </c>
      <c r="C84" s="22">
        <f t="shared" si="62"/>
        <v>0.32100000000000001</v>
      </c>
      <c r="D84" s="23">
        <f t="shared" si="81"/>
        <v>2.7786823408576034</v>
      </c>
      <c r="E84" s="23">
        <f t="shared" si="63"/>
        <v>3.3E-3</v>
      </c>
      <c r="F84" s="23">
        <f t="shared" si="64"/>
        <v>3.3E-3</v>
      </c>
      <c r="G84" s="24">
        <f t="shared" si="65"/>
        <v>2.0840117556432024E-2</v>
      </c>
      <c r="H84" s="21">
        <f t="shared" si="66"/>
        <v>0.30499999999999999</v>
      </c>
      <c r="I84" s="22">
        <f t="shared" si="67"/>
        <v>0.32100000000000001</v>
      </c>
      <c r="J84" s="23">
        <f t="shared" si="82"/>
        <v>2.7786823408576034</v>
      </c>
      <c r="K84" s="23">
        <f t="shared" si="68"/>
        <v>3.7499999999999999E-3</v>
      </c>
      <c r="L84" s="23">
        <f t="shared" si="69"/>
        <v>3.7499999999999999E-3</v>
      </c>
      <c r="M84" s="25">
        <f t="shared" si="70"/>
        <v>1.2504070533859216E-2</v>
      </c>
      <c r="N84" s="21">
        <f t="shared" si="71"/>
        <v>0.30499999999999999</v>
      </c>
      <c r="O84" s="22">
        <f t="shared" si="72"/>
        <v>0.32100000000000001</v>
      </c>
      <c r="P84" s="23">
        <f t="shared" si="83"/>
        <v>2.7786823408576034</v>
      </c>
      <c r="Q84" s="23">
        <f t="shared" si="73"/>
        <v>3.7499999999999999E-3</v>
      </c>
      <c r="R84" s="23">
        <f t="shared" si="74"/>
        <v>3.7499999999999999E-3</v>
      </c>
      <c r="S84" s="25">
        <f t="shared" si="75"/>
        <v>1.2504070533859216E-2</v>
      </c>
      <c r="T84" s="156">
        <f t="shared" si="76"/>
        <v>5.0000000000000001E-3</v>
      </c>
      <c r="U84" s="26">
        <f t="shared" si="77"/>
        <v>2E-3</v>
      </c>
      <c r="V84" s="27">
        <v>2.2000000000000002</v>
      </c>
    </row>
    <row r="85" spans="1:23" x14ac:dyDescent="0.3">
      <c r="A85" s="20" t="s">
        <v>193</v>
      </c>
      <c r="B85" s="21">
        <f t="shared" si="61"/>
        <v>0.30499999999999999</v>
      </c>
      <c r="C85" s="22">
        <f t="shared" si="62"/>
        <v>0.32100000000000001</v>
      </c>
      <c r="D85" s="23">
        <f t="shared" si="81"/>
        <v>1.1256313449664774</v>
      </c>
      <c r="E85" s="23">
        <f t="shared" si="63"/>
        <v>3.3E-3</v>
      </c>
      <c r="F85" s="23">
        <f t="shared" si="64"/>
        <v>3.3E-3</v>
      </c>
      <c r="G85" s="24">
        <f t="shared" si="65"/>
        <v>8.4422350872485809E-3</v>
      </c>
      <c r="H85" s="21">
        <f t="shared" si="66"/>
        <v>0.30499999999999999</v>
      </c>
      <c r="I85" s="22">
        <f t="shared" si="67"/>
        <v>0.32100000000000001</v>
      </c>
      <c r="J85" s="23">
        <f t="shared" si="82"/>
        <v>1.1256313449664774</v>
      </c>
      <c r="K85" s="23">
        <f t="shared" si="68"/>
        <v>3.7499999999999999E-3</v>
      </c>
      <c r="L85" s="23">
        <f t="shared" si="69"/>
        <v>3.7499999999999999E-3</v>
      </c>
      <c r="M85" s="25">
        <f t="shared" si="70"/>
        <v>5.0653410523491494E-3</v>
      </c>
      <c r="N85" s="21">
        <f t="shared" si="71"/>
        <v>0.30499999999999999</v>
      </c>
      <c r="O85" s="22">
        <f t="shared" si="72"/>
        <v>0.32100000000000001</v>
      </c>
      <c r="P85" s="23">
        <f t="shared" si="83"/>
        <v>1.1256313449664774</v>
      </c>
      <c r="Q85" s="23">
        <f t="shared" si="73"/>
        <v>3.7499999999999999E-3</v>
      </c>
      <c r="R85" s="23">
        <f t="shared" si="74"/>
        <v>3.7499999999999999E-3</v>
      </c>
      <c r="S85" s="25">
        <f t="shared" si="75"/>
        <v>5.0653410523491494E-3</v>
      </c>
      <c r="T85" s="156">
        <f t="shared" si="76"/>
        <v>5.0000000000000001E-3</v>
      </c>
      <c r="U85" s="26">
        <f t="shared" si="77"/>
        <v>2E-3</v>
      </c>
      <c r="V85" s="27">
        <v>2.2000000000000002</v>
      </c>
    </row>
    <row r="86" spans="1:23" x14ac:dyDescent="0.3">
      <c r="A86" s="105" t="s">
        <v>194</v>
      </c>
      <c r="B86" s="21">
        <f t="shared" si="61"/>
        <v>0.30499999999999999</v>
      </c>
      <c r="C86" s="22">
        <f t="shared" si="62"/>
        <v>0.32100000000000001</v>
      </c>
      <c r="D86" s="23">
        <f t="shared" si="81"/>
        <v>0.59082961624445907</v>
      </c>
      <c r="E86" s="23">
        <f t="shared" si="63"/>
        <v>3.3E-3</v>
      </c>
      <c r="F86" s="23">
        <f t="shared" si="64"/>
        <v>3.3E-3</v>
      </c>
      <c r="G86" s="24">
        <f t="shared" si="65"/>
        <v>4.4312221218334429E-3</v>
      </c>
      <c r="H86" s="21">
        <f t="shared" si="66"/>
        <v>0.30499999999999999</v>
      </c>
      <c r="I86" s="22">
        <f t="shared" si="67"/>
        <v>0.32100000000000001</v>
      </c>
      <c r="J86" s="23">
        <f t="shared" si="82"/>
        <v>0.59082961624445907</v>
      </c>
      <c r="K86" s="23">
        <f t="shared" si="68"/>
        <v>3.7499999999999999E-3</v>
      </c>
      <c r="L86" s="23">
        <f t="shared" si="69"/>
        <v>3.7499999999999999E-3</v>
      </c>
      <c r="M86" s="25">
        <f t="shared" si="70"/>
        <v>2.6587332731000659E-3</v>
      </c>
      <c r="N86" s="21">
        <f t="shared" si="71"/>
        <v>0.30499999999999999</v>
      </c>
      <c r="O86" s="22">
        <f t="shared" si="72"/>
        <v>0.32100000000000001</v>
      </c>
      <c r="P86" s="23">
        <f t="shared" si="83"/>
        <v>0.59082961624445907</v>
      </c>
      <c r="Q86" s="23">
        <f t="shared" si="73"/>
        <v>3.7499999999999999E-3</v>
      </c>
      <c r="R86" s="23">
        <f t="shared" si="74"/>
        <v>3.7499999999999999E-3</v>
      </c>
      <c r="S86" s="25">
        <f t="shared" si="75"/>
        <v>2.6587332731000659E-3</v>
      </c>
      <c r="T86" s="156">
        <f t="shared" si="76"/>
        <v>5.0000000000000001E-3</v>
      </c>
      <c r="U86" s="26">
        <f t="shared" si="77"/>
        <v>2E-3</v>
      </c>
      <c r="V86" s="27">
        <v>2.2000000000000002</v>
      </c>
    </row>
    <row r="87" spans="1:23" x14ac:dyDescent="0.3">
      <c r="A87" s="20" t="s">
        <v>195</v>
      </c>
      <c r="B87" s="21">
        <f t="shared" si="61"/>
        <v>0.29899999999999999</v>
      </c>
      <c r="C87" s="22">
        <f t="shared" si="62"/>
        <v>0.32100000000000001</v>
      </c>
      <c r="D87" s="23">
        <f t="shared" si="81"/>
        <v>0.23650629018591515</v>
      </c>
      <c r="E87" s="23">
        <f t="shared" si="63"/>
        <v>3.3E-3</v>
      </c>
      <c r="F87" s="23">
        <f t="shared" si="64"/>
        <v>3.3E-3</v>
      </c>
      <c r="G87" s="24">
        <f t="shared" si="65"/>
        <v>3.5475943527887273E-3</v>
      </c>
      <c r="H87" s="21">
        <f t="shared" si="66"/>
        <v>0.29899999999999999</v>
      </c>
      <c r="I87" s="22">
        <f t="shared" si="67"/>
        <v>0.32100000000000001</v>
      </c>
      <c r="J87" s="23">
        <f t="shared" si="82"/>
        <v>0.23650629018591515</v>
      </c>
      <c r="K87" s="23">
        <f t="shared" si="68"/>
        <v>3.7499999999999999E-3</v>
      </c>
      <c r="L87" s="23">
        <f t="shared" si="69"/>
        <v>3.7499999999999999E-3</v>
      </c>
      <c r="M87" s="25">
        <f t="shared" si="70"/>
        <v>3.5475943527887273E-3</v>
      </c>
      <c r="N87" s="21">
        <f t="shared" si="71"/>
        <v>0.29899999999999999</v>
      </c>
      <c r="O87" s="22">
        <f t="shared" si="72"/>
        <v>0.32100000000000001</v>
      </c>
      <c r="P87" s="23">
        <f t="shared" si="83"/>
        <v>0.23650629018591515</v>
      </c>
      <c r="Q87" s="23">
        <f t="shared" si="73"/>
        <v>3.7499999999999999E-3</v>
      </c>
      <c r="R87" s="23">
        <f t="shared" si="74"/>
        <v>3.7499999999999999E-3</v>
      </c>
      <c r="S87" s="25">
        <f t="shared" si="75"/>
        <v>3.5475943527887273E-3</v>
      </c>
      <c r="T87" s="156">
        <f t="shared" si="76"/>
        <v>5.0000000000000001E-3</v>
      </c>
      <c r="U87" s="26">
        <f t="shared" si="77"/>
        <v>2E-3</v>
      </c>
      <c r="V87" s="27">
        <v>2.2000000000000002</v>
      </c>
    </row>
    <row r="88" spans="1:23" x14ac:dyDescent="0.3">
      <c r="A88" s="105" t="s">
        <v>196</v>
      </c>
      <c r="B88" s="21">
        <f t="shared" si="61"/>
        <v>0.29899999999999999</v>
      </c>
      <c r="C88" s="22">
        <f t="shared" si="62"/>
        <v>0.32100000000000001</v>
      </c>
      <c r="D88" s="23">
        <f t="shared" si="81"/>
        <v>0.12264453717183957</v>
      </c>
      <c r="E88" s="23">
        <f t="shared" si="63"/>
        <v>3.3E-3</v>
      </c>
      <c r="F88" s="23">
        <f t="shared" si="64"/>
        <v>3.3E-3</v>
      </c>
      <c r="G88" s="24">
        <f t="shared" si="65"/>
        <v>1.8396680575775936E-3</v>
      </c>
      <c r="H88" s="21">
        <f t="shared" si="66"/>
        <v>0.29899999999999999</v>
      </c>
      <c r="I88" s="22">
        <f t="shared" si="67"/>
        <v>0.32100000000000001</v>
      </c>
      <c r="J88" s="23">
        <f t="shared" si="82"/>
        <v>0.12264453717183957</v>
      </c>
      <c r="K88" s="23">
        <f t="shared" si="68"/>
        <v>3.7499999999999999E-3</v>
      </c>
      <c r="L88" s="23">
        <f t="shared" si="69"/>
        <v>3.7499999999999999E-3</v>
      </c>
      <c r="M88" s="25">
        <f t="shared" si="70"/>
        <v>1.8396680575775936E-3</v>
      </c>
      <c r="N88" s="21">
        <f t="shared" si="71"/>
        <v>0.29899999999999999</v>
      </c>
      <c r="O88" s="22">
        <f t="shared" si="72"/>
        <v>0.32100000000000001</v>
      </c>
      <c r="P88" s="23">
        <f t="shared" si="83"/>
        <v>0.12264453717183957</v>
      </c>
      <c r="Q88" s="23">
        <f t="shared" si="73"/>
        <v>3.7499999999999999E-3</v>
      </c>
      <c r="R88" s="23">
        <f t="shared" si="74"/>
        <v>3.7499999999999999E-3</v>
      </c>
      <c r="S88" s="25">
        <f t="shared" si="75"/>
        <v>1.8396680575775936E-3</v>
      </c>
      <c r="T88" s="156">
        <f t="shared" si="76"/>
        <v>5.0000000000000001E-3</v>
      </c>
      <c r="U88" s="26">
        <f t="shared" si="77"/>
        <v>2E-3</v>
      </c>
      <c r="V88" s="27">
        <v>2.2000000000000002</v>
      </c>
    </row>
    <row r="89" spans="1:23" x14ac:dyDescent="0.3">
      <c r="A89" s="20" t="s">
        <v>197</v>
      </c>
      <c r="B89" s="21">
        <f t="shared" si="61"/>
        <v>0.28999999999999998</v>
      </c>
      <c r="C89" s="22">
        <f t="shared" si="62"/>
        <v>0.32600000000000001</v>
      </c>
      <c r="D89" s="23">
        <f t="shared" si="81"/>
        <v>4.7890320038538221E-2</v>
      </c>
      <c r="E89" s="23">
        <f t="shared" si="63"/>
        <v>4.5000000000000005E-3</v>
      </c>
      <c r="F89" s="23">
        <f t="shared" si="64"/>
        <v>4.5000000000000005E-3</v>
      </c>
      <c r="G89" s="24">
        <f t="shared" si="65"/>
        <v>7.1835480057807328E-4</v>
      </c>
      <c r="H89" s="21">
        <f t="shared" si="66"/>
        <v>0.28999999999999998</v>
      </c>
      <c r="I89" s="22">
        <f t="shared" si="67"/>
        <v>0.32600000000000001</v>
      </c>
      <c r="J89" s="23">
        <f t="shared" si="82"/>
        <v>4.7890320038538221E-2</v>
      </c>
      <c r="K89" s="23">
        <f t="shared" si="68"/>
        <v>5.2500000000000003E-3</v>
      </c>
      <c r="L89" s="23">
        <f t="shared" si="69"/>
        <v>5.2500000000000003E-3</v>
      </c>
      <c r="M89" s="25">
        <f t="shared" si="70"/>
        <v>7.1835480057807328E-4</v>
      </c>
      <c r="N89" s="21">
        <f t="shared" si="71"/>
        <v>0.28999999999999998</v>
      </c>
      <c r="O89" s="22">
        <f t="shared" si="72"/>
        <v>0.32600000000000001</v>
      </c>
      <c r="P89" s="23">
        <f t="shared" si="83"/>
        <v>4.7890320038538221E-2</v>
      </c>
      <c r="Q89" s="23">
        <f t="shared" si="73"/>
        <v>5.2500000000000003E-3</v>
      </c>
      <c r="R89" s="23">
        <f t="shared" si="74"/>
        <v>5.2500000000000003E-3</v>
      </c>
      <c r="S89" s="25">
        <f t="shared" si="75"/>
        <v>7.1835480057807328E-4</v>
      </c>
      <c r="T89" s="156">
        <f t="shared" si="76"/>
        <v>5.0000000000000001E-3</v>
      </c>
      <c r="U89" s="26">
        <f t="shared" si="77"/>
        <v>2E-3</v>
      </c>
      <c r="V89" s="27">
        <v>2.2000000000000002</v>
      </c>
    </row>
    <row r="90" spans="1:23" x14ac:dyDescent="0.3">
      <c r="A90" s="69" t="s">
        <v>198</v>
      </c>
      <c r="B90" s="21">
        <f t="shared" si="61"/>
        <v>0.28000000000000003</v>
      </c>
      <c r="C90" s="22">
        <f t="shared" si="62"/>
        <v>0.33100000000000002</v>
      </c>
      <c r="D90" s="23">
        <f t="shared" si="81"/>
        <v>2.4205322690051767E-2</v>
      </c>
      <c r="E90" s="23">
        <f t="shared" si="63"/>
        <v>4.5000000000000005E-3</v>
      </c>
      <c r="F90" s="23">
        <f t="shared" si="64"/>
        <v>4.5000000000000005E-3</v>
      </c>
      <c r="G90" s="24">
        <f t="shared" si="65"/>
        <v>7.2615968070155294E-4</v>
      </c>
      <c r="H90" s="21">
        <f t="shared" si="66"/>
        <v>0.28000000000000003</v>
      </c>
      <c r="I90" s="22">
        <f t="shared" si="67"/>
        <v>0.33100000000000002</v>
      </c>
      <c r="J90" s="23">
        <f t="shared" si="82"/>
        <v>2.4205322690051767E-2</v>
      </c>
      <c r="K90" s="23">
        <f t="shared" si="68"/>
        <v>5.2500000000000003E-3</v>
      </c>
      <c r="L90" s="23">
        <f t="shared" si="69"/>
        <v>5.2500000000000003E-3</v>
      </c>
      <c r="M90" s="25">
        <f t="shared" si="70"/>
        <v>7.2615968070155294E-4</v>
      </c>
      <c r="N90" s="21">
        <f t="shared" si="71"/>
        <v>0.28000000000000003</v>
      </c>
      <c r="O90" s="22">
        <f t="shared" si="72"/>
        <v>0.33100000000000002</v>
      </c>
      <c r="P90" s="23">
        <f t="shared" si="83"/>
        <v>2.4205322690051767E-2</v>
      </c>
      <c r="Q90" s="23">
        <f t="shared" si="73"/>
        <v>5.2500000000000003E-3</v>
      </c>
      <c r="R90" s="23">
        <f t="shared" si="74"/>
        <v>5.2500000000000003E-3</v>
      </c>
      <c r="S90" s="25">
        <f t="shared" si="75"/>
        <v>7.2615968070155294E-4</v>
      </c>
      <c r="T90" s="156">
        <f t="shared" si="76"/>
        <v>5.0000000000000001E-3</v>
      </c>
      <c r="U90" s="26">
        <f t="shared" si="77"/>
        <v>2E-3</v>
      </c>
      <c r="V90" s="27">
        <v>2.2000000000000002</v>
      </c>
      <c r="W90" s="102" t="s">
        <v>116</v>
      </c>
    </row>
    <row r="91" spans="1:23" x14ac:dyDescent="0.3">
      <c r="A91" s="31" t="s">
        <v>199</v>
      </c>
      <c r="B91" s="21">
        <f t="shared" si="61"/>
        <v>0.27</v>
      </c>
      <c r="C91" s="22">
        <f t="shared" si="62"/>
        <v>0.34100000000000003</v>
      </c>
      <c r="D91" s="23">
        <f t="shared" si="81"/>
        <v>2.6144416306561179E-3</v>
      </c>
      <c r="E91" s="23">
        <f t="shared" si="63"/>
        <v>1</v>
      </c>
      <c r="F91" s="23">
        <f t="shared" si="64"/>
        <v>1</v>
      </c>
      <c r="G91" s="24">
        <f t="shared" si="65"/>
        <v>1000</v>
      </c>
      <c r="H91" s="21">
        <f t="shared" si="66"/>
        <v>0.27</v>
      </c>
      <c r="I91" s="22">
        <f t="shared" si="67"/>
        <v>0.34100000000000003</v>
      </c>
      <c r="J91" s="23">
        <f t="shared" si="82"/>
        <v>2.6144416306561179E-3</v>
      </c>
      <c r="K91" s="23">
        <f t="shared" si="68"/>
        <v>1</v>
      </c>
      <c r="L91" s="23">
        <f t="shared" si="69"/>
        <v>1</v>
      </c>
      <c r="M91" s="25">
        <f t="shared" si="70"/>
        <v>1000</v>
      </c>
      <c r="N91" s="21">
        <f t="shared" si="71"/>
        <v>0.27</v>
      </c>
      <c r="O91" s="22">
        <f t="shared" si="72"/>
        <v>0.34100000000000003</v>
      </c>
      <c r="P91" s="23">
        <f t="shared" si="83"/>
        <v>2.6144416306561179E-3</v>
      </c>
      <c r="Q91" s="23">
        <f t="shared" si="73"/>
        <v>1</v>
      </c>
      <c r="R91" s="23">
        <f t="shared" si="74"/>
        <v>1</v>
      </c>
      <c r="S91" s="25">
        <f t="shared" si="75"/>
        <v>1000</v>
      </c>
      <c r="T91" s="156">
        <f t="shared" si="76"/>
        <v>1</v>
      </c>
      <c r="U91" s="26">
        <f t="shared" si="77"/>
        <v>1</v>
      </c>
      <c r="V91" s="32">
        <v>2.2000000000000002</v>
      </c>
    </row>
    <row r="92" spans="1:23" x14ac:dyDescent="0.3">
      <c r="A92" s="9" t="s">
        <v>200</v>
      </c>
      <c r="B92" s="10">
        <f t="shared" si="61"/>
        <v>0.30499999999999999</v>
      </c>
      <c r="C92" s="11">
        <f t="shared" si="62"/>
        <v>0.32100000000000001</v>
      </c>
      <c r="D92" s="12">
        <f>$AD13</f>
        <v>13.431289134980769</v>
      </c>
      <c r="E92" s="11">
        <f t="shared" si="63"/>
        <v>1.2000000000000001E-3</v>
      </c>
      <c r="F92" s="112">
        <f t="shared" si="64"/>
        <v>1.2000000000000001E-3</v>
      </c>
      <c r="G92" s="14">
        <f t="shared" si="65"/>
        <v>0.10073466851235577</v>
      </c>
      <c r="H92" s="10">
        <f t="shared" si="66"/>
        <v>0.30499999999999999</v>
      </c>
      <c r="I92" s="11">
        <f t="shared" si="67"/>
        <v>0.32100000000000001</v>
      </c>
      <c r="J92" s="12">
        <f>$AD13</f>
        <v>13.431289134980769</v>
      </c>
      <c r="K92" s="13">
        <f t="shared" si="68"/>
        <v>4.1999999999999997E-3</v>
      </c>
      <c r="L92" s="13">
        <f t="shared" si="69"/>
        <v>4.1999999999999997E-3</v>
      </c>
      <c r="M92" s="15">
        <f t="shared" si="70"/>
        <v>6.0440801107413469E-2</v>
      </c>
      <c r="N92" s="10">
        <f t="shared" si="71"/>
        <v>0.30499999999999999</v>
      </c>
      <c r="O92" s="11">
        <f t="shared" si="72"/>
        <v>0.32100000000000001</v>
      </c>
      <c r="P92" s="12">
        <f>$AD13</f>
        <v>13.431289134980769</v>
      </c>
      <c r="Q92" s="13">
        <f t="shared" si="73"/>
        <v>4.1999999999999997E-3</v>
      </c>
      <c r="R92" s="13">
        <f t="shared" si="74"/>
        <v>4.1999999999999997E-3</v>
      </c>
      <c r="S92" s="15">
        <f t="shared" si="75"/>
        <v>6.0440801107413469E-2</v>
      </c>
      <c r="T92" s="155">
        <f t="shared" si="76"/>
        <v>1.7000000000000001E-2</v>
      </c>
      <c r="U92" s="16">
        <f t="shared" si="77"/>
        <v>4.0000000000000001E-3</v>
      </c>
      <c r="V92" s="17" t="s">
        <v>11</v>
      </c>
    </row>
    <row r="93" spans="1:23" x14ac:dyDescent="0.3">
      <c r="A93" s="20" t="s">
        <v>201</v>
      </c>
      <c r="B93" s="21">
        <f t="shared" si="61"/>
        <v>0.30499999999999999</v>
      </c>
      <c r="C93" s="22">
        <f t="shared" si="62"/>
        <v>0.32100000000000001</v>
      </c>
      <c r="D93" s="23">
        <f>VLOOKUP(LEFT($A93,FIND("_",$A93)-1),$X$5:$AD$16,6,FALSE)*(VALUE(SUBSTITUTE($A93,LEFT($A93,4),""))/255)^$V93</f>
        <v>6.4578861110486176</v>
      </c>
      <c r="E93" s="23">
        <f t="shared" si="63"/>
        <v>1.65E-3</v>
      </c>
      <c r="F93" s="23">
        <f t="shared" si="64"/>
        <v>1.65E-3</v>
      </c>
      <c r="G93" s="24">
        <f t="shared" si="65"/>
        <v>4.8434145832864629E-2</v>
      </c>
      <c r="H93" s="21">
        <f t="shared" si="66"/>
        <v>0.30499999999999999</v>
      </c>
      <c r="I93" s="22">
        <f t="shared" si="67"/>
        <v>0.32100000000000001</v>
      </c>
      <c r="J93" s="23">
        <f>VLOOKUP(LEFT($A93,FIND("_",$A93)-1),$X$5:$AD$16,6,FALSE)*(VALUE(SUBSTITUTE($A93,LEFT($A93,4),""))/255)^$V93</f>
        <v>6.4578861110486176</v>
      </c>
      <c r="K93" s="23">
        <f t="shared" si="68"/>
        <v>1.65E-3</v>
      </c>
      <c r="L93" s="23">
        <f t="shared" si="69"/>
        <v>1.65E-3</v>
      </c>
      <c r="M93" s="25">
        <f t="shared" si="70"/>
        <v>2.9060487499718783E-2</v>
      </c>
      <c r="N93" s="21">
        <f t="shared" si="71"/>
        <v>0.30499999999999999</v>
      </c>
      <c r="O93" s="22">
        <f t="shared" si="72"/>
        <v>0.32100000000000001</v>
      </c>
      <c r="P93" s="23">
        <f>VLOOKUP(LEFT($A93,FIND("_",$A93)-1),$X$5:$AD$16,6,FALSE)*(VALUE(SUBSTITUTE($A93,LEFT($A93,4),""))/255)^$V93</f>
        <v>6.4578861110486176</v>
      </c>
      <c r="Q93" s="23">
        <f t="shared" si="73"/>
        <v>1.65E-3</v>
      </c>
      <c r="R93" s="23">
        <f t="shared" si="74"/>
        <v>1.65E-3</v>
      </c>
      <c r="S93" s="25">
        <f t="shared" si="75"/>
        <v>2.9060487499718783E-2</v>
      </c>
      <c r="T93" s="156">
        <f t="shared" si="76"/>
        <v>2.3E-2</v>
      </c>
      <c r="U93" s="26">
        <f t="shared" si="77"/>
        <v>5.0000000000000001E-3</v>
      </c>
      <c r="V93" s="27">
        <v>2.2000000000000002</v>
      </c>
    </row>
    <row r="94" spans="1:23" x14ac:dyDescent="0.3">
      <c r="A94" s="20" t="s">
        <v>202</v>
      </c>
      <c r="B94" s="21">
        <f t="shared" si="61"/>
        <v>0.30499999999999999</v>
      </c>
      <c r="C94" s="22">
        <f t="shared" si="62"/>
        <v>0.32100000000000001</v>
      </c>
      <c r="D94" s="23">
        <f t="shared" ref="D94:D102" si="84">VLOOKUP(LEFT($A94,FIND("_",$A94)-1),$X$5:$AD$16,6,FALSE)*(VALUE(SUBSTITUTE($A94,LEFT($A94,4),""))/255)^$V94</f>
        <v>2.6313896360115381</v>
      </c>
      <c r="E94" s="23">
        <f t="shared" si="63"/>
        <v>3.3E-3</v>
      </c>
      <c r="F94" s="23">
        <f t="shared" si="64"/>
        <v>3.3E-3</v>
      </c>
      <c r="G94" s="24">
        <f t="shared" si="65"/>
        <v>1.9735422270086535E-2</v>
      </c>
      <c r="H94" s="21">
        <f t="shared" si="66"/>
        <v>0.30499999999999999</v>
      </c>
      <c r="I94" s="22">
        <f t="shared" si="67"/>
        <v>0.32100000000000001</v>
      </c>
      <c r="J94" s="23">
        <f t="shared" ref="J94:J102" si="85">VLOOKUP(LEFT($A94,FIND("_",$A94)-1),$X$5:$AD$16,6,FALSE)*(VALUE(SUBSTITUTE($A94,LEFT($A94,4),""))/255)^$V94</f>
        <v>2.6313896360115381</v>
      </c>
      <c r="K94" s="23">
        <f t="shared" si="68"/>
        <v>3.7499999999999999E-3</v>
      </c>
      <c r="L94" s="23">
        <f t="shared" si="69"/>
        <v>3.7499999999999999E-3</v>
      </c>
      <c r="M94" s="25">
        <f t="shared" si="70"/>
        <v>1.1841253362051923E-2</v>
      </c>
      <c r="N94" s="21">
        <f t="shared" si="71"/>
        <v>0.30499999999999999</v>
      </c>
      <c r="O94" s="22">
        <f t="shared" si="72"/>
        <v>0.32100000000000001</v>
      </c>
      <c r="P94" s="23">
        <f t="shared" ref="P94:P102" si="86">VLOOKUP(LEFT($A94,FIND("_",$A94)-1),$X$5:$AD$16,6,FALSE)*(VALUE(SUBSTITUTE($A94,LEFT($A94,4),""))/255)^$V94</f>
        <v>2.6313896360115381</v>
      </c>
      <c r="Q94" s="23">
        <f t="shared" si="73"/>
        <v>3.7499999999999999E-3</v>
      </c>
      <c r="R94" s="23">
        <f t="shared" si="74"/>
        <v>3.7499999999999999E-3</v>
      </c>
      <c r="S94" s="25">
        <f t="shared" si="75"/>
        <v>1.1841253362051923E-2</v>
      </c>
      <c r="T94" s="156">
        <f t="shared" si="76"/>
        <v>5.0000000000000001E-3</v>
      </c>
      <c r="U94" s="26">
        <f t="shared" si="77"/>
        <v>2E-3</v>
      </c>
      <c r="V94" s="27">
        <v>2.2000000000000002</v>
      </c>
    </row>
    <row r="95" spans="1:23" x14ac:dyDescent="0.3">
      <c r="A95" s="105" t="s">
        <v>203</v>
      </c>
      <c r="B95" s="21">
        <f t="shared" si="61"/>
        <v>0.30499999999999999</v>
      </c>
      <c r="C95" s="22">
        <f t="shared" si="62"/>
        <v>0.32100000000000001</v>
      </c>
      <c r="D95" s="23">
        <f t="shared" si="84"/>
        <v>1.3893411704288017</v>
      </c>
      <c r="E95" s="23">
        <f t="shared" si="63"/>
        <v>3.3E-3</v>
      </c>
      <c r="F95" s="23">
        <f t="shared" si="64"/>
        <v>3.3E-3</v>
      </c>
      <c r="G95" s="24">
        <f t="shared" si="65"/>
        <v>1.0420058778216012E-2</v>
      </c>
      <c r="H95" s="21">
        <f t="shared" si="66"/>
        <v>0.30499999999999999</v>
      </c>
      <c r="I95" s="22">
        <f t="shared" si="67"/>
        <v>0.32100000000000001</v>
      </c>
      <c r="J95" s="23">
        <f t="shared" si="85"/>
        <v>1.3893411704288017</v>
      </c>
      <c r="K95" s="23">
        <f t="shared" si="68"/>
        <v>3.7499999999999999E-3</v>
      </c>
      <c r="L95" s="23">
        <f t="shared" si="69"/>
        <v>3.7499999999999999E-3</v>
      </c>
      <c r="M95" s="25">
        <f t="shared" si="70"/>
        <v>6.2520352669296082E-3</v>
      </c>
      <c r="N95" s="21">
        <f t="shared" si="71"/>
        <v>0.30499999999999999</v>
      </c>
      <c r="O95" s="22">
        <f t="shared" si="72"/>
        <v>0.32100000000000001</v>
      </c>
      <c r="P95" s="23">
        <f t="shared" si="86"/>
        <v>1.3893411704288017</v>
      </c>
      <c r="Q95" s="23">
        <f t="shared" si="73"/>
        <v>3.7499999999999999E-3</v>
      </c>
      <c r="R95" s="23">
        <f t="shared" si="74"/>
        <v>3.7499999999999999E-3</v>
      </c>
      <c r="S95" s="25">
        <f t="shared" si="75"/>
        <v>6.2520352669296082E-3</v>
      </c>
      <c r="T95" s="156">
        <f t="shared" si="76"/>
        <v>5.0000000000000001E-3</v>
      </c>
      <c r="U95" s="26">
        <f t="shared" si="77"/>
        <v>2E-3</v>
      </c>
      <c r="V95" s="27">
        <v>2.2000000000000002</v>
      </c>
    </row>
    <row r="96" spans="1:23" x14ac:dyDescent="0.3">
      <c r="A96" s="20" t="s">
        <v>204</v>
      </c>
      <c r="B96" s="21">
        <f t="shared" si="61"/>
        <v>0.30499999999999999</v>
      </c>
      <c r="C96" s="22">
        <f t="shared" si="62"/>
        <v>0.32100000000000001</v>
      </c>
      <c r="D96" s="23">
        <f t="shared" si="84"/>
        <v>0.56281567248323872</v>
      </c>
      <c r="E96" s="23">
        <f t="shared" si="63"/>
        <v>3.3E-3</v>
      </c>
      <c r="F96" s="23">
        <f t="shared" si="64"/>
        <v>3.3E-3</v>
      </c>
      <c r="G96" s="24">
        <f t="shared" si="65"/>
        <v>4.2211175436242905E-3</v>
      </c>
      <c r="H96" s="21">
        <f t="shared" si="66"/>
        <v>0.30499999999999999</v>
      </c>
      <c r="I96" s="22">
        <f t="shared" si="67"/>
        <v>0.32100000000000001</v>
      </c>
      <c r="J96" s="23">
        <f t="shared" si="85"/>
        <v>0.56281567248323872</v>
      </c>
      <c r="K96" s="23">
        <f t="shared" si="68"/>
        <v>3.7499999999999999E-3</v>
      </c>
      <c r="L96" s="23">
        <f t="shared" si="69"/>
        <v>3.7499999999999999E-3</v>
      </c>
      <c r="M96" s="25">
        <f t="shared" si="70"/>
        <v>2.5326705261745747E-3</v>
      </c>
      <c r="N96" s="21">
        <f t="shared" si="71"/>
        <v>0.30499999999999999</v>
      </c>
      <c r="O96" s="22">
        <f t="shared" si="72"/>
        <v>0.32100000000000001</v>
      </c>
      <c r="P96" s="23">
        <f t="shared" si="86"/>
        <v>0.56281567248323872</v>
      </c>
      <c r="Q96" s="23">
        <f t="shared" si="73"/>
        <v>3.7499999999999999E-3</v>
      </c>
      <c r="R96" s="23">
        <f t="shared" si="74"/>
        <v>3.7499999999999999E-3</v>
      </c>
      <c r="S96" s="25">
        <f t="shared" si="75"/>
        <v>2.5326705261745747E-3</v>
      </c>
      <c r="T96" s="156">
        <f t="shared" si="76"/>
        <v>5.0000000000000001E-3</v>
      </c>
      <c r="U96" s="26">
        <f t="shared" si="77"/>
        <v>2E-3</v>
      </c>
      <c r="V96" s="27">
        <v>2.2000000000000002</v>
      </c>
    </row>
    <row r="97" spans="1:23" x14ac:dyDescent="0.3">
      <c r="A97" s="105" t="s">
        <v>205</v>
      </c>
      <c r="B97" s="21">
        <f t="shared" si="61"/>
        <v>0.29899999999999999</v>
      </c>
      <c r="C97" s="22">
        <f t="shared" si="62"/>
        <v>0.32100000000000001</v>
      </c>
      <c r="D97" s="23">
        <f t="shared" si="84"/>
        <v>0.29541480812222953</v>
      </c>
      <c r="E97" s="23">
        <f t="shared" si="63"/>
        <v>3.3E-3</v>
      </c>
      <c r="F97" s="23">
        <f t="shared" si="64"/>
        <v>3.3E-3</v>
      </c>
      <c r="G97" s="24">
        <f t="shared" si="65"/>
        <v>4.4312221218334429E-3</v>
      </c>
      <c r="H97" s="21">
        <f t="shared" si="66"/>
        <v>0.29899999999999999</v>
      </c>
      <c r="I97" s="22">
        <f t="shared" si="67"/>
        <v>0.32100000000000001</v>
      </c>
      <c r="J97" s="23">
        <f t="shared" si="85"/>
        <v>0.29541480812222953</v>
      </c>
      <c r="K97" s="23">
        <f t="shared" si="68"/>
        <v>3.7499999999999999E-3</v>
      </c>
      <c r="L97" s="23">
        <f t="shared" si="69"/>
        <v>3.7499999999999999E-3</v>
      </c>
      <c r="M97" s="25">
        <f t="shared" si="70"/>
        <v>4.4312221218334429E-3</v>
      </c>
      <c r="N97" s="21">
        <f t="shared" si="71"/>
        <v>0.29899999999999999</v>
      </c>
      <c r="O97" s="22">
        <f t="shared" si="72"/>
        <v>0.32100000000000001</v>
      </c>
      <c r="P97" s="23">
        <f t="shared" si="86"/>
        <v>0.29541480812222953</v>
      </c>
      <c r="Q97" s="23">
        <f t="shared" si="73"/>
        <v>3.7499999999999999E-3</v>
      </c>
      <c r="R97" s="23">
        <f t="shared" si="74"/>
        <v>3.7499999999999999E-3</v>
      </c>
      <c r="S97" s="25">
        <f t="shared" si="75"/>
        <v>4.4312221218334429E-3</v>
      </c>
      <c r="T97" s="156">
        <f t="shared" si="76"/>
        <v>5.0000000000000001E-3</v>
      </c>
      <c r="U97" s="26">
        <f t="shared" si="77"/>
        <v>2E-3</v>
      </c>
      <c r="V97" s="27">
        <v>2.2000000000000002</v>
      </c>
    </row>
    <row r="98" spans="1:23" x14ac:dyDescent="0.3">
      <c r="A98" s="20" t="s">
        <v>206</v>
      </c>
      <c r="B98" s="21">
        <f t="shared" si="61"/>
        <v>0.29899999999999999</v>
      </c>
      <c r="C98" s="22">
        <f t="shared" si="62"/>
        <v>0.32100000000000001</v>
      </c>
      <c r="D98" s="23">
        <f t="shared" si="84"/>
        <v>0.11825314509295758</v>
      </c>
      <c r="E98" s="23">
        <f t="shared" si="63"/>
        <v>3.3E-3</v>
      </c>
      <c r="F98" s="23">
        <f t="shared" si="64"/>
        <v>3.3E-3</v>
      </c>
      <c r="G98" s="24">
        <f t="shared" si="65"/>
        <v>1.7737971763943637E-3</v>
      </c>
      <c r="H98" s="21">
        <f t="shared" si="66"/>
        <v>0.29899999999999999</v>
      </c>
      <c r="I98" s="22">
        <f t="shared" si="67"/>
        <v>0.32100000000000001</v>
      </c>
      <c r="J98" s="23">
        <f t="shared" si="85"/>
        <v>0.11825314509295758</v>
      </c>
      <c r="K98" s="23">
        <f t="shared" si="68"/>
        <v>3.7499999999999999E-3</v>
      </c>
      <c r="L98" s="23">
        <f t="shared" si="69"/>
        <v>3.7499999999999999E-3</v>
      </c>
      <c r="M98" s="25">
        <f t="shared" si="70"/>
        <v>1.7737971763943637E-3</v>
      </c>
      <c r="N98" s="21">
        <f t="shared" si="71"/>
        <v>0.29899999999999999</v>
      </c>
      <c r="O98" s="22">
        <f t="shared" si="72"/>
        <v>0.32100000000000001</v>
      </c>
      <c r="P98" s="23">
        <f t="shared" si="86"/>
        <v>0.11825314509295758</v>
      </c>
      <c r="Q98" s="23">
        <f t="shared" si="73"/>
        <v>3.7499999999999999E-3</v>
      </c>
      <c r="R98" s="23">
        <f t="shared" si="74"/>
        <v>3.7499999999999999E-3</v>
      </c>
      <c r="S98" s="25">
        <f t="shared" si="75"/>
        <v>1.7737971763943637E-3</v>
      </c>
      <c r="T98" s="156">
        <f t="shared" si="76"/>
        <v>5.0000000000000001E-3</v>
      </c>
      <c r="U98" s="26">
        <f t="shared" si="77"/>
        <v>2E-3</v>
      </c>
      <c r="V98" s="27">
        <v>2.2000000000000002</v>
      </c>
    </row>
    <row r="99" spans="1:23" x14ac:dyDescent="0.3">
      <c r="A99" s="105" t="s">
        <v>207</v>
      </c>
      <c r="B99" s="21">
        <f t="shared" si="61"/>
        <v>0.28999999999999998</v>
      </c>
      <c r="C99" s="22">
        <f t="shared" si="62"/>
        <v>0.32600000000000001</v>
      </c>
      <c r="D99" s="23">
        <f t="shared" si="84"/>
        <v>6.1322268585919784E-2</v>
      </c>
      <c r="E99" s="23">
        <f t="shared" si="63"/>
        <v>3.7499999999999999E-3</v>
      </c>
      <c r="F99" s="23">
        <f t="shared" si="64"/>
        <v>3.7499999999999999E-3</v>
      </c>
      <c r="G99" s="24">
        <f t="shared" si="65"/>
        <v>9.1983402878879678E-4</v>
      </c>
      <c r="H99" s="21">
        <f t="shared" si="66"/>
        <v>0.28999999999999998</v>
      </c>
      <c r="I99" s="22">
        <f t="shared" si="67"/>
        <v>0.32600000000000001</v>
      </c>
      <c r="J99" s="23">
        <f t="shared" si="85"/>
        <v>6.1322268585919784E-2</v>
      </c>
      <c r="K99" s="23">
        <f t="shared" si="68"/>
        <v>4.5000000000000005E-3</v>
      </c>
      <c r="L99" s="23">
        <f t="shared" si="69"/>
        <v>4.5000000000000005E-3</v>
      </c>
      <c r="M99" s="25">
        <f t="shared" si="70"/>
        <v>9.1983402878879678E-4</v>
      </c>
      <c r="N99" s="21">
        <f t="shared" si="71"/>
        <v>0.28999999999999998</v>
      </c>
      <c r="O99" s="22">
        <f t="shared" si="72"/>
        <v>0.32600000000000001</v>
      </c>
      <c r="P99" s="23">
        <f t="shared" si="86"/>
        <v>6.1322268585919784E-2</v>
      </c>
      <c r="Q99" s="23">
        <f t="shared" si="73"/>
        <v>4.5000000000000005E-3</v>
      </c>
      <c r="R99" s="23">
        <f t="shared" si="74"/>
        <v>4.5000000000000005E-3</v>
      </c>
      <c r="S99" s="25">
        <f t="shared" si="75"/>
        <v>9.1983402878879678E-4</v>
      </c>
      <c r="T99" s="156">
        <f t="shared" si="76"/>
        <v>5.0000000000000001E-3</v>
      </c>
      <c r="U99" s="26">
        <f t="shared" si="77"/>
        <v>2E-3</v>
      </c>
      <c r="V99" s="27">
        <v>2.2000000000000002</v>
      </c>
    </row>
    <row r="100" spans="1:23" x14ac:dyDescent="0.3">
      <c r="A100" s="20" t="s">
        <v>208</v>
      </c>
      <c r="B100" s="21">
        <f t="shared" ref="B100:B110" si="87">IF(D100&gt;$Y$20,$AA$20,IF(AND(D100&lt;=$Z$21,D100&gt;$Y$21),$AA$21,IF(AND(D100&lt;=$Z$22,D100&gt;$Y$22),$AA$22,IF(AND(D100&lt;=$Z$23,D100&gt;$Y$23),$AA$23,IF(AND(D100&lt;=$Z$24,D100&gt;$Y$24),$AA$24,$AA$25)))))</f>
        <v>0.28000000000000003</v>
      </c>
      <c r="C100" s="22">
        <f t="shared" ref="C100:C110" si="88">IF(D100&gt;$AC$20,$AE$20,IF(AND(D100&lt;=$AD$21,D100&gt;$AC$21),$AE$21,IF(AND(D100&lt;=$AD$22,D100&gt;$AC$22),$AE$22,IF(AND(D100&lt;=$AD$23,D100&gt;$AC$23),$AE$23,IF(AND(D100&lt;=$AD$24,D100&gt;$AC$24),$AE$24,$AE$25)))))</f>
        <v>0.33100000000000002</v>
      </c>
      <c r="D100" s="23">
        <f t="shared" si="84"/>
        <v>2.3945160019269111E-2</v>
      </c>
      <c r="E100" s="23">
        <f t="shared" ref="E100:E131" si="89">IF(D100&lt;$Z$39,1,IF(RIGHT(A100,2)="_1",1.5*IF(D100&gt;$AG$20,$AI$20,IF(AND(D100&lt;=$AH$21,D100&gt;$AG$21),$AI$21,IF(AND(D100&lt;=$AH$22,D100&gt;$AG$22),$AI$22,IF(AND(D100&lt;=$AH$23,D100&gt;$AG$23),$AI$23,IF(AND(D100&lt;=$AH$24,D100&gt;$AG$24),$AI$24,$AI$25))))),IF(D100&gt;$AG$20,$AI$20,IF(AND(D100&lt;=$AH$21,D100&gt;$AG$21),$AI$21,IF(AND(D100&lt;=$AH$22,D100&gt;$AG$22),$AI$22,IF(AND(D100&lt;=$AH$23,D100&gt;$AG$23),$AI$23,IF(AND(D100&lt;=$AH$24,D100&gt;$AG$24),$AI$24,$AI$25)))))))</f>
        <v>4.5000000000000005E-3</v>
      </c>
      <c r="F100" s="23">
        <f t="shared" ref="F100:F131" si="90">IF(D100&lt;$Z$39,1,IF(RIGHT(A100,2)="_1",1.5*IF(D100&gt;$AG$20,$AI$20,IF(AND(D100&lt;=$AH$21,D100&gt;$AG$21),$AI$21,IF(AND(D100&lt;=$AH$22,D100&gt;$AG$22),$AI$22,IF(AND(D100&lt;=$AH$23,D100&gt;$AG$23),$AI$23,IF(AND(D100&lt;=$AH$24,D100&gt;$AG$24),$AI$24,$AI$25))))),IF(D100&gt;$AG$20,$AI$20,IF(AND(D100&lt;=$AH$21,D100&gt;$AG$21),$AI$21,IF(AND(D100&lt;=$AH$22,D100&gt;$AG$22),$AI$22,IF(AND(D100&lt;=$AH$23,D100&gt;$AG$23),$AI$23,IF(AND(D100&lt;=$AH$24,D100&gt;$AG$24),$AI$24,$AI$25)))))))</f>
        <v>4.5000000000000005E-3</v>
      </c>
      <c r="G100" s="24">
        <f t="shared" ref="G100:G131" si="91">IF(D100&lt;$Z$39,1000,IF(RIGHT(A100,2)="_1",1.5*IF(D100&gt;$AG$30,D100*$AI$30,IF(AND(D100&lt;=$AH$31,D100&gt;$AG$31),D100*$AI$31,IF(AND(D100&lt;=$AH$32,D100&gt;$AG$32),D100*$AI$32,IF(AND(D100&lt;=$AH$33,D100&gt;$AG$33),D100*$AI$33,IF(AND(D100&lt;=$AH$34,D100&gt;$AG$34),D100*$AI$34,D100*$AI$35))))),IF(D100&gt;$AG$30,D100*$AI$30,IF(AND(D100&lt;=$AH$31,D100&gt;$AG$31),D100*$AI$31,IF(AND(D100&lt;=$AH$32,D100&gt;$AG$32),D100*$AI$32,IF(AND(D100&lt;=$AH$33,D100&gt;$AG$33),D100*$AI$33,IF(AND(D100&lt;=$AH$34,D100&gt;$AG$34),D100*$AI$34,D100*$AI$35)))))))</f>
        <v>7.1835480057807328E-4</v>
      </c>
      <c r="H100" s="21">
        <f t="shared" ref="H100:H110" si="92">IF(J100&gt;$Y$20,$AA$20,IF(AND(J100&lt;=$Z$21,J100&gt;$Y$21),$AA$21,IF(AND(J100&lt;=$Z$22,J100&gt;$Y$22),$AA$22,IF(AND(J100&lt;=$Z$23,J100&gt;$Y$23),$AA$23,IF(AND(J100&lt;=$Z$24,J100&gt;$Y$24),$AA$24,$AA$25)))))</f>
        <v>0.28000000000000003</v>
      </c>
      <c r="I100" s="22">
        <f t="shared" ref="I100:I110" si="93">IF(J100&gt;$AC$20,$AE$20,IF(AND(J100&lt;=$AD$21,J100&gt;$AC$21),$AE$21,IF(AND(J100&lt;=$AD$22,J100&gt;$AC$22),$AE$22,IF(AND(J100&lt;=$AD$23,J100&gt;$AC$23),$AE$23,IF(AND(J100&lt;=$AD$24,J100&gt;$AC$24),$AE$24,$AE$25)))))</f>
        <v>0.33100000000000002</v>
      </c>
      <c r="J100" s="23">
        <f t="shared" si="85"/>
        <v>2.3945160019269111E-2</v>
      </c>
      <c r="K100" s="23">
        <f t="shared" ref="K100:K131" si="94">IF(J100&lt;$Z$39,1,IF(RIGHT(A100,2)="_1",1.5*IF(J100&gt;$AG$20,$AJ$20,IF(AND(J100&lt;=$AH$21,J100&gt;$AG$21),$AJ$21,IF(AND(J100&lt;=$AH$22,J100&gt;$AG$22),$AJ$22,IF(AND(J100&lt;=$AH$23,J100&gt;$AG$23),$AJ$23,IF(AND(J100&lt;=$AH$24,J100&gt;$AG$24),$AJ$24,$AJ$25))))),IF(J100&gt;$AG$20,$AJ$20,IF(AND(J100&lt;=$AH$21,J100&gt;$AG$21),$AJ$21,IF(AND(J100&lt;=$AH$22,J100&gt;$AG$22),$AJ$22,IF(AND(J100&lt;=$AH$23,J100&gt;$AG$23),$AJ$23,IF(AND(J100&lt;=$AH$24,J100&gt;$AG$24),$AJ$24,$AJ$25)))))))</f>
        <v>5.2500000000000003E-3</v>
      </c>
      <c r="L100" s="23">
        <f t="shared" ref="L100:L135" si="95">IF(J100&lt;$Z$39,1,IF(RIGHT(A100,2)="_1",1.5*IF(J100&gt;$AG$20,$AJ$20,IF(AND(J100&lt;=$AH$21,J100&gt;$AG$21),$AJ$21,IF(AND(J100&lt;=$AH$22,J100&gt;$AG$22),$AJ$22,IF(AND(J100&lt;=$AH$23,J100&gt;$AG$23),$AJ$23,IF(AND(J100&lt;=$AH$24,J100&gt;$AG$24),$AJ$24,$AJ$25))))),IF(J100&gt;$AG$20,$AJ$20,IF(AND(J100&lt;=$AH$21,J100&gt;$AG$21),$AJ$21,IF(AND(J100&lt;=$AH$22,J100&gt;$AG$22),$AJ$22,IF(AND(J100&lt;=$AH$23,J100&gt;$AG$23),$AJ$23,IF(AND(J100&lt;=$AH$24,J100&gt;$AG$24),$AJ$24,$AJ$25)))))))</f>
        <v>5.2500000000000003E-3</v>
      </c>
      <c r="M100" s="25">
        <f t="shared" ref="M100:M131" si="96">IF(J100&lt;$Z$39,1000,IF(RIGHT(A100,2)="_1",1.5*IF(J100&gt;$AG$30,J100*$AJ$30,IF(AND(J100&lt;=$AH$31,J100&gt;$AG$31),J100*$AJ$31,IF(AND(J100&lt;=$AH$32,J100&gt;$AG$32),J100*$AJ$32,IF(AND(J100&lt;=$AH$33,J100&gt;$AG$33),J100*$AJ$33,IF(AND(J100&lt;=$AH$34,J100&gt;$AG$34),J100*$AJ$34,J100*$AJ$35))))),IF(J100&gt;$AG$30,J100*$AJ$30,IF(AND(J100&lt;=$AH$31,J100&gt;$AG$31),J100*$AJ$31,IF(AND(J100&lt;=$AH$32,J100&gt;$AG$32),J100*$AJ$32,IF(AND(J100&lt;=$AH$33,J100&gt;$AG$33),J100*$AJ$33,IF(AND(J100&lt;=$AH$34,J100&gt;$AG$34),J100*$AJ$34,J100*$AJ$35)))))))</f>
        <v>7.1835480057807328E-4</v>
      </c>
      <c r="N100" s="21">
        <f t="shared" ref="N100:N110" si="97">IF(P100&gt;$Y$20,$AA$20,IF(AND(P100&lt;=$Z$21,P100&gt;$Y$21),$AA$21,IF(AND(P100&lt;=$Z$22,P100&gt;$Y$22),$AA$22,IF(AND(P100&lt;=$Z$23,P100&gt;$Y$23),$AA$23,IF(AND(P100&lt;=$Z$24,P100&gt;$Y$24),$AA$24,$AA$25)))))</f>
        <v>0.28000000000000003</v>
      </c>
      <c r="O100" s="22">
        <f t="shared" ref="O100:O110" si="98">IF(P100&gt;$AC$20,$AE$20,IF(AND(P100&lt;=$AD$21,P100&gt;$AC$21),$AE$21,IF(AND(P100&lt;=$AD$22,P100&gt;$AC$22),$AE$22,IF(AND(P100&lt;=$AD$23,P100&gt;$AC$23),$AE$23,IF(AND(P100&lt;=$AD$24,P100&gt;$AC$24),$AE$24,$AE$25)))))</f>
        <v>0.33100000000000002</v>
      </c>
      <c r="P100" s="23">
        <f t="shared" si="86"/>
        <v>2.3945160019269111E-2</v>
      </c>
      <c r="Q100" s="23">
        <f t="shared" ref="Q100:Q125" si="99">IF(P100&lt;$Z$39,1,IF(RIGHT(G100,2)="_1",1.5*IF(P100&gt;$AG$20,$AJ$20,IF(AND(P100&lt;=$AH$21,P100&gt;$AG$21),$AJ$21,IF(AND(P100&lt;=$AH$22,P100&gt;$AG$22),$AJ$22,IF(AND(P100&lt;=$AH$23,P100&gt;$AG$23),$AJ$23,IF(AND(P100&lt;=$AH$24,P100&gt;$AG$24),$AJ$24,$AJ$25))))),IF(P100&gt;$AG$20,$AJ$20,IF(AND(P100&lt;=$AH$21,P100&gt;$AG$21),$AJ$21,IF(AND(P100&lt;=$AH$22,P100&gt;$AG$22),$AJ$22,IF(AND(P100&lt;=$AH$23,P100&gt;$AG$23),$AJ$23,IF(AND(P100&lt;=$AH$24,P100&gt;$AG$24),$AJ$24,$AJ$25)))))))</f>
        <v>5.2500000000000003E-3</v>
      </c>
      <c r="R100" s="23">
        <f t="shared" ref="R100:R125" si="100">IF(P100&lt;$Z$39,1,IF(RIGHT(G100,2)="_1",1.5*IF(P100&gt;$AG$20,$AJ$20,IF(AND(P100&lt;=$AH$21,P100&gt;$AG$21),$AJ$21,IF(AND(P100&lt;=$AH$22,P100&gt;$AG$22),$AJ$22,IF(AND(P100&lt;=$AH$23,P100&gt;$AG$23),$AJ$23,IF(AND(P100&lt;=$AH$24,P100&gt;$AG$24),$AJ$24,$AJ$25))))),IF(P100&gt;$AG$20,$AJ$20,IF(AND(P100&lt;=$AH$21,P100&gt;$AG$21),$AJ$21,IF(AND(P100&lt;=$AH$22,P100&gt;$AG$22),$AJ$22,IF(AND(P100&lt;=$AH$23,P100&gt;$AG$23),$AJ$23,IF(AND(P100&lt;=$AH$24,P100&gt;$AG$24),$AJ$24,$AJ$25)))))))</f>
        <v>5.2500000000000003E-3</v>
      </c>
      <c r="S100" s="25">
        <f t="shared" ref="S100:S125" si="101">IF(P100&lt;$Z$39,1000,IF(RIGHT(G100,2)="_1",1.5*IF(P100&gt;$AG$30,P100*$AJ$30,IF(AND(P100&lt;=$AH$31,P100&gt;$AG$31),P100*$AJ$31,IF(AND(P100&lt;=$AH$32,P100&gt;$AG$32),P100*$AJ$32,IF(AND(P100&lt;=$AH$33,P100&gt;$AG$33),P100*$AJ$33,IF(AND(P100&lt;=$AH$34,P100&gt;$AG$34),P100*$AJ$34,P100*$AJ$35))))),IF(P100&gt;$AG$30,P100*$AJ$30,IF(AND(P100&lt;=$AH$31,P100&gt;$AG$31),P100*$AJ$31,IF(AND(P100&lt;=$AH$32,P100&gt;$AG$32),P100*$AJ$32,IF(AND(P100&lt;=$AH$33,P100&gt;$AG$33),P100*$AJ$33,IF(AND(P100&lt;=$AH$34,P100&gt;$AG$34),P100*$AJ$34,P100*$AJ$35)))))))</f>
        <v>7.1835480057807328E-4</v>
      </c>
      <c r="T100" s="156">
        <f t="shared" ref="T100:T131" si="102">IF(J100&lt;$Z$39,1,IF(RIGHT(A100,2)="_1",1.5*IF(J100&gt;$Y$30,$AA$30,IF(AND(J100&lt;=$Z$31,J100&gt;$Y$31),$AA$31,IF(AND(J100&lt;=$Z$32,J100&gt;$Y$32),$AA$32,IF(AND(J100&lt;=$Z$33,J100&gt;$Y$33),$AA$33,IF(AND(J100&lt;=$Z$34,J100&gt;$Y$34),$AA$34,$AA$35))))),IF(J100&gt;$Y$30,$AA$30,IF(AND(J100&lt;=$Z$31,J100&gt;$Y$31),$AA$31,IF(AND(J100&lt;=$Z$32,J100&gt;$Y$32),$AA$32,IF(AND(J100&lt;=$Z$33,J100&gt;$Y$33),$AA$33,IF(AND(J100&lt;=$Z$34,J100&gt;$Y$34),$AA$34,$AA$35)))))))</f>
        <v>5.0000000000000001E-3</v>
      </c>
      <c r="U100" s="26">
        <f t="shared" ref="U100:U125" si="103">IF(J100&lt;$Z$39,1,IF(RIGHT(B100,2)="_1",1.5*IF(J100&gt;$Y$30,$AB$30,IF(AND(J100&lt;=$Z$31,J100&gt;$Y$31),$AB$31,IF(AND(J100&lt;=$Z$32,J100&gt;$Y$32),$AB$32,IF(AND(J100&lt;=$Z$33,J100&gt;$Y$33),$AB$33,IF(AND(J100&lt;=$Z$34,J100&gt;$Y$34),$AB$34,$AB$35))))),IF(J100&gt;$Y$30,$AB$30,IF(AND(J100&lt;=$Z$31,J100&gt;$Y$31),$AB$31,IF(AND(J100&lt;=$Z$32,J100&gt;$Y$32),$AB$32,IF(AND(J100&lt;=$Z$33,J100&gt;$Y$33),$AB$33,IF(AND(J100&lt;=$Z$34,J100&gt;$Y$34),$AB$34,$AB$35)))))))</f>
        <v>2E-3</v>
      </c>
      <c r="V100" s="27">
        <v>2.2000000000000002</v>
      </c>
    </row>
    <row r="101" spans="1:23" x14ac:dyDescent="0.3">
      <c r="A101" s="20" t="s">
        <v>209</v>
      </c>
      <c r="B101" s="21">
        <f t="shared" si="87"/>
        <v>0.27</v>
      </c>
      <c r="C101" s="22">
        <f t="shared" si="88"/>
        <v>0.34100000000000003</v>
      </c>
      <c r="D101" s="23">
        <f t="shared" si="84"/>
        <v>4.47746976399503E-3</v>
      </c>
      <c r="E101" s="23">
        <f t="shared" si="89"/>
        <v>1</v>
      </c>
      <c r="F101" s="23">
        <f t="shared" si="90"/>
        <v>1</v>
      </c>
      <c r="G101" s="24">
        <f t="shared" si="91"/>
        <v>1000</v>
      </c>
      <c r="H101" s="21">
        <f t="shared" si="92"/>
        <v>0.27</v>
      </c>
      <c r="I101" s="22">
        <f t="shared" si="93"/>
        <v>0.34100000000000003</v>
      </c>
      <c r="J101" s="23">
        <f t="shared" si="85"/>
        <v>4.47746976399503E-3</v>
      </c>
      <c r="K101" s="23">
        <f t="shared" si="94"/>
        <v>1</v>
      </c>
      <c r="L101" s="23">
        <f t="shared" si="95"/>
        <v>1</v>
      </c>
      <c r="M101" s="25">
        <f t="shared" si="96"/>
        <v>1000</v>
      </c>
      <c r="N101" s="21">
        <f t="shared" si="97"/>
        <v>0.27</v>
      </c>
      <c r="O101" s="22">
        <f t="shared" si="98"/>
        <v>0.34100000000000003</v>
      </c>
      <c r="P101" s="23">
        <f t="shared" si="86"/>
        <v>4.47746976399503E-3</v>
      </c>
      <c r="Q101" s="23">
        <f t="shared" si="99"/>
        <v>1</v>
      </c>
      <c r="R101" s="23">
        <f t="shared" si="100"/>
        <v>1</v>
      </c>
      <c r="S101" s="25">
        <f t="shared" si="101"/>
        <v>1000</v>
      </c>
      <c r="T101" s="156">
        <f t="shared" si="102"/>
        <v>1</v>
      </c>
      <c r="U101" s="26">
        <f t="shared" si="103"/>
        <v>1</v>
      </c>
      <c r="V101" s="27">
        <v>2.2000000000000002</v>
      </c>
    </row>
    <row r="102" spans="1:23" x14ac:dyDescent="0.3">
      <c r="A102" s="31" t="s">
        <v>210</v>
      </c>
      <c r="B102" s="21">
        <f t="shared" si="87"/>
        <v>0.27</v>
      </c>
      <c r="C102" s="22">
        <f t="shared" si="88"/>
        <v>0.34100000000000003</v>
      </c>
      <c r="D102" s="23">
        <f t="shared" si="84"/>
        <v>1.307220815328059E-3</v>
      </c>
      <c r="E102" s="23">
        <f t="shared" si="89"/>
        <v>1</v>
      </c>
      <c r="F102" s="23">
        <f t="shared" si="90"/>
        <v>1</v>
      </c>
      <c r="G102" s="24">
        <f t="shared" si="91"/>
        <v>1000</v>
      </c>
      <c r="H102" s="21">
        <f t="shared" si="92"/>
        <v>0.27</v>
      </c>
      <c r="I102" s="22">
        <f t="shared" si="93"/>
        <v>0.34100000000000003</v>
      </c>
      <c r="J102" s="23">
        <f t="shared" si="85"/>
        <v>1.307220815328059E-3</v>
      </c>
      <c r="K102" s="23">
        <f t="shared" si="94"/>
        <v>1</v>
      </c>
      <c r="L102" s="23">
        <f t="shared" si="95"/>
        <v>1</v>
      </c>
      <c r="M102" s="25">
        <f t="shared" si="96"/>
        <v>1000</v>
      </c>
      <c r="N102" s="21">
        <f t="shared" si="97"/>
        <v>0.27</v>
      </c>
      <c r="O102" s="22">
        <f t="shared" si="98"/>
        <v>0.34100000000000003</v>
      </c>
      <c r="P102" s="23">
        <f t="shared" si="86"/>
        <v>1.307220815328059E-3</v>
      </c>
      <c r="Q102" s="23">
        <f t="shared" si="99"/>
        <v>1</v>
      </c>
      <c r="R102" s="23">
        <f t="shared" si="100"/>
        <v>1</v>
      </c>
      <c r="S102" s="25">
        <f t="shared" si="101"/>
        <v>1000</v>
      </c>
      <c r="T102" s="156">
        <f t="shared" si="102"/>
        <v>1</v>
      </c>
      <c r="U102" s="26">
        <f t="shared" si="103"/>
        <v>1</v>
      </c>
      <c r="V102" s="32">
        <v>2.2000000000000002</v>
      </c>
    </row>
    <row r="103" spans="1:23" x14ac:dyDescent="0.3">
      <c r="A103" s="9" t="s">
        <v>211</v>
      </c>
      <c r="B103" s="10">
        <f t="shared" si="87"/>
        <v>0.30499999999999999</v>
      </c>
      <c r="C103" s="11">
        <f t="shared" si="88"/>
        <v>0.32100000000000001</v>
      </c>
      <c r="D103" s="12">
        <f>$AD14</f>
        <v>9.495326291981792</v>
      </c>
      <c r="E103" s="11">
        <f t="shared" si="89"/>
        <v>1.2000000000000001E-3</v>
      </c>
      <c r="F103" s="112">
        <f t="shared" si="90"/>
        <v>1.2000000000000001E-3</v>
      </c>
      <c r="G103" s="14">
        <f t="shared" si="91"/>
        <v>7.1214947189863431E-2</v>
      </c>
      <c r="H103" s="10">
        <f t="shared" si="92"/>
        <v>0.30499999999999999</v>
      </c>
      <c r="I103" s="11">
        <f t="shared" si="93"/>
        <v>0.32100000000000001</v>
      </c>
      <c r="J103" s="12">
        <f>$AD14</f>
        <v>9.495326291981792</v>
      </c>
      <c r="K103" s="13">
        <f t="shared" si="94"/>
        <v>4.1999999999999997E-3</v>
      </c>
      <c r="L103" s="13">
        <f t="shared" si="95"/>
        <v>4.1999999999999997E-3</v>
      </c>
      <c r="M103" s="15">
        <f t="shared" si="96"/>
        <v>4.2728968313918071E-2</v>
      </c>
      <c r="N103" s="10">
        <f t="shared" si="97"/>
        <v>0.30499999999999999</v>
      </c>
      <c r="O103" s="11">
        <f t="shared" si="98"/>
        <v>0.32100000000000001</v>
      </c>
      <c r="P103" s="12">
        <f>$AD14</f>
        <v>9.495326291981792</v>
      </c>
      <c r="Q103" s="13">
        <f t="shared" si="99"/>
        <v>4.1999999999999997E-3</v>
      </c>
      <c r="R103" s="13">
        <f t="shared" si="100"/>
        <v>4.1999999999999997E-3</v>
      </c>
      <c r="S103" s="15">
        <f t="shared" si="101"/>
        <v>4.2728968313918071E-2</v>
      </c>
      <c r="T103" s="155">
        <f t="shared" si="102"/>
        <v>1.7000000000000001E-2</v>
      </c>
      <c r="U103" s="16">
        <f t="shared" si="103"/>
        <v>4.0000000000000001E-3</v>
      </c>
      <c r="V103" s="17" t="s">
        <v>11</v>
      </c>
    </row>
    <row r="104" spans="1:23" x14ac:dyDescent="0.3">
      <c r="A104" s="20" t="s">
        <v>212</v>
      </c>
      <c r="B104" s="21">
        <f t="shared" si="87"/>
        <v>0.30499999999999999</v>
      </c>
      <c r="C104" s="22">
        <f t="shared" si="88"/>
        <v>0.32100000000000001</v>
      </c>
      <c r="D104" s="23">
        <f>VLOOKUP(LEFT($A104,FIND("_",$A104)-1),$X$5:$AD$16,6,FALSE)*(VALUE(SUBSTITUTE($A104,LEFT($A104,4),""))/255)^$V104</f>
        <v>4.5634981751353081</v>
      </c>
      <c r="E104" s="23">
        <f t="shared" si="89"/>
        <v>1.65E-3</v>
      </c>
      <c r="F104" s="23">
        <f t="shared" si="90"/>
        <v>1.65E-3</v>
      </c>
      <c r="G104" s="24">
        <f t="shared" si="91"/>
        <v>3.4226236313514811E-2</v>
      </c>
      <c r="H104" s="21">
        <f t="shared" si="92"/>
        <v>0.30499999999999999</v>
      </c>
      <c r="I104" s="22">
        <f t="shared" si="93"/>
        <v>0.32100000000000001</v>
      </c>
      <c r="J104" s="23">
        <f>VLOOKUP(LEFT($A104,FIND("_",$A104)-1),$X$5:$AD$16,6,FALSE)*(VALUE(SUBSTITUTE($A104,LEFT($A104,4),""))/255)^$V104</f>
        <v>4.5634981751353081</v>
      </c>
      <c r="K104" s="23">
        <f t="shared" si="94"/>
        <v>1.65E-3</v>
      </c>
      <c r="L104" s="23">
        <f t="shared" si="95"/>
        <v>1.65E-3</v>
      </c>
      <c r="M104" s="25">
        <f t="shared" si="96"/>
        <v>2.053574178810889E-2</v>
      </c>
      <c r="N104" s="21">
        <f t="shared" si="97"/>
        <v>0.30499999999999999</v>
      </c>
      <c r="O104" s="22">
        <f t="shared" si="98"/>
        <v>0.32100000000000001</v>
      </c>
      <c r="P104" s="23">
        <f>VLOOKUP(LEFT($A104,FIND("_",$A104)-1),$X$5:$AD$16,6,FALSE)*(VALUE(SUBSTITUTE($A104,LEFT($A104,4),""))/255)^$V104</f>
        <v>4.5634981751353081</v>
      </c>
      <c r="Q104" s="23">
        <f t="shared" si="99"/>
        <v>1.65E-3</v>
      </c>
      <c r="R104" s="23">
        <f t="shared" si="100"/>
        <v>1.65E-3</v>
      </c>
      <c r="S104" s="25">
        <f t="shared" si="101"/>
        <v>2.053574178810889E-2</v>
      </c>
      <c r="T104" s="156">
        <f t="shared" si="102"/>
        <v>2.3E-2</v>
      </c>
      <c r="U104" s="26">
        <f t="shared" si="103"/>
        <v>5.0000000000000001E-3</v>
      </c>
      <c r="V104" s="27">
        <v>2.2000000000000002</v>
      </c>
    </row>
    <row r="105" spans="1:23" x14ac:dyDescent="0.3">
      <c r="A105" s="20" t="s">
        <v>213</v>
      </c>
      <c r="B105" s="21">
        <f t="shared" si="87"/>
        <v>0.30499999999999999</v>
      </c>
      <c r="C105" s="22">
        <f t="shared" si="88"/>
        <v>0.32100000000000001</v>
      </c>
      <c r="D105" s="23">
        <f t="shared" ref="D105:D113" si="104">VLOOKUP(LEFT($A105,FIND("_",$A105)-1),$X$5:$AD$16,6,FALSE)*(VALUE(SUBSTITUTE($A105,LEFT($A105,4),""))/255)^$V105</f>
        <v>1.8594849143381265</v>
      </c>
      <c r="E105" s="23">
        <f t="shared" si="89"/>
        <v>3.3E-3</v>
      </c>
      <c r="F105" s="23">
        <f t="shared" si="90"/>
        <v>3.3E-3</v>
      </c>
      <c r="G105" s="24">
        <f t="shared" si="91"/>
        <v>1.3946136857535948E-2</v>
      </c>
      <c r="H105" s="21">
        <f t="shared" si="92"/>
        <v>0.30499999999999999</v>
      </c>
      <c r="I105" s="22">
        <f t="shared" si="93"/>
        <v>0.32100000000000001</v>
      </c>
      <c r="J105" s="23">
        <f t="shared" ref="J105:J113" si="105">VLOOKUP(LEFT($A105,FIND("_",$A105)-1),$X$5:$AD$16,6,FALSE)*(VALUE(SUBSTITUTE($A105,LEFT($A105,4),""))/255)^$V105</f>
        <v>1.8594849143381265</v>
      </c>
      <c r="K105" s="23">
        <f t="shared" si="94"/>
        <v>3.7499999999999999E-3</v>
      </c>
      <c r="L105" s="23">
        <f t="shared" si="95"/>
        <v>3.7499999999999999E-3</v>
      </c>
      <c r="M105" s="25">
        <f t="shared" si="96"/>
        <v>8.3676821145215706E-3</v>
      </c>
      <c r="N105" s="21">
        <f t="shared" si="97"/>
        <v>0.30499999999999999</v>
      </c>
      <c r="O105" s="22">
        <f t="shared" si="98"/>
        <v>0.32100000000000001</v>
      </c>
      <c r="P105" s="23">
        <f t="shared" ref="P105:P113" si="106">VLOOKUP(LEFT($A105,FIND("_",$A105)-1),$X$5:$AD$16,6,FALSE)*(VALUE(SUBSTITUTE($A105,LEFT($A105,4),""))/255)^$V105</f>
        <v>1.8594849143381265</v>
      </c>
      <c r="Q105" s="23">
        <f t="shared" si="99"/>
        <v>3.7499999999999999E-3</v>
      </c>
      <c r="R105" s="23">
        <f t="shared" si="100"/>
        <v>3.7499999999999999E-3</v>
      </c>
      <c r="S105" s="25">
        <f t="shared" si="101"/>
        <v>8.3676821145215706E-3</v>
      </c>
      <c r="T105" s="156">
        <f t="shared" si="102"/>
        <v>5.0000000000000001E-3</v>
      </c>
      <c r="U105" s="26">
        <f t="shared" si="103"/>
        <v>2E-3</v>
      </c>
      <c r="V105" s="27">
        <v>2.2000000000000002</v>
      </c>
    </row>
    <row r="106" spans="1:23" x14ac:dyDescent="0.3">
      <c r="A106" s="105" t="s">
        <v>214</v>
      </c>
      <c r="B106" s="21">
        <f t="shared" si="87"/>
        <v>0.30499999999999999</v>
      </c>
      <c r="C106" s="22">
        <f t="shared" si="88"/>
        <v>0.32100000000000001</v>
      </c>
      <c r="D106" s="23">
        <f t="shared" si="104"/>
        <v>0.98178502792807409</v>
      </c>
      <c r="E106" s="23">
        <f t="shared" si="89"/>
        <v>3.3E-3</v>
      </c>
      <c r="F106" s="23">
        <f t="shared" si="90"/>
        <v>3.3E-3</v>
      </c>
      <c r="G106" s="24">
        <f t="shared" si="91"/>
        <v>7.3633877094605553E-3</v>
      </c>
      <c r="H106" s="21">
        <f t="shared" si="92"/>
        <v>0.30499999999999999</v>
      </c>
      <c r="I106" s="22">
        <f t="shared" si="93"/>
        <v>0.32100000000000001</v>
      </c>
      <c r="J106" s="23">
        <f t="shared" si="105"/>
        <v>0.98178502792807409</v>
      </c>
      <c r="K106" s="23">
        <f t="shared" si="94"/>
        <v>3.7499999999999999E-3</v>
      </c>
      <c r="L106" s="23">
        <f t="shared" si="95"/>
        <v>3.7499999999999999E-3</v>
      </c>
      <c r="M106" s="25">
        <f t="shared" si="96"/>
        <v>4.4180326256763342E-3</v>
      </c>
      <c r="N106" s="21">
        <f t="shared" si="97"/>
        <v>0.30499999999999999</v>
      </c>
      <c r="O106" s="22">
        <f t="shared" si="98"/>
        <v>0.32100000000000001</v>
      </c>
      <c r="P106" s="23">
        <f t="shared" si="106"/>
        <v>0.98178502792807409</v>
      </c>
      <c r="Q106" s="23">
        <f t="shared" si="99"/>
        <v>3.7499999999999999E-3</v>
      </c>
      <c r="R106" s="23">
        <f t="shared" si="100"/>
        <v>3.7499999999999999E-3</v>
      </c>
      <c r="S106" s="25">
        <f t="shared" si="101"/>
        <v>4.4180326256763342E-3</v>
      </c>
      <c r="T106" s="156">
        <f t="shared" si="102"/>
        <v>5.0000000000000001E-3</v>
      </c>
      <c r="U106" s="26">
        <f t="shared" si="103"/>
        <v>2E-3</v>
      </c>
      <c r="V106" s="27">
        <v>2.2000000000000002</v>
      </c>
    </row>
    <row r="107" spans="1:23" x14ac:dyDescent="0.3">
      <c r="A107" s="20" t="s">
        <v>215</v>
      </c>
      <c r="B107" s="21">
        <f t="shared" si="87"/>
        <v>0.30499999999999999</v>
      </c>
      <c r="C107" s="22">
        <f t="shared" si="88"/>
        <v>0.32100000000000001</v>
      </c>
      <c r="D107" s="23">
        <f t="shared" si="104"/>
        <v>0.39771656702347113</v>
      </c>
      <c r="E107" s="23">
        <f t="shared" si="89"/>
        <v>3.3E-3</v>
      </c>
      <c r="F107" s="23">
        <f t="shared" si="90"/>
        <v>3.3E-3</v>
      </c>
      <c r="G107" s="24">
        <f t="shared" si="91"/>
        <v>5.9657485053520665E-3</v>
      </c>
      <c r="H107" s="21">
        <f t="shared" si="92"/>
        <v>0.30499999999999999</v>
      </c>
      <c r="I107" s="22">
        <f t="shared" si="93"/>
        <v>0.32100000000000001</v>
      </c>
      <c r="J107" s="23">
        <f t="shared" si="105"/>
        <v>0.39771656702347113</v>
      </c>
      <c r="K107" s="23">
        <f t="shared" si="94"/>
        <v>3.7499999999999999E-3</v>
      </c>
      <c r="L107" s="23">
        <f t="shared" si="95"/>
        <v>3.7499999999999999E-3</v>
      </c>
      <c r="M107" s="25">
        <f t="shared" si="96"/>
        <v>5.9657485053520665E-3</v>
      </c>
      <c r="N107" s="21">
        <f t="shared" si="97"/>
        <v>0.30499999999999999</v>
      </c>
      <c r="O107" s="22">
        <f t="shared" si="98"/>
        <v>0.32100000000000001</v>
      </c>
      <c r="P107" s="23">
        <f t="shared" si="106"/>
        <v>0.39771656702347113</v>
      </c>
      <c r="Q107" s="23">
        <f t="shared" si="99"/>
        <v>3.7499999999999999E-3</v>
      </c>
      <c r="R107" s="23">
        <f t="shared" si="100"/>
        <v>3.7499999999999999E-3</v>
      </c>
      <c r="S107" s="25">
        <f t="shared" si="101"/>
        <v>5.9657485053520665E-3</v>
      </c>
      <c r="T107" s="156">
        <f t="shared" si="102"/>
        <v>5.0000000000000001E-3</v>
      </c>
      <c r="U107" s="26">
        <f t="shared" si="103"/>
        <v>2E-3</v>
      </c>
      <c r="V107" s="27">
        <v>2.2000000000000002</v>
      </c>
    </row>
    <row r="108" spans="1:23" x14ac:dyDescent="0.3">
      <c r="A108" s="105" t="s">
        <v>216</v>
      </c>
      <c r="B108" s="21">
        <f t="shared" si="87"/>
        <v>0.29899999999999999</v>
      </c>
      <c r="C108" s="22">
        <f t="shared" si="88"/>
        <v>0.32100000000000001</v>
      </c>
      <c r="D108" s="23">
        <f t="shared" si="104"/>
        <v>0.20875638166911495</v>
      </c>
      <c r="E108" s="23">
        <f t="shared" si="89"/>
        <v>3.3E-3</v>
      </c>
      <c r="F108" s="23">
        <f t="shared" si="90"/>
        <v>3.3E-3</v>
      </c>
      <c r="G108" s="24">
        <f t="shared" si="91"/>
        <v>3.131345725036724E-3</v>
      </c>
      <c r="H108" s="21">
        <f t="shared" si="92"/>
        <v>0.29899999999999999</v>
      </c>
      <c r="I108" s="22">
        <f t="shared" si="93"/>
        <v>0.32100000000000001</v>
      </c>
      <c r="J108" s="23">
        <f t="shared" si="105"/>
        <v>0.20875638166911495</v>
      </c>
      <c r="K108" s="23">
        <f t="shared" si="94"/>
        <v>3.7499999999999999E-3</v>
      </c>
      <c r="L108" s="23">
        <f t="shared" si="95"/>
        <v>3.7499999999999999E-3</v>
      </c>
      <c r="M108" s="25">
        <f t="shared" si="96"/>
        <v>3.131345725036724E-3</v>
      </c>
      <c r="N108" s="21">
        <f t="shared" si="97"/>
        <v>0.29899999999999999</v>
      </c>
      <c r="O108" s="22">
        <f t="shared" si="98"/>
        <v>0.32100000000000001</v>
      </c>
      <c r="P108" s="23">
        <f t="shared" si="106"/>
        <v>0.20875638166911495</v>
      </c>
      <c r="Q108" s="23">
        <f t="shared" si="99"/>
        <v>3.7499999999999999E-3</v>
      </c>
      <c r="R108" s="23">
        <f t="shared" si="100"/>
        <v>3.7499999999999999E-3</v>
      </c>
      <c r="S108" s="25">
        <f t="shared" si="101"/>
        <v>3.131345725036724E-3</v>
      </c>
      <c r="T108" s="156">
        <f t="shared" si="102"/>
        <v>5.0000000000000001E-3</v>
      </c>
      <c r="U108" s="26">
        <f t="shared" si="103"/>
        <v>2E-3</v>
      </c>
      <c r="V108" s="27">
        <v>2.2000000000000002</v>
      </c>
    </row>
    <row r="109" spans="1:23" x14ac:dyDescent="0.3">
      <c r="A109" s="20" t="s">
        <v>217</v>
      </c>
      <c r="B109" s="21">
        <f t="shared" si="87"/>
        <v>0.28999999999999998</v>
      </c>
      <c r="C109" s="22">
        <f t="shared" si="88"/>
        <v>0.32600000000000001</v>
      </c>
      <c r="D109" s="23">
        <f t="shared" si="104"/>
        <v>8.3564188428850411E-2</v>
      </c>
      <c r="E109" s="23">
        <f t="shared" si="89"/>
        <v>3.7499999999999999E-3</v>
      </c>
      <c r="F109" s="23">
        <f t="shared" si="90"/>
        <v>3.7499999999999999E-3</v>
      </c>
      <c r="G109" s="24">
        <f t="shared" si="91"/>
        <v>1.2534628264327561E-3</v>
      </c>
      <c r="H109" s="21">
        <f t="shared" si="92"/>
        <v>0.28999999999999998</v>
      </c>
      <c r="I109" s="22">
        <f t="shared" si="93"/>
        <v>0.32600000000000001</v>
      </c>
      <c r="J109" s="23">
        <f t="shared" si="105"/>
        <v>8.3564188428850411E-2</v>
      </c>
      <c r="K109" s="23">
        <f t="shared" si="94"/>
        <v>4.5000000000000005E-3</v>
      </c>
      <c r="L109" s="23">
        <f t="shared" si="95"/>
        <v>4.5000000000000005E-3</v>
      </c>
      <c r="M109" s="25">
        <f t="shared" si="96"/>
        <v>1.2534628264327561E-3</v>
      </c>
      <c r="N109" s="21">
        <f t="shared" si="97"/>
        <v>0.28999999999999998</v>
      </c>
      <c r="O109" s="22">
        <f t="shared" si="98"/>
        <v>0.32600000000000001</v>
      </c>
      <c r="P109" s="23">
        <f t="shared" si="106"/>
        <v>8.3564188428850411E-2</v>
      </c>
      <c r="Q109" s="23">
        <f t="shared" si="99"/>
        <v>4.5000000000000005E-3</v>
      </c>
      <c r="R109" s="23">
        <f t="shared" si="100"/>
        <v>4.5000000000000005E-3</v>
      </c>
      <c r="S109" s="25">
        <f t="shared" si="101"/>
        <v>1.2534628264327561E-3</v>
      </c>
      <c r="T109" s="156">
        <f t="shared" si="102"/>
        <v>5.0000000000000001E-3</v>
      </c>
      <c r="U109" s="26">
        <f t="shared" si="103"/>
        <v>2E-3</v>
      </c>
      <c r="V109" s="27">
        <v>2.2000000000000002</v>
      </c>
    </row>
    <row r="110" spans="1:23" x14ac:dyDescent="0.3">
      <c r="A110" s="105" t="s">
        <v>218</v>
      </c>
      <c r="B110" s="21">
        <f t="shared" si="87"/>
        <v>0.28999999999999998</v>
      </c>
      <c r="C110" s="22">
        <f t="shared" si="88"/>
        <v>0.32600000000000001</v>
      </c>
      <c r="D110" s="23">
        <f t="shared" si="104"/>
        <v>4.3333694025390869E-2</v>
      </c>
      <c r="E110" s="23">
        <f t="shared" si="89"/>
        <v>4.5000000000000005E-3</v>
      </c>
      <c r="F110" s="23">
        <f t="shared" si="90"/>
        <v>4.5000000000000005E-3</v>
      </c>
      <c r="G110" s="24">
        <f t="shared" si="91"/>
        <v>6.5000541038086302E-4</v>
      </c>
      <c r="H110" s="21">
        <f t="shared" si="92"/>
        <v>0.28999999999999998</v>
      </c>
      <c r="I110" s="22">
        <f t="shared" si="93"/>
        <v>0.32600000000000001</v>
      </c>
      <c r="J110" s="23">
        <f t="shared" si="105"/>
        <v>4.3333694025390869E-2</v>
      </c>
      <c r="K110" s="23">
        <f t="shared" si="94"/>
        <v>5.2500000000000003E-3</v>
      </c>
      <c r="L110" s="23">
        <f t="shared" si="95"/>
        <v>5.2500000000000003E-3</v>
      </c>
      <c r="M110" s="25">
        <f t="shared" si="96"/>
        <v>6.5000541038086302E-4</v>
      </c>
      <c r="N110" s="21">
        <f t="shared" si="97"/>
        <v>0.28999999999999998</v>
      </c>
      <c r="O110" s="22">
        <f t="shared" si="98"/>
        <v>0.32600000000000001</v>
      </c>
      <c r="P110" s="23">
        <f t="shared" si="106"/>
        <v>4.3333694025390869E-2</v>
      </c>
      <c r="Q110" s="23">
        <f t="shared" si="99"/>
        <v>5.2500000000000003E-3</v>
      </c>
      <c r="R110" s="23">
        <f t="shared" si="100"/>
        <v>5.2500000000000003E-3</v>
      </c>
      <c r="S110" s="25">
        <f t="shared" si="101"/>
        <v>6.5000541038086302E-4</v>
      </c>
      <c r="T110" s="156">
        <f t="shared" si="102"/>
        <v>5.0000000000000001E-3</v>
      </c>
      <c r="U110" s="26">
        <f t="shared" si="103"/>
        <v>2E-3</v>
      </c>
      <c r="V110" s="27">
        <v>2.2000000000000002</v>
      </c>
    </row>
    <row r="111" spans="1:23" x14ac:dyDescent="0.3">
      <c r="A111" s="70" t="s">
        <v>219</v>
      </c>
      <c r="B111" s="83">
        <v>0.28000000000000003</v>
      </c>
      <c r="C111" s="84">
        <v>0.33100000000000002</v>
      </c>
      <c r="D111" s="23">
        <f t="shared" si="104"/>
        <v>1.6920969520398354E-2</v>
      </c>
      <c r="E111" s="23">
        <f t="shared" si="89"/>
        <v>9.0000000000000011E-3</v>
      </c>
      <c r="F111" s="23">
        <f t="shared" si="90"/>
        <v>9.0000000000000011E-3</v>
      </c>
      <c r="G111" s="24">
        <f t="shared" si="91"/>
        <v>1.5228872568358517E-3</v>
      </c>
      <c r="H111" s="83">
        <v>0.28000000000000003</v>
      </c>
      <c r="I111" s="84">
        <v>0.33100000000000002</v>
      </c>
      <c r="J111" s="23">
        <f t="shared" si="105"/>
        <v>1.6920969520398354E-2</v>
      </c>
      <c r="K111" s="23">
        <f t="shared" si="94"/>
        <v>1.0500000000000001E-2</v>
      </c>
      <c r="L111" s="23">
        <f t="shared" si="95"/>
        <v>1.0500000000000001E-2</v>
      </c>
      <c r="M111" s="25">
        <f t="shared" si="96"/>
        <v>1.5228872568358517E-3</v>
      </c>
      <c r="N111" s="83">
        <v>0.28000000000000003</v>
      </c>
      <c r="O111" s="84">
        <v>0.33100000000000002</v>
      </c>
      <c r="P111" s="23">
        <f t="shared" si="106"/>
        <v>1.6920969520398354E-2</v>
      </c>
      <c r="Q111" s="23">
        <f t="shared" si="99"/>
        <v>1.0500000000000001E-2</v>
      </c>
      <c r="R111" s="23">
        <f t="shared" si="100"/>
        <v>1.0500000000000001E-2</v>
      </c>
      <c r="S111" s="25">
        <f t="shared" si="101"/>
        <v>1.5228872568358517E-3</v>
      </c>
      <c r="T111" s="156">
        <f t="shared" si="102"/>
        <v>5.0000000000000001E-3</v>
      </c>
      <c r="U111" s="26">
        <f t="shared" si="103"/>
        <v>2E-3</v>
      </c>
      <c r="V111" s="27">
        <v>2.2000000000000002</v>
      </c>
      <c r="W111" s="85" t="s">
        <v>92</v>
      </c>
    </row>
    <row r="112" spans="1:23" x14ac:dyDescent="0.3">
      <c r="A112" s="20" t="s">
        <v>154</v>
      </c>
      <c r="B112" s="21">
        <f t="shared" ref="B112:B121" si="107">IF(D112&gt;$Y$20,$AA$20,IF(AND(D112&lt;=$Z$21,D112&gt;$Y$21),$AA$21,IF(AND(D112&lt;=$Z$22,D112&gt;$Y$22),$AA$22,IF(AND(D112&lt;=$Z$23,D112&gt;$Y$23),$AA$23,IF(AND(D112&lt;=$Z$24,D112&gt;$Y$24),$AA$24,$AA$25)))))</f>
        <v>0.27</v>
      </c>
      <c r="C112" s="22">
        <f t="shared" ref="C112:C121" si="108">IF(D112&gt;$AC$20,$AE$20,IF(AND(D112&lt;=$AD$21,D112&gt;$AC$21),$AE$21,IF(AND(D112&lt;=$AD$22,D112&gt;$AC$22),$AE$22,IF(AND(D112&lt;=$AD$23,D112&gt;$AC$23),$AE$23,IF(AND(D112&lt;=$AD$24,D112&gt;$AC$24),$AE$24,$AE$25)))))</f>
        <v>0.34100000000000003</v>
      </c>
      <c r="D112" s="23">
        <f t="shared" si="104"/>
        <v>3.1640268573731446E-3</v>
      </c>
      <c r="E112" s="23">
        <f t="shared" si="89"/>
        <v>1</v>
      </c>
      <c r="F112" s="23">
        <f t="shared" si="90"/>
        <v>1</v>
      </c>
      <c r="G112" s="24">
        <f t="shared" si="91"/>
        <v>1000</v>
      </c>
      <c r="H112" s="21">
        <f t="shared" ref="H112:H121" si="109">IF(J112&gt;$Y$20,$AA$20,IF(AND(J112&lt;=$Z$21,J112&gt;$Y$21),$AA$21,IF(AND(J112&lt;=$Z$22,J112&gt;$Y$22),$AA$22,IF(AND(J112&lt;=$Z$23,J112&gt;$Y$23),$AA$23,IF(AND(J112&lt;=$Z$24,J112&gt;$Y$24),$AA$24,$AA$25)))))</f>
        <v>0.27</v>
      </c>
      <c r="I112" s="22">
        <f t="shared" ref="I112:I121" si="110">IF(J112&gt;$AC$20,$AE$20,IF(AND(J112&lt;=$AD$21,J112&gt;$AC$21),$AE$21,IF(AND(J112&lt;=$AD$22,J112&gt;$AC$22),$AE$22,IF(AND(J112&lt;=$AD$23,J112&gt;$AC$23),$AE$23,IF(AND(J112&lt;=$AD$24,J112&gt;$AC$24),$AE$24,$AE$25)))))</f>
        <v>0.34100000000000003</v>
      </c>
      <c r="J112" s="23">
        <f t="shared" si="105"/>
        <v>3.1640268573731446E-3</v>
      </c>
      <c r="K112" s="23">
        <f t="shared" si="94"/>
        <v>1</v>
      </c>
      <c r="L112" s="23">
        <f t="shared" si="95"/>
        <v>1</v>
      </c>
      <c r="M112" s="25">
        <f t="shared" si="96"/>
        <v>1000</v>
      </c>
      <c r="N112" s="21">
        <f t="shared" ref="N112:N121" si="111">IF(P112&gt;$Y$20,$AA$20,IF(AND(P112&lt;=$Z$21,P112&gt;$Y$21),$AA$21,IF(AND(P112&lt;=$Z$22,P112&gt;$Y$22),$AA$22,IF(AND(P112&lt;=$Z$23,P112&gt;$Y$23),$AA$23,IF(AND(P112&lt;=$Z$24,P112&gt;$Y$24),$AA$24,$AA$25)))))</f>
        <v>0.27</v>
      </c>
      <c r="O112" s="22">
        <f t="shared" ref="O112:O121" si="112">IF(P112&gt;$AC$20,$AE$20,IF(AND(P112&lt;=$AD$21,P112&gt;$AC$21),$AE$21,IF(AND(P112&lt;=$AD$22,P112&gt;$AC$22),$AE$22,IF(AND(P112&lt;=$AD$23,P112&gt;$AC$23),$AE$23,IF(AND(P112&lt;=$AD$24,P112&gt;$AC$24),$AE$24,$AE$25)))))</f>
        <v>0.34100000000000003</v>
      </c>
      <c r="P112" s="23">
        <f t="shared" si="106"/>
        <v>3.1640268573731446E-3</v>
      </c>
      <c r="Q112" s="23">
        <f t="shared" si="99"/>
        <v>1</v>
      </c>
      <c r="R112" s="23">
        <f t="shared" si="100"/>
        <v>1</v>
      </c>
      <c r="S112" s="25">
        <f t="shared" si="101"/>
        <v>1000</v>
      </c>
      <c r="T112" s="156">
        <f t="shared" si="102"/>
        <v>1</v>
      </c>
      <c r="U112" s="26">
        <f t="shared" si="103"/>
        <v>1</v>
      </c>
      <c r="V112" s="27">
        <v>2.2000000000000002</v>
      </c>
    </row>
    <row r="113" spans="1:23" x14ac:dyDescent="0.3">
      <c r="A113" s="31" t="s">
        <v>153</v>
      </c>
      <c r="B113" s="21">
        <f t="shared" si="107"/>
        <v>0.27</v>
      </c>
      <c r="C113" s="22">
        <f t="shared" si="108"/>
        <v>0.34100000000000003</v>
      </c>
      <c r="D113" s="23">
        <f t="shared" si="104"/>
        <v>9.2375425993380077E-4</v>
      </c>
      <c r="E113" s="23">
        <f t="shared" si="89"/>
        <v>1</v>
      </c>
      <c r="F113" s="23">
        <f t="shared" si="90"/>
        <v>1</v>
      </c>
      <c r="G113" s="24">
        <f t="shared" si="91"/>
        <v>1000</v>
      </c>
      <c r="H113" s="21">
        <f t="shared" si="109"/>
        <v>0.27</v>
      </c>
      <c r="I113" s="22">
        <f t="shared" si="110"/>
        <v>0.34100000000000003</v>
      </c>
      <c r="J113" s="23">
        <f t="shared" si="105"/>
        <v>9.2375425993380077E-4</v>
      </c>
      <c r="K113" s="23">
        <f t="shared" si="94"/>
        <v>1</v>
      </c>
      <c r="L113" s="23">
        <f t="shared" si="95"/>
        <v>1</v>
      </c>
      <c r="M113" s="25">
        <f t="shared" si="96"/>
        <v>1000</v>
      </c>
      <c r="N113" s="21">
        <f t="shared" si="111"/>
        <v>0.27</v>
      </c>
      <c r="O113" s="22">
        <f t="shared" si="112"/>
        <v>0.34100000000000003</v>
      </c>
      <c r="P113" s="23">
        <f t="shared" si="106"/>
        <v>9.2375425993380077E-4</v>
      </c>
      <c r="Q113" s="23">
        <f t="shared" si="99"/>
        <v>1</v>
      </c>
      <c r="R113" s="23">
        <f t="shared" si="100"/>
        <v>1</v>
      </c>
      <c r="S113" s="25">
        <f t="shared" si="101"/>
        <v>1000</v>
      </c>
      <c r="T113" s="156">
        <f t="shared" si="102"/>
        <v>1</v>
      </c>
      <c r="U113" s="26">
        <f t="shared" si="103"/>
        <v>1</v>
      </c>
      <c r="V113" s="32">
        <v>2.2000000000000002</v>
      </c>
    </row>
    <row r="114" spans="1:23" x14ac:dyDescent="0.3">
      <c r="A114" s="9" t="s">
        <v>124</v>
      </c>
      <c r="B114" s="10">
        <f t="shared" si="107"/>
        <v>0.30499999999999999</v>
      </c>
      <c r="C114" s="11">
        <f t="shared" si="108"/>
        <v>0.32100000000000001</v>
      </c>
      <c r="D114" s="12">
        <f>$AD15</f>
        <v>5.4800609169471537</v>
      </c>
      <c r="E114" s="11">
        <f t="shared" si="89"/>
        <v>1.65E-3</v>
      </c>
      <c r="F114" s="112">
        <f t="shared" si="90"/>
        <v>1.65E-3</v>
      </c>
      <c r="G114" s="14">
        <f t="shared" si="91"/>
        <v>4.1100456877103654E-2</v>
      </c>
      <c r="H114" s="10">
        <f t="shared" si="109"/>
        <v>0.30499999999999999</v>
      </c>
      <c r="I114" s="11">
        <f t="shared" si="110"/>
        <v>0.32100000000000001</v>
      </c>
      <c r="J114" s="12">
        <f>$AD15</f>
        <v>5.4800609169471537</v>
      </c>
      <c r="K114" s="13">
        <f t="shared" si="94"/>
        <v>1.65E-3</v>
      </c>
      <c r="L114" s="13">
        <f t="shared" si="95"/>
        <v>1.65E-3</v>
      </c>
      <c r="M114" s="15">
        <f t="shared" si="96"/>
        <v>2.4660274126262195E-2</v>
      </c>
      <c r="N114" s="10">
        <f t="shared" si="111"/>
        <v>0.30499999999999999</v>
      </c>
      <c r="O114" s="11">
        <f t="shared" si="112"/>
        <v>0.32100000000000001</v>
      </c>
      <c r="P114" s="12">
        <f>$AD15</f>
        <v>5.4800609169471537</v>
      </c>
      <c r="Q114" s="13">
        <f t="shared" si="99"/>
        <v>1.65E-3</v>
      </c>
      <c r="R114" s="13">
        <f t="shared" si="100"/>
        <v>1.65E-3</v>
      </c>
      <c r="S114" s="15">
        <f t="shared" si="101"/>
        <v>2.4660274126262195E-2</v>
      </c>
      <c r="T114" s="155">
        <f t="shared" si="102"/>
        <v>2.3E-2</v>
      </c>
      <c r="U114" s="16">
        <f t="shared" si="103"/>
        <v>5.0000000000000001E-3</v>
      </c>
      <c r="V114" s="17" t="s">
        <v>11</v>
      </c>
    </row>
    <row r="115" spans="1:23" x14ac:dyDescent="0.3">
      <c r="A115" s="20" t="s">
        <v>125</v>
      </c>
      <c r="B115" s="21">
        <f t="shared" si="107"/>
        <v>0.30499999999999999</v>
      </c>
      <c r="C115" s="22">
        <f t="shared" si="108"/>
        <v>0.32100000000000001</v>
      </c>
      <c r="D115" s="23">
        <f>VLOOKUP(LEFT($A115,FIND("_",$A115)-1),$X$5:$AD$16,6,FALSE)*(VALUE(SUBSTITUTE($A115,LEFT($A115,5),""))/255)^$V115</f>
        <v>2.6578603600574149</v>
      </c>
      <c r="E115" s="23">
        <f t="shared" si="89"/>
        <v>3.3E-3</v>
      </c>
      <c r="F115" s="23">
        <f t="shared" si="90"/>
        <v>3.3E-3</v>
      </c>
      <c r="G115" s="24">
        <f t="shared" si="91"/>
        <v>1.9933952700430611E-2</v>
      </c>
      <c r="H115" s="21">
        <f t="shared" si="109"/>
        <v>0.30499999999999999</v>
      </c>
      <c r="I115" s="22">
        <f t="shared" si="110"/>
        <v>0.32100000000000001</v>
      </c>
      <c r="J115" s="23">
        <f>VLOOKUP(LEFT($A115,FIND("_",$A115)-1),$X$5:$AD$16,6,FALSE)*(VALUE(SUBSTITUTE($A115,LEFT($A115,5),""))/255)^$V115</f>
        <v>2.6578603600574149</v>
      </c>
      <c r="K115" s="23">
        <f t="shared" si="94"/>
        <v>3.7499999999999999E-3</v>
      </c>
      <c r="L115" s="23">
        <f t="shared" si="95"/>
        <v>3.7499999999999999E-3</v>
      </c>
      <c r="M115" s="25">
        <f t="shared" si="96"/>
        <v>1.1960371620258368E-2</v>
      </c>
      <c r="N115" s="21">
        <f t="shared" si="111"/>
        <v>0.30499999999999999</v>
      </c>
      <c r="O115" s="22">
        <f t="shared" si="112"/>
        <v>0.32100000000000001</v>
      </c>
      <c r="P115" s="23">
        <f>VLOOKUP(LEFT($A115,FIND("_",$A115)-1),$X$5:$AD$16,6,FALSE)*(VALUE(SUBSTITUTE($A115,LEFT($A115,5),""))/255)^$V115</f>
        <v>2.6578603600574149</v>
      </c>
      <c r="Q115" s="23">
        <f t="shared" si="99"/>
        <v>3.7499999999999999E-3</v>
      </c>
      <c r="R115" s="23">
        <f t="shared" si="100"/>
        <v>3.7499999999999999E-3</v>
      </c>
      <c r="S115" s="25">
        <f t="shared" si="101"/>
        <v>1.1960371620258368E-2</v>
      </c>
      <c r="T115" s="156">
        <f t="shared" si="102"/>
        <v>5.0000000000000001E-3</v>
      </c>
      <c r="U115" s="26">
        <f t="shared" si="103"/>
        <v>2E-3</v>
      </c>
      <c r="V115" s="27">
        <v>2.2000000000000002</v>
      </c>
    </row>
    <row r="116" spans="1:23" x14ac:dyDescent="0.3">
      <c r="A116" s="20" t="s">
        <v>126</v>
      </c>
      <c r="B116" s="21">
        <f t="shared" si="107"/>
        <v>0.30499999999999999</v>
      </c>
      <c r="C116" s="22">
        <f t="shared" si="108"/>
        <v>0.32100000000000001</v>
      </c>
      <c r="D116" s="23">
        <f t="shared" ref="D116:D124" si="113">VLOOKUP(LEFT($A116,FIND("_",$A116)-1),$X$5:$AD$16,6,FALSE)*(VALUE(SUBSTITUTE($A116,LEFT($A116,5),""))/255)^$V116</f>
        <v>1.0829962134908766</v>
      </c>
      <c r="E116" s="23">
        <f t="shared" si="89"/>
        <v>3.3E-3</v>
      </c>
      <c r="F116" s="23">
        <f t="shared" si="90"/>
        <v>3.3E-3</v>
      </c>
      <c r="G116" s="24">
        <f t="shared" si="91"/>
        <v>8.1224716011815742E-3</v>
      </c>
      <c r="H116" s="21">
        <f t="shared" si="109"/>
        <v>0.30499999999999999</v>
      </c>
      <c r="I116" s="22">
        <f t="shared" si="110"/>
        <v>0.32100000000000001</v>
      </c>
      <c r="J116" s="23">
        <f t="shared" ref="J116:J124" si="114">VLOOKUP(LEFT($A116,FIND("_",$A116)-1),$X$5:$AD$16,6,FALSE)*(VALUE(SUBSTITUTE($A116,LEFT($A116,5),""))/255)^$V116</f>
        <v>1.0829962134908766</v>
      </c>
      <c r="K116" s="23">
        <f t="shared" si="94"/>
        <v>3.7499999999999999E-3</v>
      </c>
      <c r="L116" s="23">
        <f t="shared" si="95"/>
        <v>3.7499999999999999E-3</v>
      </c>
      <c r="M116" s="25">
        <f t="shared" si="96"/>
        <v>4.8734829607089448E-3</v>
      </c>
      <c r="N116" s="21">
        <f t="shared" si="111"/>
        <v>0.30499999999999999</v>
      </c>
      <c r="O116" s="22">
        <f t="shared" si="112"/>
        <v>0.32100000000000001</v>
      </c>
      <c r="P116" s="23">
        <f t="shared" ref="P116:P124" si="115">VLOOKUP(LEFT($A116,FIND("_",$A116)-1),$X$5:$AD$16,6,FALSE)*(VALUE(SUBSTITUTE($A116,LEFT($A116,5),""))/255)^$V116</f>
        <v>1.0829962134908766</v>
      </c>
      <c r="Q116" s="23">
        <f t="shared" si="99"/>
        <v>3.7499999999999999E-3</v>
      </c>
      <c r="R116" s="23">
        <f t="shared" si="100"/>
        <v>3.7499999999999999E-3</v>
      </c>
      <c r="S116" s="25">
        <f t="shared" si="101"/>
        <v>4.8734829607089448E-3</v>
      </c>
      <c r="T116" s="156">
        <f t="shared" si="102"/>
        <v>5.0000000000000001E-3</v>
      </c>
      <c r="U116" s="26">
        <f t="shared" si="103"/>
        <v>2E-3</v>
      </c>
      <c r="V116" s="27">
        <v>2.2000000000000002</v>
      </c>
    </row>
    <row r="117" spans="1:23" x14ac:dyDescent="0.3">
      <c r="A117" s="105" t="s">
        <v>220</v>
      </c>
      <c r="B117" s="21">
        <f t="shared" si="107"/>
        <v>0.30499999999999999</v>
      </c>
      <c r="C117" s="22">
        <f t="shared" si="108"/>
        <v>0.32100000000000001</v>
      </c>
      <c r="D117" s="23">
        <f t="shared" si="113"/>
        <v>0.57180860113974286</v>
      </c>
      <c r="E117" s="23">
        <f t="shared" si="89"/>
        <v>3.3E-3</v>
      </c>
      <c r="F117" s="23">
        <f t="shared" si="90"/>
        <v>3.3E-3</v>
      </c>
      <c r="G117" s="24">
        <f t="shared" si="91"/>
        <v>4.2885645085480716E-3</v>
      </c>
      <c r="H117" s="21">
        <f t="shared" si="109"/>
        <v>0.30499999999999999</v>
      </c>
      <c r="I117" s="22">
        <f t="shared" si="110"/>
        <v>0.32100000000000001</v>
      </c>
      <c r="J117" s="23">
        <f t="shared" si="114"/>
        <v>0.57180860113974286</v>
      </c>
      <c r="K117" s="23">
        <f t="shared" si="94"/>
        <v>3.7499999999999999E-3</v>
      </c>
      <c r="L117" s="23">
        <f t="shared" si="95"/>
        <v>3.7499999999999999E-3</v>
      </c>
      <c r="M117" s="25">
        <f t="shared" si="96"/>
        <v>2.5731387051288433E-3</v>
      </c>
      <c r="N117" s="21">
        <f t="shared" si="111"/>
        <v>0.30499999999999999</v>
      </c>
      <c r="O117" s="22">
        <f t="shared" si="112"/>
        <v>0.32100000000000001</v>
      </c>
      <c r="P117" s="23">
        <f t="shared" si="115"/>
        <v>0.57180860113974286</v>
      </c>
      <c r="Q117" s="23">
        <f t="shared" si="99"/>
        <v>3.7499999999999999E-3</v>
      </c>
      <c r="R117" s="23">
        <f t="shared" si="100"/>
        <v>3.7499999999999999E-3</v>
      </c>
      <c r="S117" s="25">
        <f t="shared" si="101"/>
        <v>2.5731387051288433E-3</v>
      </c>
      <c r="T117" s="156">
        <f t="shared" si="102"/>
        <v>5.0000000000000001E-3</v>
      </c>
      <c r="U117" s="26">
        <f t="shared" si="103"/>
        <v>2E-3</v>
      </c>
      <c r="V117" s="27">
        <v>2.2000000000000002</v>
      </c>
    </row>
    <row r="118" spans="1:23" x14ac:dyDescent="0.3">
      <c r="A118" s="20" t="s">
        <v>221</v>
      </c>
      <c r="B118" s="21">
        <f t="shared" si="107"/>
        <v>0.29899999999999999</v>
      </c>
      <c r="C118" s="22">
        <f t="shared" si="108"/>
        <v>0.32100000000000001</v>
      </c>
      <c r="D118" s="23">
        <f t="shared" si="113"/>
        <v>0.23163701560995134</v>
      </c>
      <c r="E118" s="23">
        <f t="shared" si="89"/>
        <v>3.3E-3</v>
      </c>
      <c r="F118" s="23">
        <f t="shared" si="90"/>
        <v>3.3E-3</v>
      </c>
      <c r="G118" s="24">
        <f t="shared" si="91"/>
        <v>3.4745552341492701E-3</v>
      </c>
      <c r="H118" s="21">
        <f t="shared" si="109"/>
        <v>0.29899999999999999</v>
      </c>
      <c r="I118" s="22">
        <f t="shared" si="110"/>
        <v>0.32100000000000001</v>
      </c>
      <c r="J118" s="23">
        <f t="shared" si="114"/>
        <v>0.23163701560995134</v>
      </c>
      <c r="K118" s="23">
        <f t="shared" si="94"/>
        <v>3.7499999999999999E-3</v>
      </c>
      <c r="L118" s="23">
        <f t="shared" si="95"/>
        <v>3.7499999999999999E-3</v>
      </c>
      <c r="M118" s="25">
        <f t="shared" si="96"/>
        <v>3.4745552341492701E-3</v>
      </c>
      <c r="N118" s="21">
        <f t="shared" si="111"/>
        <v>0.29899999999999999</v>
      </c>
      <c r="O118" s="22">
        <f t="shared" si="112"/>
        <v>0.32100000000000001</v>
      </c>
      <c r="P118" s="23">
        <f t="shared" si="115"/>
        <v>0.23163701560995134</v>
      </c>
      <c r="Q118" s="23">
        <f t="shared" si="99"/>
        <v>3.7499999999999999E-3</v>
      </c>
      <c r="R118" s="23">
        <f t="shared" si="100"/>
        <v>3.7499999999999999E-3</v>
      </c>
      <c r="S118" s="25">
        <f t="shared" si="101"/>
        <v>3.4745552341492701E-3</v>
      </c>
      <c r="T118" s="156">
        <f t="shared" si="102"/>
        <v>5.0000000000000001E-3</v>
      </c>
      <c r="U118" s="26">
        <f t="shared" si="103"/>
        <v>2E-3</v>
      </c>
      <c r="V118" s="27">
        <v>2.2000000000000002</v>
      </c>
    </row>
    <row r="119" spans="1:23" x14ac:dyDescent="0.3">
      <c r="A119" s="105" t="s">
        <v>222</v>
      </c>
      <c r="B119" s="21">
        <f t="shared" si="107"/>
        <v>0.29899999999999999</v>
      </c>
      <c r="C119" s="22">
        <f t="shared" si="108"/>
        <v>0.32100000000000001</v>
      </c>
      <c r="D119" s="23">
        <f t="shared" si="113"/>
        <v>0.1215833315701733</v>
      </c>
      <c r="E119" s="23">
        <f t="shared" si="89"/>
        <v>3.3E-3</v>
      </c>
      <c r="F119" s="23">
        <f t="shared" si="90"/>
        <v>3.3E-3</v>
      </c>
      <c r="G119" s="24">
        <f t="shared" si="91"/>
        <v>1.8237499735525994E-3</v>
      </c>
      <c r="H119" s="21">
        <f t="shared" si="109"/>
        <v>0.29899999999999999</v>
      </c>
      <c r="I119" s="22">
        <f t="shared" si="110"/>
        <v>0.32100000000000001</v>
      </c>
      <c r="J119" s="23">
        <f t="shared" si="114"/>
        <v>0.1215833315701733</v>
      </c>
      <c r="K119" s="23">
        <f t="shared" si="94"/>
        <v>3.7499999999999999E-3</v>
      </c>
      <c r="L119" s="23">
        <f t="shared" si="95"/>
        <v>3.7499999999999999E-3</v>
      </c>
      <c r="M119" s="25">
        <f t="shared" si="96"/>
        <v>1.8237499735525994E-3</v>
      </c>
      <c r="N119" s="21">
        <f t="shared" si="111"/>
        <v>0.29899999999999999</v>
      </c>
      <c r="O119" s="22">
        <f t="shared" si="112"/>
        <v>0.32100000000000001</v>
      </c>
      <c r="P119" s="23">
        <f t="shared" si="115"/>
        <v>0.1215833315701733</v>
      </c>
      <c r="Q119" s="23">
        <f t="shared" si="99"/>
        <v>3.7499999999999999E-3</v>
      </c>
      <c r="R119" s="23">
        <f t="shared" si="100"/>
        <v>3.7499999999999999E-3</v>
      </c>
      <c r="S119" s="25">
        <f t="shared" si="101"/>
        <v>1.8237499735525994E-3</v>
      </c>
      <c r="T119" s="156">
        <f t="shared" si="102"/>
        <v>5.0000000000000001E-3</v>
      </c>
      <c r="U119" s="26">
        <f t="shared" si="103"/>
        <v>2E-3</v>
      </c>
      <c r="V119" s="27">
        <v>2.2000000000000002</v>
      </c>
    </row>
    <row r="120" spans="1:23" x14ac:dyDescent="0.3">
      <c r="A120" s="20" t="s">
        <v>223</v>
      </c>
      <c r="B120" s="21">
        <f t="shared" si="107"/>
        <v>0.28999999999999998</v>
      </c>
      <c r="C120" s="22">
        <f t="shared" si="108"/>
        <v>0.32600000000000001</v>
      </c>
      <c r="D120" s="23">
        <f t="shared" si="113"/>
        <v>4.8669230362697512E-2</v>
      </c>
      <c r="E120" s="23">
        <f t="shared" si="89"/>
        <v>4.5000000000000005E-3</v>
      </c>
      <c r="F120" s="23">
        <f t="shared" si="90"/>
        <v>4.5000000000000005E-3</v>
      </c>
      <c r="G120" s="24">
        <f t="shared" si="91"/>
        <v>7.300384554404626E-4</v>
      </c>
      <c r="H120" s="21">
        <f t="shared" si="109"/>
        <v>0.28999999999999998</v>
      </c>
      <c r="I120" s="22">
        <f t="shared" si="110"/>
        <v>0.32600000000000001</v>
      </c>
      <c r="J120" s="23">
        <f t="shared" si="114"/>
        <v>4.8669230362697512E-2</v>
      </c>
      <c r="K120" s="23">
        <f t="shared" si="94"/>
        <v>5.2500000000000003E-3</v>
      </c>
      <c r="L120" s="23">
        <f t="shared" si="95"/>
        <v>5.2500000000000003E-3</v>
      </c>
      <c r="M120" s="25">
        <f t="shared" si="96"/>
        <v>7.300384554404626E-4</v>
      </c>
      <c r="N120" s="21">
        <f t="shared" si="111"/>
        <v>0.28999999999999998</v>
      </c>
      <c r="O120" s="22">
        <f t="shared" si="112"/>
        <v>0.32600000000000001</v>
      </c>
      <c r="P120" s="23">
        <f t="shared" si="115"/>
        <v>4.8669230362697512E-2</v>
      </c>
      <c r="Q120" s="23">
        <f t="shared" si="99"/>
        <v>5.2500000000000003E-3</v>
      </c>
      <c r="R120" s="23">
        <f t="shared" si="100"/>
        <v>5.2500000000000003E-3</v>
      </c>
      <c r="S120" s="25">
        <f t="shared" si="101"/>
        <v>7.300384554404626E-4</v>
      </c>
      <c r="T120" s="156">
        <f t="shared" si="102"/>
        <v>5.0000000000000001E-3</v>
      </c>
      <c r="U120" s="26">
        <f t="shared" si="103"/>
        <v>2E-3</v>
      </c>
      <c r="V120" s="27">
        <v>2.2000000000000002</v>
      </c>
    </row>
    <row r="121" spans="1:23" x14ac:dyDescent="0.3">
      <c r="A121" s="105" t="s">
        <v>224</v>
      </c>
      <c r="B121" s="21">
        <f t="shared" si="107"/>
        <v>0.28000000000000003</v>
      </c>
      <c r="C121" s="22">
        <f t="shared" si="108"/>
        <v>0.33100000000000002</v>
      </c>
      <c r="D121" s="23">
        <f t="shared" si="113"/>
        <v>2.5238293779207718E-2</v>
      </c>
      <c r="E121" s="23">
        <f t="shared" si="89"/>
        <v>4.5000000000000005E-3</v>
      </c>
      <c r="F121" s="23">
        <f t="shared" si="90"/>
        <v>4.5000000000000005E-3</v>
      </c>
      <c r="G121" s="24">
        <f t="shared" si="91"/>
        <v>7.5714881337623152E-4</v>
      </c>
      <c r="H121" s="21">
        <f t="shared" si="109"/>
        <v>0.28000000000000003</v>
      </c>
      <c r="I121" s="22">
        <f t="shared" si="110"/>
        <v>0.33100000000000002</v>
      </c>
      <c r="J121" s="23">
        <f t="shared" si="114"/>
        <v>2.5238293779207718E-2</v>
      </c>
      <c r="K121" s="23">
        <f t="shared" si="94"/>
        <v>5.2500000000000003E-3</v>
      </c>
      <c r="L121" s="23">
        <f t="shared" si="95"/>
        <v>5.2500000000000003E-3</v>
      </c>
      <c r="M121" s="25">
        <f t="shared" si="96"/>
        <v>7.5714881337623152E-4</v>
      </c>
      <c r="N121" s="21">
        <f t="shared" si="111"/>
        <v>0.28000000000000003</v>
      </c>
      <c r="O121" s="22">
        <f t="shared" si="112"/>
        <v>0.33100000000000002</v>
      </c>
      <c r="P121" s="23">
        <f t="shared" si="115"/>
        <v>2.5238293779207718E-2</v>
      </c>
      <c r="Q121" s="23">
        <f t="shared" si="99"/>
        <v>5.2500000000000003E-3</v>
      </c>
      <c r="R121" s="23">
        <f t="shared" si="100"/>
        <v>5.2500000000000003E-3</v>
      </c>
      <c r="S121" s="25">
        <f t="shared" si="101"/>
        <v>7.5714881337623152E-4</v>
      </c>
      <c r="T121" s="156">
        <f t="shared" si="102"/>
        <v>5.0000000000000001E-3</v>
      </c>
      <c r="U121" s="26">
        <f t="shared" si="103"/>
        <v>2E-3</v>
      </c>
      <c r="V121" s="27">
        <v>2.2000000000000002</v>
      </c>
    </row>
    <row r="122" spans="1:23" x14ac:dyDescent="0.3">
      <c r="A122" s="69" t="s">
        <v>127</v>
      </c>
      <c r="B122" s="83">
        <v>0.28000000000000003</v>
      </c>
      <c r="C122" s="84">
        <v>0.33100000000000002</v>
      </c>
      <c r="D122" s="23">
        <f t="shared" si="113"/>
        <v>1.8557725331733044E-2</v>
      </c>
      <c r="E122" s="23">
        <f t="shared" si="89"/>
        <v>9.0000000000000011E-3</v>
      </c>
      <c r="F122" s="23">
        <f t="shared" si="90"/>
        <v>9.0000000000000011E-3</v>
      </c>
      <c r="G122" s="24">
        <f t="shared" si="91"/>
        <v>1.6701952798559739E-3</v>
      </c>
      <c r="H122" s="83">
        <v>0.28000000000000003</v>
      </c>
      <c r="I122" s="84">
        <v>0.33100000000000002</v>
      </c>
      <c r="J122" s="23">
        <f t="shared" si="114"/>
        <v>1.8557725331733044E-2</v>
      </c>
      <c r="K122" s="23">
        <f t="shared" si="94"/>
        <v>1.0500000000000001E-2</v>
      </c>
      <c r="L122" s="23">
        <f t="shared" si="95"/>
        <v>1.0500000000000001E-2</v>
      </c>
      <c r="M122" s="25">
        <f t="shared" si="96"/>
        <v>1.6701952798559739E-3</v>
      </c>
      <c r="N122" s="83">
        <v>0.28000000000000003</v>
      </c>
      <c r="O122" s="84">
        <v>0.33100000000000002</v>
      </c>
      <c r="P122" s="23">
        <f t="shared" si="115"/>
        <v>1.8557725331733044E-2</v>
      </c>
      <c r="Q122" s="23">
        <f t="shared" si="99"/>
        <v>1.0500000000000001E-2</v>
      </c>
      <c r="R122" s="23">
        <f t="shared" si="100"/>
        <v>1.0500000000000001E-2</v>
      </c>
      <c r="S122" s="25">
        <f t="shared" si="101"/>
        <v>1.6701952798559739E-3</v>
      </c>
      <c r="T122" s="156">
        <f t="shared" si="102"/>
        <v>5.0000000000000001E-3</v>
      </c>
      <c r="U122" s="26">
        <f t="shared" si="103"/>
        <v>2E-3</v>
      </c>
      <c r="V122" s="27">
        <v>2.2000000000000002</v>
      </c>
      <c r="W122" s="85" t="s">
        <v>92</v>
      </c>
    </row>
    <row r="123" spans="1:23" x14ac:dyDescent="0.3">
      <c r="A123" s="20" t="s">
        <v>128</v>
      </c>
      <c r="B123" s="21">
        <f>IF(D123&gt;$Y$20,$AA$20,IF(AND(D123&lt;=$Z$21,D123&gt;$Y$21),$AA$21,IF(AND(D123&lt;=$Z$22,D123&gt;$Y$22),$AA$22,IF(AND(D123&lt;=$Z$23,D123&gt;$Y$23),$AA$23,IF(AND(D123&lt;=$Z$24,D123&gt;$Y$24),$AA$24,$AA$25)))))</f>
        <v>0.27</v>
      </c>
      <c r="C123" s="22">
        <f t="shared" ref="C123:C130" si="116">IF(D123&gt;$AC$20,$AE$20,IF(AND(D123&lt;=$AD$21,D123&gt;$AC$21),$AE$21,IF(AND(D123&lt;=$AD$22,D123&gt;$AC$22),$AE$22,IF(AND(D123&lt;=$AD$23,D123&gt;$AC$23),$AE$23,IF(AND(D123&lt;=$AD$24,D123&gt;$AC$24),$AE$24,$AE$25)))))</f>
        <v>0.34100000000000003</v>
      </c>
      <c r="D123" s="23">
        <f t="shared" si="113"/>
        <v>1.8427840309413015E-3</v>
      </c>
      <c r="E123" s="23">
        <f t="shared" si="89"/>
        <v>1</v>
      </c>
      <c r="F123" s="23">
        <f t="shared" si="90"/>
        <v>1</v>
      </c>
      <c r="G123" s="24">
        <f t="shared" si="91"/>
        <v>1000</v>
      </c>
      <c r="H123" s="21">
        <f>IF(J123&gt;$Y$20,$AA$20,IF(AND(J123&lt;=$Z$21,J123&gt;$Y$21),$AA$21,IF(AND(J123&lt;=$Z$22,J123&gt;$Y$22),$AA$22,IF(AND(J123&lt;=$Z$23,J123&gt;$Y$23),$AA$23,IF(AND(J123&lt;=$Z$24,J123&gt;$Y$24),$AA$24,$AA$25)))))</f>
        <v>0.27</v>
      </c>
      <c r="I123" s="22">
        <f t="shared" ref="I123:I130" si="117">IF(J123&gt;$AC$20,$AE$20,IF(AND(J123&lt;=$AD$21,J123&gt;$AC$21),$AE$21,IF(AND(J123&lt;=$AD$22,J123&gt;$AC$22),$AE$22,IF(AND(J123&lt;=$AD$23,J123&gt;$AC$23),$AE$23,IF(AND(J123&lt;=$AD$24,J123&gt;$AC$24),$AE$24,$AE$25)))))</f>
        <v>0.34100000000000003</v>
      </c>
      <c r="J123" s="23">
        <f t="shared" si="114"/>
        <v>1.8427840309413015E-3</v>
      </c>
      <c r="K123" s="23">
        <f t="shared" si="94"/>
        <v>1</v>
      </c>
      <c r="L123" s="23">
        <f t="shared" si="95"/>
        <v>1</v>
      </c>
      <c r="M123" s="25">
        <f t="shared" si="96"/>
        <v>1000</v>
      </c>
      <c r="N123" s="21">
        <f>IF(P123&gt;$Y$20,$AA$20,IF(AND(P123&lt;=$Z$21,P123&gt;$Y$21),$AA$21,IF(AND(P123&lt;=$Z$22,P123&gt;$Y$22),$AA$22,IF(AND(P123&lt;=$Z$23,P123&gt;$Y$23),$AA$23,IF(AND(P123&lt;=$Z$24,P123&gt;$Y$24),$AA$24,$AA$25)))))</f>
        <v>0.27</v>
      </c>
      <c r="O123" s="22">
        <f t="shared" ref="O123:O130" si="118">IF(P123&gt;$AC$20,$AE$20,IF(AND(P123&lt;=$AD$21,P123&gt;$AC$21),$AE$21,IF(AND(P123&lt;=$AD$22,P123&gt;$AC$22),$AE$22,IF(AND(P123&lt;=$AD$23,P123&gt;$AC$23),$AE$23,IF(AND(P123&lt;=$AD$24,P123&gt;$AC$24),$AE$24,$AE$25)))))</f>
        <v>0.34100000000000003</v>
      </c>
      <c r="P123" s="23">
        <f t="shared" si="115"/>
        <v>1.8427840309413015E-3</v>
      </c>
      <c r="Q123" s="23">
        <f t="shared" si="99"/>
        <v>1</v>
      </c>
      <c r="R123" s="23">
        <f t="shared" si="100"/>
        <v>1</v>
      </c>
      <c r="S123" s="25">
        <f t="shared" si="101"/>
        <v>1000</v>
      </c>
      <c r="T123" s="156">
        <f t="shared" si="102"/>
        <v>1</v>
      </c>
      <c r="U123" s="26">
        <f t="shared" si="103"/>
        <v>1</v>
      </c>
      <c r="V123" s="27">
        <v>2.2000000000000002</v>
      </c>
    </row>
    <row r="124" spans="1:23" ht="17.25" thickBot="1" x14ac:dyDescent="0.35">
      <c r="A124" s="71" t="s">
        <v>123</v>
      </c>
      <c r="B124" s="72">
        <f>IF(D124&gt;$Y$20,$AA$20,IF(AND(D124&lt;=$Z$21,D124&gt;$Y$21),$AA$21,IF(AND(D124&lt;=$Z$22,D124&gt;$Y$22),$AA$22,IF(AND(D124&lt;=$Z$23,D124&gt;$Y$23),$AA$23,IF(AND(D124&lt;=$Z$24,D124&gt;$Y$24),$AA$24,$AA$25)))))</f>
        <v>0.27</v>
      </c>
      <c r="C124" s="73">
        <f t="shared" si="116"/>
        <v>0.34100000000000003</v>
      </c>
      <c r="D124" s="36">
        <f t="shared" si="113"/>
        <v>5.3801047698226055E-4</v>
      </c>
      <c r="E124" s="36">
        <f t="shared" si="89"/>
        <v>1</v>
      </c>
      <c r="F124" s="36">
        <f t="shared" si="90"/>
        <v>1</v>
      </c>
      <c r="G124" s="74">
        <f t="shared" si="91"/>
        <v>1000</v>
      </c>
      <c r="H124" s="72">
        <f>IF(J124&gt;$Y$20,$AA$20,IF(AND(J124&lt;=$Z$21,J124&gt;$Y$21),$AA$21,IF(AND(J124&lt;=$Z$22,J124&gt;$Y$22),$AA$22,IF(AND(J124&lt;=$Z$23,J124&gt;$Y$23),$AA$23,IF(AND(J124&lt;=$Z$24,J124&gt;$Y$24),$AA$24,$AA$25)))))</f>
        <v>0.27</v>
      </c>
      <c r="I124" s="73">
        <f t="shared" si="117"/>
        <v>0.34100000000000003</v>
      </c>
      <c r="J124" s="36">
        <f t="shared" si="114"/>
        <v>5.3801047698226055E-4</v>
      </c>
      <c r="K124" s="36">
        <f t="shared" si="94"/>
        <v>1</v>
      </c>
      <c r="L124" s="36">
        <f t="shared" si="95"/>
        <v>1</v>
      </c>
      <c r="M124" s="75">
        <f t="shared" si="96"/>
        <v>1000</v>
      </c>
      <c r="N124" s="72">
        <f>IF(P124&gt;$Y$20,$AA$20,IF(AND(P124&lt;=$Z$21,P124&gt;$Y$21),$AA$21,IF(AND(P124&lt;=$Z$22,P124&gt;$Y$22),$AA$22,IF(AND(P124&lt;=$Z$23,P124&gt;$Y$23),$AA$23,IF(AND(P124&lt;=$Z$24,P124&gt;$Y$24),$AA$24,$AA$25)))))</f>
        <v>0.27</v>
      </c>
      <c r="O124" s="73">
        <f t="shared" si="118"/>
        <v>0.34100000000000003</v>
      </c>
      <c r="P124" s="36">
        <f t="shared" si="115"/>
        <v>5.3801047698226055E-4</v>
      </c>
      <c r="Q124" s="36">
        <f t="shared" si="99"/>
        <v>1</v>
      </c>
      <c r="R124" s="36">
        <f t="shared" si="100"/>
        <v>1</v>
      </c>
      <c r="S124" s="75">
        <f t="shared" si="101"/>
        <v>1000</v>
      </c>
      <c r="T124" s="157">
        <f t="shared" si="102"/>
        <v>1</v>
      </c>
      <c r="U124" s="76">
        <f t="shared" si="103"/>
        <v>1</v>
      </c>
      <c r="V124" s="32">
        <v>2.2000000000000002</v>
      </c>
    </row>
    <row r="125" spans="1:23" x14ac:dyDescent="0.3">
      <c r="A125" s="120" t="s">
        <v>118</v>
      </c>
      <c r="B125" s="121">
        <v>0.3</v>
      </c>
      <c r="C125" s="122">
        <f t="shared" si="116"/>
        <v>0.32100000000000001</v>
      </c>
      <c r="D125" s="123">
        <f>$AD16</f>
        <v>2.7953831304926156</v>
      </c>
      <c r="E125" s="122">
        <f t="shared" si="89"/>
        <v>3.3E-3</v>
      </c>
      <c r="F125" s="122">
        <f t="shared" si="90"/>
        <v>3.3E-3</v>
      </c>
      <c r="G125" s="124">
        <f t="shared" si="91"/>
        <v>2.0965373478694614E-2</v>
      </c>
      <c r="H125" s="121">
        <v>0.3</v>
      </c>
      <c r="I125" s="122">
        <f t="shared" si="117"/>
        <v>0.32100000000000001</v>
      </c>
      <c r="J125" s="123">
        <f>$AD16</f>
        <v>2.7953831304926156</v>
      </c>
      <c r="K125" s="125">
        <f t="shared" si="94"/>
        <v>3.7499999999999999E-3</v>
      </c>
      <c r="L125" s="125">
        <f t="shared" si="95"/>
        <v>3.7499999999999999E-3</v>
      </c>
      <c r="M125" s="126">
        <f t="shared" si="96"/>
        <v>1.2579224087216772E-2</v>
      </c>
      <c r="N125" s="121">
        <v>0.3</v>
      </c>
      <c r="O125" s="122">
        <f t="shared" si="118"/>
        <v>0.32100000000000001</v>
      </c>
      <c r="P125" s="123">
        <f>$AD16</f>
        <v>2.7953831304926156</v>
      </c>
      <c r="Q125" s="125">
        <f t="shared" si="99"/>
        <v>3.7499999999999999E-3</v>
      </c>
      <c r="R125" s="125">
        <f t="shared" si="100"/>
        <v>3.7499999999999999E-3</v>
      </c>
      <c r="S125" s="126">
        <f t="shared" si="101"/>
        <v>1.2579224087216772E-2</v>
      </c>
      <c r="T125" s="158">
        <f t="shared" si="102"/>
        <v>5.0000000000000001E-3</v>
      </c>
      <c r="U125" s="127">
        <f t="shared" si="103"/>
        <v>2E-3</v>
      </c>
      <c r="V125" s="128" t="s">
        <v>11</v>
      </c>
      <c r="W125" s="1" t="s">
        <v>66</v>
      </c>
    </row>
    <row r="126" spans="1:23" x14ac:dyDescent="0.3">
      <c r="A126" s="129" t="s">
        <v>119</v>
      </c>
      <c r="B126" s="21">
        <f>IF(D126&gt;$Y$20,$AA$20,IF(AND(D126&lt;=$Z$21,D126&gt;$Y$21),$AA$21,IF(AND(D126&lt;=$Z$22,D126&gt;$Y$22),$AA$22,IF(AND(D126&lt;=$Z$23,D126&gt;$Y$23),$AA$23,IF(AND(D126&lt;=$Z$24,D126&gt;$Y$24),$AA$24,$AA$25)))))</f>
        <v>0.30499999999999999</v>
      </c>
      <c r="C126" s="22">
        <f t="shared" si="116"/>
        <v>0.32100000000000001</v>
      </c>
      <c r="D126" s="23">
        <f>VLOOKUP(LEFT($A126,FIND("_",$A126)-1),$X$5:$AD$16,6,FALSE)*(VALUE(SUBSTITUTE($A126,LEFT($A126,5),""))/255)^$V126</f>
        <v>1.3547112589018697</v>
      </c>
      <c r="E126" s="23">
        <f t="shared" si="89"/>
        <v>3.3E-3</v>
      </c>
      <c r="F126" s="23">
        <f t="shared" si="90"/>
        <v>3.3E-3</v>
      </c>
      <c r="G126" s="24">
        <f t="shared" si="91"/>
        <v>1.0160334441764023E-2</v>
      </c>
      <c r="H126" s="21">
        <f>IF(J126&gt;$Y$20,$AA$20,IF(AND(J126&lt;=$Z$21,J126&gt;$Y$21),$AA$21,IF(AND(J126&lt;=$Z$22,J126&gt;$Y$22),$AA$22,IF(AND(J126&lt;=$Z$23,J126&gt;$Y$23),$AA$23,IF(AND(J126&lt;=$Z$24,J126&gt;$Y$24),$AA$24,$AA$25)))))</f>
        <v>0.30499999999999999</v>
      </c>
      <c r="I126" s="22">
        <f t="shared" si="117"/>
        <v>0.32100000000000001</v>
      </c>
      <c r="J126" s="23">
        <f>VLOOKUP(LEFT($A126,FIND("_",$A126)-1),$X$5:$AD$16,6,FALSE)*(VALUE(SUBSTITUTE($A126,LEFT($A126,5),""))/255)^$V126</f>
        <v>1.3547112589018697</v>
      </c>
      <c r="K126" s="23">
        <f t="shared" si="94"/>
        <v>3.7499999999999999E-3</v>
      </c>
      <c r="L126" s="23">
        <f t="shared" si="95"/>
        <v>3.7499999999999999E-3</v>
      </c>
      <c r="M126" s="25">
        <f t="shared" si="96"/>
        <v>6.0962006650584141E-3</v>
      </c>
      <c r="N126" s="21">
        <f>IF(P126&gt;$Y$20,$AA$20,IF(AND(P126&lt;=$Z$21,P126&gt;$Y$21),$AA$21,IF(AND(P126&lt;=$Z$22,P126&gt;$Y$22),$AA$22,IF(AND(P126&lt;=$Z$23,P126&gt;$Y$23),$AA$23,IF(AND(P126&lt;=$Z$24,P126&gt;$Y$24),$AA$24,$AA$25)))))</f>
        <v>0.30499999999999999</v>
      </c>
      <c r="O126" s="22">
        <f t="shared" si="118"/>
        <v>0.32100000000000001</v>
      </c>
      <c r="P126" s="23">
        <f>VLOOKUP(LEFT($A126,FIND("_",$A126)-1),$X$5:$AD$16,6,FALSE)*(VALUE(SUBSTITUTE($A126,LEFT($A126,5),""))/255)^$V126</f>
        <v>1.3547112589018697</v>
      </c>
      <c r="Q126" s="23">
        <f t="shared" ref="Q126:Q135" si="119">IF(P126&lt;$Z$39,1,IF(RIGHT(G126,2)="_1",1.5*IF(P126&gt;$AG$20,$AJ$20,IF(AND(P126&lt;=$AH$21,P126&gt;$AG$21),$AJ$21,IF(AND(P126&lt;=$AH$22,P126&gt;$AG$22),$AJ$22,IF(AND(P126&lt;=$AH$23,P126&gt;$AG$23),$AJ$23,IF(AND(P126&lt;=$AH$24,P126&gt;$AG$24),$AJ$24,$AJ$25))))),IF(P126&gt;$AG$20,$AJ$20,IF(AND(P126&lt;=$AH$21,P126&gt;$AG$21),$AJ$21,IF(AND(P126&lt;=$AH$22,P126&gt;$AG$22),$AJ$22,IF(AND(P126&lt;=$AH$23,P126&gt;$AG$23),$AJ$23,IF(AND(P126&lt;=$AH$24,P126&gt;$AG$24),$AJ$24,$AJ$25)))))))</f>
        <v>3.7499999999999999E-3</v>
      </c>
      <c r="R126" s="23">
        <f t="shared" ref="R126:R135" si="120">IF(P126&lt;$Z$39,1,IF(RIGHT(G126,2)="_1",1.5*IF(P126&gt;$AG$20,$AJ$20,IF(AND(P126&lt;=$AH$21,P126&gt;$AG$21),$AJ$21,IF(AND(P126&lt;=$AH$22,P126&gt;$AG$22),$AJ$22,IF(AND(P126&lt;=$AH$23,P126&gt;$AG$23),$AJ$23,IF(AND(P126&lt;=$AH$24,P126&gt;$AG$24),$AJ$24,$AJ$25))))),IF(P126&gt;$AG$20,$AJ$20,IF(AND(P126&lt;=$AH$21,P126&gt;$AG$21),$AJ$21,IF(AND(P126&lt;=$AH$22,P126&gt;$AG$22),$AJ$22,IF(AND(P126&lt;=$AH$23,P126&gt;$AG$23),$AJ$23,IF(AND(P126&lt;=$AH$24,P126&gt;$AG$24),$AJ$24,$AJ$25)))))))</f>
        <v>3.7499999999999999E-3</v>
      </c>
      <c r="S126" s="25">
        <f t="shared" ref="S126:S135" si="121">IF(P126&lt;$Z$39,1000,IF(RIGHT(G126,2)="_1",1.5*IF(P126&gt;$AG$30,P126*$AJ$30,IF(AND(P126&lt;=$AH$31,P126&gt;$AG$31),P126*$AJ$31,IF(AND(P126&lt;=$AH$32,P126&gt;$AG$32),P126*$AJ$32,IF(AND(P126&lt;=$AH$33,P126&gt;$AG$33),P126*$AJ$33,IF(AND(P126&lt;=$AH$34,P126&gt;$AG$34),P126*$AJ$34,P126*$AJ$35))))),IF(P126&gt;$AG$30,P126*$AJ$30,IF(AND(P126&lt;=$AH$31,P126&gt;$AG$31),P126*$AJ$31,IF(AND(P126&lt;=$AH$32,P126&gt;$AG$32),P126*$AJ$32,IF(AND(P126&lt;=$AH$33,P126&gt;$AG$33),P126*$AJ$33,IF(AND(P126&lt;=$AH$34,P126&gt;$AG$34),P126*$AJ$34,P126*$AJ$35)))))))</f>
        <v>6.0962006650584141E-3</v>
      </c>
      <c r="T126" s="156">
        <f t="shared" si="102"/>
        <v>5.0000000000000001E-3</v>
      </c>
      <c r="U126" s="26">
        <f t="shared" ref="U126:U135" si="122">IF(J126&lt;$Z$39,1,IF(RIGHT(B126,2)="_1",1.5*IF(J126&gt;$Y$30,$AB$30,IF(AND(J126&lt;=$Z$31,J126&gt;$Y$31),$AB$31,IF(AND(J126&lt;=$Z$32,J126&gt;$Y$32),$AB$32,IF(AND(J126&lt;=$Z$33,J126&gt;$Y$33),$AB$33,IF(AND(J126&lt;=$Z$34,J126&gt;$Y$34),$AB$34,$AB$35))))),IF(J126&gt;$Y$30,$AB$30,IF(AND(J126&lt;=$Z$31,J126&gt;$Y$31),$AB$31,IF(AND(J126&lt;=$Z$32,J126&gt;$Y$32),$AB$32,IF(AND(J126&lt;=$Z$33,J126&gt;$Y$33),$AB$33,IF(AND(J126&lt;=$Z$34,J126&gt;$Y$34),$AB$34,$AB$35)))))))</f>
        <v>2E-3</v>
      </c>
      <c r="V126" s="130">
        <v>2.2000000000000002</v>
      </c>
      <c r="W126" s="1" t="s">
        <v>67</v>
      </c>
    </row>
    <row r="127" spans="1:23" x14ac:dyDescent="0.3">
      <c r="A127" s="129" t="s">
        <v>120</v>
      </c>
      <c r="B127" s="21">
        <f>IF(D127&gt;$Y$20,$AA$20,IF(AND(D127&lt;=$Z$21,D127&gt;$Y$21),$AA$21,IF(AND(D127&lt;=$Z$22,D127&gt;$Y$22),$AA$22,IF(AND(D127&lt;=$Z$23,D127&gt;$Y$23),$AA$23,IF(AND(D127&lt;=$Z$24,D127&gt;$Y$24),$AA$24,$AA$25)))))</f>
        <v>0.30499999999999999</v>
      </c>
      <c r="C127" s="22">
        <f t="shared" si="116"/>
        <v>0.32100000000000001</v>
      </c>
      <c r="D127" s="23">
        <f t="shared" ref="D127:D135" si="123">VLOOKUP(LEFT($A127,FIND("_",$A127)-1),$X$5:$AD$16,6,FALSE)*(VALUE(SUBSTITUTE($A127,LEFT($A127,5),""))/255)^$V127</f>
        <v>0.55200310212402981</v>
      </c>
      <c r="E127" s="23">
        <f t="shared" si="89"/>
        <v>3.3E-3</v>
      </c>
      <c r="F127" s="23">
        <f t="shared" si="90"/>
        <v>3.3E-3</v>
      </c>
      <c r="G127" s="24">
        <f t="shared" si="91"/>
        <v>4.1400232659302236E-3</v>
      </c>
      <c r="H127" s="21">
        <f>IF(J127&gt;$Y$20,$AA$20,IF(AND(J127&lt;=$Z$21,J127&gt;$Y$21),$AA$21,IF(AND(J127&lt;=$Z$22,J127&gt;$Y$22),$AA$22,IF(AND(J127&lt;=$Z$23,J127&gt;$Y$23),$AA$23,IF(AND(J127&lt;=$Z$24,J127&gt;$Y$24),$AA$24,$AA$25)))))</f>
        <v>0.30499999999999999</v>
      </c>
      <c r="I127" s="22">
        <f t="shared" si="117"/>
        <v>0.32100000000000001</v>
      </c>
      <c r="J127" s="23">
        <f t="shared" ref="J127:J135" si="124">VLOOKUP(LEFT($A127,FIND("_",$A127)-1),$X$5:$AD$16,6,FALSE)*(VALUE(SUBSTITUTE($A127,LEFT($A127,5),""))/255)^$V127</f>
        <v>0.55200310212402981</v>
      </c>
      <c r="K127" s="23">
        <f t="shared" si="94"/>
        <v>3.7499999999999999E-3</v>
      </c>
      <c r="L127" s="23">
        <f t="shared" si="95"/>
        <v>3.7499999999999999E-3</v>
      </c>
      <c r="M127" s="25">
        <f t="shared" si="96"/>
        <v>2.4840139595581345E-3</v>
      </c>
      <c r="N127" s="21">
        <f>IF(P127&gt;$Y$20,$AA$20,IF(AND(P127&lt;=$Z$21,P127&gt;$Y$21),$AA$21,IF(AND(P127&lt;=$Z$22,P127&gt;$Y$22),$AA$22,IF(AND(P127&lt;=$Z$23,P127&gt;$Y$23),$AA$23,IF(AND(P127&lt;=$Z$24,P127&gt;$Y$24),$AA$24,$AA$25)))))</f>
        <v>0.30499999999999999</v>
      </c>
      <c r="O127" s="22">
        <f t="shared" si="118"/>
        <v>0.32100000000000001</v>
      </c>
      <c r="P127" s="23">
        <f t="shared" ref="P127:P135" si="125">VLOOKUP(LEFT($A127,FIND("_",$A127)-1),$X$5:$AD$16,6,FALSE)*(VALUE(SUBSTITUTE($A127,LEFT($A127,5),""))/255)^$V127</f>
        <v>0.55200310212402981</v>
      </c>
      <c r="Q127" s="23">
        <f t="shared" si="119"/>
        <v>3.7499999999999999E-3</v>
      </c>
      <c r="R127" s="23">
        <f t="shared" si="120"/>
        <v>3.7499999999999999E-3</v>
      </c>
      <c r="S127" s="25">
        <f t="shared" si="121"/>
        <v>2.4840139595581345E-3</v>
      </c>
      <c r="T127" s="156">
        <f t="shared" si="102"/>
        <v>5.0000000000000001E-3</v>
      </c>
      <c r="U127" s="26">
        <f t="shared" si="122"/>
        <v>2E-3</v>
      </c>
      <c r="V127" s="130">
        <v>2.2000000000000002</v>
      </c>
    </row>
    <row r="128" spans="1:23" x14ac:dyDescent="0.3">
      <c r="A128" s="131" t="s">
        <v>225</v>
      </c>
      <c r="B128" s="21">
        <f>IF(D128&gt;$Y$20,$AA$20,IF(AND(D128&lt;=$Z$21,D128&gt;$Y$21),$AA$21,IF(AND(D128&lt;=$Z$22,D128&gt;$Y$22),$AA$22,IF(AND(D128&lt;=$Z$23,D128&gt;$Y$23),$AA$23,IF(AND(D128&lt;=$Z$24,D128&gt;$Y$24),$AA$24,$AA$25)))))</f>
        <v>0.29899999999999999</v>
      </c>
      <c r="C128" s="22">
        <f t="shared" si="116"/>
        <v>0.32100000000000001</v>
      </c>
      <c r="D128" s="23">
        <f t="shared" si="123"/>
        <v>0.29145080815464841</v>
      </c>
      <c r="E128" s="23">
        <f t="shared" si="89"/>
        <v>3.3E-3</v>
      </c>
      <c r="F128" s="23">
        <f t="shared" si="90"/>
        <v>3.3E-3</v>
      </c>
      <c r="G128" s="24">
        <f t="shared" si="91"/>
        <v>4.3717621223197259E-3</v>
      </c>
      <c r="H128" s="21">
        <f>IF(J128&gt;$Y$20,$AA$20,IF(AND(J128&lt;=$Z$21,J128&gt;$Y$21),$AA$21,IF(AND(J128&lt;=$Z$22,J128&gt;$Y$22),$AA$22,IF(AND(J128&lt;=$Z$23,J128&gt;$Y$23),$AA$23,IF(AND(J128&lt;=$Z$24,J128&gt;$Y$24),$AA$24,$AA$25)))))</f>
        <v>0.29899999999999999</v>
      </c>
      <c r="I128" s="22">
        <f t="shared" si="117"/>
        <v>0.32100000000000001</v>
      </c>
      <c r="J128" s="23">
        <f t="shared" si="124"/>
        <v>0.29145080815464841</v>
      </c>
      <c r="K128" s="23">
        <f t="shared" si="94"/>
        <v>3.7499999999999999E-3</v>
      </c>
      <c r="L128" s="23">
        <f t="shared" si="95"/>
        <v>3.7499999999999999E-3</v>
      </c>
      <c r="M128" s="25">
        <f t="shared" si="96"/>
        <v>4.3717621223197259E-3</v>
      </c>
      <c r="N128" s="21">
        <f>IF(P128&gt;$Y$20,$AA$20,IF(AND(P128&lt;=$Z$21,P128&gt;$Y$21),$AA$21,IF(AND(P128&lt;=$Z$22,P128&gt;$Y$22),$AA$22,IF(AND(P128&lt;=$Z$23,P128&gt;$Y$23),$AA$23,IF(AND(P128&lt;=$Z$24,P128&gt;$Y$24),$AA$24,$AA$25)))))</f>
        <v>0.29899999999999999</v>
      </c>
      <c r="O128" s="22">
        <f t="shared" si="118"/>
        <v>0.32100000000000001</v>
      </c>
      <c r="P128" s="23">
        <f t="shared" si="125"/>
        <v>0.29145080815464841</v>
      </c>
      <c r="Q128" s="23">
        <f t="shared" si="119"/>
        <v>3.7499999999999999E-3</v>
      </c>
      <c r="R128" s="23">
        <f t="shared" si="120"/>
        <v>3.7499999999999999E-3</v>
      </c>
      <c r="S128" s="25">
        <f t="shared" si="121"/>
        <v>4.3717621223197259E-3</v>
      </c>
      <c r="T128" s="156">
        <f t="shared" si="102"/>
        <v>5.0000000000000001E-3</v>
      </c>
      <c r="U128" s="26">
        <f t="shared" si="122"/>
        <v>2E-3</v>
      </c>
      <c r="V128" s="130">
        <v>2.2000000000000002</v>
      </c>
    </row>
    <row r="129" spans="1:23" x14ac:dyDescent="0.3">
      <c r="A129" s="129" t="s">
        <v>226</v>
      </c>
      <c r="B129" s="21">
        <f>IF(D129&gt;$Y$20,$AA$20,IF(AND(D129&lt;=$Z$21,D129&gt;$Y$21),$AA$21,IF(AND(D129&lt;=$Z$22,D129&gt;$Y$22),$AA$22,IF(AND(D129&lt;=$Z$23,D129&gt;$Y$23),$AA$23,IF(AND(D129&lt;=$Z$24,D129&gt;$Y$24),$AA$24,$AA$25)))))</f>
        <v>0.29899999999999999</v>
      </c>
      <c r="C129" s="22">
        <f t="shared" si="116"/>
        <v>0.32100000000000001</v>
      </c>
      <c r="D129" s="23">
        <f t="shared" si="123"/>
        <v>0.1180653723352308</v>
      </c>
      <c r="E129" s="23">
        <f t="shared" si="89"/>
        <v>3.3E-3</v>
      </c>
      <c r="F129" s="23">
        <f t="shared" si="90"/>
        <v>3.3E-3</v>
      </c>
      <c r="G129" s="24">
        <f t="shared" si="91"/>
        <v>1.770980585028462E-3</v>
      </c>
      <c r="H129" s="21">
        <f>IF(J129&gt;$Y$20,$AA$20,IF(AND(J129&lt;=$Z$21,J129&gt;$Y$21),$AA$21,IF(AND(J129&lt;=$Z$22,J129&gt;$Y$22),$AA$22,IF(AND(J129&lt;=$Z$23,J129&gt;$Y$23),$AA$23,IF(AND(J129&lt;=$Z$24,J129&gt;$Y$24),$AA$24,$AA$25)))))</f>
        <v>0.29899999999999999</v>
      </c>
      <c r="I129" s="22">
        <f t="shared" si="117"/>
        <v>0.32100000000000001</v>
      </c>
      <c r="J129" s="23">
        <f t="shared" si="124"/>
        <v>0.1180653723352308</v>
      </c>
      <c r="K129" s="23">
        <f t="shared" si="94"/>
        <v>3.7499999999999999E-3</v>
      </c>
      <c r="L129" s="23">
        <f t="shared" si="95"/>
        <v>3.7499999999999999E-3</v>
      </c>
      <c r="M129" s="25">
        <f t="shared" si="96"/>
        <v>1.770980585028462E-3</v>
      </c>
      <c r="N129" s="21">
        <f>IF(P129&gt;$Y$20,$AA$20,IF(AND(P129&lt;=$Z$21,P129&gt;$Y$21),$AA$21,IF(AND(P129&lt;=$Z$22,P129&gt;$Y$22),$AA$22,IF(AND(P129&lt;=$Z$23,P129&gt;$Y$23),$AA$23,IF(AND(P129&lt;=$Z$24,P129&gt;$Y$24),$AA$24,$AA$25)))))</f>
        <v>0.29899999999999999</v>
      </c>
      <c r="O129" s="22">
        <f t="shared" si="118"/>
        <v>0.32100000000000001</v>
      </c>
      <c r="P129" s="23">
        <f t="shared" si="125"/>
        <v>0.1180653723352308</v>
      </c>
      <c r="Q129" s="23">
        <f t="shared" si="119"/>
        <v>3.7499999999999999E-3</v>
      </c>
      <c r="R129" s="23">
        <f t="shared" si="120"/>
        <v>3.7499999999999999E-3</v>
      </c>
      <c r="S129" s="25">
        <f t="shared" si="121"/>
        <v>1.770980585028462E-3</v>
      </c>
      <c r="T129" s="156">
        <f t="shared" si="102"/>
        <v>5.0000000000000001E-3</v>
      </c>
      <c r="U129" s="26">
        <f t="shared" si="122"/>
        <v>2E-3</v>
      </c>
      <c r="V129" s="130">
        <v>2.2000000000000002</v>
      </c>
    </row>
    <row r="130" spans="1:23" x14ac:dyDescent="0.3">
      <c r="A130" s="131" t="s">
        <v>227</v>
      </c>
      <c r="B130" s="21">
        <f>IF(D130&gt;$Y$20,$AA$20,IF(AND(D130&lt;=$Z$21,D130&gt;$Y$21),$AA$21,IF(AND(D130&lt;=$Z$22,D130&gt;$Y$22),$AA$22,IF(AND(D130&lt;=$Z$23,D130&gt;$Y$23),$AA$23,IF(AND(D130&lt;=$Z$24,D130&gt;$Y$24),$AA$24,$AA$25)))))</f>
        <v>0.28999999999999998</v>
      </c>
      <c r="C130" s="22">
        <f t="shared" si="116"/>
        <v>0.32600000000000001</v>
      </c>
      <c r="D130" s="23">
        <f t="shared" si="123"/>
        <v>6.1971016479343888E-2</v>
      </c>
      <c r="E130" s="23">
        <f t="shared" si="89"/>
        <v>3.7499999999999999E-3</v>
      </c>
      <c r="F130" s="23">
        <f t="shared" si="90"/>
        <v>3.7499999999999999E-3</v>
      </c>
      <c r="G130" s="24">
        <f t="shared" si="91"/>
        <v>9.2956524719015824E-4</v>
      </c>
      <c r="H130" s="21">
        <f>IF(J130&gt;$Y$20,$AA$20,IF(AND(J130&lt;=$Z$21,J130&gt;$Y$21),$AA$21,IF(AND(J130&lt;=$Z$22,J130&gt;$Y$22),$AA$22,IF(AND(J130&lt;=$Z$23,J130&gt;$Y$23),$AA$23,IF(AND(J130&lt;=$Z$24,J130&gt;$Y$24),$AA$24,$AA$25)))))</f>
        <v>0.28999999999999998</v>
      </c>
      <c r="I130" s="22">
        <f t="shared" si="117"/>
        <v>0.32600000000000001</v>
      </c>
      <c r="J130" s="23">
        <f t="shared" si="124"/>
        <v>6.1971016479343888E-2</v>
      </c>
      <c r="K130" s="23">
        <f t="shared" si="94"/>
        <v>4.5000000000000005E-3</v>
      </c>
      <c r="L130" s="23">
        <f t="shared" si="95"/>
        <v>4.5000000000000005E-3</v>
      </c>
      <c r="M130" s="25">
        <f t="shared" si="96"/>
        <v>9.2956524719015824E-4</v>
      </c>
      <c r="N130" s="21">
        <f>IF(P130&gt;$Y$20,$AA$20,IF(AND(P130&lt;=$Z$21,P130&gt;$Y$21),$AA$21,IF(AND(P130&lt;=$Z$22,P130&gt;$Y$22),$AA$22,IF(AND(P130&lt;=$Z$23,P130&gt;$Y$23),$AA$23,IF(AND(P130&lt;=$Z$24,P130&gt;$Y$24),$AA$24,$AA$25)))))</f>
        <v>0.28999999999999998</v>
      </c>
      <c r="O130" s="22">
        <f t="shared" si="118"/>
        <v>0.32600000000000001</v>
      </c>
      <c r="P130" s="23">
        <f t="shared" si="125"/>
        <v>6.1971016479343888E-2</v>
      </c>
      <c r="Q130" s="23">
        <f t="shared" si="119"/>
        <v>4.5000000000000005E-3</v>
      </c>
      <c r="R130" s="23">
        <f t="shared" si="120"/>
        <v>4.5000000000000005E-3</v>
      </c>
      <c r="S130" s="25">
        <f t="shared" si="121"/>
        <v>9.2956524719015824E-4</v>
      </c>
      <c r="T130" s="156">
        <f t="shared" si="102"/>
        <v>5.0000000000000001E-3</v>
      </c>
      <c r="U130" s="26">
        <f t="shared" si="122"/>
        <v>2E-3</v>
      </c>
      <c r="V130" s="130">
        <v>2.2000000000000002</v>
      </c>
    </row>
    <row r="131" spans="1:23" x14ac:dyDescent="0.3">
      <c r="A131" s="129" t="s">
        <v>228</v>
      </c>
      <c r="B131" s="103">
        <v>0.28299999999999997</v>
      </c>
      <c r="C131" s="84">
        <v>0.32600000000000001</v>
      </c>
      <c r="D131" s="23">
        <f t="shared" si="123"/>
        <v>2.4806703664827137E-2</v>
      </c>
      <c r="E131" s="23">
        <f t="shared" si="89"/>
        <v>4.5000000000000005E-3</v>
      </c>
      <c r="F131" s="23">
        <f t="shared" si="90"/>
        <v>4.5000000000000005E-3</v>
      </c>
      <c r="G131" s="24">
        <f t="shared" si="91"/>
        <v>7.442011099448141E-4</v>
      </c>
      <c r="H131" s="103">
        <v>0.28299999999999997</v>
      </c>
      <c r="I131" s="84">
        <v>0.32600000000000001</v>
      </c>
      <c r="J131" s="23">
        <f t="shared" si="124"/>
        <v>2.4806703664827137E-2</v>
      </c>
      <c r="K131" s="23">
        <f t="shared" si="94"/>
        <v>5.2500000000000003E-3</v>
      </c>
      <c r="L131" s="23">
        <f t="shared" si="95"/>
        <v>5.2500000000000003E-3</v>
      </c>
      <c r="M131" s="25">
        <f t="shared" si="96"/>
        <v>7.442011099448141E-4</v>
      </c>
      <c r="N131" s="103">
        <v>0.28299999999999997</v>
      </c>
      <c r="O131" s="84">
        <v>0.32600000000000001</v>
      </c>
      <c r="P131" s="23">
        <f t="shared" si="125"/>
        <v>2.4806703664827137E-2</v>
      </c>
      <c r="Q131" s="23">
        <f t="shared" si="119"/>
        <v>5.2500000000000003E-3</v>
      </c>
      <c r="R131" s="23">
        <f t="shared" si="120"/>
        <v>5.2500000000000003E-3</v>
      </c>
      <c r="S131" s="25">
        <f t="shared" si="121"/>
        <v>7.442011099448141E-4</v>
      </c>
      <c r="T131" s="156">
        <f t="shared" si="102"/>
        <v>5.0000000000000001E-3</v>
      </c>
      <c r="U131" s="26">
        <f t="shared" si="122"/>
        <v>2E-3</v>
      </c>
      <c r="V131" s="130">
        <v>2.2000000000000002</v>
      </c>
      <c r="W131" s="85" t="s">
        <v>117</v>
      </c>
    </row>
    <row r="132" spans="1:23" x14ac:dyDescent="0.3">
      <c r="A132" s="131" t="s">
        <v>230</v>
      </c>
      <c r="B132" s="103">
        <v>0.28299999999999997</v>
      </c>
      <c r="C132" s="84">
        <v>0.32600000000000001</v>
      </c>
      <c r="D132" s="23">
        <f t="shared" si="123"/>
        <v>1.5454015779175087E-2</v>
      </c>
      <c r="E132" s="23">
        <f t="shared" ref="E132:E137" si="126">IF(D132&lt;$Z$39,1,IF(RIGHT(A132,2)="_1",1.5*IF(D132&gt;$AG$20,$AI$20,IF(AND(D132&lt;=$AH$21,D132&gt;$AG$21),$AI$21,IF(AND(D132&lt;=$AH$22,D132&gt;$AG$22),$AI$22,IF(AND(D132&lt;=$AH$23,D132&gt;$AG$23),$AI$23,IF(AND(D132&lt;=$AH$24,D132&gt;$AG$24),$AI$24,$AI$25))))),IF(D132&gt;$AG$20,$AI$20,IF(AND(D132&lt;=$AH$21,D132&gt;$AG$21),$AI$21,IF(AND(D132&lt;=$AH$22,D132&gt;$AG$22),$AI$22,IF(AND(D132&lt;=$AH$23,D132&gt;$AG$23),$AI$23,IF(AND(D132&lt;=$AH$24,D132&gt;$AG$24),$AI$24,$AI$25)))))))</f>
        <v>9.0000000000000011E-3</v>
      </c>
      <c r="F132" s="23">
        <f t="shared" ref="F132:F137" si="127">IF(D132&lt;$Z$39,1,IF(RIGHT(A132,2)="_1",1.5*IF(D132&gt;$AG$20,$AI$20,IF(AND(D132&lt;=$AH$21,D132&gt;$AG$21),$AI$21,IF(AND(D132&lt;=$AH$22,D132&gt;$AG$22),$AI$22,IF(AND(D132&lt;=$AH$23,D132&gt;$AG$23),$AI$23,IF(AND(D132&lt;=$AH$24,D132&gt;$AG$24),$AI$24,$AI$25))))),IF(D132&gt;$AG$20,$AI$20,IF(AND(D132&lt;=$AH$21,D132&gt;$AG$21),$AI$21,IF(AND(D132&lt;=$AH$22,D132&gt;$AG$22),$AI$22,IF(AND(D132&lt;=$AH$23,D132&gt;$AG$23),$AI$23,IF(AND(D132&lt;=$AH$24,D132&gt;$AG$24),$AI$24,$AI$25)))))))</f>
        <v>9.0000000000000011E-3</v>
      </c>
      <c r="G132" s="24">
        <f t="shared" ref="G132:G137" si="128">IF(D132&lt;$Z$39,1000,IF(RIGHT(A132,2)="_1",1.5*IF(D132&gt;$AG$30,D132*$AI$30,IF(AND(D132&lt;=$AH$31,D132&gt;$AG$31),D132*$AI$31,IF(AND(D132&lt;=$AH$32,D132&gt;$AG$32),D132*$AI$32,IF(AND(D132&lt;=$AH$33,D132&gt;$AG$33),D132*$AI$33,IF(AND(D132&lt;=$AH$34,D132&gt;$AG$34),D132*$AI$34,D132*$AI$35))))),IF(D132&gt;$AG$30,D132*$AI$30,IF(AND(D132&lt;=$AH$31,D132&gt;$AG$31),D132*$AI$31,IF(AND(D132&lt;=$AH$32,D132&gt;$AG$32),D132*$AI$32,IF(AND(D132&lt;=$AH$33,D132&gt;$AG$33),D132*$AI$33,IF(AND(D132&lt;=$AH$34,D132&gt;$AG$34),D132*$AI$34,D132*$AI$35)))))))</f>
        <v>1.3908614201257577E-3</v>
      </c>
      <c r="H132" s="103">
        <v>0.28299999999999997</v>
      </c>
      <c r="I132" s="84">
        <v>0.32600000000000001</v>
      </c>
      <c r="J132" s="23">
        <f t="shared" si="124"/>
        <v>1.5454015779175087E-2</v>
      </c>
      <c r="K132" s="23">
        <f t="shared" ref="K132:K135" si="129">IF(J132&lt;$Z$39,1,IF(RIGHT(A132,2)="_1",1.5*IF(J132&gt;$AG$20,$AJ$20,IF(AND(J132&lt;=$AH$21,J132&gt;$AG$21),$AJ$21,IF(AND(J132&lt;=$AH$22,J132&gt;$AG$22),$AJ$22,IF(AND(J132&lt;=$AH$23,J132&gt;$AG$23),$AJ$23,IF(AND(J132&lt;=$AH$24,J132&gt;$AG$24),$AJ$24,$AJ$25))))),IF(J132&gt;$AG$20,$AJ$20,IF(AND(J132&lt;=$AH$21,J132&gt;$AG$21),$AJ$21,IF(AND(J132&lt;=$AH$22,J132&gt;$AG$22),$AJ$22,IF(AND(J132&lt;=$AH$23,J132&gt;$AG$23),$AJ$23,IF(AND(J132&lt;=$AH$24,J132&gt;$AG$24),$AJ$24,$AJ$25)))))))</f>
        <v>1.0500000000000001E-2</v>
      </c>
      <c r="L132" s="23">
        <f t="shared" si="95"/>
        <v>1.0500000000000001E-2</v>
      </c>
      <c r="M132" s="25">
        <f t="shared" ref="M132:M137" si="130">IF(J132&lt;$Z$39,1000,IF(RIGHT(A132,2)="_1",1.5*IF(J132&gt;$AG$30,J132*$AJ$30,IF(AND(J132&lt;=$AH$31,J132&gt;$AG$31),J132*$AJ$31,IF(AND(J132&lt;=$AH$32,J132&gt;$AG$32),J132*$AJ$32,IF(AND(J132&lt;=$AH$33,J132&gt;$AG$33),J132*$AJ$33,IF(AND(J132&lt;=$AH$34,J132&gt;$AG$34),J132*$AJ$34,J132*$AJ$35))))),IF(J132&gt;$AG$30,J132*$AJ$30,IF(AND(J132&lt;=$AH$31,J132&gt;$AG$31),J132*$AJ$31,IF(AND(J132&lt;=$AH$32,J132&gt;$AG$32),J132*$AJ$32,IF(AND(J132&lt;=$AH$33,J132&gt;$AG$33),J132*$AJ$33,IF(AND(J132&lt;=$AH$34,J132&gt;$AG$34),J132*$AJ$34,J132*$AJ$35)))))))</f>
        <v>1.3908614201257577E-3</v>
      </c>
      <c r="N132" s="103">
        <v>0.28299999999999997</v>
      </c>
      <c r="O132" s="84">
        <v>0.32600000000000001</v>
      </c>
      <c r="P132" s="23">
        <f t="shared" si="125"/>
        <v>1.5454015779175087E-2</v>
      </c>
      <c r="Q132" s="23">
        <f t="shared" si="119"/>
        <v>1.0500000000000001E-2</v>
      </c>
      <c r="R132" s="23">
        <f t="shared" si="120"/>
        <v>1.0500000000000001E-2</v>
      </c>
      <c r="S132" s="25">
        <f t="shared" si="121"/>
        <v>1.3908614201257577E-3</v>
      </c>
      <c r="T132" s="156">
        <f t="shared" ref="T132:T137" si="131">IF(J132&lt;$Z$39,1,IF(RIGHT(A132,2)="_1",1.5*IF(J132&gt;$Y$30,$AA$30,IF(AND(J132&lt;=$Z$31,J132&gt;$Y$31),$AA$31,IF(AND(J132&lt;=$Z$32,J132&gt;$Y$32),$AA$32,IF(AND(J132&lt;=$Z$33,J132&gt;$Y$33),$AA$33,IF(AND(J132&lt;=$Z$34,J132&gt;$Y$34),$AA$34,$AA$35))))),IF(J132&gt;$Y$30,$AA$30,IF(AND(J132&lt;=$Z$31,J132&gt;$Y$31),$AA$31,IF(AND(J132&lt;=$Z$32,J132&gt;$Y$32),$AA$32,IF(AND(J132&lt;=$Z$33,J132&gt;$Y$33),$AA$33,IF(AND(J132&lt;=$Z$34,J132&gt;$Y$34),$AA$34,$AA$35)))))))</f>
        <v>5.0000000000000001E-3</v>
      </c>
      <c r="U132" s="26">
        <f t="shared" si="122"/>
        <v>2E-3</v>
      </c>
      <c r="V132" s="130">
        <v>2.2000000000000002</v>
      </c>
      <c r="W132" s="85"/>
    </row>
    <row r="133" spans="1:23" x14ac:dyDescent="0.3">
      <c r="A133" s="132" t="s">
        <v>229</v>
      </c>
      <c r="B133" s="103">
        <v>0.28299999999999997</v>
      </c>
      <c r="C133" s="84">
        <v>0.32600000000000001</v>
      </c>
      <c r="D133" s="23">
        <f t="shared" si="123"/>
        <v>9.458871438213598E-3</v>
      </c>
      <c r="E133" s="23">
        <f t="shared" si="126"/>
        <v>1</v>
      </c>
      <c r="F133" s="23">
        <f t="shared" si="127"/>
        <v>1</v>
      </c>
      <c r="G133" s="24">
        <f t="shared" si="128"/>
        <v>1000</v>
      </c>
      <c r="H133" s="103">
        <v>0.28299999999999997</v>
      </c>
      <c r="I133" s="84">
        <v>0.32600000000000001</v>
      </c>
      <c r="J133" s="23">
        <f t="shared" si="124"/>
        <v>9.458871438213598E-3</v>
      </c>
      <c r="K133" s="23">
        <f t="shared" si="129"/>
        <v>1</v>
      </c>
      <c r="L133" s="23">
        <f t="shared" si="95"/>
        <v>1</v>
      </c>
      <c r="M133" s="25">
        <f t="shared" si="130"/>
        <v>1000</v>
      </c>
      <c r="N133" s="103">
        <v>0.28299999999999997</v>
      </c>
      <c r="O133" s="84">
        <v>0.32600000000000001</v>
      </c>
      <c r="P133" s="23">
        <f t="shared" si="125"/>
        <v>9.458871438213598E-3</v>
      </c>
      <c r="Q133" s="23">
        <f t="shared" si="119"/>
        <v>1</v>
      </c>
      <c r="R133" s="23">
        <f t="shared" si="120"/>
        <v>1</v>
      </c>
      <c r="S133" s="25">
        <f t="shared" si="121"/>
        <v>1000</v>
      </c>
      <c r="T133" s="156">
        <f t="shared" si="131"/>
        <v>1</v>
      </c>
      <c r="U133" s="26">
        <f t="shared" si="122"/>
        <v>1</v>
      </c>
      <c r="V133" s="130">
        <v>2.2000000000000002</v>
      </c>
      <c r="W133" s="1" t="s">
        <v>68</v>
      </c>
    </row>
    <row r="134" spans="1:23" x14ac:dyDescent="0.3">
      <c r="A134" s="129" t="s">
        <v>121</v>
      </c>
      <c r="B134" s="21">
        <f>IF(D134&gt;$Y$20,$AA$20,IF(AND(D134&lt;=$Z$21,D134&gt;$Y$21),$AA$21,IF(AND(D134&lt;=$Z$22,D134&gt;$Y$22),$AA$22,IF(AND(D134&lt;=$Z$23,D134&gt;$Y$23),$AA$23,IF(AND(D134&lt;=$Z$24,D134&gt;$Y$24),$AA$24,$AA$25)))))</f>
        <v>0.27</v>
      </c>
      <c r="C134" s="22">
        <f>IF(D134&gt;$AC$20,$AE$20,IF(AND(D134&lt;=$AD$21,D134&gt;$AC$21),$AE$21,IF(AND(D134&lt;=$AD$22,D134&gt;$AC$22),$AE$22,IF(AND(D134&lt;=$AD$23,D134&gt;$AC$23),$AE$23,IF(AND(D134&lt;=$AD$24,D134&gt;$AC$24),$AE$24,$AE$25)))))</f>
        <v>0.34100000000000003</v>
      </c>
      <c r="D134" s="23">
        <f t="shared" si="123"/>
        <v>9.3926690504794806E-4</v>
      </c>
      <c r="E134" s="23">
        <f t="shared" si="126"/>
        <v>1</v>
      </c>
      <c r="F134" s="23">
        <f t="shared" si="127"/>
        <v>1</v>
      </c>
      <c r="G134" s="24">
        <f t="shared" si="128"/>
        <v>1000</v>
      </c>
      <c r="H134" s="21">
        <f>IF(J134&gt;$Y$20,$AA$20,IF(AND(J134&lt;=$Z$21,J134&gt;$Y$21),$AA$21,IF(AND(J134&lt;=$Z$22,J134&gt;$Y$22),$AA$22,IF(AND(J134&lt;=$Z$23,J134&gt;$Y$23),$AA$23,IF(AND(J134&lt;=$Z$24,J134&gt;$Y$24),$AA$24,$AA$25)))))</f>
        <v>0.27</v>
      </c>
      <c r="I134" s="22">
        <f>IF(J134&gt;$AC$20,$AE$20,IF(AND(J134&lt;=$AD$21,J134&gt;$AC$21),$AE$21,IF(AND(J134&lt;=$AD$22,J134&gt;$AC$22),$AE$22,IF(AND(J134&lt;=$AD$23,J134&gt;$AC$23),$AE$23,IF(AND(J134&lt;=$AD$24,J134&gt;$AC$24),$AE$24,$AE$25)))))</f>
        <v>0.34100000000000003</v>
      </c>
      <c r="J134" s="23">
        <f t="shared" si="124"/>
        <v>9.3926690504794806E-4</v>
      </c>
      <c r="K134" s="23">
        <f t="shared" si="129"/>
        <v>1</v>
      </c>
      <c r="L134" s="23">
        <f t="shared" si="95"/>
        <v>1</v>
      </c>
      <c r="M134" s="25">
        <f t="shared" si="130"/>
        <v>1000</v>
      </c>
      <c r="N134" s="21">
        <f>IF(P134&gt;$Y$20,$AA$20,IF(AND(P134&lt;=$Z$21,P134&gt;$Y$21),$AA$21,IF(AND(P134&lt;=$Z$22,P134&gt;$Y$22),$AA$22,IF(AND(P134&lt;=$Z$23,P134&gt;$Y$23),$AA$23,IF(AND(P134&lt;=$Z$24,P134&gt;$Y$24),$AA$24,$AA$25)))))</f>
        <v>0.27</v>
      </c>
      <c r="O134" s="22">
        <f>IF(P134&gt;$AC$20,$AE$20,IF(AND(P134&lt;=$AD$21,P134&gt;$AC$21),$AE$21,IF(AND(P134&lt;=$AD$22,P134&gt;$AC$22),$AE$22,IF(AND(P134&lt;=$AD$23,P134&gt;$AC$23),$AE$23,IF(AND(P134&lt;=$AD$24,P134&gt;$AC$24),$AE$24,$AE$25)))))</f>
        <v>0.34100000000000003</v>
      </c>
      <c r="P134" s="23">
        <f t="shared" si="125"/>
        <v>9.3926690504794806E-4</v>
      </c>
      <c r="Q134" s="23">
        <f t="shared" si="119"/>
        <v>1</v>
      </c>
      <c r="R134" s="23">
        <f t="shared" si="120"/>
        <v>1</v>
      </c>
      <c r="S134" s="25">
        <f t="shared" si="121"/>
        <v>1000</v>
      </c>
      <c r="T134" s="156">
        <f t="shared" si="131"/>
        <v>1</v>
      </c>
      <c r="U134" s="26">
        <f t="shared" si="122"/>
        <v>1</v>
      </c>
      <c r="V134" s="130">
        <v>2.2000000000000002</v>
      </c>
      <c r="W134" s="1" t="s">
        <v>69</v>
      </c>
    </row>
    <row r="135" spans="1:23" ht="17.25" thickBot="1" x14ac:dyDescent="0.35">
      <c r="A135" s="133" t="s">
        <v>122</v>
      </c>
      <c r="B135" s="134">
        <f>IF(D135&gt;$Y$20,$AA$20,IF(AND(D135&lt;=$Z$21,D135&gt;$Y$21),$AA$21,IF(AND(D135&lt;=$Z$22,D135&gt;$Y$22),$AA$22,IF(AND(D135&lt;=$Z$23,D135&gt;$Y$23),$AA$23,IF(AND(D135&lt;=$Z$24,D135&gt;$Y$24),$AA$24,$AA$25)))))</f>
        <v>0.27</v>
      </c>
      <c r="C135" s="135">
        <f>IF(D135&gt;$AC$20,$AE$20,IF(AND(D135&lt;=$AD$21,D135&gt;$AC$21),$AE$21,IF(AND(D135&lt;=$AD$22,D135&gt;$AC$22),$AE$22,IF(AND(D135&lt;=$AD$23,D135&gt;$AC$23),$AE$23,IF(AND(D135&lt;=$AD$24,D135&gt;$AC$24),$AE$24,$AE$25)))))</f>
        <v>0.34100000000000003</v>
      </c>
      <c r="D135" s="136">
        <f t="shared" si="123"/>
        <v>2.7422390639036021E-4</v>
      </c>
      <c r="E135" s="136">
        <f t="shared" si="126"/>
        <v>1</v>
      </c>
      <c r="F135" s="136">
        <f t="shared" si="127"/>
        <v>1</v>
      </c>
      <c r="G135" s="137">
        <f t="shared" si="128"/>
        <v>1000</v>
      </c>
      <c r="H135" s="134">
        <f>IF(J135&gt;$Y$20,$AA$20,IF(AND(J135&lt;=$Z$21,J135&gt;$Y$21),$AA$21,IF(AND(J135&lt;=$Z$22,J135&gt;$Y$22),$AA$22,IF(AND(J135&lt;=$Z$23,J135&gt;$Y$23),$AA$23,IF(AND(J135&lt;=$Z$24,J135&gt;$Y$24),$AA$24,$AA$25)))))</f>
        <v>0.27</v>
      </c>
      <c r="I135" s="135">
        <f>IF(J135&gt;$AC$20,$AE$20,IF(AND(J135&lt;=$AD$21,J135&gt;$AC$21),$AE$21,IF(AND(J135&lt;=$AD$22,J135&gt;$AC$22),$AE$22,IF(AND(J135&lt;=$AD$23,J135&gt;$AC$23),$AE$23,IF(AND(J135&lt;=$AD$24,J135&gt;$AC$24),$AE$24,$AE$25)))))</f>
        <v>0.34100000000000003</v>
      </c>
      <c r="J135" s="136">
        <f t="shared" si="124"/>
        <v>2.7422390639036021E-4</v>
      </c>
      <c r="K135" s="136">
        <f t="shared" si="129"/>
        <v>1</v>
      </c>
      <c r="L135" s="136">
        <f t="shared" si="95"/>
        <v>1</v>
      </c>
      <c r="M135" s="138">
        <f t="shared" si="130"/>
        <v>1000</v>
      </c>
      <c r="N135" s="134">
        <f>IF(P135&gt;$Y$20,$AA$20,IF(AND(P135&lt;=$Z$21,P135&gt;$Y$21),$AA$21,IF(AND(P135&lt;=$Z$22,P135&gt;$Y$22),$AA$22,IF(AND(P135&lt;=$Z$23,P135&gt;$Y$23),$AA$23,IF(AND(P135&lt;=$Z$24,P135&gt;$Y$24),$AA$24,$AA$25)))))</f>
        <v>0.27</v>
      </c>
      <c r="O135" s="135">
        <f>IF(P135&gt;$AC$20,$AE$20,IF(AND(P135&lt;=$AD$21,P135&gt;$AC$21),$AE$21,IF(AND(P135&lt;=$AD$22,P135&gt;$AC$22),$AE$22,IF(AND(P135&lt;=$AD$23,P135&gt;$AC$23),$AE$23,IF(AND(P135&lt;=$AD$24,P135&gt;$AC$24),$AE$24,$AE$25)))))</f>
        <v>0.34100000000000003</v>
      </c>
      <c r="P135" s="136">
        <f t="shared" si="125"/>
        <v>2.7422390639036021E-4</v>
      </c>
      <c r="Q135" s="136">
        <f t="shared" si="119"/>
        <v>1</v>
      </c>
      <c r="R135" s="136">
        <f t="shared" si="120"/>
        <v>1</v>
      </c>
      <c r="S135" s="138">
        <f t="shared" si="121"/>
        <v>1000</v>
      </c>
      <c r="T135" s="159">
        <f t="shared" si="131"/>
        <v>1</v>
      </c>
      <c r="U135" s="139">
        <f t="shared" si="122"/>
        <v>1</v>
      </c>
      <c r="V135" s="140">
        <v>2.2000000000000002</v>
      </c>
    </row>
    <row r="136" spans="1:23" x14ac:dyDescent="0.3">
      <c r="A136" s="64" t="s">
        <v>70</v>
      </c>
      <c r="B136" s="65">
        <f t="shared" ref="B136:B168" si="132">$AA$20</f>
        <v>0.30499999999999999</v>
      </c>
      <c r="C136" s="65">
        <f t="shared" ref="C136:C168" si="133">$AE$20</f>
        <v>0.32100000000000001</v>
      </c>
      <c r="D136" s="41">
        <v>60</v>
      </c>
      <c r="E136" s="41">
        <f t="shared" si="126"/>
        <v>1.2000000000000001E-3</v>
      </c>
      <c r="F136" s="41">
        <f t="shared" si="127"/>
        <v>1.2000000000000001E-3</v>
      </c>
      <c r="G136" s="66">
        <f t="shared" si="128"/>
        <v>0.44999999999999996</v>
      </c>
      <c r="H136" s="65">
        <f t="shared" ref="H136:H168" si="134">$AA$20</f>
        <v>0.30499999999999999</v>
      </c>
      <c r="I136" s="65">
        <f t="shared" ref="I136:I168" si="135">$AE$20</f>
        <v>0.32100000000000001</v>
      </c>
      <c r="J136" s="41">
        <v>60</v>
      </c>
      <c r="K136" s="41">
        <v>1E-3</v>
      </c>
      <c r="L136" s="41">
        <v>1E-3</v>
      </c>
      <c r="M136" s="67">
        <f t="shared" si="130"/>
        <v>0.27</v>
      </c>
      <c r="N136" s="65">
        <f t="shared" ref="N136:N168" si="136">$AA$20</f>
        <v>0.30499999999999999</v>
      </c>
      <c r="O136" s="65">
        <f t="shared" ref="O136:O168" si="137">$AE$20</f>
        <v>0.32100000000000001</v>
      </c>
      <c r="P136" s="41">
        <v>60</v>
      </c>
      <c r="Q136" s="41">
        <v>1E-3</v>
      </c>
      <c r="R136" s="41">
        <v>1E-3</v>
      </c>
      <c r="S136" s="67">
        <f>IF(P136&lt;$Z$39,1000,IF(RIGHT(G136,2)="_1",1.5*IF(P136&gt;$AG$30,P136*$AJ$30,IF(AND(P136&lt;=$AH$31,P136&gt;$AG$31),P136*$AJ$31,IF(AND(P136&lt;=$AH$32,P136&gt;$AG$32),P136*$AJ$32,IF(AND(P136&lt;=$AH$33,P136&gt;$AG$33),P136*$AJ$33,IF(AND(P136&lt;=$AH$34,P136&gt;$AG$34),P136*$AJ$34,P136*$AJ$35))))),IF(P136&gt;$AG$30,P136*$AJ$30,IF(AND(P136&lt;=$AH$31,P136&gt;$AG$31),P136*$AJ$31,IF(AND(P136&lt;=$AH$32,P136&gt;$AG$32),P136*$AJ$32,IF(AND(P136&lt;=$AH$33,P136&gt;$AG$33),P136*$AJ$33,IF(AND(P136&lt;=$AH$34,P136&gt;$AG$34),P136*$AJ$34,P136*$AJ$35)))))))</f>
        <v>0.27</v>
      </c>
      <c r="T136" s="160">
        <f t="shared" si="131"/>
        <v>1.7000000000000001E-2</v>
      </c>
      <c r="U136" s="68">
        <f>IF(J136&lt;$Z$39,1,IF(RIGHT(B136,2)="_1",1.5*IF(J136&gt;$Y$30,$AB$30,IF(AND(J136&lt;=$Z$31,J136&gt;$Y$31),$AB$31,IF(AND(J136&lt;=$Z$32,J136&gt;$Y$32),$AB$32,IF(AND(J136&lt;=$Z$33,J136&gt;$Y$33),$AB$33,IF(AND(J136&lt;=$Z$34,J136&gt;$Y$34),$AB$34,$AB$35))))),IF(J136&gt;$Y$30,$AB$30,IF(AND(J136&lt;=$Z$31,J136&gt;$Y$31),$AB$31,IF(AND(J136&lt;=$Z$32,J136&gt;$Y$32),$AB$32,IF(AND(J136&lt;=$Z$33,J136&gt;$Y$33),$AB$33,IF(AND(J136&lt;=$Z$34,J136&gt;$Y$34),$AB$34,$AB$35)))))))</f>
        <v>4.0000000000000001E-3</v>
      </c>
      <c r="V136" s="107" t="s">
        <v>11</v>
      </c>
    </row>
    <row r="137" spans="1:23" x14ac:dyDescent="0.3">
      <c r="A137" s="20" t="s">
        <v>71</v>
      </c>
      <c r="B137" s="22">
        <f t="shared" si="132"/>
        <v>0.30499999999999999</v>
      </c>
      <c r="C137" s="22">
        <f t="shared" si="133"/>
        <v>0.32100000000000001</v>
      </c>
      <c r="D137" s="23">
        <f>D136*(MID(A137,5,3)/255)^V137</f>
        <v>31.771393345036635</v>
      </c>
      <c r="E137" s="23">
        <f t="shared" si="126"/>
        <v>1.2000000000000001E-3</v>
      </c>
      <c r="F137" s="23">
        <f t="shared" si="127"/>
        <v>1.2000000000000001E-3</v>
      </c>
      <c r="G137" s="24">
        <f t="shared" si="128"/>
        <v>0.23828545008777477</v>
      </c>
      <c r="H137" s="22">
        <f t="shared" si="134"/>
        <v>0.30499999999999999</v>
      </c>
      <c r="I137" s="22">
        <f t="shared" si="135"/>
        <v>0.32100000000000001</v>
      </c>
      <c r="J137" s="23">
        <f>J136*(MID(A137,5,3)/255)^V137</f>
        <v>31.771393345036635</v>
      </c>
      <c r="K137" s="23">
        <v>1E-3</v>
      </c>
      <c r="L137" s="23">
        <v>1E-3</v>
      </c>
      <c r="M137" s="25">
        <f t="shared" si="130"/>
        <v>0.14297127005266488</v>
      </c>
      <c r="N137" s="22">
        <f t="shared" si="136"/>
        <v>0.30499999999999999</v>
      </c>
      <c r="O137" s="22">
        <f t="shared" si="137"/>
        <v>0.32100000000000001</v>
      </c>
      <c r="P137" s="23">
        <f>P136*(MID(A137,5,3)/255)^V137</f>
        <v>31.771393345036635</v>
      </c>
      <c r="Q137" s="23">
        <v>1E-3</v>
      </c>
      <c r="R137" s="23">
        <v>1E-3</v>
      </c>
      <c r="S137" s="25">
        <f>IF(P137&lt;$Z$39,1000,IF(RIGHT(G137,2)="_1",1.5*IF(P137&gt;$AG$30,P137*$AJ$30,IF(AND(P137&lt;=$AH$31,P137&gt;$AG$31),P137*$AJ$31,IF(AND(P137&lt;=$AH$32,P137&gt;$AG$32),P137*$AJ$32,IF(AND(P137&lt;=$AH$33,P137&gt;$AG$33),P137*$AJ$33,IF(AND(P137&lt;=$AH$34,P137&gt;$AG$34),P137*$AJ$34,P137*$AJ$35))))),IF(P137&gt;$AG$30,P137*$AJ$30,IF(AND(P137&lt;=$AH$31,P137&gt;$AG$31),P137*$AJ$31,IF(AND(P137&lt;=$AH$32,P137&gt;$AG$32),P137*$AJ$32,IF(AND(P137&lt;=$AH$33,P137&gt;$AG$33),P137*$AJ$33,IF(AND(P137&lt;=$AH$34,P137&gt;$AG$34),P137*$AJ$34,P137*$AJ$35)))))))</f>
        <v>0.14297127005266488</v>
      </c>
      <c r="T137" s="156">
        <f t="shared" si="131"/>
        <v>1.7000000000000001E-2</v>
      </c>
      <c r="U137" s="26">
        <f>IF(J137&lt;$Z$39,1,IF(RIGHT(B137,2)="_1",1.5*IF(J137&gt;$Y$30,$AB$30,IF(AND(J137&lt;=$Z$31,J137&gt;$Y$31),$AB$31,IF(AND(J137&lt;=$Z$32,J137&gt;$Y$32),$AB$32,IF(AND(J137&lt;=$Z$33,J137&gt;$Y$33),$AB$33,IF(AND(J137&lt;=$Z$34,J137&gt;$Y$34),$AB$34,$AB$35))))),IF(J137&gt;$Y$30,$AB$30,IF(AND(J137&lt;=$Z$31,J137&gt;$Y$31),$AB$31,IF(AND(J137&lt;=$Z$32,J137&gt;$Y$32),$AB$32,IF(AND(J137&lt;=$Z$33,J137&gt;$Y$33),$AB$33,IF(AND(J137&lt;=$Z$34,J137&gt;$Y$34),$AB$34,$AB$35)))))))</f>
        <v>4.0000000000000001E-3</v>
      </c>
      <c r="V137" s="78">
        <v>2.2000000000000002</v>
      </c>
    </row>
    <row r="138" spans="1:23" x14ac:dyDescent="0.3">
      <c r="A138" s="20" t="s">
        <v>72</v>
      </c>
      <c r="B138" s="22">
        <f t="shared" si="132"/>
        <v>0.30499999999999999</v>
      </c>
      <c r="C138" s="22">
        <f t="shared" si="133"/>
        <v>0.32100000000000001</v>
      </c>
      <c r="D138" s="23">
        <f>D136*(MID(A138,5,3)/255)^V138</f>
        <v>12.9458639765637</v>
      </c>
      <c r="E138" s="23">
        <f t="shared" ref="E138:E146" si="138">IF(D138&lt;$Z$39,1,IF(RIGHT(A138,2)="_1",1.5*IF(D138&gt;$AG$20,$AI$20,IF(AND(D138&lt;=$AH$21,D138&gt;$AG$21),$AI$21,IF(AND(D138&lt;=$AH$22,D138&gt;$AG$22),$AI$22,IF(AND(D138&lt;=$AH$23,D138&gt;$AG$23),$AI$23,IF(AND(D138&lt;=$AH$24,D138&gt;$AG$24),$AI$24,$AI$25))))),IF(D138&gt;$AG$20,$AI$20,IF(AND(D138&lt;=$AH$21,D138&gt;$AG$21),$AI$21,IF(AND(D138&lt;=$AH$22,D138&gt;$AG$22),$AI$22,IF(AND(D138&lt;=$AH$23,D138&gt;$AG$23),$AI$23,IF(AND(D138&lt;=$AH$24,D138&gt;$AG$24),$AI$24,$AI$25)))))))</f>
        <v>1.2000000000000001E-3</v>
      </c>
      <c r="F138" s="23">
        <f t="shared" ref="F138:F146" si="139">IF(D138&lt;$Z$39,1,IF(RIGHT(A138,2)="_1",1.5*IF(D138&gt;$AG$20,$AI$20,IF(AND(D138&lt;=$AH$21,D138&gt;$AG$21),$AI$21,IF(AND(D138&lt;=$AH$22,D138&gt;$AG$22),$AI$22,IF(AND(D138&lt;=$AH$23,D138&gt;$AG$23),$AI$23,IF(AND(D138&lt;=$AH$24,D138&gt;$AG$24),$AI$24,$AI$25))))),IF(D138&gt;$AG$20,$AI$20,IF(AND(D138&lt;=$AH$21,D138&gt;$AG$21),$AI$21,IF(AND(D138&lt;=$AH$22,D138&gt;$AG$22),$AI$22,IF(AND(D138&lt;=$AH$23,D138&gt;$AG$23),$AI$23,IF(AND(D138&lt;=$AH$24,D138&gt;$AG$24),$AI$24,$AI$25)))))))</f>
        <v>1.2000000000000001E-3</v>
      </c>
      <c r="G138" s="24">
        <f t="shared" ref="G138:G146" si="140">IF(D138&lt;$Z$39,1000,IF(RIGHT(A138,2)="_1",1.5*IF(D138&gt;$AG$30,D138*$AI$30,IF(AND(D138&lt;=$AH$31,D138&gt;$AG$31),D138*$AI$31,IF(AND(D138&lt;=$AH$32,D138&gt;$AG$32),D138*$AI$32,IF(AND(D138&lt;=$AH$33,D138&gt;$AG$33),D138*$AI$33,IF(AND(D138&lt;=$AH$34,D138&gt;$AG$34),D138*$AI$34,D138*$AI$35))))),IF(D138&gt;$AG$30,D138*$AI$30,IF(AND(D138&lt;=$AH$31,D138&gt;$AG$31),D138*$AI$31,IF(AND(D138&lt;=$AH$32,D138&gt;$AG$32),D138*$AI$32,IF(AND(D138&lt;=$AH$33,D138&gt;$AG$33),D138*$AI$33,IF(AND(D138&lt;=$AH$34,D138&gt;$AG$34),D138*$AI$34,D138*$AI$35)))))))</f>
        <v>9.7093979824227752E-2</v>
      </c>
      <c r="H138" s="22">
        <f t="shared" si="134"/>
        <v>0.30499999999999999</v>
      </c>
      <c r="I138" s="22">
        <f t="shared" si="135"/>
        <v>0.32100000000000001</v>
      </c>
      <c r="J138" s="23">
        <f>J136*(MID(A138,5,3)/255)^V138</f>
        <v>12.9458639765637</v>
      </c>
      <c r="K138" s="23">
        <v>1E-3</v>
      </c>
      <c r="L138" s="23">
        <v>1E-3</v>
      </c>
      <c r="M138" s="25">
        <f t="shared" ref="M138:M146" si="141">IF(J138&lt;$Z$39,1000,IF(RIGHT(A138,2)="_1",1.5*IF(J138&gt;$AG$30,J138*$AJ$30,IF(AND(J138&lt;=$AH$31,J138&gt;$AG$31),J138*$AJ$31,IF(AND(J138&lt;=$AH$32,J138&gt;$AG$32),J138*$AJ$32,IF(AND(J138&lt;=$AH$33,J138&gt;$AG$33),J138*$AJ$33,IF(AND(J138&lt;=$AH$34,J138&gt;$AG$34),J138*$AJ$34,J138*$AJ$35))))),IF(J138&gt;$AG$30,J138*$AJ$30,IF(AND(J138&lt;=$AH$31,J138&gt;$AG$31),J138*$AJ$31,IF(AND(J138&lt;=$AH$32,J138&gt;$AG$32),J138*$AJ$32,IF(AND(J138&lt;=$AH$33,J138&gt;$AG$33),J138*$AJ$33,IF(AND(J138&lt;=$AH$34,J138&gt;$AG$34),J138*$AJ$34,J138*$AJ$35)))))))</f>
        <v>5.825638789453666E-2</v>
      </c>
      <c r="N138" s="22">
        <f t="shared" si="136"/>
        <v>0.30499999999999999</v>
      </c>
      <c r="O138" s="22">
        <f t="shared" si="137"/>
        <v>0.32100000000000001</v>
      </c>
      <c r="P138" s="23">
        <f>P136*(MID(A138,5,3)/255)^V138</f>
        <v>12.9458639765637</v>
      </c>
      <c r="Q138" s="23">
        <v>1E-3</v>
      </c>
      <c r="R138" s="23">
        <v>1E-3</v>
      </c>
      <c r="S138" s="25">
        <f t="shared" ref="S138:S146" si="142">IF(P138&lt;$Z$39,1000,IF(RIGHT(G138,2)="_1",1.5*IF(P138&gt;$AG$30,P138*$AJ$30,IF(AND(P138&lt;=$AH$31,P138&gt;$AG$31),P138*$AJ$31,IF(AND(P138&lt;=$AH$32,P138&gt;$AG$32),P138*$AJ$32,IF(AND(P138&lt;=$AH$33,P138&gt;$AG$33),P138*$AJ$33,IF(AND(P138&lt;=$AH$34,P138&gt;$AG$34),P138*$AJ$34,P138*$AJ$35))))),IF(P138&gt;$AG$30,P138*$AJ$30,IF(AND(P138&lt;=$AH$31,P138&gt;$AG$31),P138*$AJ$31,IF(AND(P138&lt;=$AH$32,P138&gt;$AG$32),P138*$AJ$32,IF(AND(P138&lt;=$AH$33,P138&gt;$AG$33),P138*$AJ$33,IF(AND(P138&lt;=$AH$34,P138&gt;$AG$34),P138*$AJ$34,P138*$AJ$35)))))))</f>
        <v>5.825638789453666E-2</v>
      </c>
      <c r="T138" s="156">
        <f t="shared" ref="T138:T146" si="143">IF(J138&lt;$Z$39,1,IF(RIGHT(A138,2)="_1",1.5*IF(J138&gt;$Y$30,$AA$30,IF(AND(J138&lt;=$Z$31,J138&gt;$Y$31),$AA$31,IF(AND(J138&lt;=$Z$32,J138&gt;$Y$32),$AA$32,IF(AND(J138&lt;=$Z$33,J138&gt;$Y$33),$AA$33,IF(AND(J138&lt;=$Z$34,J138&gt;$Y$34),$AA$34,$AA$35))))),IF(J138&gt;$Y$30,$AA$30,IF(AND(J138&lt;=$Z$31,J138&gt;$Y$31),$AA$31,IF(AND(J138&lt;=$Z$32,J138&gt;$Y$32),$AA$32,IF(AND(J138&lt;=$Z$33,J138&gt;$Y$33),$AA$33,IF(AND(J138&lt;=$Z$34,J138&gt;$Y$34),$AA$34,$AA$35)))))))</f>
        <v>1.7000000000000001E-2</v>
      </c>
      <c r="U138" s="26">
        <f t="shared" ref="U138:U146" si="144">IF(J138&lt;$Z$39,1,IF(RIGHT(B138,2)="_1",1.5*IF(J138&gt;$Y$30,$AB$30,IF(AND(J138&lt;=$Z$31,J138&gt;$Y$31),$AB$31,IF(AND(J138&lt;=$Z$32,J138&gt;$Y$32),$AB$32,IF(AND(J138&lt;=$Z$33,J138&gt;$Y$33),$AB$33,IF(AND(J138&lt;=$Z$34,J138&gt;$Y$34),$AB$34,$AB$35))))),IF(J138&gt;$Y$30,$AB$30,IF(AND(J138&lt;=$Z$31,J138&gt;$Y$31),$AB$31,IF(AND(J138&lt;=$Z$32,J138&gt;$Y$32),$AB$32,IF(AND(J138&lt;=$Z$33,J138&gt;$Y$33),$AB$33,IF(AND(J138&lt;=$Z$34,J138&gt;$Y$34),$AB$34,$AB$35)))))))</f>
        <v>4.0000000000000001E-3</v>
      </c>
      <c r="V138" s="78">
        <v>2.2000000000000002</v>
      </c>
    </row>
    <row r="139" spans="1:23" x14ac:dyDescent="0.3">
      <c r="A139" s="105" t="s">
        <v>231</v>
      </c>
      <c r="B139" s="22">
        <f t="shared" si="132"/>
        <v>0.30499999999999999</v>
      </c>
      <c r="C139" s="22">
        <f t="shared" si="133"/>
        <v>0.32100000000000001</v>
      </c>
      <c r="D139" s="23">
        <f>D136*(MID(A139,5,3)/255)^V139</f>
        <v>6.8352560043799633</v>
      </c>
      <c r="E139" s="23">
        <f t="shared" si="138"/>
        <v>1.65E-3</v>
      </c>
      <c r="F139" s="23">
        <f t="shared" si="139"/>
        <v>1.65E-3</v>
      </c>
      <c r="G139" s="24">
        <f t="shared" si="140"/>
        <v>5.1264420032849721E-2</v>
      </c>
      <c r="H139" s="22">
        <f t="shared" si="134"/>
        <v>0.30499999999999999</v>
      </c>
      <c r="I139" s="22">
        <f t="shared" si="135"/>
        <v>0.32100000000000001</v>
      </c>
      <c r="J139" s="23">
        <f>J136*(MID(A139,5,3)/255)^V139</f>
        <v>6.8352560043799633</v>
      </c>
      <c r="K139" s="23">
        <v>1E-3</v>
      </c>
      <c r="L139" s="23">
        <v>1E-3</v>
      </c>
      <c r="M139" s="25">
        <f t="shared" si="141"/>
        <v>3.0758652019709839E-2</v>
      </c>
      <c r="N139" s="22">
        <f t="shared" si="136"/>
        <v>0.30499999999999999</v>
      </c>
      <c r="O139" s="22">
        <f t="shared" si="137"/>
        <v>0.32100000000000001</v>
      </c>
      <c r="P139" s="23">
        <f>P136*(MID(A139,5,3)/255)^V139</f>
        <v>6.8352560043799633</v>
      </c>
      <c r="Q139" s="23">
        <v>1E-3</v>
      </c>
      <c r="R139" s="23">
        <v>1E-3</v>
      </c>
      <c r="S139" s="25">
        <f t="shared" si="142"/>
        <v>3.0758652019709839E-2</v>
      </c>
      <c r="T139" s="156">
        <f t="shared" si="143"/>
        <v>2.3E-2</v>
      </c>
      <c r="U139" s="26">
        <f t="shared" si="144"/>
        <v>5.0000000000000001E-3</v>
      </c>
      <c r="V139" s="78">
        <v>2.2000000000000002</v>
      </c>
    </row>
    <row r="140" spans="1:23" x14ac:dyDescent="0.3">
      <c r="A140" s="20" t="s">
        <v>73</v>
      </c>
      <c r="B140" s="22">
        <f t="shared" si="132"/>
        <v>0.30499999999999999</v>
      </c>
      <c r="C140" s="22">
        <f t="shared" si="133"/>
        <v>0.32100000000000001</v>
      </c>
      <c r="D140" s="23">
        <f>D136*(MID(A140,5,3)/255)^V140</f>
        <v>2.7689305453410569</v>
      </c>
      <c r="E140" s="23">
        <f t="shared" si="138"/>
        <v>3.3E-3</v>
      </c>
      <c r="F140" s="23">
        <f t="shared" si="139"/>
        <v>3.3E-3</v>
      </c>
      <c r="G140" s="24">
        <f t="shared" si="140"/>
        <v>2.0766979090057924E-2</v>
      </c>
      <c r="H140" s="22">
        <f t="shared" si="134"/>
        <v>0.30499999999999999</v>
      </c>
      <c r="I140" s="22">
        <f t="shared" si="135"/>
        <v>0.32100000000000001</v>
      </c>
      <c r="J140" s="23">
        <f>J136*(MID(A140,5,3)/255)^V140</f>
        <v>2.7689305453410569</v>
      </c>
      <c r="K140" s="23">
        <v>1E-3</v>
      </c>
      <c r="L140" s="23">
        <v>1E-3</v>
      </c>
      <c r="M140" s="25">
        <f t="shared" si="141"/>
        <v>1.2460187454034757E-2</v>
      </c>
      <c r="N140" s="22">
        <f t="shared" si="136"/>
        <v>0.30499999999999999</v>
      </c>
      <c r="O140" s="22">
        <f t="shared" si="137"/>
        <v>0.32100000000000001</v>
      </c>
      <c r="P140" s="23">
        <f>P136*(MID(A140,5,3)/255)^V140</f>
        <v>2.7689305453410569</v>
      </c>
      <c r="Q140" s="23">
        <v>1E-3</v>
      </c>
      <c r="R140" s="23">
        <v>1E-3</v>
      </c>
      <c r="S140" s="25">
        <f t="shared" si="142"/>
        <v>1.2460187454034757E-2</v>
      </c>
      <c r="T140" s="156">
        <f t="shared" si="143"/>
        <v>5.0000000000000001E-3</v>
      </c>
      <c r="U140" s="26">
        <f t="shared" si="144"/>
        <v>2E-3</v>
      </c>
      <c r="V140" s="78">
        <v>2.2000000000000002</v>
      </c>
    </row>
    <row r="141" spans="1:23" x14ac:dyDescent="0.3">
      <c r="A141" s="105" t="s">
        <v>232</v>
      </c>
      <c r="B141" s="22">
        <f t="shared" si="132"/>
        <v>0.30499999999999999</v>
      </c>
      <c r="C141" s="22">
        <f t="shared" si="133"/>
        <v>0.32100000000000001</v>
      </c>
      <c r="D141" s="23">
        <f>D136*(MID(A141,5,3)/255)^V141</f>
        <v>1.4533765240520542</v>
      </c>
      <c r="E141" s="23">
        <f t="shared" si="138"/>
        <v>3.3E-3</v>
      </c>
      <c r="F141" s="23">
        <f t="shared" si="139"/>
        <v>3.3E-3</v>
      </c>
      <c r="G141" s="24">
        <f t="shared" si="140"/>
        <v>1.0900323930390405E-2</v>
      </c>
      <c r="H141" s="22">
        <f t="shared" si="134"/>
        <v>0.30499999999999999</v>
      </c>
      <c r="I141" s="22">
        <f t="shared" si="135"/>
        <v>0.32100000000000001</v>
      </c>
      <c r="J141" s="23">
        <f>J136*(MID(A141,5,3)/255)^V141</f>
        <v>1.4533765240520542</v>
      </c>
      <c r="K141" s="23">
        <v>1E-3</v>
      </c>
      <c r="L141" s="23">
        <v>1E-3</v>
      </c>
      <c r="M141" s="25">
        <f t="shared" si="141"/>
        <v>6.5401943582342444E-3</v>
      </c>
      <c r="N141" s="22">
        <f t="shared" si="136"/>
        <v>0.30499999999999999</v>
      </c>
      <c r="O141" s="22">
        <f t="shared" si="137"/>
        <v>0.32100000000000001</v>
      </c>
      <c r="P141" s="23">
        <f>P136*(MID(A141,5,3)/255)^V141</f>
        <v>1.4533765240520542</v>
      </c>
      <c r="Q141" s="23">
        <v>1E-3</v>
      </c>
      <c r="R141" s="23">
        <v>1E-3</v>
      </c>
      <c r="S141" s="25">
        <f t="shared" si="142"/>
        <v>6.5401943582342444E-3</v>
      </c>
      <c r="T141" s="156">
        <f t="shared" si="143"/>
        <v>5.0000000000000001E-3</v>
      </c>
      <c r="U141" s="26">
        <f t="shared" si="144"/>
        <v>2E-3</v>
      </c>
      <c r="V141" s="78">
        <v>2.2000000000000002</v>
      </c>
    </row>
    <row r="142" spans="1:23" x14ac:dyDescent="0.3">
      <c r="A142" s="20" t="s">
        <v>74</v>
      </c>
      <c r="B142" s="22">
        <f t="shared" si="132"/>
        <v>0.30499999999999999</v>
      </c>
      <c r="C142" s="22">
        <f t="shared" si="133"/>
        <v>0.32100000000000001</v>
      </c>
      <c r="D142" s="23">
        <f>D136*(MID(A142,5,3)/255)^V142</f>
        <v>0.58177972209949347</v>
      </c>
      <c r="E142" s="23">
        <f t="shared" si="138"/>
        <v>3.3E-3</v>
      </c>
      <c r="F142" s="23">
        <f t="shared" si="139"/>
        <v>3.3E-3</v>
      </c>
      <c r="G142" s="24">
        <f t="shared" si="140"/>
        <v>4.3633479157462011E-3</v>
      </c>
      <c r="H142" s="22">
        <f t="shared" si="134"/>
        <v>0.30499999999999999</v>
      </c>
      <c r="I142" s="22">
        <f t="shared" si="135"/>
        <v>0.32100000000000001</v>
      </c>
      <c r="J142" s="23">
        <f>J136*(MID(A142,5,3)/255)^V142</f>
        <v>0.58177972209949347</v>
      </c>
      <c r="K142" s="23">
        <v>1E-3</v>
      </c>
      <c r="L142" s="23">
        <v>1E-3</v>
      </c>
      <c r="M142" s="25">
        <f t="shared" si="141"/>
        <v>2.6180087494477211E-3</v>
      </c>
      <c r="N142" s="22">
        <f t="shared" si="136"/>
        <v>0.30499999999999999</v>
      </c>
      <c r="O142" s="22">
        <f t="shared" si="137"/>
        <v>0.32100000000000001</v>
      </c>
      <c r="P142" s="23">
        <f>P136*(MID(A142,5,3)/255)^V142</f>
        <v>0.58177972209949347</v>
      </c>
      <c r="Q142" s="23">
        <v>1E-3</v>
      </c>
      <c r="R142" s="23">
        <v>1E-3</v>
      </c>
      <c r="S142" s="25">
        <f t="shared" si="142"/>
        <v>2.6180087494477211E-3</v>
      </c>
      <c r="T142" s="156">
        <f t="shared" si="143"/>
        <v>5.0000000000000001E-3</v>
      </c>
      <c r="U142" s="26">
        <f t="shared" si="144"/>
        <v>2E-3</v>
      </c>
      <c r="V142" s="78">
        <v>2.2000000000000002</v>
      </c>
    </row>
    <row r="143" spans="1:23" x14ac:dyDescent="0.3">
      <c r="A143" s="105" t="s">
        <v>233</v>
      </c>
      <c r="B143" s="22">
        <f t="shared" si="132"/>
        <v>0.30499999999999999</v>
      </c>
      <c r="C143" s="22">
        <f t="shared" si="133"/>
        <v>0.32100000000000001</v>
      </c>
      <c r="D143" s="23">
        <f>D136*(MID(A143,5,3)/255)^V143</f>
        <v>0.30169220741133218</v>
      </c>
      <c r="E143" s="23">
        <f t="shared" si="138"/>
        <v>3.3E-3</v>
      </c>
      <c r="F143" s="23">
        <f t="shared" si="139"/>
        <v>3.3E-3</v>
      </c>
      <c r="G143" s="24">
        <f t="shared" si="140"/>
        <v>4.525383111169983E-3</v>
      </c>
      <c r="H143" s="22">
        <f t="shared" si="134"/>
        <v>0.30499999999999999</v>
      </c>
      <c r="I143" s="22">
        <f t="shared" si="135"/>
        <v>0.32100000000000001</v>
      </c>
      <c r="J143" s="23">
        <f>J136*(MID(A143,5,3)/255)^V143</f>
        <v>0.30169220741133218</v>
      </c>
      <c r="K143" s="23">
        <v>1E-3</v>
      </c>
      <c r="L143" s="23">
        <v>1E-3</v>
      </c>
      <c r="M143" s="25">
        <f t="shared" si="141"/>
        <v>4.525383111169983E-3</v>
      </c>
      <c r="N143" s="22">
        <f t="shared" si="136"/>
        <v>0.30499999999999999</v>
      </c>
      <c r="O143" s="22">
        <f t="shared" si="137"/>
        <v>0.32100000000000001</v>
      </c>
      <c r="P143" s="23">
        <f>P136*(MID(A143,5,3)/255)^V143</f>
        <v>0.30169220741133218</v>
      </c>
      <c r="Q143" s="23">
        <v>1E-3</v>
      </c>
      <c r="R143" s="23">
        <v>1E-3</v>
      </c>
      <c r="S143" s="25">
        <f t="shared" si="142"/>
        <v>4.525383111169983E-3</v>
      </c>
      <c r="T143" s="156">
        <f t="shared" si="143"/>
        <v>5.0000000000000001E-3</v>
      </c>
      <c r="U143" s="26">
        <f t="shared" si="144"/>
        <v>2E-3</v>
      </c>
      <c r="V143" s="78">
        <v>2.2000000000000002</v>
      </c>
    </row>
    <row r="144" spans="1:23" x14ac:dyDescent="0.3">
      <c r="A144" s="20" t="s">
        <v>75</v>
      </c>
      <c r="B144" s="22">
        <f t="shared" si="132"/>
        <v>0.30499999999999999</v>
      </c>
      <c r="C144" s="22">
        <f t="shared" si="133"/>
        <v>0.32100000000000001</v>
      </c>
      <c r="D144" s="23">
        <f>D136*(MID(A144,5,3)/255)^V144</f>
        <v>0.11780497280378818</v>
      </c>
      <c r="E144" s="23">
        <f t="shared" si="138"/>
        <v>3.3E-3</v>
      </c>
      <c r="F144" s="23">
        <f t="shared" si="139"/>
        <v>3.3E-3</v>
      </c>
      <c r="G144" s="24">
        <f t="shared" si="140"/>
        <v>1.7670745920568226E-3</v>
      </c>
      <c r="H144" s="22">
        <f t="shared" si="134"/>
        <v>0.30499999999999999</v>
      </c>
      <c r="I144" s="22">
        <f t="shared" si="135"/>
        <v>0.32100000000000001</v>
      </c>
      <c r="J144" s="23">
        <f>J136*(MID(A144,5,3)/255)^V144</f>
        <v>0.11780497280378818</v>
      </c>
      <c r="K144" s="23">
        <v>1E-3</v>
      </c>
      <c r="L144" s="23">
        <v>1E-3</v>
      </c>
      <c r="M144" s="25">
        <f t="shared" si="141"/>
        <v>1.7670745920568226E-3</v>
      </c>
      <c r="N144" s="22">
        <f t="shared" si="136"/>
        <v>0.30499999999999999</v>
      </c>
      <c r="O144" s="22">
        <f t="shared" si="137"/>
        <v>0.32100000000000001</v>
      </c>
      <c r="P144" s="23">
        <f>P136*(MID(A144,5,3)/255)^V144</f>
        <v>0.11780497280378818</v>
      </c>
      <c r="Q144" s="23">
        <v>1E-3</v>
      </c>
      <c r="R144" s="23">
        <v>1E-3</v>
      </c>
      <c r="S144" s="25">
        <f t="shared" si="142"/>
        <v>1.7670745920568226E-3</v>
      </c>
      <c r="T144" s="156">
        <f t="shared" si="143"/>
        <v>5.0000000000000001E-3</v>
      </c>
      <c r="U144" s="26">
        <f t="shared" si="144"/>
        <v>2E-3</v>
      </c>
      <c r="V144" s="78">
        <v>2.2000000000000002</v>
      </c>
    </row>
    <row r="145" spans="1:22" x14ac:dyDescent="0.3">
      <c r="A145" s="20" t="s">
        <v>76</v>
      </c>
      <c r="B145" s="22">
        <f t="shared" si="132"/>
        <v>0.30499999999999999</v>
      </c>
      <c r="C145" s="22">
        <f t="shared" si="133"/>
        <v>0.32100000000000001</v>
      </c>
      <c r="D145" s="23">
        <f>D136*(MID(A145,5,3)/255)^V145</f>
        <v>2.2028176188956559E-2</v>
      </c>
      <c r="E145" s="23">
        <f t="shared" si="138"/>
        <v>4.5000000000000005E-3</v>
      </c>
      <c r="F145" s="23">
        <f t="shared" si="139"/>
        <v>4.5000000000000005E-3</v>
      </c>
      <c r="G145" s="24">
        <f t="shared" si="140"/>
        <v>6.6084528566869678E-4</v>
      </c>
      <c r="H145" s="22">
        <f t="shared" si="134"/>
        <v>0.30499999999999999</v>
      </c>
      <c r="I145" s="22">
        <f t="shared" si="135"/>
        <v>0.32100000000000001</v>
      </c>
      <c r="J145" s="23">
        <f>J136*(MID(A145,5,3)/255)^V145</f>
        <v>2.2028176188956559E-2</v>
      </c>
      <c r="K145" s="23">
        <v>1E-3</v>
      </c>
      <c r="L145" s="23">
        <v>1E-3</v>
      </c>
      <c r="M145" s="25">
        <f t="shared" si="141"/>
        <v>6.6084528566869678E-4</v>
      </c>
      <c r="N145" s="22">
        <f t="shared" si="136"/>
        <v>0.30499999999999999</v>
      </c>
      <c r="O145" s="22">
        <f t="shared" si="137"/>
        <v>0.32100000000000001</v>
      </c>
      <c r="P145" s="23">
        <f>P136*(MID(A145,5,3)/255)^V145</f>
        <v>2.2028176188956559E-2</v>
      </c>
      <c r="Q145" s="23">
        <v>1E-3</v>
      </c>
      <c r="R145" s="23">
        <v>1E-3</v>
      </c>
      <c r="S145" s="25">
        <f t="shared" si="142"/>
        <v>6.6084528566869678E-4</v>
      </c>
      <c r="T145" s="156">
        <f t="shared" si="143"/>
        <v>5.0000000000000001E-3</v>
      </c>
      <c r="U145" s="26">
        <f t="shared" si="144"/>
        <v>2E-3</v>
      </c>
      <c r="V145" s="78">
        <v>2.2000000000000002</v>
      </c>
    </row>
    <row r="146" spans="1:22" x14ac:dyDescent="0.3">
      <c r="A146" s="31" t="s">
        <v>77</v>
      </c>
      <c r="B146" s="22">
        <f t="shared" si="132"/>
        <v>0.30499999999999999</v>
      </c>
      <c r="C146" s="22">
        <f t="shared" si="133"/>
        <v>0.32100000000000001</v>
      </c>
      <c r="D146" s="23">
        <f>D136*(MID(A146,5,3)/255)^V146</f>
        <v>6.4312417404746303E-3</v>
      </c>
      <c r="E146" s="23">
        <f t="shared" si="138"/>
        <v>1</v>
      </c>
      <c r="F146" s="23">
        <f t="shared" si="139"/>
        <v>1</v>
      </c>
      <c r="G146" s="24">
        <f t="shared" si="140"/>
        <v>1000</v>
      </c>
      <c r="H146" s="22">
        <f t="shared" si="134"/>
        <v>0.30499999999999999</v>
      </c>
      <c r="I146" s="22">
        <f t="shared" si="135"/>
        <v>0.32100000000000001</v>
      </c>
      <c r="J146" s="23">
        <f>J136*(MID(A146,5,3)/255)^V146</f>
        <v>6.4312417404746303E-3</v>
      </c>
      <c r="K146" s="23">
        <v>1E-3</v>
      </c>
      <c r="L146" s="23">
        <v>1E-3</v>
      </c>
      <c r="M146" s="25">
        <f t="shared" si="141"/>
        <v>1000</v>
      </c>
      <c r="N146" s="22">
        <f t="shared" si="136"/>
        <v>0.30499999999999999</v>
      </c>
      <c r="O146" s="22">
        <f t="shared" si="137"/>
        <v>0.32100000000000001</v>
      </c>
      <c r="P146" s="23">
        <f>P136*(MID(A146,5,3)/255)^V146</f>
        <v>6.4312417404746303E-3</v>
      </c>
      <c r="Q146" s="23">
        <v>1E-3</v>
      </c>
      <c r="R146" s="23">
        <v>1E-3</v>
      </c>
      <c r="S146" s="25">
        <f t="shared" si="142"/>
        <v>1000</v>
      </c>
      <c r="T146" s="156">
        <f t="shared" si="143"/>
        <v>1</v>
      </c>
      <c r="U146" s="26">
        <f t="shared" si="144"/>
        <v>1</v>
      </c>
      <c r="V146" s="79">
        <v>2.2000000000000002</v>
      </c>
    </row>
    <row r="147" spans="1:22" x14ac:dyDescent="0.3">
      <c r="A147" s="9" t="s">
        <v>78</v>
      </c>
      <c r="B147" s="11">
        <f t="shared" si="132"/>
        <v>0.30499999999999999</v>
      </c>
      <c r="C147" s="11">
        <f t="shared" si="133"/>
        <v>0.32100000000000001</v>
      </c>
      <c r="D147" s="13">
        <v>15</v>
      </c>
      <c r="E147" s="11">
        <f>IF(D147&lt;$Z$39,1,IF(RIGHT(A147,2)="_1",1.5*IF(D147&gt;$AG$20,$AI$20,IF(AND(D147&lt;=$AH$21,D147&gt;$AG$21),$AI$21,IF(AND(D147&lt;=$AH$22,D147&gt;$AG$22),$AI$22,IF(AND(D147&lt;=$AH$23,D147&gt;$AG$23),$AI$23,IF(AND(D147&lt;=$AH$24,D147&gt;$AG$24),$AI$24,$AI$25))))),IF(D147&gt;$AG$20,$AI$20,IF(AND(D147&lt;=$AH$21,D147&gt;$AG$21),$AI$21,IF(AND(D147&lt;=$AH$22,D147&gt;$AG$22),$AI$22,IF(AND(D147&lt;=$AH$23,D147&gt;$AG$23),$AI$23,IF(AND(D147&lt;=$AH$24,D147&gt;$AG$24),$AI$24,$AI$25)))))))</f>
        <v>1.2000000000000001E-3</v>
      </c>
      <c r="F147" s="112">
        <f>IF(D147&lt;$Z$39,1,IF(RIGHT(A147,2)="_1",1.5*IF(D147&gt;$AG$20,$AI$20,IF(AND(D147&lt;=$AH$21,D147&gt;$AG$21),$AI$21,IF(AND(D147&lt;=$AH$22,D147&gt;$AG$22),$AI$22,IF(AND(D147&lt;=$AH$23,D147&gt;$AG$23),$AI$23,IF(AND(D147&lt;=$AH$24,D147&gt;$AG$24),$AI$24,$AI$25))))),IF(D147&gt;$AG$20,$AI$20,IF(AND(D147&lt;=$AH$21,D147&gt;$AG$21),$AI$21,IF(AND(D147&lt;=$AH$22,D147&gt;$AG$22),$AI$22,IF(AND(D147&lt;=$AH$23,D147&gt;$AG$23),$AI$23,IF(AND(D147&lt;=$AH$24,D147&gt;$AG$24),$AI$24,$AI$25)))))))</f>
        <v>1.2000000000000001E-3</v>
      </c>
      <c r="G147" s="14">
        <f>IF(D147&lt;$Z$39,1000,IF(RIGHT(A147,2)="_1",1.5*IF(D147&gt;$AG$30,D147*$AI$30,IF(AND(D147&lt;=$AH$31,D147&gt;$AG$31),D147*$AI$31,IF(AND(D147&lt;=$AH$32,D147&gt;$AG$32),D147*$AI$32,IF(AND(D147&lt;=$AH$33,D147&gt;$AG$33),D147*$AI$33,IF(AND(D147&lt;=$AH$34,D147&gt;$AG$34),D147*$AI$34,D147*$AI$35))))),IF(D147&gt;$AG$30,D147*$AI$30,IF(AND(D147&lt;=$AH$31,D147&gt;$AG$31),D147*$AI$31,IF(AND(D147&lt;=$AH$32,D147&gt;$AG$32),D147*$AI$32,IF(AND(D147&lt;=$AH$33,D147&gt;$AG$33),D147*$AI$33,IF(AND(D147&lt;=$AH$34,D147&gt;$AG$34),D147*$AI$34,D147*$AI$35)))))))</f>
        <v>0.11249999999999999</v>
      </c>
      <c r="H147" s="11">
        <f t="shared" si="134"/>
        <v>0.30499999999999999</v>
      </c>
      <c r="I147" s="11">
        <f t="shared" si="135"/>
        <v>0.32100000000000001</v>
      </c>
      <c r="J147" s="13">
        <v>15</v>
      </c>
      <c r="K147" s="13">
        <v>1E-3</v>
      </c>
      <c r="L147" s="13">
        <v>1E-3</v>
      </c>
      <c r="M147" s="15">
        <f>IF(J147&lt;$Z$39,1000,IF(RIGHT(A147,2)="_1",1.5*IF(J147&gt;$AG$30,J147*$AJ$30,IF(AND(J147&lt;=$AH$31,J147&gt;$AG$31),J147*$AJ$31,IF(AND(J147&lt;=$AH$32,J147&gt;$AG$32),J147*$AJ$32,IF(AND(J147&lt;=$AH$33,J147&gt;$AG$33),J147*$AJ$33,IF(AND(J147&lt;=$AH$34,J147&gt;$AG$34),J147*$AJ$34,J147*$AJ$35))))),IF(J147&gt;$AG$30,J147*$AJ$30,IF(AND(J147&lt;=$AH$31,J147&gt;$AG$31),J147*$AJ$31,IF(AND(J147&lt;=$AH$32,J147&gt;$AG$32),J147*$AJ$32,IF(AND(J147&lt;=$AH$33,J147&gt;$AG$33),J147*$AJ$33,IF(AND(J147&lt;=$AH$34,J147&gt;$AG$34),J147*$AJ$34,J147*$AJ$35)))))))</f>
        <v>6.7500000000000004E-2</v>
      </c>
      <c r="N147" s="11">
        <f t="shared" si="136"/>
        <v>0.30499999999999999</v>
      </c>
      <c r="O147" s="11">
        <f t="shared" si="137"/>
        <v>0.32100000000000001</v>
      </c>
      <c r="P147" s="13">
        <v>15</v>
      </c>
      <c r="Q147" s="13">
        <v>1E-3</v>
      </c>
      <c r="R147" s="13">
        <v>1E-3</v>
      </c>
      <c r="S147" s="15">
        <f>IF(P147&lt;$Z$39,1000,IF(RIGHT(G147,2)="_1",1.5*IF(P147&gt;$AG$30,P147*$AJ$30,IF(AND(P147&lt;=$AH$31,P147&gt;$AG$31),P147*$AJ$31,IF(AND(P147&lt;=$AH$32,P147&gt;$AG$32),P147*$AJ$32,IF(AND(P147&lt;=$AH$33,P147&gt;$AG$33),P147*$AJ$33,IF(AND(P147&lt;=$AH$34,P147&gt;$AG$34),P147*$AJ$34,P147*$AJ$35))))),IF(P147&gt;$AG$30,P147*$AJ$30,IF(AND(P147&lt;=$AH$31,P147&gt;$AG$31),P147*$AJ$31,IF(AND(P147&lt;=$AH$32,P147&gt;$AG$32),P147*$AJ$32,IF(AND(P147&lt;=$AH$33,P147&gt;$AG$33),P147*$AJ$33,IF(AND(P147&lt;=$AH$34,P147&gt;$AG$34),P147*$AJ$34,P147*$AJ$35)))))))</f>
        <v>6.7500000000000004E-2</v>
      </c>
      <c r="T147" s="155">
        <f>IF(J147&lt;$Z$39,1,IF(RIGHT(A147,2)="_1",1.5*IF(J147&gt;$Y$30,$AA$30,IF(AND(J147&lt;=$Z$31,J147&gt;$Y$31),$AA$31,IF(AND(J147&lt;=$Z$32,J147&gt;$Y$32),$AA$32,IF(AND(J147&lt;=$Z$33,J147&gt;$Y$33),$AA$33,IF(AND(J147&lt;=$Z$34,J147&gt;$Y$34),$AA$34,$AA$35))))),IF(J147&gt;$Y$30,$AA$30,IF(AND(J147&lt;=$Z$31,J147&gt;$Y$31),$AA$31,IF(AND(J147&lt;=$Z$32,J147&gt;$Y$32),$AA$32,IF(AND(J147&lt;=$Z$33,J147&gt;$Y$33),$AA$33,IF(AND(J147&lt;=$Z$34,J147&gt;$Y$34),$AA$34,$AA$35)))))))</f>
        <v>1.7000000000000001E-2</v>
      </c>
      <c r="U147" s="16">
        <f>IF(J147&lt;$Z$39,1,IF(RIGHT(B147,2)="_1",1.5*IF(J147&gt;$Y$30,$AB$30,IF(AND(J147&lt;=$Z$31,J147&gt;$Y$31),$AB$31,IF(AND(J147&lt;=$Z$32,J147&gt;$Y$32),$AB$32,IF(AND(J147&lt;=$Z$33,J147&gt;$Y$33),$AB$33,IF(AND(J147&lt;=$Z$34,J147&gt;$Y$34),$AB$34,$AB$35))))),IF(J147&gt;$Y$30,$AB$30,IF(AND(J147&lt;=$Z$31,J147&gt;$Y$31),$AB$31,IF(AND(J147&lt;=$Z$32,J147&gt;$Y$32),$AB$32,IF(AND(J147&lt;=$Z$33,J147&gt;$Y$33),$AB$33,IF(AND(J147&lt;=$Z$34,J147&gt;$Y$34),$AB$34,$AB$35)))))))</f>
        <v>4.0000000000000001E-3</v>
      </c>
      <c r="V147" s="77" t="s">
        <v>11</v>
      </c>
    </row>
    <row r="148" spans="1:22" x14ac:dyDescent="0.3">
      <c r="A148" s="20" t="s">
        <v>79</v>
      </c>
      <c r="B148" s="22">
        <f t="shared" si="132"/>
        <v>0.30499999999999999</v>
      </c>
      <c r="C148" s="22">
        <f t="shared" si="133"/>
        <v>0.32100000000000001</v>
      </c>
      <c r="D148" s="23">
        <f>D147*(MID(A148,5,3)/255)^V148</f>
        <v>7.9428483362591589</v>
      </c>
      <c r="E148" s="23">
        <f t="shared" ref="E148:E157" si="145">IF(D148&lt;$Z$39,1,IF(RIGHT(A148,2)="_1",1.5*IF(D148&gt;$AG$20,$AI$20,IF(AND(D148&lt;=$AH$21,D148&gt;$AG$21),$AI$21,IF(AND(D148&lt;=$AH$22,D148&gt;$AG$22),$AI$22,IF(AND(D148&lt;=$AH$23,D148&gt;$AG$23),$AI$23,IF(AND(D148&lt;=$AH$24,D148&gt;$AG$24),$AI$24,$AI$25))))),IF(D148&gt;$AG$20,$AI$20,IF(AND(D148&lt;=$AH$21,D148&gt;$AG$21),$AI$21,IF(AND(D148&lt;=$AH$22,D148&gt;$AG$22),$AI$22,IF(AND(D148&lt;=$AH$23,D148&gt;$AG$23),$AI$23,IF(AND(D148&lt;=$AH$24,D148&gt;$AG$24),$AI$24,$AI$25)))))))</f>
        <v>1.2000000000000001E-3</v>
      </c>
      <c r="F148" s="23">
        <f t="shared" ref="F148:F157" si="146">IF(D148&lt;$Z$39,1,IF(RIGHT(A148,2)="_1",1.5*IF(D148&gt;$AG$20,$AI$20,IF(AND(D148&lt;=$AH$21,D148&gt;$AG$21),$AI$21,IF(AND(D148&lt;=$AH$22,D148&gt;$AG$22),$AI$22,IF(AND(D148&lt;=$AH$23,D148&gt;$AG$23),$AI$23,IF(AND(D148&lt;=$AH$24,D148&gt;$AG$24),$AI$24,$AI$25))))),IF(D148&gt;$AG$20,$AI$20,IF(AND(D148&lt;=$AH$21,D148&gt;$AG$21),$AI$21,IF(AND(D148&lt;=$AH$22,D148&gt;$AG$22),$AI$22,IF(AND(D148&lt;=$AH$23,D148&gt;$AG$23),$AI$23,IF(AND(D148&lt;=$AH$24,D148&gt;$AG$24),$AI$24,$AI$25)))))))</f>
        <v>1.2000000000000001E-3</v>
      </c>
      <c r="G148" s="24">
        <f t="shared" ref="G148:G157" si="147">IF(D148&lt;$Z$39,1000,IF(RIGHT(A148,2)="_1",1.5*IF(D148&gt;$AG$30,D148*$AI$30,IF(AND(D148&lt;=$AH$31,D148&gt;$AG$31),D148*$AI$31,IF(AND(D148&lt;=$AH$32,D148&gt;$AG$32),D148*$AI$32,IF(AND(D148&lt;=$AH$33,D148&gt;$AG$33),D148*$AI$33,IF(AND(D148&lt;=$AH$34,D148&gt;$AG$34),D148*$AI$34,D148*$AI$35))))),IF(D148&gt;$AG$30,D148*$AI$30,IF(AND(D148&lt;=$AH$31,D148&gt;$AG$31),D148*$AI$31,IF(AND(D148&lt;=$AH$32,D148&gt;$AG$32),D148*$AI$32,IF(AND(D148&lt;=$AH$33,D148&gt;$AG$33),D148*$AI$33,IF(AND(D148&lt;=$AH$34,D148&gt;$AG$34),D148*$AI$34,D148*$AI$35)))))))</f>
        <v>5.9571362521943692E-2</v>
      </c>
      <c r="H148" s="22">
        <f t="shared" si="134"/>
        <v>0.30499999999999999</v>
      </c>
      <c r="I148" s="22">
        <f t="shared" si="135"/>
        <v>0.32100000000000001</v>
      </c>
      <c r="J148" s="23">
        <f>J147*(MID(A148,5,3)/255)^V148</f>
        <v>7.9428483362591589</v>
      </c>
      <c r="K148" s="23">
        <v>1E-3</v>
      </c>
      <c r="L148" s="23">
        <v>1E-3</v>
      </c>
      <c r="M148" s="25">
        <f t="shared" ref="M148:M157" si="148">IF(J148&lt;$Z$39,1000,IF(RIGHT(A148,2)="_1",1.5*IF(J148&gt;$AG$30,J148*$AJ$30,IF(AND(J148&lt;=$AH$31,J148&gt;$AG$31),J148*$AJ$31,IF(AND(J148&lt;=$AH$32,J148&gt;$AG$32),J148*$AJ$32,IF(AND(J148&lt;=$AH$33,J148&gt;$AG$33),J148*$AJ$33,IF(AND(J148&lt;=$AH$34,J148&gt;$AG$34),J148*$AJ$34,J148*$AJ$35))))),IF(J148&gt;$AG$30,J148*$AJ$30,IF(AND(J148&lt;=$AH$31,J148&gt;$AG$31),J148*$AJ$31,IF(AND(J148&lt;=$AH$32,J148&gt;$AG$32),J148*$AJ$32,IF(AND(J148&lt;=$AH$33,J148&gt;$AG$33),J148*$AJ$33,IF(AND(J148&lt;=$AH$34,J148&gt;$AG$34),J148*$AJ$34,J148*$AJ$35)))))))</f>
        <v>3.5742817513166221E-2</v>
      </c>
      <c r="N148" s="22">
        <f t="shared" si="136"/>
        <v>0.30499999999999999</v>
      </c>
      <c r="O148" s="22">
        <f t="shared" si="137"/>
        <v>0.32100000000000001</v>
      </c>
      <c r="P148" s="23">
        <f>P147*(MID(A148,5,3)/255)^V148</f>
        <v>7.9428483362591589</v>
      </c>
      <c r="Q148" s="23">
        <v>1E-3</v>
      </c>
      <c r="R148" s="23">
        <v>1E-3</v>
      </c>
      <c r="S148" s="25">
        <f t="shared" ref="S148:S157" si="149">IF(P148&lt;$Z$39,1000,IF(RIGHT(G148,2)="_1",1.5*IF(P148&gt;$AG$30,P148*$AJ$30,IF(AND(P148&lt;=$AH$31,P148&gt;$AG$31),P148*$AJ$31,IF(AND(P148&lt;=$AH$32,P148&gt;$AG$32),P148*$AJ$32,IF(AND(P148&lt;=$AH$33,P148&gt;$AG$33),P148*$AJ$33,IF(AND(P148&lt;=$AH$34,P148&gt;$AG$34),P148*$AJ$34,P148*$AJ$35))))),IF(P148&gt;$AG$30,P148*$AJ$30,IF(AND(P148&lt;=$AH$31,P148&gt;$AG$31),P148*$AJ$31,IF(AND(P148&lt;=$AH$32,P148&gt;$AG$32),P148*$AJ$32,IF(AND(P148&lt;=$AH$33,P148&gt;$AG$33),P148*$AJ$33,IF(AND(P148&lt;=$AH$34,P148&gt;$AG$34),P148*$AJ$34,P148*$AJ$35)))))))</f>
        <v>3.5742817513166221E-2</v>
      </c>
      <c r="T148" s="156">
        <f t="shared" ref="T148:T157" si="150">IF(J148&lt;$Z$39,1,IF(RIGHT(A148,2)="_1",1.5*IF(J148&gt;$Y$30,$AA$30,IF(AND(J148&lt;=$Z$31,J148&gt;$Y$31),$AA$31,IF(AND(J148&lt;=$Z$32,J148&gt;$Y$32),$AA$32,IF(AND(J148&lt;=$Z$33,J148&gt;$Y$33),$AA$33,IF(AND(J148&lt;=$Z$34,J148&gt;$Y$34),$AA$34,$AA$35))))),IF(J148&gt;$Y$30,$AA$30,IF(AND(J148&lt;=$Z$31,J148&gt;$Y$31),$AA$31,IF(AND(J148&lt;=$Z$32,J148&gt;$Y$32),$AA$32,IF(AND(J148&lt;=$Z$33,J148&gt;$Y$33),$AA$33,IF(AND(J148&lt;=$Z$34,J148&gt;$Y$34),$AA$34,$AA$35)))))))</f>
        <v>2.3E-2</v>
      </c>
      <c r="U148" s="26">
        <f t="shared" ref="U148:U157" si="151">IF(J148&lt;$Z$39,1,IF(RIGHT(B148,2)="_1",1.5*IF(J148&gt;$Y$30,$AB$30,IF(AND(J148&lt;=$Z$31,J148&gt;$Y$31),$AB$31,IF(AND(J148&lt;=$Z$32,J148&gt;$Y$32),$AB$32,IF(AND(J148&lt;=$Z$33,J148&gt;$Y$33),$AB$33,IF(AND(J148&lt;=$Z$34,J148&gt;$Y$34),$AB$34,$AB$35))))),IF(J148&gt;$Y$30,$AB$30,IF(AND(J148&lt;=$Z$31,J148&gt;$Y$31),$AB$31,IF(AND(J148&lt;=$Z$32,J148&gt;$Y$32),$AB$32,IF(AND(J148&lt;=$Z$33,J148&gt;$Y$33),$AB$33,IF(AND(J148&lt;=$Z$34,J148&gt;$Y$34),$AB$34,$AB$35)))))))</f>
        <v>5.0000000000000001E-3</v>
      </c>
      <c r="V148" s="78">
        <v>2.2000000000000002</v>
      </c>
    </row>
    <row r="149" spans="1:22" x14ac:dyDescent="0.3">
      <c r="A149" s="20" t="s">
        <v>80</v>
      </c>
      <c r="B149" s="22">
        <f t="shared" si="132"/>
        <v>0.30499999999999999</v>
      </c>
      <c r="C149" s="22">
        <f t="shared" si="133"/>
        <v>0.32100000000000001</v>
      </c>
      <c r="D149" s="23">
        <f>D147*(MID(A149,5,3)/255)^V149</f>
        <v>3.2364659941409251</v>
      </c>
      <c r="E149" s="23">
        <f t="shared" si="145"/>
        <v>3.3E-3</v>
      </c>
      <c r="F149" s="23">
        <f t="shared" si="146"/>
        <v>3.3E-3</v>
      </c>
      <c r="G149" s="24">
        <f t="shared" si="147"/>
        <v>2.4273494956056938E-2</v>
      </c>
      <c r="H149" s="22">
        <f t="shared" si="134"/>
        <v>0.30499999999999999</v>
      </c>
      <c r="I149" s="22">
        <f t="shared" si="135"/>
        <v>0.32100000000000001</v>
      </c>
      <c r="J149" s="23">
        <f>J147*(MID(A149,5,3)/255)^V149</f>
        <v>3.2364659941409251</v>
      </c>
      <c r="K149" s="23">
        <v>1E-3</v>
      </c>
      <c r="L149" s="23">
        <v>1E-3</v>
      </c>
      <c r="M149" s="25">
        <f t="shared" si="148"/>
        <v>1.4564096973634165E-2</v>
      </c>
      <c r="N149" s="22">
        <f t="shared" si="136"/>
        <v>0.30499999999999999</v>
      </c>
      <c r="O149" s="22">
        <f t="shared" si="137"/>
        <v>0.32100000000000001</v>
      </c>
      <c r="P149" s="23">
        <f>P147*(MID(A149,5,3)/255)^V149</f>
        <v>3.2364659941409251</v>
      </c>
      <c r="Q149" s="23">
        <v>1E-3</v>
      </c>
      <c r="R149" s="23">
        <v>1E-3</v>
      </c>
      <c r="S149" s="25">
        <f t="shared" si="149"/>
        <v>1.4564096973634165E-2</v>
      </c>
      <c r="T149" s="156">
        <f t="shared" si="150"/>
        <v>5.0000000000000001E-3</v>
      </c>
      <c r="U149" s="26">
        <f t="shared" si="151"/>
        <v>2E-3</v>
      </c>
      <c r="V149" s="78">
        <v>2.2000000000000002</v>
      </c>
    </row>
    <row r="150" spans="1:22" x14ac:dyDescent="0.3">
      <c r="A150" s="105" t="s">
        <v>234</v>
      </c>
      <c r="B150" s="22">
        <f t="shared" si="132"/>
        <v>0.30499999999999999</v>
      </c>
      <c r="C150" s="22">
        <f t="shared" si="133"/>
        <v>0.32100000000000001</v>
      </c>
      <c r="D150" s="23">
        <f>D147*(MID(A150,5,3)/255)^V150</f>
        <v>1.7088140010949908</v>
      </c>
      <c r="E150" s="23">
        <f t="shared" si="145"/>
        <v>3.3E-3</v>
      </c>
      <c r="F150" s="23">
        <f t="shared" si="146"/>
        <v>3.3E-3</v>
      </c>
      <c r="G150" s="24">
        <f t="shared" si="147"/>
        <v>1.281610500821243E-2</v>
      </c>
      <c r="H150" s="22">
        <f t="shared" si="134"/>
        <v>0.30499999999999999</v>
      </c>
      <c r="I150" s="22">
        <f t="shared" si="135"/>
        <v>0.32100000000000001</v>
      </c>
      <c r="J150" s="23">
        <f>J147*(MID(A150,5,3)/255)^V150</f>
        <v>1.7088140010949908</v>
      </c>
      <c r="K150" s="23">
        <v>1E-3</v>
      </c>
      <c r="L150" s="23">
        <v>1E-3</v>
      </c>
      <c r="M150" s="25">
        <f t="shared" si="148"/>
        <v>7.6896630049274597E-3</v>
      </c>
      <c r="N150" s="22">
        <f t="shared" si="136"/>
        <v>0.30499999999999999</v>
      </c>
      <c r="O150" s="22">
        <f t="shared" si="137"/>
        <v>0.32100000000000001</v>
      </c>
      <c r="P150" s="23">
        <f>P147*(MID(A150,5,3)/255)^V150</f>
        <v>1.7088140010949908</v>
      </c>
      <c r="Q150" s="23">
        <v>1E-3</v>
      </c>
      <c r="R150" s="23">
        <v>1E-3</v>
      </c>
      <c r="S150" s="25">
        <f t="shared" si="149"/>
        <v>7.6896630049274597E-3</v>
      </c>
      <c r="T150" s="156">
        <f t="shared" si="150"/>
        <v>5.0000000000000001E-3</v>
      </c>
      <c r="U150" s="26">
        <f t="shared" si="151"/>
        <v>2E-3</v>
      </c>
      <c r="V150" s="78">
        <v>2.2000000000000002</v>
      </c>
    </row>
    <row r="151" spans="1:22" x14ac:dyDescent="0.3">
      <c r="A151" s="20" t="s">
        <v>235</v>
      </c>
      <c r="B151" s="22">
        <f t="shared" si="132"/>
        <v>0.30499999999999999</v>
      </c>
      <c r="C151" s="22">
        <f t="shared" si="133"/>
        <v>0.32100000000000001</v>
      </c>
      <c r="D151" s="23">
        <f>D147*(MID(A151,5,3)/255)^V151</f>
        <v>0.69223263633526422</v>
      </c>
      <c r="E151" s="23">
        <f t="shared" si="145"/>
        <v>3.3E-3</v>
      </c>
      <c r="F151" s="23">
        <f t="shared" si="146"/>
        <v>3.3E-3</v>
      </c>
      <c r="G151" s="24">
        <f t="shared" si="147"/>
        <v>5.1917447725144811E-3</v>
      </c>
      <c r="H151" s="22">
        <f t="shared" si="134"/>
        <v>0.30499999999999999</v>
      </c>
      <c r="I151" s="22">
        <f t="shared" si="135"/>
        <v>0.32100000000000001</v>
      </c>
      <c r="J151" s="23">
        <f>J147*(MID(A151,5,3)/255)^V151</f>
        <v>0.69223263633526422</v>
      </c>
      <c r="K151" s="23">
        <v>1E-3</v>
      </c>
      <c r="L151" s="23">
        <v>1E-3</v>
      </c>
      <c r="M151" s="25">
        <f t="shared" si="148"/>
        <v>3.1150468635086893E-3</v>
      </c>
      <c r="N151" s="22">
        <f t="shared" si="136"/>
        <v>0.30499999999999999</v>
      </c>
      <c r="O151" s="22">
        <f t="shared" si="137"/>
        <v>0.32100000000000001</v>
      </c>
      <c r="P151" s="23">
        <f>P147*(MID(A151,5,3)/255)^V151</f>
        <v>0.69223263633526422</v>
      </c>
      <c r="Q151" s="23">
        <v>1E-3</v>
      </c>
      <c r="R151" s="23">
        <v>1E-3</v>
      </c>
      <c r="S151" s="25">
        <f t="shared" si="149"/>
        <v>3.1150468635086893E-3</v>
      </c>
      <c r="T151" s="156">
        <f t="shared" si="150"/>
        <v>5.0000000000000001E-3</v>
      </c>
      <c r="U151" s="26">
        <f t="shared" si="151"/>
        <v>2E-3</v>
      </c>
      <c r="V151" s="78">
        <v>2.2000000000000002</v>
      </c>
    </row>
    <row r="152" spans="1:22" x14ac:dyDescent="0.3">
      <c r="A152" s="105" t="s">
        <v>236</v>
      </c>
      <c r="B152" s="22">
        <f t="shared" si="132"/>
        <v>0.30499999999999999</v>
      </c>
      <c r="C152" s="22">
        <f t="shared" si="133"/>
        <v>0.32100000000000001</v>
      </c>
      <c r="D152" s="23">
        <f>D147*(MID(A152,5,3)/255)^V152</f>
        <v>0.36334413101301355</v>
      </c>
      <c r="E152" s="23">
        <f t="shared" si="145"/>
        <v>3.3E-3</v>
      </c>
      <c r="F152" s="23">
        <f t="shared" si="146"/>
        <v>3.3E-3</v>
      </c>
      <c r="G152" s="24">
        <f t="shared" si="147"/>
        <v>5.4501619651952026E-3</v>
      </c>
      <c r="H152" s="22">
        <f t="shared" si="134"/>
        <v>0.30499999999999999</v>
      </c>
      <c r="I152" s="22">
        <f t="shared" si="135"/>
        <v>0.32100000000000001</v>
      </c>
      <c r="J152" s="23">
        <f>J147*(MID(A152,5,3)/255)^V152</f>
        <v>0.36334413101301355</v>
      </c>
      <c r="K152" s="23">
        <v>1E-3</v>
      </c>
      <c r="L152" s="23">
        <v>1E-3</v>
      </c>
      <c r="M152" s="25">
        <f t="shared" si="148"/>
        <v>5.4501619651952026E-3</v>
      </c>
      <c r="N152" s="22">
        <f t="shared" si="136"/>
        <v>0.30499999999999999</v>
      </c>
      <c r="O152" s="22">
        <f t="shared" si="137"/>
        <v>0.32100000000000001</v>
      </c>
      <c r="P152" s="23">
        <f>P147*(MID(A152,5,3)/255)^V152</f>
        <v>0.36334413101301355</v>
      </c>
      <c r="Q152" s="23">
        <v>1E-3</v>
      </c>
      <c r="R152" s="23">
        <v>1E-3</v>
      </c>
      <c r="S152" s="25">
        <f t="shared" si="149"/>
        <v>5.4501619651952026E-3</v>
      </c>
      <c r="T152" s="156">
        <f t="shared" si="150"/>
        <v>5.0000000000000001E-3</v>
      </c>
      <c r="U152" s="26">
        <f t="shared" si="151"/>
        <v>2E-3</v>
      </c>
      <c r="V152" s="78">
        <v>2.2000000000000002</v>
      </c>
    </row>
    <row r="153" spans="1:22" x14ac:dyDescent="0.3">
      <c r="A153" s="20" t="s">
        <v>237</v>
      </c>
      <c r="B153" s="22">
        <f t="shared" si="132"/>
        <v>0.30499999999999999</v>
      </c>
      <c r="C153" s="22">
        <f t="shared" si="133"/>
        <v>0.32100000000000001</v>
      </c>
      <c r="D153" s="23">
        <f>D147*(MID(A153,5,3)/255)^V153</f>
        <v>0.14544493052487337</v>
      </c>
      <c r="E153" s="23">
        <f t="shared" si="145"/>
        <v>3.3E-3</v>
      </c>
      <c r="F153" s="23">
        <f t="shared" si="146"/>
        <v>3.3E-3</v>
      </c>
      <c r="G153" s="24">
        <f t="shared" si="147"/>
        <v>2.1816739578731006E-3</v>
      </c>
      <c r="H153" s="22">
        <f t="shared" si="134"/>
        <v>0.30499999999999999</v>
      </c>
      <c r="I153" s="22">
        <f t="shared" si="135"/>
        <v>0.32100000000000001</v>
      </c>
      <c r="J153" s="23">
        <f>J147*(MID(A153,5,3)/255)^V153</f>
        <v>0.14544493052487337</v>
      </c>
      <c r="K153" s="23">
        <v>1E-3</v>
      </c>
      <c r="L153" s="23">
        <v>1E-3</v>
      </c>
      <c r="M153" s="25">
        <f t="shared" si="148"/>
        <v>2.1816739578731006E-3</v>
      </c>
      <c r="N153" s="22">
        <f t="shared" si="136"/>
        <v>0.30499999999999999</v>
      </c>
      <c r="O153" s="22">
        <f t="shared" si="137"/>
        <v>0.32100000000000001</v>
      </c>
      <c r="P153" s="23">
        <f>P147*(MID(A153,5,3)/255)^V153</f>
        <v>0.14544493052487337</v>
      </c>
      <c r="Q153" s="23">
        <v>1E-3</v>
      </c>
      <c r="R153" s="23">
        <v>1E-3</v>
      </c>
      <c r="S153" s="25">
        <f t="shared" si="149"/>
        <v>2.1816739578731006E-3</v>
      </c>
      <c r="T153" s="156">
        <f t="shared" si="150"/>
        <v>5.0000000000000001E-3</v>
      </c>
      <c r="U153" s="26">
        <f t="shared" si="151"/>
        <v>2E-3</v>
      </c>
      <c r="V153" s="78">
        <v>2.2000000000000002</v>
      </c>
    </row>
    <row r="154" spans="1:22" x14ac:dyDescent="0.3">
      <c r="A154" s="105" t="s">
        <v>238</v>
      </c>
      <c r="B154" s="22">
        <f t="shared" si="132"/>
        <v>0.30499999999999999</v>
      </c>
      <c r="C154" s="22">
        <f t="shared" si="133"/>
        <v>0.32100000000000001</v>
      </c>
      <c r="D154" s="23">
        <f>D147*(MID(A154,5,3)/255)^V154</f>
        <v>7.5423051852833045E-2</v>
      </c>
      <c r="E154" s="23">
        <f t="shared" si="145"/>
        <v>3.7499999999999999E-3</v>
      </c>
      <c r="F154" s="23">
        <f t="shared" si="146"/>
        <v>3.7499999999999999E-3</v>
      </c>
      <c r="G154" s="24">
        <f t="shared" si="147"/>
        <v>1.1313457777924957E-3</v>
      </c>
      <c r="H154" s="22">
        <f t="shared" si="134"/>
        <v>0.30499999999999999</v>
      </c>
      <c r="I154" s="22">
        <f t="shared" si="135"/>
        <v>0.32100000000000001</v>
      </c>
      <c r="J154" s="23">
        <f>J147*(MID(A154,5,3)/255)^V154</f>
        <v>7.5423051852833045E-2</v>
      </c>
      <c r="K154" s="23">
        <v>1E-3</v>
      </c>
      <c r="L154" s="23">
        <v>1E-3</v>
      </c>
      <c r="M154" s="25">
        <f t="shared" si="148"/>
        <v>1.1313457777924957E-3</v>
      </c>
      <c r="N154" s="22">
        <f t="shared" si="136"/>
        <v>0.30499999999999999</v>
      </c>
      <c r="O154" s="22">
        <f t="shared" si="137"/>
        <v>0.32100000000000001</v>
      </c>
      <c r="P154" s="23">
        <f>P147*(MID(A154,5,3)/255)^V154</f>
        <v>7.5423051852833045E-2</v>
      </c>
      <c r="Q154" s="23">
        <v>1E-3</v>
      </c>
      <c r="R154" s="23">
        <v>1E-3</v>
      </c>
      <c r="S154" s="25">
        <f t="shared" si="149"/>
        <v>1.1313457777924957E-3</v>
      </c>
      <c r="T154" s="156">
        <f t="shared" si="150"/>
        <v>5.0000000000000001E-3</v>
      </c>
      <c r="U154" s="26">
        <f t="shared" si="151"/>
        <v>2E-3</v>
      </c>
      <c r="V154" s="78">
        <v>2.2000000000000002</v>
      </c>
    </row>
    <row r="155" spans="1:22" x14ac:dyDescent="0.3">
      <c r="A155" s="20" t="s">
        <v>81</v>
      </c>
      <c r="B155" s="22">
        <f t="shared" si="132"/>
        <v>0.30499999999999999</v>
      </c>
      <c r="C155" s="22">
        <f t="shared" si="133"/>
        <v>0.32100000000000001</v>
      </c>
      <c r="D155" s="23">
        <f>D147*(MID(A155,5,3)/255)^V155</f>
        <v>2.9451243200947046E-2</v>
      </c>
      <c r="E155" s="23">
        <f t="shared" si="145"/>
        <v>4.5000000000000005E-3</v>
      </c>
      <c r="F155" s="23">
        <f t="shared" si="146"/>
        <v>4.5000000000000005E-3</v>
      </c>
      <c r="G155" s="24">
        <f t="shared" si="147"/>
        <v>8.8353729602841131E-4</v>
      </c>
      <c r="H155" s="22">
        <f t="shared" si="134"/>
        <v>0.30499999999999999</v>
      </c>
      <c r="I155" s="22">
        <f t="shared" si="135"/>
        <v>0.32100000000000001</v>
      </c>
      <c r="J155" s="23">
        <f>J147*(MID(A155,5,3)/255)^V155</f>
        <v>2.9451243200947046E-2</v>
      </c>
      <c r="K155" s="23">
        <v>1E-3</v>
      </c>
      <c r="L155" s="23">
        <v>1E-3</v>
      </c>
      <c r="M155" s="25">
        <f t="shared" si="148"/>
        <v>8.8353729602841131E-4</v>
      </c>
      <c r="N155" s="22">
        <f t="shared" si="136"/>
        <v>0.30499999999999999</v>
      </c>
      <c r="O155" s="22">
        <f t="shared" si="137"/>
        <v>0.32100000000000001</v>
      </c>
      <c r="P155" s="23">
        <f>P147*(MID(A155,5,3)/255)^V155</f>
        <v>2.9451243200947046E-2</v>
      </c>
      <c r="Q155" s="23">
        <v>1E-3</v>
      </c>
      <c r="R155" s="23">
        <v>1E-3</v>
      </c>
      <c r="S155" s="25">
        <f t="shared" si="149"/>
        <v>8.8353729602841131E-4</v>
      </c>
      <c r="T155" s="156">
        <f t="shared" si="150"/>
        <v>5.0000000000000001E-3</v>
      </c>
      <c r="U155" s="26">
        <f t="shared" si="151"/>
        <v>2E-3</v>
      </c>
      <c r="V155" s="78">
        <v>2.2000000000000002</v>
      </c>
    </row>
    <row r="156" spans="1:22" x14ac:dyDescent="0.3">
      <c r="A156" s="20" t="s">
        <v>82</v>
      </c>
      <c r="B156" s="22">
        <f t="shared" si="132"/>
        <v>0.30499999999999999</v>
      </c>
      <c r="C156" s="22">
        <f t="shared" si="133"/>
        <v>0.32100000000000001</v>
      </c>
      <c r="D156" s="23">
        <f>D147*(MID(A156,5,3)/255)^V156</f>
        <v>5.5070440472391397E-3</v>
      </c>
      <c r="E156" s="23">
        <f t="shared" si="145"/>
        <v>1</v>
      </c>
      <c r="F156" s="23">
        <f t="shared" si="146"/>
        <v>1</v>
      </c>
      <c r="G156" s="24">
        <f t="shared" si="147"/>
        <v>1000</v>
      </c>
      <c r="H156" s="22">
        <f t="shared" si="134"/>
        <v>0.30499999999999999</v>
      </c>
      <c r="I156" s="22">
        <f t="shared" si="135"/>
        <v>0.32100000000000001</v>
      </c>
      <c r="J156" s="23">
        <f>J147*(MID(A156,5,3)/255)^V156</f>
        <v>5.5070440472391397E-3</v>
      </c>
      <c r="K156" s="23">
        <v>1E-3</v>
      </c>
      <c r="L156" s="23">
        <v>1E-3</v>
      </c>
      <c r="M156" s="25">
        <f t="shared" si="148"/>
        <v>1000</v>
      </c>
      <c r="N156" s="22">
        <f t="shared" si="136"/>
        <v>0.30499999999999999</v>
      </c>
      <c r="O156" s="22">
        <f t="shared" si="137"/>
        <v>0.32100000000000001</v>
      </c>
      <c r="P156" s="23">
        <f>P147*(MID(A156,5,3)/255)^V156</f>
        <v>5.5070440472391397E-3</v>
      </c>
      <c r="Q156" s="23">
        <v>1E-3</v>
      </c>
      <c r="R156" s="23">
        <v>1E-3</v>
      </c>
      <c r="S156" s="25">
        <f t="shared" si="149"/>
        <v>1000</v>
      </c>
      <c r="T156" s="156">
        <f t="shared" si="150"/>
        <v>1</v>
      </c>
      <c r="U156" s="26">
        <f t="shared" si="151"/>
        <v>1</v>
      </c>
      <c r="V156" s="78">
        <v>2.2000000000000002</v>
      </c>
    </row>
    <row r="157" spans="1:22" x14ac:dyDescent="0.3">
      <c r="A157" s="31" t="s">
        <v>83</v>
      </c>
      <c r="B157" s="22">
        <f t="shared" si="132"/>
        <v>0.30499999999999999</v>
      </c>
      <c r="C157" s="22">
        <f t="shared" si="133"/>
        <v>0.32100000000000001</v>
      </c>
      <c r="D157" s="23">
        <f>D147*(MID(A157,5,3)/255)^V157</f>
        <v>1.6078104351186576E-3</v>
      </c>
      <c r="E157" s="23">
        <f t="shared" si="145"/>
        <v>1</v>
      </c>
      <c r="F157" s="23">
        <f t="shared" si="146"/>
        <v>1</v>
      </c>
      <c r="G157" s="24">
        <f t="shared" si="147"/>
        <v>1000</v>
      </c>
      <c r="H157" s="22">
        <f t="shared" si="134"/>
        <v>0.30499999999999999</v>
      </c>
      <c r="I157" s="22">
        <f t="shared" si="135"/>
        <v>0.32100000000000001</v>
      </c>
      <c r="J157" s="23">
        <f>J147*(MID(A157,5,3)/255)^V157</f>
        <v>1.6078104351186576E-3</v>
      </c>
      <c r="K157" s="23">
        <v>1E-3</v>
      </c>
      <c r="L157" s="23">
        <v>1E-3</v>
      </c>
      <c r="M157" s="25">
        <f t="shared" si="148"/>
        <v>1000</v>
      </c>
      <c r="N157" s="22">
        <f t="shared" si="136"/>
        <v>0.30499999999999999</v>
      </c>
      <c r="O157" s="22">
        <f t="shared" si="137"/>
        <v>0.32100000000000001</v>
      </c>
      <c r="P157" s="23">
        <f>P147*(MID(A157,5,3)/255)^V157</f>
        <v>1.6078104351186576E-3</v>
      </c>
      <c r="Q157" s="23">
        <v>1E-3</v>
      </c>
      <c r="R157" s="23">
        <v>1E-3</v>
      </c>
      <c r="S157" s="25">
        <f t="shared" si="149"/>
        <v>1000</v>
      </c>
      <c r="T157" s="156">
        <f t="shared" si="150"/>
        <v>1</v>
      </c>
      <c r="U157" s="26">
        <f t="shared" si="151"/>
        <v>1</v>
      </c>
      <c r="V157" s="79">
        <v>2.2000000000000002</v>
      </c>
    </row>
    <row r="158" spans="1:22" x14ac:dyDescent="0.3">
      <c r="A158" s="9" t="s">
        <v>84</v>
      </c>
      <c r="B158" s="11">
        <f t="shared" si="132"/>
        <v>0.30499999999999999</v>
      </c>
      <c r="C158" s="11">
        <f t="shared" si="133"/>
        <v>0.32100000000000001</v>
      </c>
      <c r="D158" s="13">
        <v>5</v>
      </c>
      <c r="E158" s="11">
        <f t="shared" ref="E158:E168" si="152">IF(D158&lt;$Z$39,1,IF(RIGHT(A158,2)="_1",1.5*IF(D158&gt;$AG$20,$AI$20,IF(AND(D158&lt;=$AH$21,D158&gt;$AG$21),$AI$21,IF(AND(D158&lt;=$AH$22,D158&gt;$AG$22),$AI$22,IF(AND(D158&lt;=$AH$23,D158&gt;$AG$23),$AI$23,IF(AND(D158&lt;=$AH$24,D158&gt;$AG$24),$AI$24,$AI$25))))),IF(D158&gt;$AG$20,$AI$20,IF(AND(D158&lt;=$AH$21,D158&gt;$AG$21),$AI$21,IF(AND(D158&lt;=$AH$22,D158&gt;$AG$22),$AI$22,IF(AND(D158&lt;=$AH$23,D158&gt;$AG$23),$AI$23,IF(AND(D158&lt;=$AH$24,D158&gt;$AG$24),$AI$24,$AI$25)))))))</f>
        <v>1.65E-3</v>
      </c>
      <c r="F158" s="112">
        <f t="shared" ref="F158:F168" si="153">IF(D158&lt;$Z$39,1,IF(RIGHT(A158,2)="_1",1.5*IF(D158&gt;$AG$20,$AI$20,IF(AND(D158&lt;=$AH$21,D158&gt;$AG$21),$AI$21,IF(AND(D158&lt;=$AH$22,D158&gt;$AG$22),$AI$22,IF(AND(D158&lt;=$AH$23,D158&gt;$AG$23),$AI$23,IF(AND(D158&lt;=$AH$24,D158&gt;$AG$24),$AI$24,$AI$25))))),IF(D158&gt;$AG$20,$AI$20,IF(AND(D158&lt;=$AH$21,D158&gt;$AG$21),$AI$21,IF(AND(D158&lt;=$AH$22,D158&gt;$AG$22),$AI$22,IF(AND(D158&lt;=$AH$23,D158&gt;$AG$23),$AI$23,IF(AND(D158&lt;=$AH$24,D158&gt;$AG$24),$AI$24,$AI$25)))))))</f>
        <v>1.65E-3</v>
      </c>
      <c r="G158" s="14">
        <f t="shared" ref="G158:G168" si="154">IF(D158&lt;$Z$39,1000,IF(RIGHT(A158,2)="_1",1.5*IF(D158&gt;$AG$30,D158*$AI$30,IF(AND(D158&lt;=$AH$31,D158&gt;$AG$31),D158*$AI$31,IF(AND(D158&lt;=$AH$32,D158&gt;$AG$32),D158*$AI$32,IF(AND(D158&lt;=$AH$33,D158&gt;$AG$33),D158*$AI$33,IF(AND(D158&lt;=$AH$34,D158&gt;$AG$34),D158*$AI$34,D158*$AI$35))))),IF(D158&gt;$AG$30,D158*$AI$30,IF(AND(D158&lt;=$AH$31,D158&gt;$AG$31),D158*$AI$31,IF(AND(D158&lt;=$AH$32,D158&gt;$AG$32),D158*$AI$32,IF(AND(D158&lt;=$AH$33,D158&gt;$AG$33),D158*$AI$33,IF(AND(D158&lt;=$AH$34,D158&gt;$AG$34),D158*$AI$34,D158*$AI$35)))))))</f>
        <v>3.7499999999999999E-2</v>
      </c>
      <c r="H158" s="11">
        <f t="shared" si="134"/>
        <v>0.30499999999999999</v>
      </c>
      <c r="I158" s="11">
        <f t="shared" si="135"/>
        <v>0.32100000000000001</v>
      </c>
      <c r="J158" s="13">
        <v>5</v>
      </c>
      <c r="K158" s="13">
        <v>2E-3</v>
      </c>
      <c r="L158" s="13">
        <v>2E-3</v>
      </c>
      <c r="M158" s="15">
        <f t="shared" ref="M158:M168" si="155">IF(J158&lt;$Z$39,1000,IF(RIGHT(A158,2)="_1",1.5*IF(J158&gt;$AG$30,J158*$AJ$30,IF(AND(J158&lt;=$AH$31,J158&gt;$AG$31),J158*$AJ$31,IF(AND(J158&lt;=$AH$32,J158&gt;$AG$32),J158*$AJ$32,IF(AND(J158&lt;=$AH$33,J158&gt;$AG$33),J158*$AJ$33,IF(AND(J158&lt;=$AH$34,J158&gt;$AG$34),J158*$AJ$34,J158*$AJ$35))))),IF(J158&gt;$AG$30,J158*$AJ$30,IF(AND(J158&lt;=$AH$31,J158&gt;$AG$31),J158*$AJ$31,IF(AND(J158&lt;=$AH$32,J158&gt;$AG$32),J158*$AJ$32,IF(AND(J158&lt;=$AH$33,J158&gt;$AG$33),J158*$AJ$33,IF(AND(J158&lt;=$AH$34,J158&gt;$AG$34),J158*$AJ$34,J158*$AJ$35)))))))</f>
        <v>2.2500000000000003E-2</v>
      </c>
      <c r="N158" s="11">
        <f t="shared" si="136"/>
        <v>0.30499999999999999</v>
      </c>
      <c r="O158" s="11">
        <f t="shared" si="137"/>
        <v>0.32100000000000001</v>
      </c>
      <c r="P158" s="13">
        <v>5</v>
      </c>
      <c r="Q158" s="13">
        <v>2E-3</v>
      </c>
      <c r="R158" s="13">
        <v>2E-3</v>
      </c>
      <c r="S158" s="15">
        <f t="shared" ref="S158:S168" si="156">IF(P158&lt;$Z$39,1000,IF(RIGHT(G158,2)="_1",1.5*IF(P158&gt;$AG$30,P158*$AJ$30,IF(AND(P158&lt;=$AH$31,P158&gt;$AG$31),P158*$AJ$31,IF(AND(P158&lt;=$AH$32,P158&gt;$AG$32),P158*$AJ$32,IF(AND(P158&lt;=$AH$33,P158&gt;$AG$33),P158*$AJ$33,IF(AND(P158&lt;=$AH$34,P158&gt;$AG$34),P158*$AJ$34,P158*$AJ$35))))),IF(P158&gt;$AG$30,P158*$AJ$30,IF(AND(P158&lt;=$AH$31,P158&gt;$AG$31),P158*$AJ$31,IF(AND(P158&lt;=$AH$32,P158&gt;$AG$32),P158*$AJ$32,IF(AND(P158&lt;=$AH$33,P158&gt;$AG$33),P158*$AJ$33,IF(AND(P158&lt;=$AH$34,P158&gt;$AG$34),P158*$AJ$34,P158*$AJ$35)))))))</f>
        <v>2.2500000000000003E-2</v>
      </c>
      <c r="T158" s="155">
        <f t="shared" ref="T158:T168" si="157">IF(J158&lt;$Z$39,1,IF(RIGHT(A158,2)="_1",1.5*IF(J158&gt;$Y$30,$AA$30,IF(AND(J158&lt;=$Z$31,J158&gt;$Y$31),$AA$31,IF(AND(J158&lt;=$Z$32,J158&gt;$Y$32),$AA$32,IF(AND(J158&lt;=$Z$33,J158&gt;$Y$33),$AA$33,IF(AND(J158&lt;=$Z$34,J158&gt;$Y$34),$AA$34,$AA$35))))),IF(J158&gt;$Y$30,$AA$30,IF(AND(J158&lt;=$Z$31,J158&gt;$Y$31),$AA$31,IF(AND(J158&lt;=$Z$32,J158&gt;$Y$32),$AA$32,IF(AND(J158&lt;=$Z$33,J158&gt;$Y$33),$AA$33,IF(AND(J158&lt;=$Z$34,J158&gt;$Y$34),$AA$34,$AA$35)))))))</f>
        <v>2.3E-2</v>
      </c>
      <c r="U158" s="16">
        <f t="shared" ref="U158:U168" si="158">IF(J158&lt;$Z$39,1,IF(RIGHT(B158,2)="_1",1.5*IF(J158&gt;$Y$30,$AB$30,IF(AND(J158&lt;=$Z$31,J158&gt;$Y$31),$AB$31,IF(AND(J158&lt;=$Z$32,J158&gt;$Y$32),$AB$32,IF(AND(J158&lt;=$Z$33,J158&gt;$Y$33),$AB$33,IF(AND(J158&lt;=$Z$34,J158&gt;$Y$34),$AB$34,$AB$35))))),IF(J158&gt;$Y$30,$AB$30,IF(AND(J158&lt;=$Z$31,J158&gt;$Y$31),$AB$31,IF(AND(J158&lt;=$Z$32,J158&gt;$Y$32),$AB$32,IF(AND(J158&lt;=$Z$33,J158&gt;$Y$33),$AB$33,IF(AND(J158&lt;=$Z$34,J158&gt;$Y$34),$AB$34,$AB$35)))))))</f>
        <v>5.0000000000000001E-3</v>
      </c>
      <c r="V158" s="77" t="s">
        <v>11</v>
      </c>
    </row>
    <row r="159" spans="1:22" x14ac:dyDescent="0.3">
      <c r="A159" s="20" t="s">
        <v>85</v>
      </c>
      <c r="B159" s="22">
        <f t="shared" si="132"/>
        <v>0.30499999999999999</v>
      </c>
      <c r="C159" s="22">
        <f t="shared" si="133"/>
        <v>0.32100000000000001</v>
      </c>
      <c r="D159" s="23">
        <f>D158*(MID(A159,5,3)/255)^V159</f>
        <v>2.6476161120863861</v>
      </c>
      <c r="E159" s="23">
        <f t="shared" si="152"/>
        <v>3.3E-3</v>
      </c>
      <c r="F159" s="23">
        <f t="shared" si="153"/>
        <v>3.3E-3</v>
      </c>
      <c r="G159" s="24">
        <f t="shared" si="154"/>
        <v>1.9857120840647894E-2</v>
      </c>
      <c r="H159" s="22">
        <f t="shared" si="134"/>
        <v>0.30499999999999999</v>
      </c>
      <c r="I159" s="22">
        <f t="shared" si="135"/>
        <v>0.32100000000000001</v>
      </c>
      <c r="J159" s="23">
        <f>J158*(MID(A159,5,3)/255)^V159</f>
        <v>2.6476161120863861</v>
      </c>
      <c r="K159" s="23">
        <v>1E-3</v>
      </c>
      <c r="L159" s="23">
        <v>1E-3</v>
      </c>
      <c r="M159" s="25">
        <f t="shared" si="155"/>
        <v>1.1914272504388739E-2</v>
      </c>
      <c r="N159" s="22">
        <f t="shared" si="136"/>
        <v>0.30499999999999999</v>
      </c>
      <c r="O159" s="22">
        <f t="shared" si="137"/>
        <v>0.32100000000000001</v>
      </c>
      <c r="P159" s="23">
        <f>P158*(MID(A159,5,3)/255)^V159</f>
        <v>2.6476161120863861</v>
      </c>
      <c r="Q159" s="23">
        <v>1E-3</v>
      </c>
      <c r="R159" s="23">
        <v>1E-3</v>
      </c>
      <c r="S159" s="25">
        <f t="shared" si="156"/>
        <v>1.1914272504388739E-2</v>
      </c>
      <c r="T159" s="156">
        <f t="shared" si="157"/>
        <v>5.0000000000000001E-3</v>
      </c>
      <c r="U159" s="26">
        <f t="shared" si="158"/>
        <v>2E-3</v>
      </c>
      <c r="V159" s="78">
        <v>2.2000000000000002</v>
      </c>
    </row>
    <row r="160" spans="1:22" x14ac:dyDescent="0.3">
      <c r="A160" s="20" t="s">
        <v>86</v>
      </c>
      <c r="B160" s="22">
        <f t="shared" si="132"/>
        <v>0.30499999999999999</v>
      </c>
      <c r="C160" s="22">
        <f t="shared" si="133"/>
        <v>0.32100000000000001</v>
      </c>
      <c r="D160" s="23">
        <f>D158*(MID(A160,5,3)/255)^V160</f>
        <v>1.0788219980469751</v>
      </c>
      <c r="E160" s="23">
        <f t="shared" si="152"/>
        <v>3.3E-3</v>
      </c>
      <c r="F160" s="23">
        <f t="shared" si="153"/>
        <v>3.3E-3</v>
      </c>
      <c r="G160" s="24">
        <f t="shared" si="154"/>
        <v>8.0911649853523133E-3</v>
      </c>
      <c r="H160" s="22">
        <f t="shared" si="134"/>
        <v>0.30499999999999999</v>
      </c>
      <c r="I160" s="22">
        <f t="shared" si="135"/>
        <v>0.32100000000000001</v>
      </c>
      <c r="J160" s="23">
        <f>J158*(MID(A160,5,3)/255)^V160</f>
        <v>1.0788219980469751</v>
      </c>
      <c r="K160" s="23">
        <v>1E-3</v>
      </c>
      <c r="L160" s="23">
        <v>1E-3</v>
      </c>
      <c r="M160" s="25">
        <f t="shared" si="155"/>
        <v>4.8546989912113883E-3</v>
      </c>
      <c r="N160" s="22">
        <f t="shared" si="136"/>
        <v>0.30499999999999999</v>
      </c>
      <c r="O160" s="22">
        <f t="shared" si="137"/>
        <v>0.32100000000000001</v>
      </c>
      <c r="P160" s="23">
        <f>P158*(MID(A160,5,3)/255)^V160</f>
        <v>1.0788219980469751</v>
      </c>
      <c r="Q160" s="23">
        <v>1E-3</v>
      </c>
      <c r="R160" s="23">
        <v>1E-3</v>
      </c>
      <c r="S160" s="25">
        <f t="shared" si="156"/>
        <v>4.8546989912113883E-3</v>
      </c>
      <c r="T160" s="156">
        <f t="shared" si="157"/>
        <v>5.0000000000000001E-3</v>
      </c>
      <c r="U160" s="26">
        <f t="shared" si="158"/>
        <v>2E-3</v>
      </c>
      <c r="V160" s="78">
        <v>2.2000000000000002</v>
      </c>
    </row>
    <row r="161" spans="1:23" x14ac:dyDescent="0.3">
      <c r="A161" s="105" t="s">
        <v>241</v>
      </c>
      <c r="B161" s="22">
        <f t="shared" si="132"/>
        <v>0.30499999999999999</v>
      </c>
      <c r="C161" s="22">
        <f t="shared" si="133"/>
        <v>0.32100000000000001</v>
      </c>
      <c r="D161" s="23">
        <f>D158*(MID(A161,5,3)/255)^V161</f>
        <v>0.56960466703166357</v>
      </c>
      <c r="E161" s="23">
        <f t="shared" si="152"/>
        <v>3.3E-3</v>
      </c>
      <c r="F161" s="23">
        <f t="shared" si="153"/>
        <v>3.3E-3</v>
      </c>
      <c r="G161" s="24">
        <f t="shared" si="154"/>
        <v>4.2720350027374765E-3</v>
      </c>
      <c r="H161" s="22">
        <f t="shared" si="134"/>
        <v>0.30499999999999999</v>
      </c>
      <c r="I161" s="22">
        <f t="shared" si="135"/>
        <v>0.32100000000000001</v>
      </c>
      <c r="J161" s="23">
        <f>J158*(MID(A161,5,3)/255)^V161</f>
        <v>0.56960466703166357</v>
      </c>
      <c r="K161" s="23">
        <v>1E-3</v>
      </c>
      <c r="L161" s="23">
        <v>1E-3</v>
      </c>
      <c r="M161" s="25">
        <f t="shared" si="155"/>
        <v>2.5632210016424866E-3</v>
      </c>
      <c r="N161" s="22">
        <f t="shared" si="136"/>
        <v>0.30499999999999999</v>
      </c>
      <c r="O161" s="22">
        <f t="shared" si="137"/>
        <v>0.32100000000000001</v>
      </c>
      <c r="P161" s="23">
        <f>P158*(MID(A161,5,3)/255)^V161</f>
        <v>0.56960466703166357</v>
      </c>
      <c r="Q161" s="23">
        <v>1E-3</v>
      </c>
      <c r="R161" s="23">
        <v>1E-3</v>
      </c>
      <c r="S161" s="25">
        <f t="shared" si="156"/>
        <v>2.5632210016424866E-3</v>
      </c>
      <c r="T161" s="156">
        <f t="shared" si="157"/>
        <v>5.0000000000000001E-3</v>
      </c>
      <c r="U161" s="26">
        <f t="shared" si="158"/>
        <v>2E-3</v>
      </c>
      <c r="V161" s="78">
        <v>2.2000000000000002</v>
      </c>
    </row>
    <row r="162" spans="1:23" x14ac:dyDescent="0.3">
      <c r="A162" s="20" t="s">
        <v>87</v>
      </c>
      <c r="B162" s="22">
        <f t="shared" si="132"/>
        <v>0.30499999999999999</v>
      </c>
      <c r="C162" s="22">
        <f t="shared" si="133"/>
        <v>0.32100000000000001</v>
      </c>
      <c r="D162" s="23">
        <f>D158*(MID(A162,5,3)/255)^V162</f>
        <v>0.23074421211175475</v>
      </c>
      <c r="E162" s="23">
        <f t="shared" si="152"/>
        <v>3.3E-3</v>
      </c>
      <c r="F162" s="23">
        <f t="shared" si="153"/>
        <v>3.3E-3</v>
      </c>
      <c r="G162" s="24">
        <f t="shared" si="154"/>
        <v>3.4611631816763213E-3</v>
      </c>
      <c r="H162" s="22">
        <f t="shared" si="134"/>
        <v>0.30499999999999999</v>
      </c>
      <c r="I162" s="22">
        <f t="shared" si="135"/>
        <v>0.32100000000000001</v>
      </c>
      <c r="J162" s="23">
        <f>J158*(MID(A162,5,3)/255)^V162</f>
        <v>0.23074421211175475</v>
      </c>
      <c r="K162" s="23">
        <v>1E-3</v>
      </c>
      <c r="L162" s="23">
        <v>1E-3</v>
      </c>
      <c r="M162" s="25">
        <f t="shared" si="155"/>
        <v>3.4611631816763213E-3</v>
      </c>
      <c r="N162" s="22">
        <f t="shared" si="136"/>
        <v>0.30499999999999999</v>
      </c>
      <c r="O162" s="22">
        <f t="shared" si="137"/>
        <v>0.32100000000000001</v>
      </c>
      <c r="P162" s="23">
        <f>P158*(MID(A162,5,3)/255)^V162</f>
        <v>0.23074421211175475</v>
      </c>
      <c r="Q162" s="23">
        <v>1E-3</v>
      </c>
      <c r="R162" s="23">
        <v>1E-3</v>
      </c>
      <c r="S162" s="25">
        <f t="shared" si="156"/>
        <v>3.4611631816763213E-3</v>
      </c>
      <c r="T162" s="156">
        <f t="shared" si="157"/>
        <v>5.0000000000000001E-3</v>
      </c>
      <c r="U162" s="26">
        <f t="shared" si="158"/>
        <v>2E-3</v>
      </c>
      <c r="V162" s="78">
        <v>2.2000000000000002</v>
      </c>
    </row>
    <row r="163" spans="1:23" x14ac:dyDescent="0.3">
      <c r="A163" s="105" t="s">
        <v>239</v>
      </c>
      <c r="B163" s="22">
        <f t="shared" si="132"/>
        <v>0.30499999999999999</v>
      </c>
      <c r="C163" s="22">
        <f t="shared" si="133"/>
        <v>0.32100000000000001</v>
      </c>
      <c r="D163" s="23">
        <f>D158*(MID(A163,5,3)/255)^V163</f>
        <v>0.12111471033767118</v>
      </c>
      <c r="E163" s="23">
        <f t="shared" si="152"/>
        <v>3.3E-3</v>
      </c>
      <c r="F163" s="23">
        <f t="shared" si="153"/>
        <v>3.3E-3</v>
      </c>
      <c r="G163" s="24">
        <f t="shared" si="154"/>
        <v>1.8167206550650677E-3</v>
      </c>
      <c r="H163" s="22">
        <f t="shared" si="134"/>
        <v>0.30499999999999999</v>
      </c>
      <c r="I163" s="22">
        <f t="shared" si="135"/>
        <v>0.32100000000000001</v>
      </c>
      <c r="J163" s="23">
        <f>J158*(MID(A163,5,3)/255)^V163</f>
        <v>0.12111471033767118</v>
      </c>
      <c r="K163" s="23">
        <v>1E-3</v>
      </c>
      <c r="L163" s="23">
        <v>1E-3</v>
      </c>
      <c r="M163" s="25">
        <f t="shared" si="155"/>
        <v>1.8167206550650677E-3</v>
      </c>
      <c r="N163" s="22">
        <f t="shared" si="136"/>
        <v>0.30499999999999999</v>
      </c>
      <c r="O163" s="22">
        <f t="shared" si="137"/>
        <v>0.32100000000000001</v>
      </c>
      <c r="P163" s="23">
        <f>P158*(MID(A163,5,3)/255)^V163</f>
        <v>0.12111471033767118</v>
      </c>
      <c r="Q163" s="23">
        <v>1E-3</v>
      </c>
      <c r="R163" s="23">
        <v>1E-3</v>
      </c>
      <c r="S163" s="25">
        <f t="shared" si="156"/>
        <v>1.8167206550650677E-3</v>
      </c>
      <c r="T163" s="156">
        <f t="shared" si="157"/>
        <v>5.0000000000000001E-3</v>
      </c>
      <c r="U163" s="26">
        <f t="shared" si="158"/>
        <v>2E-3</v>
      </c>
      <c r="V163" s="78">
        <v>2.2000000000000002</v>
      </c>
    </row>
    <row r="164" spans="1:23" x14ac:dyDescent="0.3">
      <c r="A164" s="20" t="s">
        <v>88</v>
      </c>
      <c r="B164" s="22">
        <f t="shared" si="132"/>
        <v>0.30499999999999999</v>
      </c>
      <c r="C164" s="22">
        <f t="shared" si="133"/>
        <v>0.32100000000000001</v>
      </c>
      <c r="D164" s="23">
        <f>D158*(MID(A164,5,3)/255)^V164</f>
        <v>4.8481643508291122E-2</v>
      </c>
      <c r="E164" s="23">
        <f t="shared" si="152"/>
        <v>4.5000000000000005E-3</v>
      </c>
      <c r="F164" s="23">
        <f t="shared" si="153"/>
        <v>4.5000000000000005E-3</v>
      </c>
      <c r="G164" s="24">
        <f t="shared" si="154"/>
        <v>7.2722465262436682E-4</v>
      </c>
      <c r="H164" s="22">
        <f t="shared" si="134"/>
        <v>0.30499999999999999</v>
      </c>
      <c r="I164" s="22">
        <f t="shared" si="135"/>
        <v>0.32100000000000001</v>
      </c>
      <c r="J164" s="23">
        <f>J158*(MID(A164,5,3)/255)^V164</f>
        <v>4.8481643508291122E-2</v>
      </c>
      <c r="K164" s="23">
        <v>1E-3</v>
      </c>
      <c r="L164" s="23">
        <v>1E-3</v>
      </c>
      <c r="M164" s="25">
        <f t="shared" si="155"/>
        <v>7.2722465262436682E-4</v>
      </c>
      <c r="N164" s="22">
        <f t="shared" si="136"/>
        <v>0.30499999999999999</v>
      </c>
      <c r="O164" s="22">
        <f t="shared" si="137"/>
        <v>0.32100000000000001</v>
      </c>
      <c r="P164" s="23">
        <f>P158*(MID(A164,5,3)/255)^V164</f>
        <v>4.8481643508291122E-2</v>
      </c>
      <c r="Q164" s="23">
        <v>1E-3</v>
      </c>
      <c r="R164" s="23">
        <v>1E-3</v>
      </c>
      <c r="S164" s="25">
        <f t="shared" si="156"/>
        <v>7.2722465262436682E-4</v>
      </c>
      <c r="T164" s="156">
        <f t="shared" si="157"/>
        <v>5.0000000000000001E-3</v>
      </c>
      <c r="U164" s="26">
        <f t="shared" si="158"/>
        <v>2E-3</v>
      </c>
      <c r="V164" s="78">
        <v>2.2000000000000002</v>
      </c>
    </row>
    <row r="165" spans="1:23" ht="17.25" thickBot="1" x14ac:dyDescent="0.35">
      <c r="A165" s="108" t="s">
        <v>240</v>
      </c>
      <c r="B165" s="73">
        <f t="shared" si="132"/>
        <v>0.30499999999999999</v>
      </c>
      <c r="C165" s="73">
        <f t="shared" si="133"/>
        <v>0.32100000000000001</v>
      </c>
      <c r="D165" s="36">
        <f>D158*(MID(A165,5,3)/255)^V165</f>
        <v>2.5141017284277679E-2</v>
      </c>
      <c r="E165" s="36">
        <f t="shared" si="152"/>
        <v>4.5000000000000005E-3</v>
      </c>
      <c r="F165" s="36">
        <f t="shared" si="153"/>
        <v>4.5000000000000005E-3</v>
      </c>
      <c r="G165" s="74">
        <f t="shared" si="154"/>
        <v>7.5423051852833035E-4</v>
      </c>
      <c r="H165" s="73">
        <f t="shared" si="134"/>
        <v>0.30499999999999999</v>
      </c>
      <c r="I165" s="73">
        <f t="shared" si="135"/>
        <v>0.32100000000000001</v>
      </c>
      <c r="J165" s="36">
        <f>J158*(MID(A165,5,3)/255)^V165</f>
        <v>2.5141017284277679E-2</v>
      </c>
      <c r="K165" s="36">
        <v>1E-3</v>
      </c>
      <c r="L165" s="36">
        <v>1E-3</v>
      </c>
      <c r="M165" s="75">
        <f t="shared" si="155"/>
        <v>7.5423051852833035E-4</v>
      </c>
      <c r="N165" s="73">
        <f t="shared" si="136"/>
        <v>0.30499999999999999</v>
      </c>
      <c r="O165" s="73">
        <f t="shared" si="137"/>
        <v>0.32100000000000001</v>
      </c>
      <c r="P165" s="36">
        <f>P158*(MID(A165,5,3)/255)^V165</f>
        <v>2.5141017284277679E-2</v>
      </c>
      <c r="Q165" s="36">
        <v>1E-3</v>
      </c>
      <c r="R165" s="36">
        <v>1E-3</v>
      </c>
      <c r="S165" s="75">
        <f t="shared" si="156"/>
        <v>7.5423051852833035E-4</v>
      </c>
      <c r="T165" s="157">
        <f t="shared" si="157"/>
        <v>5.0000000000000001E-3</v>
      </c>
      <c r="U165" s="76">
        <f t="shared" si="158"/>
        <v>2E-3</v>
      </c>
      <c r="V165" s="106">
        <v>2.2000000000000002</v>
      </c>
    </row>
    <row r="166" spans="1:23" ht="17.25" thickBot="1" x14ac:dyDescent="0.35">
      <c r="A166" s="111" t="s">
        <v>243</v>
      </c>
      <c r="B166" s="80">
        <f t="shared" si="132"/>
        <v>0.30499999999999999</v>
      </c>
      <c r="C166" s="80">
        <f t="shared" si="133"/>
        <v>0.32100000000000001</v>
      </c>
      <c r="D166" s="39">
        <f>D158*(MID(A166,5,3)/255)^V166</f>
        <v>1.8486197894500636E-2</v>
      </c>
      <c r="E166" s="39">
        <f t="shared" si="152"/>
        <v>9.0000000000000011E-3</v>
      </c>
      <c r="F166" s="39">
        <f t="shared" si="153"/>
        <v>9.0000000000000011E-3</v>
      </c>
      <c r="G166" s="109">
        <f t="shared" si="154"/>
        <v>1.6637578105050572E-3</v>
      </c>
      <c r="H166" s="80">
        <f t="shared" si="134"/>
        <v>0.30499999999999999</v>
      </c>
      <c r="I166" s="80">
        <f t="shared" si="135"/>
        <v>0.32100000000000001</v>
      </c>
      <c r="J166" s="39">
        <f>J158*(MID(A166,5,3)/255)^V166</f>
        <v>1.8486197894500636E-2</v>
      </c>
      <c r="K166" s="39">
        <v>1E-3</v>
      </c>
      <c r="L166" s="39">
        <v>1E-3</v>
      </c>
      <c r="M166" s="81">
        <f t="shared" si="155"/>
        <v>1.6637578105050572E-3</v>
      </c>
      <c r="N166" s="80">
        <f t="shared" si="136"/>
        <v>0.30499999999999999</v>
      </c>
      <c r="O166" s="80">
        <f t="shared" si="137"/>
        <v>0.32100000000000001</v>
      </c>
      <c r="P166" s="39">
        <f>P158*(MID(A166,5,3)/255)^V166</f>
        <v>1.8486197894500636E-2</v>
      </c>
      <c r="Q166" s="39">
        <v>1E-3</v>
      </c>
      <c r="R166" s="39">
        <v>1E-3</v>
      </c>
      <c r="S166" s="81">
        <f t="shared" si="156"/>
        <v>1.6637578105050572E-3</v>
      </c>
      <c r="T166" s="161">
        <f t="shared" si="157"/>
        <v>5.0000000000000001E-3</v>
      </c>
      <c r="U166" s="82">
        <f t="shared" si="158"/>
        <v>2E-3</v>
      </c>
      <c r="V166" s="110">
        <v>2.2000000000000002</v>
      </c>
      <c r="W166" s="1" t="s">
        <v>89</v>
      </c>
    </row>
    <row r="167" spans="1:23" x14ac:dyDescent="0.3">
      <c r="A167" s="64" t="s">
        <v>90</v>
      </c>
      <c r="B167" s="65">
        <f t="shared" si="132"/>
        <v>0.30499999999999999</v>
      </c>
      <c r="C167" s="65">
        <f t="shared" si="133"/>
        <v>0.32100000000000001</v>
      </c>
      <c r="D167" s="41">
        <f>D158*(MID(A167,5,3)/255)^V167</f>
        <v>1.8356813490797133E-3</v>
      </c>
      <c r="E167" s="41">
        <f t="shared" si="152"/>
        <v>1</v>
      </c>
      <c r="F167" s="41">
        <f t="shared" si="153"/>
        <v>1</v>
      </c>
      <c r="G167" s="66">
        <f t="shared" si="154"/>
        <v>1000</v>
      </c>
      <c r="H167" s="65">
        <f t="shared" si="134"/>
        <v>0.30499999999999999</v>
      </c>
      <c r="I167" s="65">
        <f t="shared" si="135"/>
        <v>0.32100000000000001</v>
      </c>
      <c r="J167" s="41">
        <f>J158*(MID(A167,5,3)/255)^V167</f>
        <v>1.8356813490797133E-3</v>
      </c>
      <c r="K167" s="41">
        <v>1E-3</v>
      </c>
      <c r="L167" s="41">
        <v>1E-3</v>
      </c>
      <c r="M167" s="67">
        <f t="shared" si="155"/>
        <v>1000</v>
      </c>
      <c r="N167" s="65">
        <f t="shared" si="136"/>
        <v>0.30499999999999999</v>
      </c>
      <c r="O167" s="65">
        <f t="shared" si="137"/>
        <v>0.32100000000000001</v>
      </c>
      <c r="P167" s="41">
        <f>P158*(MID(A167,5,3)/255)^V167</f>
        <v>1.8356813490797133E-3</v>
      </c>
      <c r="Q167" s="41">
        <v>1E-3</v>
      </c>
      <c r="R167" s="41">
        <v>1E-3</v>
      </c>
      <c r="S167" s="67">
        <f t="shared" si="156"/>
        <v>1000</v>
      </c>
      <c r="T167" s="160">
        <f t="shared" si="157"/>
        <v>1</v>
      </c>
      <c r="U167" s="68">
        <f t="shared" si="158"/>
        <v>1</v>
      </c>
      <c r="V167" s="107">
        <v>2.2000000000000002</v>
      </c>
    </row>
    <row r="168" spans="1:23" x14ac:dyDescent="0.3">
      <c r="A168" s="31" t="s">
        <v>91</v>
      </c>
      <c r="B168" s="22">
        <f t="shared" si="132"/>
        <v>0.30499999999999999</v>
      </c>
      <c r="C168" s="22">
        <f t="shared" si="133"/>
        <v>0.32100000000000001</v>
      </c>
      <c r="D168" s="23">
        <f>D158*(MID(A168,5,3)/255)^V168</f>
        <v>5.3593681170621926E-4</v>
      </c>
      <c r="E168" s="23">
        <f t="shared" si="152"/>
        <v>1</v>
      </c>
      <c r="F168" s="23">
        <f t="shared" si="153"/>
        <v>1</v>
      </c>
      <c r="G168" s="24">
        <f t="shared" si="154"/>
        <v>1000</v>
      </c>
      <c r="H168" s="22">
        <f t="shared" si="134"/>
        <v>0.30499999999999999</v>
      </c>
      <c r="I168" s="22">
        <f t="shared" si="135"/>
        <v>0.32100000000000001</v>
      </c>
      <c r="J168" s="23">
        <f>J158*(MID(A168,5,3)/255)^V168</f>
        <v>5.3593681170621926E-4</v>
      </c>
      <c r="K168" s="23">
        <v>1E-3</v>
      </c>
      <c r="L168" s="23">
        <v>1E-3</v>
      </c>
      <c r="M168" s="25">
        <f t="shared" si="155"/>
        <v>1000</v>
      </c>
      <c r="N168" s="22">
        <f t="shared" si="136"/>
        <v>0.30499999999999999</v>
      </c>
      <c r="O168" s="22">
        <f t="shared" si="137"/>
        <v>0.32100000000000001</v>
      </c>
      <c r="P168" s="23">
        <f>P158*(MID(A168,5,3)/255)^V168</f>
        <v>5.3593681170621926E-4</v>
      </c>
      <c r="Q168" s="23">
        <v>1E-3</v>
      </c>
      <c r="R168" s="23">
        <v>1E-3</v>
      </c>
      <c r="S168" s="25">
        <f t="shared" si="156"/>
        <v>1000</v>
      </c>
      <c r="T168" s="156">
        <f t="shared" si="157"/>
        <v>1</v>
      </c>
      <c r="U168" s="26">
        <f t="shared" si="158"/>
        <v>1</v>
      </c>
      <c r="V168" s="79">
        <v>2.2000000000000002</v>
      </c>
    </row>
  </sheetData>
  <mergeCells count="13">
    <mergeCell ref="A1:A3"/>
    <mergeCell ref="B1:G1"/>
    <mergeCell ref="H1:M1"/>
    <mergeCell ref="T1:T3"/>
    <mergeCell ref="U1:U3"/>
    <mergeCell ref="V1:V3"/>
    <mergeCell ref="B2:D2"/>
    <mergeCell ref="E2:G2"/>
    <mergeCell ref="H2:J2"/>
    <mergeCell ref="K2:M2"/>
    <mergeCell ref="N1:S1"/>
    <mergeCell ref="N2:P2"/>
    <mergeCell ref="Q2:S2"/>
  </mergeCells>
  <phoneticPr fontId="2" type="noConversion"/>
  <conditionalFormatting sqref="A4:A168">
    <cfRule type="expression" dxfId="1" priority="59">
      <formula>$J4&lt;$X$46</formula>
    </cfRule>
  </conditionalFormatting>
  <conditionalFormatting sqref="V166 B4:U168">
    <cfRule type="expression" dxfId="0" priority="62">
      <formula>$J4&lt;$Z$39</formula>
    </cfRule>
  </conditionalFormatting>
  <dataValidations count="1">
    <dataValidation type="list" allowBlank="1" showInputMessage="1" showErrorMessage="1" sqref="AD3">
      <formula1>$AE$2:$AE$3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R25"/>
  <sheetViews>
    <sheetView zoomScaleNormal="100" workbookViewId="0">
      <selection activeCell="I23" sqref="I23"/>
    </sheetView>
  </sheetViews>
  <sheetFormatPr defaultRowHeight="16.5" x14ac:dyDescent="0.3"/>
  <cols>
    <col min="4" max="4" width="12.5" bestFit="1" customWidth="1"/>
    <col min="5" max="7" width="0" hidden="1" customWidth="1"/>
    <col min="8" max="8" width="9.625" bestFit="1" customWidth="1"/>
    <col min="9" max="9" width="9.125" bestFit="1" customWidth="1"/>
    <col min="10" max="10" width="9.25" bestFit="1" customWidth="1"/>
    <col min="11" max="12" width="9.125" bestFit="1" customWidth="1"/>
    <col min="13" max="13" width="9" customWidth="1"/>
  </cols>
  <sheetData>
    <row r="2" spans="2:18" x14ac:dyDescent="0.3">
      <c r="C2" s="86"/>
      <c r="D2" s="86"/>
      <c r="E2" s="154" t="s">
        <v>99</v>
      </c>
      <c r="F2" s="154"/>
      <c r="H2" s="154" t="s">
        <v>103</v>
      </c>
      <c r="I2" s="154"/>
      <c r="J2" s="154"/>
      <c r="K2" s="154"/>
      <c r="L2" s="154"/>
      <c r="M2" s="154"/>
    </row>
    <row r="3" spans="2:18" x14ac:dyDescent="0.3">
      <c r="C3" s="86"/>
      <c r="D3" s="86"/>
      <c r="E3" s="86" t="s">
        <v>100</v>
      </c>
      <c r="F3" s="86" t="s">
        <v>101</v>
      </c>
      <c r="G3" s="86" t="s">
        <v>102</v>
      </c>
      <c r="H3" s="86" t="s">
        <v>100</v>
      </c>
      <c r="I3" s="86" t="s">
        <v>101</v>
      </c>
      <c r="J3" s="86" t="s">
        <v>102</v>
      </c>
      <c r="K3" s="86"/>
      <c r="L3" s="86"/>
      <c r="M3" s="86"/>
      <c r="P3" t="s">
        <v>112</v>
      </c>
      <c r="Q3" t="s">
        <v>113</v>
      </c>
    </row>
    <row r="4" spans="2:18" x14ac:dyDescent="0.3">
      <c r="B4" s="154" t="s">
        <v>105</v>
      </c>
      <c r="C4" s="154" t="s">
        <v>97</v>
      </c>
      <c r="D4" s="86" t="s">
        <v>93</v>
      </c>
      <c r="E4" s="86">
        <v>0.28079999999999999</v>
      </c>
      <c r="F4" s="86">
        <v>0.3256</v>
      </c>
      <c r="G4" s="88">
        <v>2.7687E-2</v>
      </c>
      <c r="H4" s="89">
        <v>0.27860499999999999</v>
      </c>
      <c r="I4" s="89">
        <v>0.32474700000000001</v>
      </c>
      <c r="J4" s="89">
        <v>2.7813999999999998E-2</v>
      </c>
      <c r="K4" s="86"/>
      <c r="L4" s="86"/>
      <c r="M4" s="86"/>
    </row>
    <row r="5" spans="2:18" x14ac:dyDescent="0.3">
      <c r="B5" s="154"/>
      <c r="C5" s="154"/>
      <c r="D5" s="95" t="s">
        <v>94</v>
      </c>
      <c r="E5" s="95">
        <v>0.28689999999999999</v>
      </c>
      <c r="F5" s="95">
        <v>0.33179999999999998</v>
      </c>
      <c r="G5" s="96">
        <v>2.8379999999999999E-2</v>
      </c>
      <c r="H5" s="97">
        <v>0.28446399999999999</v>
      </c>
      <c r="I5" s="97">
        <v>0.32920899999999997</v>
      </c>
      <c r="J5" s="97">
        <v>2.7552E-2</v>
      </c>
      <c r="K5" s="98">
        <f>H5-H$4</f>
        <v>5.8590000000000031E-3</v>
      </c>
      <c r="L5" s="98">
        <f>I5-I$4</f>
        <v>4.461999999999966E-3</v>
      </c>
      <c r="M5" s="99">
        <f>J5-J$4</f>
        <v>-2.6199999999999835E-4</v>
      </c>
      <c r="O5" t="s">
        <v>109</v>
      </c>
      <c r="P5" s="94">
        <v>0.28360000000000002</v>
      </c>
      <c r="Q5" s="94">
        <v>0.32590000000000002</v>
      </c>
      <c r="R5" s="92">
        <v>7.7799999999999994E-2</v>
      </c>
    </row>
    <row r="6" spans="2:18" x14ac:dyDescent="0.3">
      <c r="B6" s="154"/>
      <c r="C6" s="154" t="s">
        <v>98</v>
      </c>
      <c r="D6" s="86" t="s">
        <v>95</v>
      </c>
      <c r="E6" s="86"/>
      <c r="F6" s="86"/>
      <c r="G6" s="86"/>
      <c r="H6" s="86">
        <v>0.2656</v>
      </c>
      <c r="I6" s="86">
        <v>0.33279999999999998</v>
      </c>
      <c r="J6" s="86">
        <v>1.9900000000000001E-2</v>
      </c>
      <c r="K6" s="90">
        <f>H6-H$4</f>
        <v>-1.3004999999999989E-2</v>
      </c>
      <c r="L6" s="90">
        <f>I6-I$4</f>
        <v>8.0529999999999768E-3</v>
      </c>
      <c r="M6" s="91"/>
      <c r="O6" t="s">
        <v>111</v>
      </c>
      <c r="P6" s="94">
        <v>0.28875200000000001</v>
      </c>
      <c r="Q6" s="94">
        <v>0.328044</v>
      </c>
      <c r="R6" s="92">
        <v>8.1870999999999999E-2</v>
      </c>
    </row>
    <row r="7" spans="2:18" x14ac:dyDescent="0.3">
      <c r="B7" s="154"/>
      <c r="C7" s="154"/>
      <c r="D7" s="95" t="s">
        <v>96</v>
      </c>
      <c r="E7" s="95"/>
      <c r="F7" s="95"/>
      <c r="G7" s="95"/>
      <c r="H7" s="95">
        <v>0.26450000000000001</v>
      </c>
      <c r="I7" s="95">
        <v>0.32319999999999999</v>
      </c>
      <c r="J7" s="95">
        <v>2.4899999999999999E-2</v>
      </c>
      <c r="K7" s="101">
        <f>H7-H$4</f>
        <v>-1.4104999999999979E-2</v>
      </c>
      <c r="L7" s="98">
        <f>I7-I$4</f>
        <v>-1.5470000000000206E-3</v>
      </c>
      <c r="M7" s="99">
        <f>J7-J$4</f>
        <v>-2.9139999999999999E-3</v>
      </c>
    </row>
    <row r="8" spans="2:18" x14ac:dyDescent="0.3">
      <c r="C8" s="86"/>
      <c r="D8" s="86"/>
      <c r="E8" s="86"/>
      <c r="F8" s="86"/>
      <c r="G8" s="88"/>
      <c r="H8" s="86"/>
      <c r="I8" s="86"/>
      <c r="J8" s="86"/>
      <c r="K8" s="86"/>
      <c r="L8" s="86"/>
      <c r="M8" s="86"/>
    </row>
    <row r="9" spans="2:18" x14ac:dyDescent="0.3">
      <c r="B9" s="154" t="s">
        <v>106</v>
      </c>
      <c r="C9" s="154" t="s">
        <v>97</v>
      </c>
      <c r="D9" s="86" t="s">
        <v>93</v>
      </c>
      <c r="E9" s="86"/>
      <c r="F9" s="86"/>
      <c r="G9" s="88"/>
      <c r="H9" s="89">
        <v>0.29921700000000001</v>
      </c>
      <c r="I9" s="89">
        <v>0.32009500000000002</v>
      </c>
      <c r="J9" s="93">
        <v>0.122575</v>
      </c>
      <c r="K9" s="86"/>
      <c r="L9" s="86"/>
      <c r="M9" s="86"/>
      <c r="P9" t="s">
        <v>107</v>
      </c>
      <c r="Q9" t="s">
        <v>108</v>
      </c>
    </row>
    <row r="10" spans="2:18" x14ac:dyDescent="0.3">
      <c r="B10" s="154"/>
      <c r="C10" s="154"/>
      <c r="D10" s="95" t="s">
        <v>94</v>
      </c>
      <c r="E10" s="95"/>
      <c r="F10" s="95"/>
      <c r="G10" s="96"/>
      <c r="H10" s="97">
        <v>0.30183599999999999</v>
      </c>
      <c r="I10" s="97">
        <v>0.32131799999999999</v>
      </c>
      <c r="J10" s="100">
        <v>0.11906799999999999</v>
      </c>
      <c r="K10" s="98">
        <f>H10-H$9</f>
        <v>2.6189999999999825E-3</v>
      </c>
      <c r="L10" s="98">
        <f>I10-I$9</f>
        <v>1.2229999999999741E-3</v>
      </c>
      <c r="M10" s="99">
        <f>J10-J$9</f>
        <v>-3.5070000000000101E-3</v>
      </c>
      <c r="O10" t="s">
        <v>109</v>
      </c>
      <c r="P10">
        <v>0.2722</v>
      </c>
      <c r="Q10">
        <v>0.34589999999999999</v>
      </c>
      <c r="R10">
        <v>1.18E-2</v>
      </c>
    </row>
    <row r="11" spans="2:18" x14ac:dyDescent="0.3">
      <c r="B11" s="154"/>
      <c r="C11" s="154" t="s">
        <v>98</v>
      </c>
      <c r="D11" s="86" t="s">
        <v>95</v>
      </c>
      <c r="E11" s="86"/>
      <c r="F11" s="86"/>
      <c r="G11" s="88"/>
      <c r="H11" s="89">
        <v>0.2898</v>
      </c>
      <c r="I11" s="89">
        <v>0.32629999999999998</v>
      </c>
      <c r="J11" s="93">
        <v>9.6600000000000005E-2</v>
      </c>
      <c r="K11" s="90">
        <f>H11-H$9</f>
        <v>-9.4170000000000087E-3</v>
      </c>
      <c r="L11" s="90">
        <f>I11-I$9</f>
        <v>6.2049999999999605E-3</v>
      </c>
      <c r="M11" s="91"/>
      <c r="O11" t="s">
        <v>110</v>
      </c>
      <c r="P11">
        <v>0.27210000000000001</v>
      </c>
      <c r="Q11">
        <v>0.35049999999999998</v>
      </c>
      <c r="R11">
        <v>1.5299999999999999E-2</v>
      </c>
    </row>
    <row r="12" spans="2:18" x14ac:dyDescent="0.3">
      <c r="B12" s="154"/>
      <c r="C12" s="154"/>
      <c r="D12" s="95" t="s">
        <v>96</v>
      </c>
      <c r="E12" s="95"/>
      <c r="F12" s="95"/>
      <c r="G12" s="95"/>
      <c r="H12" s="97">
        <v>0.2994</v>
      </c>
      <c r="I12" s="97">
        <v>0.32519999999999999</v>
      </c>
      <c r="J12" s="100">
        <v>0.1186</v>
      </c>
      <c r="K12" s="98">
        <f>H12-H$9</f>
        <v>1.8299999999998873E-4</v>
      </c>
      <c r="L12" s="98">
        <f>I12-I$9</f>
        <v>5.1049999999999707E-3</v>
      </c>
      <c r="M12" s="99">
        <f>J12-J$9</f>
        <v>-3.9750000000000063E-3</v>
      </c>
      <c r="O12" t="s">
        <v>111</v>
      </c>
      <c r="P12">
        <v>0.30533700000000003</v>
      </c>
      <c r="Q12">
        <v>0.35724</v>
      </c>
      <c r="R12">
        <v>1.9591000000000001E-2</v>
      </c>
    </row>
    <row r="13" spans="2:18" x14ac:dyDescent="0.3">
      <c r="C13" s="86"/>
      <c r="D13" s="86"/>
      <c r="E13" s="86"/>
      <c r="F13" s="86"/>
      <c r="G13" s="88"/>
      <c r="H13" s="86"/>
      <c r="I13" s="86"/>
      <c r="J13" s="86"/>
      <c r="K13" s="86"/>
      <c r="L13" s="86"/>
      <c r="M13" s="86"/>
    </row>
    <row r="14" spans="2:18" x14ac:dyDescent="0.3">
      <c r="B14" s="154" t="s">
        <v>104</v>
      </c>
      <c r="C14" s="154" t="s">
        <v>97</v>
      </c>
      <c r="D14" s="86" t="s">
        <v>93</v>
      </c>
      <c r="E14" s="86"/>
      <c r="F14" s="86"/>
      <c r="G14" s="88"/>
      <c r="H14" s="89">
        <v>0.30031219999999997</v>
      </c>
      <c r="I14" s="89">
        <v>0.32146429999999998</v>
      </c>
      <c r="J14" s="93">
        <v>2.546265</v>
      </c>
      <c r="K14" s="86"/>
      <c r="L14" s="86"/>
      <c r="M14" s="86"/>
      <c r="P14" t="s">
        <v>100</v>
      </c>
      <c r="Q14" t="s">
        <v>114</v>
      </c>
    </row>
    <row r="15" spans="2:18" x14ac:dyDescent="0.3">
      <c r="B15" s="154"/>
      <c r="C15" s="154"/>
      <c r="D15" s="95" t="s">
        <v>94</v>
      </c>
      <c r="E15" s="95"/>
      <c r="F15" s="95"/>
      <c r="G15" s="96"/>
      <c r="H15" s="97">
        <v>0.29988199999999998</v>
      </c>
      <c r="I15" s="97">
        <v>0.320301</v>
      </c>
      <c r="J15" s="100">
        <v>2.4971070000000002</v>
      </c>
      <c r="K15" s="98">
        <f>H15-H$14</f>
        <v>-4.301999999999917E-4</v>
      </c>
      <c r="L15" s="98">
        <f>I15-I$14</f>
        <v>-1.1632999999999782E-3</v>
      </c>
      <c r="M15" s="99">
        <f>J15-J$14</f>
        <v>-4.9157999999999813E-2</v>
      </c>
      <c r="P15" t="s">
        <v>101</v>
      </c>
      <c r="Q15" t="s">
        <v>115</v>
      </c>
    </row>
    <row r="16" spans="2:18" x14ac:dyDescent="0.3">
      <c r="B16" s="154"/>
      <c r="C16" s="154" t="s">
        <v>98</v>
      </c>
      <c r="D16" s="86" t="s">
        <v>95</v>
      </c>
      <c r="E16" s="86"/>
      <c r="F16" s="86"/>
      <c r="G16" s="88"/>
      <c r="H16" s="89">
        <v>0.30120000000000002</v>
      </c>
      <c r="I16" s="89">
        <v>0.32129999999999997</v>
      </c>
      <c r="J16" s="93">
        <v>1.9737</v>
      </c>
      <c r="K16" s="90">
        <f>H16-H$14</f>
        <v>8.8780000000004966E-4</v>
      </c>
      <c r="L16" s="90">
        <f>I16-I$14</f>
        <v>-1.6430000000000611E-4</v>
      </c>
      <c r="M16" s="91"/>
    </row>
    <row r="17" spans="2:13" x14ac:dyDescent="0.3">
      <c r="B17" s="154"/>
      <c r="C17" s="154"/>
      <c r="D17" s="95" t="s">
        <v>96</v>
      </c>
      <c r="E17" s="95"/>
      <c r="F17" s="95"/>
      <c r="G17" s="95"/>
      <c r="H17" s="97">
        <v>0.30109999999999998</v>
      </c>
      <c r="I17" s="97">
        <v>0.32150000000000001</v>
      </c>
      <c r="J17" s="100">
        <v>2.4984000000000002</v>
      </c>
      <c r="K17" s="98">
        <f>H17-H$14</f>
        <v>7.8780000000000516E-4</v>
      </c>
      <c r="L17" s="98">
        <f>I17-I$14</f>
        <v>3.5700000000027377E-5</v>
      </c>
      <c r="M17" s="99">
        <f>J17-J$14</f>
        <v>-4.7864999999999824E-2</v>
      </c>
    </row>
    <row r="18" spans="2:13" x14ac:dyDescent="0.3"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</row>
    <row r="19" spans="2:13" x14ac:dyDescent="0.3">
      <c r="C19" s="86"/>
      <c r="D19" s="86"/>
      <c r="E19" s="86"/>
      <c r="F19" s="86"/>
      <c r="G19" s="86"/>
    </row>
    <row r="20" spans="2:13" x14ac:dyDescent="0.3">
      <c r="C20" s="86"/>
      <c r="D20" s="86"/>
      <c r="E20" s="86"/>
      <c r="F20" s="86"/>
      <c r="G20" s="86"/>
    </row>
    <row r="21" spans="2:13" x14ac:dyDescent="0.3">
      <c r="C21" s="86"/>
      <c r="D21" s="86"/>
      <c r="E21" s="86"/>
      <c r="F21" s="86"/>
    </row>
    <row r="22" spans="2:13" x14ac:dyDescent="0.3">
      <c r="C22" s="86"/>
      <c r="D22" s="86"/>
      <c r="E22" s="86"/>
      <c r="F22" s="86"/>
    </row>
    <row r="23" spans="2:13" x14ac:dyDescent="0.3">
      <c r="C23" s="154" t="s">
        <v>98</v>
      </c>
      <c r="D23" s="86" t="s">
        <v>95</v>
      </c>
      <c r="E23" s="87">
        <v>0.26919999999999999</v>
      </c>
      <c r="F23" s="87">
        <v>0.32800000000000001</v>
      </c>
    </row>
    <row r="24" spans="2:13" x14ac:dyDescent="0.3">
      <c r="C24" s="154"/>
      <c r="D24" s="86" t="s">
        <v>96</v>
      </c>
      <c r="E24" s="87">
        <v>0.26419999999999999</v>
      </c>
      <c r="F24" s="87">
        <v>0.33310000000000001</v>
      </c>
    </row>
    <row r="25" spans="2:13" x14ac:dyDescent="0.3">
      <c r="C25" s="86"/>
      <c r="D25" s="86"/>
      <c r="E25" s="86"/>
      <c r="F25" s="86"/>
    </row>
  </sheetData>
  <mergeCells count="12">
    <mergeCell ref="H2:M2"/>
    <mergeCell ref="C6:C7"/>
    <mergeCell ref="E2:F2"/>
    <mergeCell ref="C4:C5"/>
    <mergeCell ref="C23:C24"/>
    <mergeCell ref="C14:C15"/>
    <mergeCell ref="C16:C17"/>
    <mergeCell ref="B4:B7"/>
    <mergeCell ref="B14:B17"/>
    <mergeCell ref="B9:B12"/>
    <mergeCell ref="C9:C10"/>
    <mergeCell ref="C11:C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DP213(Set-up)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유리 선임/SH 회로 TDR/YURI1201</dc:creator>
  <cp:lastModifiedBy>최영석 선임/SH 회로설계팀/CHOIYES</cp:lastModifiedBy>
  <dcterms:created xsi:type="dcterms:W3CDTF">2020-05-18T10:43:29Z</dcterms:created>
  <dcterms:modified xsi:type="dcterms:W3CDTF">2020-07-09T07:08:42Z</dcterms:modified>
</cp:coreProperties>
</file>