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25755" windowHeight="120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Sheet1!$A$1:$K$34</definedName>
  </definedNames>
  <calcPr calcId="125725"/>
</workbook>
</file>

<file path=xl/calcChain.xml><?xml version="1.0" encoding="utf-8"?>
<calcChain xmlns="http://schemas.openxmlformats.org/spreadsheetml/2006/main">
  <c r="B3" i="1"/>
  <c r="C3" s="1"/>
  <c r="D3" s="1"/>
  <c r="F3" s="1"/>
  <c r="E3" s="1"/>
  <c r="B4"/>
  <c r="C4" s="1"/>
  <c r="D4" s="1"/>
  <c r="F4" s="1"/>
  <c r="E4" s="1"/>
  <c r="B5"/>
  <c r="C5" s="1"/>
  <c r="D5" s="1"/>
  <c r="F5" s="1"/>
  <c r="E5" s="1"/>
  <c r="H12"/>
  <c r="G12"/>
  <c r="G17"/>
  <c r="B18"/>
  <c r="C18" s="1"/>
  <c r="D18" s="1"/>
  <c r="F18" s="1"/>
  <c r="E18" s="1"/>
  <c r="G18" s="1"/>
  <c r="B12"/>
  <c r="C12" s="1"/>
  <c r="D12" s="1"/>
  <c r="F12" s="1"/>
  <c r="B6"/>
  <c r="C6" s="1"/>
  <c r="D6" s="1"/>
  <c r="F6" s="1"/>
  <c r="E6" s="1"/>
  <c r="G6" s="1"/>
  <c r="B7"/>
  <c r="C7" s="1"/>
  <c r="D7" s="1"/>
  <c r="F7" s="1"/>
  <c r="E7" s="1"/>
  <c r="G7" s="1"/>
  <c r="B8"/>
  <c r="C8" s="1"/>
  <c r="D8" s="1"/>
  <c r="F8" s="1"/>
  <c r="E8" s="1"/>
  <c r="H8" s="1"/>
  <c r="B9"/>
  <c r="C9" s="1"/>
  <c r="D9" s="1"/>
  <c r="F9" s="1"/>
  <c r="E9" s="1"/>
  <c r="H9" s="1"/>
  <c r="B10"/>
  <c r="C10" s="1"/>
  <c r="D10" s="1"/>
  <c r="F10" s="1"/>
  <c r="E10" s="1"/>
  <c r="B11"/>
  <c r="C11" s="1"/>
  <c r="D11" s="1"/>
  <c r="F11" s="1"/>
  <c r="E11" s="1"/>
  <c r="G11" s="1"/>
  <c r="B13"/>
  <c r="C13" s="1"/>
  <c r="D13" s="1"/>
  <c r="F13" s="1"/>
  <c r="E13" s="1"/>
  <c r="H13" s="1"/>
  <c r="B14"/>
  <c r="C14" s="1"/>
  <c r="D14" s="1"/>
  <c r="F14" s="1"/>
  <c r="E14" s="1"/>
  <c r="G14" s="1"/>
  <c r="B15"/>
  <c r="C15" s="1"/>
  <c r="D15" s="1"/>
  <c r="F15" s="1"/>
  <c r="E15" s="1"/>
  <c r="G15" s="1"/>
  <c r="B16"/>
  <c r="C16" s="1"/>
  <c r="D16" s="1"/>
  <c r="F16" s="1"/>
  <c r="E16" s="1"/>
  <c r="H16" s="1"/>
  <c r="B17"/>
  <c r="C17" s="1"/>
  <c r="D17" s="1"/>
  <c r="F17" s="1"/>
  <c r="E17" s="1"/>
  <c r="H17" s="1"/>
  <c r="G16" l="1"/>
  <c r="H3"/>
  <c r="G3"/>
  <c r="H18"/>
  <c r="H4"/>
  <c r="G4"/>
  <c r="G8"/>
  <c r="H5"/>
  <c r="G5"/>
  <c r="G13"/>
  <c r="G9"/>
  <c r="H14"/>
  <c r="H6"/>
  <c r="H10"/>
  <c r="G10"/>
  <c r="H15"/>
  <c r="H11"/>
  <c r="H7"/>
</calcChain>
</file>

<file path=xl/sharedStrings.xml><?xml version="1.0" encoding="utf-8"?>
<sst xmlns="http://schemas.openxmlformats.org/spreadsheetml/2006/main" count="32" uniqueCount="29">
  <si>
    <t>mS/m</t>
  </si>
  <si>
    <t>S/m</t>
  </si>
  <si>
    <t>Ωm</t>
  </si>
  <si>
    <t>extreme</t>
  </si>
  <si>
    <t>very high</t>
  </si>
  <si>
    <t>high</t>
  </si>
  <si>
    <t>medium</t>
  </si>
  <si>
    <t>very low</t>
  </si>
  <si>
    <t>low</t>
  </si>
  <si>
    <t>dS/m == mS/cm</t>
  </si>
  <si>
    <t>Distilled water</t>
  </si>
  <si>
    <t>Material</t>
  </si>
  <si>
    <t>Clays</t>
  </si>
  <si>
    <t>Sedimentary rocks</t>
  </si>
  <si>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Calibri"/>
        <family val="2"/>
        <scheme val="minor"/>
      </rPr>
      <t>S/m</t>
    </r>
  </si>
  <si>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Calibri"/>
        <family val="2"/>
        <scheme val="minor"/>
      </rPr>
      <t>S/cm</t>
    </r>
  </si>
  <si>
    <t>TDS by x550</t>
  </si>
  <si>
    <t>TDS by x900</t>
  </si>
  <si>
    <t>Sheep max 6-15+ g/L</t>
  </si>
  <si>
    <t>Cattle max 4-10 g/L</t>
  </si>
  <si>
    <t>Drinking water</t>
  </si>
  <si>
    <t>Seawater (35 g/L)</t>
  </si>
  <si>
    <t>Approx. TDS (ppm == mg/L)</t>
  </si>
  <si>
    <t>Ig/met rocks</t>
  </si>
  <si>
    <t>Fractured sed. rocks</t>
  </si>
  <si>
    <t>Saturated sands</t>
  </si>
  <si>
    <t>Irrigation salinity</t>
  </si>
  <si>
    <t>Human max 3 g/L</t>
  </si>
  <si>
    <t>Humans &lt;800 mg/L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</si>
</sst>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_-;\-* #,##0_-;_-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1" applyNumberFormat="1" applyFont="1"/>
    <xf numFmtId="0" fontId="0" fillId="0" borderId="0" xfId="1" applyNumberFormat="1" applyFont="1" applyAlignment="1">
      <alignment wrapText="1"/>
    </xf>
    <xf numFmtId="0" fontId="3" fillId="0" borderId="0" xfId="1" applyNumberFormat="1" applyFont="1" applyAlignment="1">
      <alignment horizontal="right"/>
    </xf>
    <xf numFmtId="0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right"/>
    </xf>
    <xf numFmtId="0" fontId="4" fillId="0" borderId="0" xfId="1" applyNumberFormat="1" applyFont="1" applyAlignment="1">
      <alignment horizontal="center" wrapText="1"/>
    </xf>
    <xf numFmtId="0" fontId="5" fillId="0" borderId="0" xfId="1" applyNumberFormat="1" applyFont="1" applyAlignment="1">
      <alignment horizontal="center" wrapText="1"/>
    </xf>
    <xf numFmtId="0" fontId="6" fillId="0" borderId="0" xfId="1" applyNumberFormat="1" applyFont="1" applyAlignment="1">
      <alignment horizontal="center" wrapText="1"/>
    </xf>
    <xf numFmtId="0" fontId="7" fillId="2" borderId="1" xfId="1" applyNumberFormat="1" applyFont="1" applyFill="1" applyBorder="1" applyAlignment="1">
      <alignment horizontal="center" wrapText="1"/>
    </xf>
    <xf numFmtId="0" fontId="8" fillId="2" borderId="1" xfId="1" applyNumberFormat="1" applyFont="1" applyFill="1" applyBorder="1" applyAlignment="1">
      <alignment horizontal="center" wrapText="1"/>
    </xf>
    <xf numFmtId="0" fontId="9" fillId="0" borderId="0" xfId="1" applyNumberFormat="1" applyFont="1"/>
    <xf numFmtId="0" fontId="10" fillId="0" borderId="0" xfId="1" applyNumberFormat="1" applyFont="1"/>
    <xf numFmtId="0" fontId="2" fillId="2" borderId="1" xfId="1" applyNumberFormat="1" applyFont="1" applyFill="1" applyBorder="1" applyAlignment="1">
      <alignment horizontal="center" wrapText="1"/>
    </xf>
    <xf numFmtId="0" fontId="0" fillId="0" borderId="0" xfId="1" applyNumberFormat="1" applyFont="1" applyAlignment="1">
      <alignment horizontal="center" wrapText="1"/>
    </xf>
    <xf numFmtId="0" fontId="9" fillId="0" borderId="0" xfId="1" applyNumberFormat="1" applyFont="1" applyAlignment="1">
      <alignment horizontal="center" wrapText="1"/>
    </xf>
  </cellXfs>
  <cellStyles count="2">
    <cellStyle name="Comma" xfId="1" builtinId="3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bottom" textRotation="0" wrapText="1" indent="0" relativeIndent="255" justifyLastLine="0" shrinkToFit="0" mergeCell="0" readingOrder="0"/>
    </dxf>
  </dxfs>
  <tableStyles count="0" defaultTableStyle="TableStyleMedium9" defaultPivotStyle="PivotStyleLight16"/>
  <colors>
    <mruColors>
      <color rgb="FFD6009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18</xdr:row>
      <xdr:rowOff>9525</xdr:rowOff>
    </xdr:from>
    <xdr:to>
      <xdr:col>10</xdr:col>
      <xdr:colOff>1085850</xdr:colOff>
      <xdr:row>33</xdr:row>
      <xdr:rowOff>180975</xdr:rowOff>
    </xdr:to>
    <xdr:pic>
      <xdr:nvPicPr>
        <xdr:cNvPr id="2" name="Picture 1" descr="Figure 1 - Resistivity of materials.pn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3390900"/>
          <a:ext cx="8801100" cy="3028950"/>
        </a:xfrm>
        <a:prstGeom prst="rect">
          <a:avLst/>
        </a:prstGeom>
      </xdr:spPr>
    </xdr:pic>
    <xdr:clientData/>
  </xdr:twoCellAnchor>
  <xdr:oneCellAnchor>
    <xdr:from>
      <xdr:col>8</xdr:col>
      <xdr:colOff>952500</xdr:colOff>
      <xdr:row>32</xdr:row>
      <xdr:rowOff>114300</xdr:rowOff>
    </xdr:from>
    <xdr:ext cx="1690206" cy="264560"/>
    <xdr:sp macro="" textlink="">
      <xdr:nvSpPr>
        <xdr:cNvPr id="3" name="TextBox 2"/>
        <xdr:cNvSpPr txBox="1"/>
      </xdr:nvSpPr>
      <xdr:spPr>
        <a:xfrm>
          <a:off x="5695950" y="6210300"/>
          <a:ext cx="16902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AU" sz="1100"/>
            <a:t>From </a:t>
          </a:r>
          <a:r>
            <a:rPr lang="en-AU" sz="1100" baseline="0"/>
            <a:t>Tim Munday - CSIRO</a:t>
          </a:r>
          <a:endParaRPr lang="en-AU" sz="1100"/>
        </a:p>
      </xdr:txBody>
    </xdr:sp>
    <xdr:clientData/>
  </xdr:oneCellAnchor>
  <xdr:oneCellAnchor>
    <xdr:from>
      <xdr:col>6</xdr:col>
      <xdr:colOff>941</xdr:colOff>
      <xdr:row>7</xdr:row>
      <xdr:rowOff>177799</xdr:rowOff>
    </xdr:from>
    <xdr:ext cx="264560" cy="790575"/>
    <xdr:sp macro="" textlink="">
      <xdr:nvSpPr>
        <xdr:cNvPr id="4" name="TextBox 3"/>
        <xdr:cNvSpPr txBox="1"/>
      </xdr:nvSpPr>
      <xdr:spPr>
        <a:xfrm rot="16200000">
          <a:off x="3816874" y="1919983"/>
          <a:ext cx="79057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n-AU" sz="1100" b="1">
              <a:solidFill>
                <a:schemeClr val="bg1"/>
              </a:solidFill>
            </a:rPr>
            <a:t>Brackish</a:t>
          </a:r>
        </a:p>
      </xdr:txBody>
    </xdr:sp>
    <xdr:clientData/>
  </xdr:oneCellAnchor>
  <xdr:oneCellAnchor>
    <xdr:from>
      <xdr:col>6</xdr:col>
      <xdr:colOff>941</xdr:colOff>
      <xdr:row>11</xdr:row>
      <xdr:rowOff>190500</xdr:rowOff>
    </xdr:from>
    <xdr:ext cx="264560" cy="590549"/>
    <xdr:sp macro="" textlink="">
      <xdr:nvSpPr>
        <xdr:cNvPr id="5" name="TextBox 4"/>
        <xdr:cNvSpPr txBox="1"/>
      </xdr:nvSpPr>
      <xdr:spPr>
        <a:xfrm rot="16200000">
          <a:off x="3916887" y="2594671"/>
          <a:ext cx="590549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n-AU" sz="1100" b="1">
              <a:solidFill>
                <a:schemeClr val="bg1"/>
              </a:solidFill>
            </a:rPr>
            <a:t>Fresh</a:t>
          </a:r>
        </a:p>
      </xdr:txBody>
    </xdr:sp>
    <xdr:clientData/>
  </xdr:oneCellAnchor>
  <xdr:oneCellAnchor>
    <xdr:from>
      <xdr:col>6</xdr:col>
      <xdr:colOff>941</xdr:colOff>
      <xdr:row>5</xdr:row>
      <xdr:rowOff>19050</xdr:rowOff>
    </xdr:from>
    <xdr:ext cx="264560" cy="555623"/>
    <xdr:sp macro="" textlink="">
      <xdr:nvSpPr>
        <xdr:cNvPr id="6" name="TextBox 5"/>
        <xdr:cNvSpPr txBox="1"/>
      </xdr:nvSpPr>
      <xdr:spPr>
        <a:xfrm rot="16200000">
          <a:off x="3932109" y="1259957"/>
          <a:ext cx="555623" cy="264560"/>
        </a:xfrm>
        <a:prstGeom prst="rect">
          <a:avLst/>
        </a:prstGeom>
        <a:solidFill>
          <a:srgbClr val="D6009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n-AU" sz="1100" b="1">
              <a:solidFill>
                <a:schemeClr val="bg1"/>
              </a:solidFill>
            </a:rPr>
            <a:t>Saline</a:t>
          </a:r>
        </a:p>
      </xdr:txBody>
    </xdr:sp>
    <xdr:clientData/>
  </xdr:oneCellAnchor>
  <xdr:oneCellAnchor>
    <xdr:from>
      <xdr:col>6</xdr:col>
      <xdr:colOff>941</xdr:colOff>
      <xdr:row>2</xdr:row>
      <xdr:rowOff>38099</xdr:rowOff>
    </xdr:from>
    <xdr:ext cx="264560" cy="590550"/>
    <xdr:sp macro="" textlink="">
      <xdr:nvSpPr>
        <xdr:cNvPr id="7" name="TextBox 6"/>
        <xdr:cNvSpPr txBox="1"/>
      </xdr:nvSpPr>
      <xdr:spPr>
        <a:xfrm rot="16200000">
          <a:off x="3914646" y="724969"/>
          <a:ext cx="590550" cy="26456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n-AU" sz="1100" b="1">
              <a:solidFill>
                <a:schemeClr val="bg1"/>
              </a:solidFill>
            </a:rPr>
            <a:t>Brine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Table1" displayName="Table1" ref="A2:K18" totalsRowShown="0" headerRowDxfId="12" dataDxfId="11" headerRowCellStyle="Comma" dataCellStyle="Comma">
  <autoFilter ref="A2:K18">
    <filterColumn colId="7"/>
    <filterColumn colId="9"/>
  </autoFilter>
  <tableColumns count="11">
    <tableColumn id="1" name="Ωm" dataDxfId="10" dataCellStyle="Comma"/>
    <tableColumn id="2" name="S/m" dataDxfId="9" dataCellStyle="Comma">
      <calculatedColumnFormula>1/A3</calculatedColumnFormula>
    </tableColumn>
    <tableColumn id="3" name="mS/m" dataDxfId="8" dataCellStyle="Comma">
      <calculatedColumnFormula>B3*1000</calculatedColumnFormula>
    </tableColumn>
    <tableColumn id="4" name="µS/m" dataDxfId="7" dataCellStyle="Comma">
      <calculatedColumnFormula>C3*1000</calculatedColumnFormula>
    </tableColumn>
    <tableColumn id="5" name="dS/m == mS/cm" dataDxfId="6" dataCellStyle="Comma">
      <calculatedColumnFormula>F3/1000</calculatedColumnFormula>
    </tableColumn>
    <tableColumn id="6" name="µS/cm" dataDxfId="5" dataCellStyle="Comma">
      <calculatedColumnFormula>D3/100</calculatedColumnFormula>
    </tableColumn>
    <tableColumn id="7" name="TDS by x550" dataDxfId="4" dataCellStyle="Comma">
      <calculatedColumnFormula>E3*550</calculatedColumnFormula>
    </tableColumn>
    <tableColumn id="10" name="TDS by x900" dataDxfId="3" dataCellStyle="Comma">
      <calculatedColumnFormula>E3*900</calculatedColumnFormula>
    </tableColumn>
    <tableColumn id="8" name="Irrigation salinity" dataDxfId="2" dataCellStyle="Comma"/>
    <tableColumn id="11" name="Drinking water" dataDxfId="1" dataCellStyle="Comma"/>
    <tableColumn id="9" name="Material" dataDxfId="0" dataCellStyle="Comma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tabSelected="1" zoomScaleNormal="100" workbookViewId="0">
      <selection activeCell="O6" sqref="O6"/>
    </sheetView>
  </sheetViews>
  <sheetFormatPr defaultRowHeight="15"/>
  <cols>
    <col min="1" max="1" width="10.5703125" style="1" bestFit="1" customWidth="1"/>
    <col min="2" max="2" width="9.5703125" style="1" bestFit="1" customWidth="1"/>
    <col min="3" max="3" width="9" style="1" customWidth="1"/>
    <col min="4" max="4" width="13" style="1" customWidth="1"/>
    <col min="5" max="5" width="7.5703125" style="1" customWidth="1"/>
    <col min="6" max="6" width="11.42578125" style="1" customWidth="1"/>
    <col min="7" max="7" width="13.7109375" style="1" customWidth="1"/>
    <col min="8" max="8" width="12.85546875" style="1" customWidth="1"/>
    <col min="9" max="9" width="11.7109375" style="1" customWidth="1"/>
    <col min="10" max="11" width="16.42578125" style="11" customWidth="1"/>
    <col min="12" max="16384" width="9.140625" style="1"/>
  </cols>
  <sheetData>
    <row r="1" spans="1:11">
      <c r="A1" s="9"/>
      <c r="B1" s="9"/>
      <c r="C1" s="9"/>
      <c r="D1" s="9"/>
      <c r="E1" s="9"/>
      <c r="F1" s="9"/>
      <c r="G1" s="13" t="s">
        <v>22</v>
      </c>
      <c r="H1" s="13"/>
      <c r="I1" s="9"/>
      <c r="J1" s="10"/>
      <c r="K1" s="10"/>
    </row>
    <row r="2" spans="1:11" s="2" customFormat="1" ht="26.25">
      <c r="A2" s="6" t="s">
        <v>2</v>
      </c>
      <c r="B2" s="7" t="s">
        <v>1</v>
      </c>
      <c r="C2" s="7" t="s">
        <v>0</v>
      </c>
      <c r="D2" s="7" t="s">
        <v>14</v>
      </c>
      <c r="E2" s="7" t="s">
        <v>9</v>
      </c>
      <c r="F2" s="7" t="s">
        <v>15</v>
      </c>
      <c r="G2" s="7" t="s">
        <v>16</v>
      </c>
      <c r="H2" s="7" t="s">
        <v>17</v>
      </c>
      <c r="I2" s="7" t="s">
        <v>26</v>
      </c>
      <c r="J2" s="7" t="s">
        <v>20</v>
      </c>
      <c r="K2" s="8" t="s">
        <v>11</v>
      </c>
    </row>
    <row r="3" spans="1:11" s="2" customFormat="1">
      <c r="A3" s="4">
        <v>0.01</v>
      </c>
      <c r="B3" s="5">
        <f>1/A3</f>
        <v>100</v>
      </c>
      <c r="C3" s="5">
        <f>B3*1000</f>
        <v>100000</v>
      </c>
      <c r="D3" s="5">
        <f>C3*1000</f>
        <v>100000000</v>
      </c>
      <c r="E3" s="5">
        <f>F3/1000</f>
        <v>1000</v>
      </c>
      <c r="F3" s="5">
        <f>D3/100</f>
        <v>1000000</v>
      </c>
      <c r="G3" s="5">
        <f>E3*550</f>
        <v>550000</v>
      </c>
      <c r="H3" s="5">
        <f>E3*900</f>
        <v>900000</v>
      </c>
      <c r="I3" s="14"/>
      <c r="J3" s="15"/>
      <c r="K3" s="15"/>
    </row>
    <row r="4" spans="1:11" s="2" customFormat="1">
      <c r="A4" s="4">
        <v>0.02</v>
      </c>
      <c r="B4" s="5">
        <f>1/A4</f>
        <v>50</v>
      </c>
      <c r="C4" s="5">
        <f>B4*1000</f>
        <v>50000</v>
      </c>
      <c r="D4" s="5">
        <f>C4*1000</f>
        <v>50000000</v>
      </c>
      <c r="E4" s="5">
        <f>F4/1000</f>
        <v>500</v>
      </c>
      <c r="F4" s="5">
        <f>D4/100</f>
        <v>500000</v>
      </c>
      <c r="G4" s="5">
        <f>E4*550</f>
        <v>275000</v>
      </c>
      <c r="H4" s="5">
        <f>E4*900</f>
        <v>450000</v>
      </c>
      <c r="I4" s="14"/>
      <c r="J4" s="15"/>
      <c r="K4" s="15"/>
    </row>
    <row r="5" spans="1:11" s="2" customFormat="1">
      <c r="A5" s="4">
        <v>0.05</v>
      </c>
      <c r="B5" s="5">
        <f>1/A5</f>
        <v>20</v>
      </c>
      <c r="C5" s="5">
        <f>B5*1000</f>
        <v>20000</v>
      </c>
      <c r="D5" s="5">
        <f>C5*1000</f>
        <v>20000000</v>
      </c>
      <c r="E5" s="5">
        <f>F5/1000</f>
        <v>200</v>
      </c>
      <c r="F5" s="5">
        <f>D5/100</f>
        <v>200000</v>
      </c>
      <c r="G5" s="5">
        <f>E5*550</f>
        <v>110000</v>
      </c>
      <c r="H5" s="5">
        <f>E5*900</f>
        <v>180000</v>
      </c>
      <c r="I5" s="14"/>
      <c r="J5" s="15"/>
      <c r="K5" s="15"/>
    </row>
    <row r="6" spans="1:11">
      <c r="A6" s="3">
        <v>0.1</v>
      </c>
      <c r="B6" s="5">
        <f t="shared" ref="B6:B18" si="0">1/A6</f>
        <v>10</v>
      </c>
      <c r="C6" s="5">
        <f t="shared" ref="C6:D18" si="1">B6*1000</f>
        <v>10000</v>
      </c>
      <c r="D6" s="5">
        <f t="shared" si="1"/>
        <v>10000000</v>
      </c>
      <c r="E6" s="5">
        <f t="shared" ref="E6:E18" si="2">F6/1000</f>
        <v>100</v>
      </c>
      <c r="F6" s="5">
        <f t="shared" ref="F6:F18" si="3">D6/100</f>
        <v>100000</v>
      </c>
      <c r="G6" s="5">
        <f t="shared" ref="G6:G18" si="4">E6*550</f>
        <v>55000</v>
      </c>
      <c r="H6" s="5">
        <f t="shared" ref="H6:H18" si="5">E6*900</f>
        <v>90000</v>
      </c>
    </row>
    <row r="7" spans="1:11">
      <c r="A7" s="3">
        <v>0.2</v>
      </c>
      <c r="B7" s="5">
        <f t="shared" si="0"/>
        <v>5</v>
      </c>
      <c r="C7" s="5">
        <f t="shared" si="1"/>
        <v>5000</v>
      </c>
      <c r="D7" s="5">
        <f t="shared" si="1"/>
        <v>5000000</v>
      </c>
      <c r="E7" s="5">
        <f t="shared" si="2"/>
        <v>50</v>
      </c>
      <c r="F7" s="5">
        <f t="shared" si="3"/>
        <v>50000</v>
      </c>
      <c r="G7" s="5">
        <f t="shared" si="4"/>
        <v>27500</v>
      </c>
      <c r="H7" s="5">
        <f t="shared" si="5"/>
        <v>45000</v>
      </c>
      <c r="K7" s="11" t="s">
        <v>21</v>
      </c>
    </row>
    <row r="8" spans="1:11">
      <c r="A8" s="3">
        <v>0.5</v>
      </c>
      <c r="B8" s="5">
        <f t="shared" si="0"/>
        <v>2</v>
      </c>
      <c r="C8" s="5">
        <f t="shared" si="1"/>
        <v>2000</v>
      </c>
      <c r="D8" s="5">
        <f t="shared" si="1"/>
        <v>2000000</v>
      </c>
      <c r="E8" s="5">
        <f t="shared" si="2"/>
        <v>20</v>
      </c>
      <c r="F8" s="5">
        <f t="shared" si="3"/>
        <v>20000</v>
      </c>
      <c r="G8" s="5">
        <f t="shared" si="4"/>
        <v>11000</v>
      </c>
      <c r="H8" s="5">
        <f t="shared" si="5"/>
        <v>18000</v>
      </c>
      <c r="I8" s="12" t="s">
        <v>3</v>
      </c>
      <c r="J8" s="11" t="s">
        <v>18</v>
      </c>
    </row>
    <row r="9" spans="1:11">
      <c r="A9" s="5">
        <v>1</v>
      </c>
      <c r="B9" s="5">
        <f t="shared" si="0"/>
        <v>1</v>
      </c>
      <c r="C9" s="5">
        <f t="shared" si="1"/>
        <v>1000</v>
      </c>
      <c r="D9" s="5">
        <f t="shared" si="1"/>
        <v>1000000</v>
      </c>
      <c r="E9" s="5">
        <f t="shared" si="2"/>
        <v>10</v>
      </c>
      <c r="F9" s="5">
        <f t="shared" si="3"/>
        <v>10000</v>
      </c>
      <c r="G9" s="5">
        <f t="shared" si="4"/>
        <v>5500</v>
      </c>
      <c r="H9" s="5">
        <f t="shared" si="5"/>
        <v>9000</v>
      </c>
      <c r="I9" s="1" t="s">
        <v>4</v>
      </c>
      <c r="J9" s="11" t="s">
        <v>19</v>
      </c>
      <c r="K9" s="11" t="s">
        <v>12</v>
      </c>
    </row>
    <row r="10" spans="1:11">
      <c r="A10" s="5">
        <v>2</v>
      </c>
      <c r="B10" s="4">
        <f t="shared" si="0"/>
        <v>0.5</v>
      </c>
      <c r="C10" s="5">
        <f t="shared" si="1"/>
        <v>500</v>
      </c>
      <c r="D10" s="5">
        <f t="shared" si="1"/>
        <v>500000</v>
      </c>
      <c r="E10" s="5">
        <f t="shared" si="2"/>
        <v>5</v>
      </c>
      <c r="F10" s="5">
        <f t="shared" si="3"/>
        <v>5000</v>
      </c>
      <c r="G10" s="5">
        <f t="shared" si="4"/>
        <v>2750</v>
      </c>
      <c r="H10" s="5">
        <f t="shared" si="5"/>
        <v>4500</v>
      </c>
      <c r="I10" s="1" t="s">
        <v>5</v>
      </c>
      <c r="J10" s="11" t="s">
        <v>27</v>
      </c>
      <c r="K10" s="11" t="s">
        <v>12</v>
      </c>
    </row>
    <row r="11" spans="1:11">
      <c r="A11" s="5">
        <v>5</v>
      </c>
      <c r="B11" s="4">
        <f t="shared" si="0"/>
        <v>0.2</v>
      </c>
      <c r="C11" s="5">
        <f t="shared" si="1"/>
        <v>200</v>
      </c>
      <c r="D11" s="5">
        <f t="shared" si="1"/>
        <v>200000</v>
      </c>
      <c r="E11" s="5">
        <f t="shared" si="2"/>
        <v>2</v>
      </c>
      <c r="F11" s="5">
        <f t="shared" si="3"/>
        <v>2000</v>
      </c>
      <c r="G11" s="5">
        <f t="shared" si="4"/>
        <v>1100</v>
      </c>
      <c r="H11" s="5">
        <f t="shared" si="5"/>
        <v>1800</v>
      </c>
      <c r="I11" s="1" t="s">
        <v>6</v>
      </c>
      <c r="K11" s="11" t="s">
        <v>25</v>
      </c>
    </row>
    <row r="12" spans="1:11">
      <c r="A12" s="5">
        <v>10</v>
      </c>
      <c r="B12" s="4">
        <f t="shared" si="0"/>
        <v>0.1</v>
      </c>
      <c r="C12" s="5">
        <f t="shared" si="1"/>
        <v>100</v>
      </c>
      <c r="D12" s="5">
        <f t="shared" si="1"/>
        <v>100000</v>
      </c>
      <c r="E12" s="5">
        <v>1</v>
      </c>
      <c r="F12" s="5">
        <f t="shared" si="3"/>
        <v>1000</v>
      </c>
      <c r="G12" s="5">
        <f t="shared" si="4"/>
        <v>550</v>
      </c>
      <c r="H12" s="5">
        <f t="shared" si="5"/>
        <v>900</v>
      </c>
      <c r="I12" s="1" t="s">
        <v>8</v>
      </c>
      <c r="J12" s="11" t="s">
        <v>28</v>
      </c>
      <c r="K12" s="11" t="s">
        <v>25</v>
      </c>
    </row>
    <row r="13" spans="1:11">
      <c r="A13" s="5">
        <v>20</v>
      </c>
      <c r="B13" s="4">
        <f t="shared" si="0"/>
        <v>0.05</v>
      </c>
      <c r="C13" s="5">
        <f t="shared" si="1"/>
        <v>50</v>
      </c>
      <c r="D13" s="5">
        <f t="shared" si="1"/>
        <v>50000</v>
      </c>
      <c r="E13" s="4">
        <f t="shared" si="2"/>
        <v>0.5</v>
      </c>
      <c r="F13" s="5">
        <f t="shared" si="3"/>
        <v>500</v>
      </c>
      <c r="G13" s="5">
        <f t="shared" si="4"/>
        <v>275</v>
      </c>
      <c r="H13" s="5">
        <f t="shared" si="5"/>
        <v>450</v>
      </c>
      <c r="I13" s="1" t="s">
        <v>7</v>
      </c>
      <c r="K13" s="11" t="s">
        <v>13</v>
      </c>
    </row>
    <row r="14" spans="1:11">
      <c r="A14" s="5">
        <v>50</v>
      </c>
      <c r="B14" s="4">
        <f t="shared" si="0"/>
        <v>0.02</v>
      </c>
      <c r="C14" s="5">
        <f t="shared" si="1"/>
        <v>20</v>
      </c>
      <c r="D14" s="5">
        <f t="shared" si="1"/>
        <v>20000</v>
      </c>
      <c r="E14" s="4">
        <f t="shared" si="2"/>
        <v>0.2</v>
      </c>
      <c r="F14" s="5">
        <f t="shared" si="3"/>
        <v>200</v>
      </c>
      <c r="G14" s="5">
        <f t="shared" si="4"/>
        <v>110</v>
      </c>
      <c r="H14" s="5">
        <f t="shared" si="5"/>
        <v>180</v>
      </c>
      <c r="K14" s="11" t="s">
        <v>13</v>
      </c>
    </row>
    <row r="15" spans="1:11">
      <c r="A15" s="5">
        <v>100</v>
      </c>
      <c r="B15" s="4">
        <f t="shared" si="0"/>
        <v>0.01</v>
      </c>
      <c r="C15" s="5">
        <f t="shared" si="1"/>
        <v>10</v>
      </c>
      <c r="D15" s="5">
        <f t="shared" si="1"/>
        <v>10000</v>
      </c>
      <c r="E15" s="4">
        <f t="shared" si="2"/>
        <v>0.1</v>
      </c>
      <c r="F15" s="5">
        <f t="shared" si="3"/>
        <v>100</v>
      </c>
      <c r="G15" s="5">
        <f t="shared" si="4"/>
        <v>55</v>
      </c>
      <c r="H15" s="5">
        <f t="shared" si="5"/>
        <v>90</v>
      </c>
      <c r="K15" s="11" t="s">
        <v>24</v>
      </c>
    </row>
    <row r="16" spans="1:11">
      <c r="A16" s="5">
        <v>200</v>
      </c>
      <c r="B16" s="4">
        <f t="shared" si="0"/>
        <v>5.0000000000000001E-3</v>
      </c>
      <c r="C16" s="5">
        <f t="shared" si="1"/>
        <v>5</v>
      </c>
      <c r="D16" s="5">
        <f t="shared" si="1"/>
        <v>5000</v>
      </c>
      <c r="E16" s="4">
        <f t="shared" si="2"/>
        <v>0.05</v>
      </c>
      <c r="F16" s="5">
        <f t="shared" si="3"/>
        <v>50</v>
      </c>
      <c r="G16" s="5">
        <f t="shared" si="4"/>
        <v>27.5</v>
      </c>
      <c r="H16" s="5">
        <f t="shared" si="5"/>
        <v>45</v>
      </c>
      <c r="K16" s="11" t="s">
        <v>23</v>
      </c>
    </row>
    <row r="17" spans="1:11">
      <c r="A17" s="5">
        <v>1000</v>
      </c>
      <c r="B17" s="4">
        <f t="shared" si="0"/>
        <v>1E-3</v>
      </c>
      <c r="C17" s="5">
        <f t="shared" si="1"/>
        <v>1</v>
      </c>
      <c r="D17" s="5">
        <f t="shared" si="1"/>
        <v>1000</v>
      </c>
      <c r="E17" s="4">
        <f t="shared" si="2"/>
        <v>0.01</v>
      </c>
      <c r="F17" s="5">
        <f t="shared" si="3"/>
        <v>10</v>
      </c>
      <c r="G17" s="5">
        <f t="shared" si="4"/>
        <v>5.5</v>
      </c>
      <c r="H17" s="5">
        <f t="shared" si="5"/>
        <v>9</v>
      </c>
    </row>
    <row r="18" spans="1:11">
      <c r="A18" s="5">
        <v>5000</v>
      </c>
      <c r="B18" s="4">
        <f t="shared" si="0"/>
        <v>2.0000000000000001E-4</v>
      </c>
      <c r="C18" s="4">
        <f t="shared" si="1"/>
        <v>0.2</v>
      </c>
      <c r="D18" s="5">
        <f t="shared" si="1"/>
        <v>200</v>
      </c>
      <c r="E18" s="4">
        <f t="shared" si="2"/>
        <v>2E-3</v>
      </c>
      <c r="F18" s="5">
        <f t="shared" si="3"/>
        <v>2</v>
      </c>
      <c r="G18" s="5">
        <f t="shared" si="4"/>
        <v>1.1000000000000001</v>
      </c>
      <c r="H18" s="5">
        <f t="shared" si="5"/>
        <v>1.8</v>
      </c>
      <c r="K18" s="11" t="s">
        <v>10</v>
      </c>
    </row>
  </sheetData>
  <mergeCells count="1">
    <mergeCell ref="G1:H1"/>
  </mergeCells>
  <pageMargins left="0.25" right="0.25" top="0.75" bottom="0.75" header="0.3" footer="0.3"/>
  <pageSetup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SA Government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Inverarity</dc:creator>
  <cp:lastModifiedBy>Kent Inverarity</cp:lastModifiedBy>
  <cp:lastPrinted>2014-07-08T00:39:31Z</cp:lastPrinted>
  <dcterms:created xsi:type="dcterms:W3CDTF">2014-07-07T23:51:40Z</dcterms:created>
  <dcterms:modified xsi:type="dcterms:W3CDTF">2014-07-08T00:59:10Z</dcterms:modified>
</cp:coreProperties>
</file>