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codeName="ThisWorkbook" autoCompressPictures="0"/>
  <bookViews>
    <workbookView xWindow="-31780" yWindow="-3340" windowWidth="25600" windowHeight="15560" firstSheet="2" activeTab="2"/>
  </bookViews>
  <sheets>
    <sheet name="Dashboard_May 15 2011" sheetId="9" state="hidden" r:id="rId1"/>
    <sheet name="Dashboard_Nov 15 2010" sheetId="7" state="hidden" r:id="rId2"/>
    <sheet name="June'12 Front Page" sheetId="6" r:id="rId3"/>
    <sheet name="June'12 Page 2" sheetId="10" r:id="rId4"/>
    <sheet name="Academic Summary" sheetId="17" r:id="rId5"/>
    <sheet name="Demographics" sheetId="11" r:id="rId6"/>
    <sheet name="Mobility" sheetId="12" r:id="rId7"/>
    <sheet name="Academic Results" sheetId="13" r:id="rId8"/>
    <sheet name="KIPP thru College" sheetId="14" r:id="rId9"/>
    <sheet name="People Model" sheetId="15" r:id="rId10"/>
    <sheet name="Financial Model" sheetId="16" r:id="rId11"/>
    <sheet name="Recruitment" sheetId="18" r:id="rId12"/>
  </sheets>
  <externalReferences>
    <externalReference r:id="rId13"/>
  </externalReferences>
  <definedNames>
    <definedName name="_xlnm.Print_Area" localSheetId="4">'Academic Summary'!$A$1:$N$44</definedName>
    <definedName name="_xlnm.Print_Area" localSheetId="0">'Dashboard_May 15 2011'!$A$1:$O$82</definedName>
    <definedName name="_xlnm.Print_Area" localSheetId="1">'Dashboard_Nov 15 2010'!$A$1:$O$82</definedName>
    <definedName name="_xlnm.Print_Area" localSheetId="2">'June''12 Front Page'!$A$1:$N$44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0" i="11" l="1"/>
  <c r="S68" i="11"/>
  <c r="S66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40" i="11"/>
  <c r="S78" i="11"/>
  <c r="S79" i="11"/>
  <c r="S65" i="11"/>
  <c r="S67" i="11"/>
  <c r="S69" i="11"/>
  <c r="S71" i="11"/>
  <c r="S72" i="11"/>
  <c r="S73" i="11"/>
  <c r="S74" i="11"/>
  <c r="S75" i="11"/>
  <c r="S76" i="11"/>
  <c r="S77" i="11"/>
  <c r="S64" i="11"/>
  <c r="H99" i="11"/>
  <c r="H98" i="11"/>
  <c r="S63" i="11"/>
  <c r="S62" i="11"/>
  <c r="S61" i="11"/>
  <c r="S60" i="11"/>
  <c r="S58" i="11"/>
  <c r="S59" i="11"/>
  <c r="S57" i="11"/>
  <c r="S56" i="11"/>
  <c r="S55" i="11"/>
  <c r="S54" i="11"/>
  <c r="I6" i="16"/>
  <c r="I8" i="16"/>
  <c r="G6" i="16"/>
  <c r="G5" i="16"/>
  <c r="L1" i="17"/>
  <c r="L1" i="10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40" i="11"/>
  <c r="V16" i="17"/>
  <c r="U16" i="17"/>
  <c r="V15" i="17"/>
  <c r="U15" i="17"/>
  <c r="V13" i="17"/>
  <c r="U13" i="17"/>
  <c r="V12" i="17"/>
  <c r="U12" i="17"/>
  <c r="V11" i="17"/>
  <c r="U11" i="17"/>
  <c r="V10" i="17"/>
  <c r="U10" i="17"/>
  <c r="I6" i="12"/>
  <c r="I7" i="12"/>
  <c r="I8" i="12"/>
  <c r="I9" i="12"/>
  <c r="I10" i="12"/>
  <c r="I11" i="12"/>
  <c r="I12" i="12"/>
  <c r="I13" i="12"/>
  <c r="I14" i="12"/>
  <c r="I15" i="12"/>
  <c r="I16" i="12"/>
  <c r="I17" i="12"/>
  <c r="V16" i="10"/>
  <c r="U16" i="10"/>
  <c r="V15" i="10"/>
  <c r="U15" i="10"/>
  <c r="V13" i="10"/>
  <c r="U13" i="10"/>
  <c r="V12" i="10"/>
  <c r="U12" i="10"/>
  <c r="V11" i="10"/>
  <c r="U11" i="10"/>
  <c r="V10" i="10"/>
  <c r="U10" i="10"/>
  <c r="V16" i="6"/>
  <c r="U16" i="6"/>
  <c r="V15" i="6"/>
  <c r="U15" i="6"/>
  <c r="U11" i="6"/>
  <c r="V11" i="6"/>
  <c r="U12" i="6"/>
  <c r="V12" i="6"/>
  <c r="U13" i="6"/>
  <c r="V13" i="6"/>
  <c r="V10" i="6"/>
  <c r="U10" i="6"/>
  <c r="N23" i="9"/>
  <c r="N22" i="9"/>
  <c r="N21" i="9"/>
  <c r="L14" i="7"/>
  <c r="L13" i="7"/>
  <c r="L12" i="7"/>
  <c r="L9" i="7"/>
  <c r="L26" i="7"/>
  <c r="N23" i="7"/>
  <c r="N22" i="7"/>
  <c r="N21" i="7"/>
</calcChain>
</file>

<file path=xl/sharedStrings.xml><?xml version="1.0" encoding="utf-8"?>
<sst xmlns="http://schemas.openxmlformats.org/spreadsheetml/2006/main" count="1674" uniqueCount="525">
  <si>
    <t>College Matriculation</t>
  </si>
  <si>
    <t xml:space="preserve"> </t>
  </si>
  <si>
    <t>% Students of Color</t>
  </si>
  <si>
    <t>Target</t>
  </si>
  <si>
    <t>Student Population</t>
  </si>
  <si>
    <t>Avg. Daily Attendance</t>
  </si>
  <si>
    <t>Teacher Retention</t>
  </si>
  <si>
    <t>2008-2009</t>
  </si>
  <si>
    <t>▲</t>
  </si>
  <si>
    <t>↔</t>
  </si>
  <si>
    <t>Yrly Change</t>
  </si>
  <si>
    <t>▼</t>
  </si>
  <si>
    <t>$5.3M</t>
  </si>
  <si>
    <t>Reading</t>
  </si>
  <si>
    <t>Math</t>
  </si>
  <si>
    <t>% Free/ Reduced lunch</t>
  </si>
  <si>
    <t>% English Learners</t>
  </si>
  <si>
    <t>% Special Education</t>
  </si>
  <si>
    <t>n/a</t>
  </si>
  <si>
    <t>Talent &amp; Leadership Pipeline</t>
  </si>
  <si>
    <t>Satisfaction Metrics</t>
  </si>
  <si>
    <t>Teachers &amp; Staff who recommend KIPP as a great place to work</t>
  </si>
  <si>
    <t>Students who would recommend KIPP to their friends or family</t>
  </si>
  <si>
    <t>Student Achievement &amp; Attainment</t>
  </si>
  <si>
    <t>HS Graduation Rate</t>
  </si>
  <si>
    <t>College Persistence</t>
  </si>
  <si>
    <t>Student Attainment</t>
  </si>
  <si>
    <r>
      <t>% of 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- 8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graders making 1+ Year of progress</t>
    </r>
  </si>
  <si>
    <t>On Track?</t>
  </si>
  <si>
    <t>Funds Raised for 2010-2011</t>
  </si>
  <si>
    <t>Number of staff who have completed:</t>
  </si>
  <si>
    <t xml:space="preserve">KSLP: Principal Prep: </t>
  </si>
  <si>
    <t>KSLP: Teacher Leader:</t>
  </si>
  <si>
    <t>School Leader Retention</t>
  </si>
  <si>
    <t>Retention Rate</t>
  </si>
  <si>
    <t>2009-2010</t>
  </si>
  <si>
    <t>Student Attainment (2010)</t>
  </si>
  <si>
    <t>TBD</t>
  </si>
  <si>
    <t xml:space="preserve">% Students of Color </t>
  </si>
  <si>
    <t>KIPP Nwk Avg</t>
  </si>
  <si>
    <t xml:space="preserve">On Track? </t>
  </si>
  <si>
    <t>Parents/Families who are satisfied or very satisfied with their school</t>
  </si>
  <si>
    <t>Yearly: Student Achievement &amp; Attainment</t>
  </si>
  <si>
    <t>Quarterly: Resources</t>
  </si>
  <si>
    <t>Yearly: Team &amp; Family</t>
  </si>
  <si>
    <t>Quarterly: Student Population</t>
  </si>
  <si>
    <t>Notes</t>
  </si>
  <si>
    <t>Data in June 2011</t>
  </si>
  <si>
    <t>7/7</t>
  </si>
  <si>
    <t xml:space="preserve">The percentage of KIPP alumni who were enrolled in college last year who are still currently enrolled in college. </t>
  </si>
  <si>
    <t xml:space="preserve">The percentage of students whose family income qualifies them for a free or reduced-price lunch under federal income guidelines. </t>
  </si>
  <si>
    <t xml:space="preserve">% Free/Reduced Lunch - </t>
  </si>
  <si>
    <t xml:space="preserve">The percentage of non-white students in our schools. </t>
  </si>
  <si>
    <t>% Student Attrition</t>
  </si>
  <si>
    <t xml:space="preserve">The average number of enrolled KIPPsters who attend school each day. This metric drives most of our government funding allocation. </t>
  </si>
  <si>
    <t xml:space="preserve">API Score </t>
  </si>
  <si>
    <t xml:space="preserve">HS Graduation Rate </t>
  </si>
  <si>
    <t xml:space="preserve">College Persistence </t>
  </si>
  <si>
    <t>Growth in student learning is measured by tests given in the Fall and Spring of each year at each of our middle schools.</t>
  </si>
  <si>
    <t>Financial Health</t>
  </si>
  <si>
    <t>Reserves as % of bdgt</t>
  </si>
  <si>
    <t>Fund Balance as % bdgt</t>
  </si>
  <si>
    <t>Glossary of Terms</t>
  </si>
  <si>
    <t xml:space="preserve">Teacher Retention: </t>
  </si>
  <si>
    <t xml:space="preserve">KSLP: Principal Prep </t>
  </si>
  <si>
    <t>KSLP: Leadership Pathways</t>
  </si>
  <si>
    <t>KSLP: Teacher Leader</t>
  </si>
  <si>
    <t xml:space="preserve">Data gathered annually in January via the Healthy Regions Survey that is administered to all KIPP teachers, staff, parents, and students. </t>
  </si>
  <si>
    <t xml:space="preserve">2009-2010 was our first year of participating in the Healthy Regions survey. </t>
  </si>
  <si>
    <t xml:space="preserve">Schools fully enrolled </t>
  </si>
  <si>
    <t xml:space="preserve">enter KIPP in grades 8, 9, 10, 11, 12; regardless of school of origin, are captured in this metric. </t>
  </si>
  <si>
    <t>High School Graduation Rate is calculated as the number of KIPP 8th grade completers who graduate from high school. Students who</t>
  </si>
  <si>
    <t xml:space="preserve">results for each school into one score. Students take the CST exams in May/June, and the results come out in August/ September. </t>
  </si>
  <si>
    <t>The API, or Academic Performance Index, is a composite school score that aggregates all of the California Standardized Test (CST)</t>
  </si>
  <si>
    <t>The computer-adaptive tests in reading and math are known as MAP "Measures of Academic Progress" and provide our teachers with</t>
  </si>
  <si>
    <t>which will provide us with rich data on how our growth compares to growth with KIPPsters nationwide.</t>
  </si>
  <si>
    <t>meaningful information about each student's knowledge and abilities. Almost all KIPP middle schools are now taking this assessment,</t>
  </si>
  <si>
    <t xml:space="preserve">In October and May, KBAS administers its own, shorter survey to gauge team satisfaction and engagement to get interim data. </t>
  </si>
  <si>
    <t>Financial Sustainability</t>
  </si>
  <si>
    <t>PY Comp</t>
  </si>
  <si>
    <t>Annual Metrics</t>
  </si>
  <si>
    <t>Annual Goal</t>
  </si>
  <si>
    <t>Cash Reserves as % of bdgt</t>
  </si>
  <si>
    <t>Fund Balance as % of bdgt</t>
  </si>
  <si>
    <t>$M YTD</t>
  </si>
  <si>
    <t>Cost per Pupil</t>
  </si>
  <si>
    <t>2010-2011</t>
  </si>
  <si>
    <t>Change</t>
  </si>
  <si>
    <t xml:space="preserve">We have HUGE AR because of state deferrals, explains differential from last year. </t>
  </si>
  <si>
    <t>Total Net Assets divided by total forecasted expenses in 2010-2011</t>
  </si>
  <si>
    <t>It also includes 2-3 additional weekend retreats and coaching.</t>
  </si>
  <si>
    <t xml:space="preserve">The KIPP Foundation's 6 week intensive summer training to prepare KIPP teachers to take over existing KIPP schools as principal.  </t>
  </si>
  <si>
    <t xml:space="preserve">The KIPP Foundation’s 6 week intensive summer training to prepare KIPP teachers to take leadership positions at their schools.  </t>
  </si>
  <si>
    <t>This course is designed primarily for Deans of Students, Deans of Instruction, and Assistant Principals.</t>
  </si>
  <si>
    <t xml:space="preserve">An abbreviated training program through the KIPP Foundation for teachers taking on junior leadership positions at their schools.  </t>
  </si>
  <si>
    <t>This course is designed primarily for Department Chairs and Grade Level Chairs.</t>
  </si>
  <si>
    <t xml:space="preserve">The percentage of classroom teachers who return the next year to either teach or be a staff member with KBAS. </t>
  </si>
  <si>
    <r>
      <t>% of 5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- 8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graders making 1+ Year of progress</t>
    </r>
  </si>
  <si>
    <t>KSLP: Leadership Path:</t>
  </si>
  <si>
    <t xml:space="preserve">*Internally calculated API. King made a testing error so may not receive a state API in 09-10. </t>
  </si>
  <si>
    <t>26/35 in College</t>
  </si>
  <si>
    <t>40% 4-Yr; 34% 2-Yr</t>
  </si>
  <si>
    <t>Bridge missed enrollment by 10% (29 students); Bayview by 5% (14 students)</t>
  </si>
  <si>
    <t>Sites tracking to '10-'11 Net Income</t>
  </si>
  <si>
    <t>6/8</t>
  </si>
  <si>
    <t>Not Bayview &amp; Bridge</t>
  </si>
  <si>
    <t>Q2 2011</t>
  </si>
  <si>
    <t>Q2 2010-2011 Dashboard</t>
  </si>
  <si>
    <t>The percentage of students who were enrolled in October 2009 who are still enrolled in October 2010 (excluding graduation)</t>
  </si>
  <si>
    <t>Total Students</t>
  </si>
  <si>
    <t>7/8</t>
  </si>
  <si>
    <t>Total cash divided by total budgeted expenses in 2010-2011</t>
  </si>
  <si>
    <t>Total Net Assets divided by total budgeted expenses in 2010-2011</t>
  </si>
  <si>
    <t>Public Funding Per Pupil</t>
  </si>
  <si>
    <t>Private Funding Per Pupil</t>
  </si>
  <si>
    <t>The reason 2,299 * $2,800 is MORE than $5.4:</t>
  </si>
  <si>
    <t>1. Net income loss for the year of ($487K)</t>
  </si>
  <si>
    <t>2. Other Revenue which is school fees and school-based fundraising of another $420K</t>
  </si>
  <si>
    <t>3. Used average daily membership (97% x 2,299) so really on a denominator of 2230 students</t>
  </si>
  <si>
    <t>Public Funding/ Pupil</t>
  </si>
  <si>
    <t>Private Funding/Pupil</t>
  </si>
  <si>
    <t>Total state and federal funding divided by average daily membership (Total students * average daily attendance)</t>
  </si>
  <si>
    <t>Total cost per pupil less public funding per pupil (pupils calculated as average daily membership, see above)</t>
  </si>
  <si>
    <t>This number does not tie with our $5.4M philanthropy because 1) we expect a ($487K) net loss and 2) it excludes Other Rev</t>
  </si>
  <si>
    <t>KIPP Student Attrition Average was 12% (61 schools) in 2008-2009; latest year data is available</t>
  </si>
  <si>
    <t>KBAS consolidated on track</t>
  </si>
  <si>
    <t>Fund Balance as % of bdgt  ""</t>
  </si>
  <si>
    <t>Cash as % of bdgt  (12/31)</t>
  </si>
  <si>
    <t>Cash as % of bdgt</t>
  </si>
  <si>
    <t>Total cash reserves divided by total forecasted expenses in 2010-2011</t>
  </si>
  <si>
    <t>Total state and federal funding divided by average daily membership (average daily enrollment over the entire school year)</t>
  </si>
  <si>
    <t>Q4 2010-2011 Dashboard</t>
  </si>
  <si>
    <t>Data in July 2011</t>
  </si>
  <si>
    <t>2011e</t>
  </si>
  <si>
    <t>Q4 2011</t>
  </si>
  <si>
    <t>Estimate as of June 1; still TBD</t>
  </si>
  <si>
    <t>61% 4 yr; 30% 2 yr: 30 TBD/unknown</t>
  </si>
  <si>
    <t>This number does not tie with our $5.4M philanthropy because it excludes Other Revenue</t>
  </si>
  <si>
    <t>Are we serving the children who need us?</t>
  </si>
  <si>
    <t>Are our students staying with us?</t>
  </si>
  <si>
    <t>Are our students progressing and achieving academically?</t>
  </si>
  <si>
    <t>Are our alumni climbing the mountain to and through college?</t>
  </si>
  <si>
    <t>Are we building a sustainable people model?</t>
  </si>
  <si>
    <t>Are we building a sustainable financial model?</t>
  </si>
  <si>
    <t>Are students progressing and achieving academically?</t>
  </si>
  <si>
    <t>May also want to include a breakdown of the reasons for those students who left (family moved, academics, discipline, etc.)</t>
  </si>
  <si>
    <t>For our founding class of 2011, we will break out what % graduated from high school, what % are currently attending college</t>
  </si>
  <si>
    <t>For other classes (2012-2015), we will track which high schools they are currently attending</t>
  </si>
  <si>
    <t>Consider how we could highlight leadership development, succession planning among administrative staff</t>
  </si>
  <si>
    <t>Highlight teacher retention rate - need to update for 2011-2012 school year and maybe include regrettable vs. non-regrettable turnover</t>
  </si>
  <si>
    <t>Shows fundraising needed to cover our operational costs each year moving forward</t>
  </si>
  <si>
    <t>Might think about how we can better illustrate economies of scale possible thru opening additional campuses</t>
  </si>
  <si>
    <t>M</t>
  </si>
  <si>
    <t>F</t>
  </si>
  <si>
    <t>k</t>
  </si>
  <si>
    <t>Update our demographics and compare the make-up of our student enrollment to the surrounding neigborhoods and communities to ensure it's representative.</t>
  </si>
  <si>
    <t>Look at MAP scores, reading levels of incoming students</t>
  </si>
  <si>
    <t>Update with recently completed mobility data for 2010-2011</t>
  </si>
  <si>
    <t>Show Fall 2011 MAP data</t>
  </si>
  <si>
    <t>Show summary of Anet assessment A1</t>
  </si>
  <si>
    <t>For December Board Meeting updates</t>
  </si>
  <si>
    <t>Would this be a good place to show YTD attendance figures?</t>
  </si>
  <si>
    <t>Date Transferred</t>
  </si>
  <si>
    <t>Grade</t>
  </si>
  <si>
    <t>Reason</t>
  </si>
  <si>
    <t>Bus Safety</t>
  </si>
  <si>
    <t>Move</t>
  </si>
  <si>
    <t>Too strict/bus issues</t>
  </si>
  <si>
    <t>Too strict/no textbooks</t>
  </si>
  <si>
    <t>Too strict/location</t>
  </si>
  <si>
    <t>Transportation/Personal Reasons</t>
  </si>
  <si>
    <r>
      <t xml:space="preserve">Student Retention Goal: </t>
    </r>
    <r>
      <rPr>
        <sz val="12"/>
        <color rgb="FF000000"/>
        <rFont val="Calibri"/>
        <family val="2"/>
      </rPr>
      <t>KIPP Ascend have a student attrition rate of less than 10% between October 1, 2011 and September 30</t>
    </r>
    <r>
      <rPr>
        <vertAlign val="superscript"/>
        <sz val="12"/>
        <color rgb="FF000000"/>
        <rFont val="Calibri"/>
        <family val="2"/>
      </rPr>
      <t>th</t>
    </r>
    <r>
      <rPr>
        <sz val="12"/>
        <color rgb="FF000000"/>
        <rFont val="Calibri"/>
        <family val="2"/>
      </rPr>
      <t>, 2012.</t>
    </r>
  </si>
  <si>
    <t>Description of students who have transferred out thus far in 2011-2012:</t>
  </si>
  <si>
    <t>Moved out of Chicago</t>
  </si>
  <si>
    <t>Primary</t>
  </si>
  <si>
    <t>School too strict</t>
  </si>
  <si>
    <t>Weekly attendance</t>
  </si>
  <si>
    <t>Goal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</si>
  <si>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</si>
  <si>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</si>
  <si>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</si>
  <si>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</si>
  <si>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</si>
  <si>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</si>
  <si>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</si>
  <si>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</si>
  <si>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</si>
  <si>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</si>
  <si>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</si>
  <si>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</si>
  <si>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</si>
  <si>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</si>
  <si>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</si>
  <si>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</si>
  <si>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</si>
  <si>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</si>
  <si>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</si>
  <si>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</si>
  <si>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Total Transfers</t>
  </si>
  <si>
    <t>Goal (&lt;10% annually)</t>
  </si>
  <si>
    <t>Full Name</t>
  </si>
  <si>
    <t>School: Account Name</t>
  </si>
  <si>
    <t>Due Date</t>
  </si>
  <si>
    <t>Contact Owner</t>
  </si>
  <si>
    <t>Application Status</t>
  </si>
  <si>
    <t>Pariz Robinson</t>
  </si>
  <si>
    <t>Carthage College</t>
  </si>
  <si>
    <t>Pete Gooden</t>
  </si>
  <si>
    <t>Accepted</t>
  </si>
  <si>
    <t>Princess Nelson</t>
  </si>
  <si>
    <t>Clark Atlanta University</t>
  </si>
  <si>
    <t>Bianca Churchill</t>
  </si>
  <si>
    <t>Indiana State University</t>
  </si>
  <si>
    <t>Loyola University New Orleans</t>
  </si>
  <si>
    <t>Michalle' Fain</t>
  </si>
  <si>
    <t>Marian College of Fond du Lac</t>
  </si>
  <si>
    <t>Mississippi Valley State University</t>
  </si>
  <si>
    <t>Northern Illinois University</t>
  </si>
  <si>
    <t>Lilletha Allen</t>
  </si>
  <si>
    <t>Northern Michigan University</t>
  </si>
  <si>
    <t>Southern Illinois University Carbondale</t>
  </si>
  <si>
    <t>Keaundra Day</t>
  </si>
  <si>
    <t>Joel Jimenez</t>
  </si>
  <si>
    <t>Northeastern Illinois University</t>
  </si>
  <si>
    <t>Submitted</t>
  </si>
  <si>
    <t>Kyla Craig</t>
  </si>
  <si>
    <t>Alabama A &amp; M University</t>
  </si>
  <si>
    <t>Alabama State University</t>
  </si>
  <si>
    <t>Ball State University</t>
  </si>
  <si>
    <t>MarcAnthony Walker</t>
  </si>
  <si>
    <t>Bradley University</t>
  </si>
  <si>
    <t>Yasmin James</t>
  </si>
  <si>
    <t>Case Western Reserve University</t>
  </si>
  <si>
    <t>Kiera Holiday</t>
  </si>
  <si>
    <t>Chicago State University</t>
  </si>
  <si>
    <t>Darmani Rhea</t>
  </si>
  <si>
    <t>City Colleges of Chicago-Wilbur Wright College</t>
  </si>
  <si>
    <t>Kyndra Brown</t>
  </si>
  <si>
    <t>Clarke College</t>
  </si>
  <si>
    <t>Cornell University</t>
  </si>
  <si>
    <t>DePaul University</t>
  </si>
  <si>
    <t>Drake University</t>
  </si>
  <si>
    <t>Eastern Illinois University</t>
  </si>
  <si>
    <t>Eureka College</t>
  </si>
  <si>
    <t>Fordham University</t>
  </si>
  <si>
    <t>Georgetown University</t>
  </si>
  <si>
    <t>Jacqulyn Washington</t>
  </si>
  <si>
    <t>Howard University</t>
  </si>
  <si>
    <t>Illinois State University</t>
  </si>
  <si>
    <t>Indiana University-Bloomington</t>
  </si>
  <si>
    <t>Joliet Junior College</t>
  </si>
  <si>
    <t>Kent State University-Kent Campus</t>
  </si>
  <si>
    <t>Lewis University</t>
  </si>
  <si>
    <t>Jervonta Perry</t>
  </si>
  <si>
    <t>Lincoln College</t>
  </si>
  <si>
    <t>Loyola University Chicago</t>
  </si>
  <si>
    <t>Marquette University</t>
  </si>
  <si>
    <t>Miami University-Oxford</t>
  </si>
  <si>
    <t>Michigan State University</t>
  </si>
  <si>
    <t>Minnesota State University-Moorhead</t>
  </si>
  <si>
    <t>Andre Nelson</t>
  </si>
  <si>
    <t>Monmouth College</t>
  </si>
  <si>
    <t>Christopher Loggins</t>
  </si>
  <si>
    <t>Lanard James</t>
  </si>
  <si>
    <t>Ohio State University-Main Campus</t>
  </si>
  <si>
    <t>Purdue University-Main Campus</t>
  </si>
  <si>
    <t>Roosevelt University</t>
  </si>
  <si>
    <t>Saint Louis University-Main Campus</t>
  </si>
  <si>
    <t>Saint Xavier University</t>
  </si>
  <si>
    <t>South Carolina State University</t>
  </si>
  <si>
    <t>Southern Illinois University Edwardsville</t>
  </si>
  <si>
    <t>Spelman College</t>
  </si>
  <si>
    <t>Triton College</t>
  </si>
  <si>
    <t>University of Akron Main Campus</t>
  </si>
  <si>
    <t>University of Dayton</t>
  </si>
  <si>
    <t>University of Illinois at Chicago</t>
  </si>
  <si>
    <t>Taji Davis</t>
  </si>
  <si>
    <t>University of Illinois at Springfield</t>
  </si>
  <si>
    <t>University of Illinois at Urbana-Champaign</t>
  </si>
  <si>
    <t>University of Iowa</t>
  </si>
  <si>
    <t>University of Miami</t>
  </si>
  <si>
    <t>University of Michigan-Ann Arbor</t>
  </si>
  <si>
    <t>University of Notre Dame</t>
  </si>
  <si>
    <t>University of Wisconsin-Madison</t>
  </si>
  <si>
    <t>Western Illinois University</t>
  </si>
  <si>
    <t>Xavier University of Louisiana</t>
  </si>
  <si>
    <t>In Progress</t>
  </si>
  <si>
    <t>Arizona State University at the West Campus</t>
  </si>
  <si>
    <t>Ashland University</t>
  </si>
  <si>
    <t>Augusta State University</t>
  </si>
  <si>
    <t>Aurora University</t>
  </si>
  <si>
    <t>Beloit College</t>
  </si>
  <si>
    <t>Abdul Ogungbola</t>
  </si>
  <si>
    <t>Central State University</t>
  </si>
  <si>
    <t>Amirah Hall</t>
  </si>
  <si>
    <t>City Colleges of Chicago-Malcolm X College</t>
  </si>
  <si>
    <t>Coe College</t>
  </si>
  <si>
    <t>Concordia University</t>
  </si>
  <si>
    <t>Cornell College</t>
  </si>
  <si>
    <t>Grand Valley State University</t>
  </si>
  <si>
    <t>Illinois Wesleyan University</t>
  </si>
  <si>
    <t>Indiana University-Purdue University-Indianapolis</t>
  </si>
  <si>
    <t>Jackson State University</t>
  </si>
  <si>
    <t>Kalamazoo College</t>
  </si>
  <si>
    <t>Knox College</t>
  </si>
  <si>
    <t>Langston University</t>
  </si>
  <si>
    <t>Lincoln Land Community College</t>
  </si>
  <si>
    <t>Millikin University</t>
  </si>
  <si>
    <t>Missouri Western State University</t>
  </si>
  <si>
    <t>Nicholls State University</t>
  </si>
  <si>
    <t>North Carolina A &amp; T State University</t>
  </si>
  <si>
    <t>North Park University</t>
  </si>
  <si>
    <t>Northwestern University</t>
  </si>
  <si>
    <t>Old Dominion University</t>
  </si>
  <si>
    <t>Quincy University</t>
  </si>
  <si>
    <t>Rend Lake College</t>
  </si>
  <si>
    <t>Robert Morris College</t>
  </si>
  <si>
    <t>Simpson College</t>
  </si>
  <si>
    <t>Southeastern Illinois College</t>
  </si>
  <si>
    <t>Stillman College</t>
  </si>
  <si>
    <t>Tennessee State University</t>
  </si>
  <si>
    <t>Texas A &amp; M University</t>
  </si>
  <si>
    <t>University of Cincinnati-Main Campus</t>
  </si>
  <si>
    <t>University of Memphis</t>
  </si>
  <si>
    <t>Upper Iowa University</t>
  </si>
  <si>
    <t>Winona State University</t>
  </si>
  <si>
    <t>Butler University</t>
  </si>
  <si>
    <t>Wishlist</t>
  </si>
  <si>
    <t>Class of 2012 College Application Summary</t>
  </si>
  <si>
    <t>Principal Prep</t>
  </si>
  <si>
    <t>Leadership Team</t>
  </si>
  <si>
    <t>Teacher Leaders</t>
  </si>
  <si>
    <t>-Billy Warden, Lindsey Spears, Whitney Walden, Jonathan Russon</t>
  </si>
  <si>
    <t>Instructional Team Leaders:</t>
  </si>
  <si>
    <t>-Ken Lee, Maggie Fernelius, Rebecca Boncher</t>
  </si>
  <si>
    <t>KIPP Primary:</t>
  </si>
  <si>
    <t>Grade Level Chairs:</t>
  </si>
  <si>
    <t>-Ashley Pletz, Nick Timmons, Danni Quider </t>
  </si>
  <si>
    <t>Special Ed Coordinator:</t>
  </si>
  <si>
    <t>Last year</t>
  </si>
  <si>
    <t>Academic Dashboard</t>
  </si>
  <si>
    <t>ISAT Improvement for last year's 8th graders</t>
  </si>
  <si>
    <t>Impressive MAP Growth over 18 months</t>
  </si>
  <si>
    <t>KIPP Ascend's incoming students typically trail their peers</t>
  </si>
  <si>
    <t>Monthly Performance Dashboard</t>
  </si>
  <si>
    <t>Annual Performance Dashboard</t>
  </si>
  <si>
    <t>Impressive growth for our inaugural Kindergarten class</t>
  </si>
  <si>
    <t>Completed Programs</t>
  </si>
  <si>
    <t>Current Programs</t>
  </si>
  <si>
    <t>Fisher Fellows</t>
  </si>
  <si>
    <t>April Goble (05/06)
Ellen Davis (09/10)</t>
  </si>
  <si>
    <t>Kate Mazurek (11/12)</t>
  </si>
  <si>
    <t>Lauren Henley (11/12)</t>
  </si>
  <si>
    <t>Mallory LaPuerto (10/11)
Jonathon Russom (10/11)
Lindsey Spears (10/11)</t>
  </si>
  <si>
    <t>Whitney Walden (11/12)
Billy Warden (11/12)
Danni Quider (11/12)
Nick Timmins (11/12)
Ashley Peltz (11/12)</t>
  </si>
  <si>
    <t>KIPP Chicago Leadership Profile</t>
  </si>
  <si>
    <t>KIPP Ascend Charter School:</t>
  </si>
  <si>
    <t>Rebecca Centeolli</t>
  </si>
  <si>
    <t>KIPP Through College:</t>
  </si>
  <si>
    <t>-Jamelle Smith</t>
  </si>
  <si>
    <t>KIPP Chicago Emerging Leader Cohort Participants for 2011-2012</t>
  </si>
  <si>
    <t>KAP</t>
  </si>
  <si>
    <t>KACS</t>
  </si>
  <si>
    <t># days</t>
  </si>
  <si>
    <t># present</t>
  </si>
  <si>
    <t>K</t>
  </si>
  <si>
    <t>KIPP Chicago</t>
  </si>
  <si>
    <t>School Leader Needs At A Glance</t>
  </si>
  <si>
    <t>Candidate (s)</t>
  </si>
  <si>
    <t>Pod 1</t>
  </si>
  <si>
    <t>MS 1</t>
  </si>
  <si>
    <t>Amy Pouba</t>
  </si>
  <si>
    <t>Successor</t>
  </si>
  <si>
    <t>ES 1</t>
  </si>
  <si>
    <t>Ellen Davis</t>
  </si>
  <si>
    <t>Founder</t>
  </si>
  <si>
    <t>Pod 2</t>
  </si>
  <si>
    <t>Kate Mazurek</t>
  </si>
  <si>
    <t>Fisher</t>
  </si>
  <si>
    <t>T/L</t>
  </si>
  <si>
    <t>Pod 3</t>
  </si>
  <si>
    <t>Miles</t>
  </si>
  <si>
    <t>Pod 4</t>
  </si>
  <si>
    <t>Pod 5</t>
  </si>
  <si>
    <t>Pod 6</t>
  </si>
  <si>
    <t>High Confidence</t>
  </si>
  <si>
    <t>Stretch</t>
  </si>
  <si>
    <t>School Opening</t>
  </si>
  <si>
    <t>KIPP Ascend Primary Projected Reading Improvements</t>
  </si>
  <si>
    <t>August'11</t>
  </si>
  <si>
    <t>October'11</t>
  </si>
  <si>
    <t>Last year's 8th graders ISAT performance relative to CPS</t>
  </si>
  <si>
    <t>FY09</t>
  </si>
  <si>
    <t>FY10</t>
  </si>
  <si>
    <t>FY11</t>
  </si>
  <si>
    <t>FY12</t>
  </si>
  <si>
    <t>Metrics</t>
  </si>
  <si>
    <t>Calculation</t>
  </si>
  <si>
    <t>Recommended Targets</t>
  </si>
  <si>
    <t>Student Enrollment Ratio</t>
  </si>
  <si>
    <t>Actual Enrollment (Fall)/Budgeted Enrollment</t>
  </si>
  <si>
    <t>&gt;=100%</t>
  </si>
  <si>
    <t>SSC Revenue (incl. fundraising)</t>
  </si>
  <si>
    <t>Private Funding as % of Total Revenues</t>
  </si>
  <si>
    <t>Private Funding/Total Revenues</t>
  </si>
  <si>
    <t>Declining as site scales</t>
  </si>
  <si>
    <t>KACS Revenue</t>
  </si>
  <si>
    <t>Public Funding as % of Operating Expenses</t>
  </si>
  <si>
    <t>Public Funding/Total Operating Expenses</t>
  </si>
  <si>
    <t>Increasing as site scales</t>
  </si>
  <si>
    <t>Total Revenue with fundraising</t>
  </si>
  <si>
    <t>Current Ratio</t>
  </si>
  <si>
    <t>Current Assets/Current Liabilities</t>
  </si>
  <si>
    <t>&gt;=1.2</t>
  </si>
  <si>
    <t>Fundraising</t>
  </si>
  <si>
    <t>Liquidity Ratio</t>
  </si>
  <si>
    <t>Total Assets/Total Liabilities</t>
  </si>
  <si>
    <t>&gt;=1.5</t>
  </si>
  <si>
    <t>Public Funding</t>
  </si>
  <si>
    <t>Months of Cash</t>
  </si>
  <si>
    <t>Cash in the Bank/Ave. Monthly Expneses</t>
  </si>
  <si>
    <t>&gt;=3</t>
  </si>
  <si>
    <t>Expenses</t>
  </si>
  <si>
    <t>Academic Concerns</t>
  </si>
  <si>
    <t>Students</t>
  </si>
  <si>
    <t>Fundraising/Student</t>
  </si>
  <si>
    <t>Much more efficient use of fundraising thru</t>
  </si>
  <si>
    <t>start-up funds available upon opening each school</t>
  </si>
  <si>
    <t>Add "Competitiveness" element to each college</t>
  </si>
  <si>
    <t>Also HS choice as related to college success</t>
  </si>
  <si>
    <t>Quantify how many people we have who will be ready for leadership in 2-3 years?</t>
  </si>
  <si>
    <t>Staff retention</t>
  </si>
  <si>
    <t>Satisfaction of staff, parents, etc. from HSR</t>
  </si>
  <si>
    <t>Nicole Boardman (07/08)</t>
  </si>
  <si>
    <t>Amaka Unaka (09/10)
Amy Pouba (07/08)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</si>
  <si>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</si>
  <si>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</si>
  <si>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</si>
  <si>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</si>
  <si>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</si>
  <si>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</si>
  <si>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</si>
  <si>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</si>
  <si>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</si>
  <si>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Fundraising ($K)</t>
  </si>
  <si>
    <t>Note:  Based on assumptions in August 2011 (12 schools across 6 campuses)</t>
  </si>
  <si>
    <t>KIPP Chicago able to reduce dependency on fundraising $$ thru efficient use</t>
  </si>
  <si>
    <t>of start-up funds available upon opening each school</t>
  </si>
  <si>
    <t>Cumulative YTD Attendance</t>
  </si>
  <si>
    <t>Middle</t>
  </si>
  <si>
    <t>Moving</t>
  </si>
  <si>
    <t>Week 21</t>
  </si>
  <si>
    <t>Week 22</t>
  </si>
  <si>
    <t>Unable to locate</t>
  </si>
  <si>
    <t>YTD Transfers</t>
  </si>
  <si>
    <t xml:space="preserve">Transportation </t>
  </si>
  <si>
    <t>Week 23</t>
  </si>
  <si>
    <t>Week 24</t>
  </si>
  <si>
    <t>??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</si>
  <si>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</si>
  <si>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</si>
  <si>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</si>
  <si>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</si>
  <si>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</si>
  <si>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</si>
  <si>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</si>
  <si>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</si>
  <si>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</si>
  <si>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</si>
  <si>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</si>
  <si>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</si>
  <si>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</si>
  <si>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</si>
  <si>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</si>
  <si>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</si>
  <si>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Transportation</t>
  </si>
  <si>
    <t>Primary:  10</t>
  </si>
  <si>
    <t>January'12</t>
  </si>
  <si>
    <t>December '11</t>
  </si>
  <si>
    <t>Mid 2nd</t>
  </si>
  <si>
    <t>Early 2nd</t>
  </si>
  <si>
    <t>Late 1st</t>
  </si>
  <si>
    <t>Mid 1st</t>
  </si>
  <si>
    <t>Early 1st</t>
  </si>
  <si>
    <t>Kinder</t>
  </si>
  <si>
    <t>KIPP Ascend Primary YTD Reading Improvements (K)</t>
  </si>
  <si>
    <t>End K</t>
  </si>
  <si>
    <t>Mid K</t>
  </si>
  <si>
    <t>Early K</t>
  </si>
  <si>
    <t>KIPP Ascend Primary YTD Reading Improvements (1st)</t>
  </si>
  <si>
    <t>Based on assumptions in February 2012</t>
  </si>
  <si>
    <t>12 schools</t>
  </si>
  <si>
    <t>Middle:  13</t>
  </si>
  <si>
    <t>Total:  23</t>
  </si>
  <si>
    <t>Anet results from 4rd round of interim assessments given in April'12</t>
  </si>
  <si>
    <t>April '12</t>
  </si>
  <si>
    <t>Enrollment Summary for KIPP Chicago</t>
  </si>
  <si>
    <t>**Note:  add current # students and calculate # needed to get back to full enrollment</t>
  </si>
  <si>
    <t>Enrolled</t>
  </si>
  <si>
    <t>Accepted; Pending</t>
  </si>
  <si>
    <t>Waitlist</t>
  </si>
  <si>
    <t>Declined</t>
  </si>
  <si>
    <t>5 - Ascend</t>
  </si>
  <si>
    <t>5 - Create</t>
  </si>
  <si>
    <t>5 - Undecided</t>
  </si>
  <si>
    <r>
      <t xml:space="preserve">100% </t>
    </r>
    <r>
      <rPr>
        <sz val="11"/>
        <color theme="1"/>
        <rFont val="Calibri"/>
        <family val="2"/>
        <scheme val="minor"/>
      </rPr>
      <t>of our 8th grade students</t>
    </r>
  </si>
  <si>
    <t>high schools</t>
  </si>
  <si>
    <t>have been accepted into one</t>
  </si>
  <si>
    <t>or more college-preparatory</t>
  </si>
  <si>
    <t>Results from 4th interim assessment from Achievement Network</t>
  </si>
  <si>
    <t># Needed to Reach Full Enrollment</t>
  </si>
  <si>
    <t>YTD Suspensions by Grade:</t>
  </si>
  <si>
    <t>1st</t>
  </si>
  <si>
    <t>5th</t>
  </si>
  <si>
    <t>6th</t>
  </si>
  <si>
    <t>7th</t>
  </si>
  <si>
    <t>8th</t>
  </si>
  <si>
    <t>Spring '12 Q12 survey results</t>
  </si>
  <si>
    <t>Average score increased at both schools to 4.3 / 5.0 across 12 questions</t>
  </si>
  <si>
    <t>Question with highest response</t>
  </si>
  <si>
    <t>Question with lowest response</t>
  </si>
  <si>
    <t xml:space="preserve">May 2012 Mobility Analysis; </t>
  </si>
  <si>
    <t>How many of our students have been with us since start of 5th grade?</t>
  </si>
  <si>
    <t xml:space="preserve">81% of our Class of 2012 alums </t>
  </si>
  <si>
    <t>have been accepted into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</si>
</sst>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&quot;$&quot;* #,##0_);_(&quot;$&quot;* \(#,##0\);_(&quot;$&quot;* &quot;-&quot;??_);_(@_)"/>
    <numFmt numFmtId="166" formatCode="_(&quot;$&quot;* #,##0.0_);_(&quot;$&quot;* \(#,##0.0\);_(&quot;$&quot;* &quot;-&quot;??_);_(@_)"/>
    <numFmt numFmtId="167" formatCode="&quot;$&quot;#,##0.0"/>
    <numFmt numFmtId="168" formatCode="&quot;$&quot;#,##0"/>
    <numFmt numFmtId="169" formatCode="0.0%"/>
    <numFmt numFmtId="170" formatCode="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11"/>
      <name val="Arial"/>
      <family val="2"/>
    </font>
    <font>
      <sz val="12"/>
      <color indexed="53"/>
      <name val="Arial"/>
      <family val="2"/>
    </font>
    <font>
      <b/>
      <u/>
      <sz val="11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FF00"/>
      <name val="Calibri"/>
      <family val="2"/>
      <scheme val="minor"/>
    </font>
    <font>
      <sz val="10"/>
      <color rgb="FFFF0000"/>
      <name val="Arial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80"/>
      <name val="Courier New"/>
      <family val="3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indexed="1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b/>
      <sz val="13"/>
      <color theme="0" tint="-4.9989318521683403E-2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u/>
      <sz val="10.5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9" tint="-0.249977111117893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rgb="FF1F497D"/>
      <name val="Calibri"/>
      <family val="2"/>
    </font>
    <font>
      <b/>
      <i/>
      <sz val="10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450666829432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0" fontId="5" fillId="0" borderId="0" xfId="0" applyFont="1"/>
    <xf numFmtId="0" fontId="7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8" fillId="2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/>
    <xf numFmtId="9" fontId="3" fillId="0" borderId="0" xfId="1" applyFont="1"/>
    <xf numFmtId="0" fontId="6" fillId="0" borderId="0" xfId="0" applyFont="1"/>
    <xf numFmtId="0" fontId="11" fillId="0" borderId="0" xfId="0" applyFont="1" applyFill="1"/>
    <xf numFmtId="0" fontId="12" fillId="0" borderId="0" xfId="0" applyFont="1"/>
    <xf numFmtId="9" fontId="0" fillId="0" borderId="0" xfId="1" applyFont="1" applyAlignment="1">
      <alignment horizontal="center"/>
    </xf>
    <xf numFmtId="0" fontId="13" fillId="0" borderId="0" xfId="0" applyFont="1" applyAlignment="1">
      <alignment horizontal="center" vertical="center"/>
    </xf>
    <xf numFmtId="9" fontId="0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14" fillId="2" borderId="0" xfId="0" applyFont="1" applyFill="1" applyBorder="1" applyAlignment="1">
      <alignment horizontal="center" vertical="top" wrapText="1"/>
    </xf>
    <xf numFmtId="9" fontId="0" fillId="0" borderId="0" xfId="1" applyNumberFormat="1" applyFont="1" applyAlignment="1">
      <alignment horizontal="center"/>
    </xf>
    <xf numFmtId="0" fontId="6" fillId="0" borderId="0" xfId="0" applyFont="1" applyAlignment="1">
      <alignment horizontal="left"/>
    </xf>
    <xf numFmtId="1" fontId="3" fillId="0" borderId="0" xfId="1" applyNumberFormat="1" applyFont="1" applyAlignment="1">
      <alignment horizontal="center"/>
    </xf>
    <xf numFmtId="9" fontId="3" fillId="0" borderId="0" xfId="1" applyFont="1" applyAlignment="1">
      <alignment horizontal="center"/>
    </xf>
    <xf numFmtId="0" fontId="0" fillId="0" borderId="0" xfId="0" applyFont="1"/>
    <xf numFmtId="0" fontId="9" fillId="0" borderId="0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9" fontId="16" fillId="0" borderId="0" xfId="1" applyFont="1" applyAlignment="1">
      <alignment horizontal="right"/>
    </xf>
    <xf numFmtId="12" fontId="3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left"/>
    </xf>
    <xf numFmtId="9" fontId="17" fillId="2" borderId="0" xfId="0" applyNumberFormat="1" applyFont="1" applyFill="1" applyBorder="1" applyAlignment="1">
      <alignment horizontal="center" vertical="top" wrapText="1"/>
    </xf>
    <xf numFmtId="0" fontId="9" fillId="0" borderId="0" xfId="0" applyFont="1" applyBorder="1" applyAlignment="1"/>
    <xf numFmtId="0" fontId="18" fillId="0" borderId="0" xfId="0" applyFont="1" applyAlignment="1">
      <alignment horizontal="left"/>
    </xf>
    <xf numFmtId="165" fontId="0" fillId="0" borderId="0" xfId="2" applyNumberFormat="1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3" fillId="0" borderId="0" xfId="1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12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1" fillId="0" borderId="0" xfId="0" applyFont="1"/>
    <xf numFmtId="12" fontId="0" fillId="0" borderId="0" xfId="0" applyNumberFormat="1" applyAlignment="1">
      <alignment horizontal="center"/>
    </xf>
    <xf numFmtId="166" fontId="0" fillId="0" borderId="0" xfId="2" applyNumberFormat="1" applyFont="1" applyFill="1" applyAlignment="1">
      <alignment horizontal="center"/>
    </xf>
    <xf numFmtId="14" fontId="9" fillId="0" borderId="0" xfId="0" applyNumberFormat="1" applyFont="1" applyAlignment="1">
      <alignment horizontal="center"/>
    </xf>
    <xf numFmtId="9" fontId="17" fillId="2" borderId="0" xfId="1" applyFont="1" applyFill="1" applyBorder="1" applyAlignment="1">
      <alignment horizontal="center" vertical="top" wrapText="1"/>
    </xf>
    <xf numFmtId="168" fontId="0" fillId="0" borderId="0" xfId="2" applyNumberFormat="1" applyFont="1" applyAlignment="1">
      <alignment horizontal="center"/>
    </xf>
    <xf numFmtId="168" fontId="3" fillId="0" borderId="0" xfId="2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9" fontId="0" fillId="0" borderId="0" xfId="0" applyNumberFormat="1" applyFon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3" fillId="0" borderId="0" xfId="4" applyNumberFormat="1" applyFont="1" applyAlignment="1">
      <alignment horizontal="center"/>
    </xf>
    <xf numFmtId="0" fontId="25" fillId="0" borderId="0" xfId="0" applyFont="1" applyAlignment="1">
      <alignment horizontal="left"/>
    </xf>
    <xf numFmtId="0" fontId="0" fillId="4" borderId="0" xfId="0" applyFill="1" applyBorder="1" applyAlignment="1">
      <alignment horizontal="left" indent="1"/>
    </xf>
    <xf numFmtId="0" fontId="26" fillId="0" borderId="0" xfId="0" applyFont="1" applyBorder="1" applyAlignment="1">
      <alignment horizontal="center"/>
    </xf>
    <xf numFmtId="9" fontId="3" fillId="0" borderId="0" xfId="1" applyFont="1" applyAlignment="1">
      <alignment horizontal="right"/>
    </xf>
    <xf numFmtId="9" fontId="3" fillId="0" borderId="0" xfId="1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166" fontId="0" fillId="0" borderId="0" xfId="2" applyNumberFormat="1" applyFont="1" applyAlignment="1">
      <alignment horizontal="center"/>
    </xf>
    <xf numFmtId="9" fontId="0" fillId="5" borderId="0" xfId="0" applyNumberFormat="1" applyFill="1" applyAlignment="1">
      <alignment horizontal="center"/>
    </xf>
    <xf numFmtId="9" fontId="17" fillId="0" borderId="0" xfId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2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8" fontId="0" fillId="0" borderId="0" xfId="0" applyNumberFormat="1"/>
    <xf numFmtId="0" fontId="0" fillId="0" borderId="0" xfId="0" applyFill="1" applyAlignment="1">
      <alignment horizontal="right"/>
    </xf>
    <xf numFmtId="9" fontId="3" fillId="0" borderId="0" xfId="1" applyFont="1" applyFill="1" applyAlignment="1">
      <alignment horizontal="center"/>
    </xf>
    <xf numFmtId="49" fontId="3" fillId="0" borderId="0" xfId="4" applyNumberFormat="1" applyFont="1" applyFill="1" applyAlignment="1">
      <alignment horizontal="center"/>
    </xf>
    <xf numFmtId="9" fontId="3" fillId="0" borderId="0" xfId="1" applyFont="1" applyFill="1" applyAlignment="1">
      <alignment horizontal="right"/>
    </xf>
    <xf numFmtId="49" fontId="3" fillId="0" borderId="0" xfId="0" applyNumberFormat="1" applyFont="1" applyAlignment="1">
      <alignment horizontal="center"/>
    </xf>
    <xf numFmtId="9" fontId="3" fillId="5" borderId="0" xfId="1" applyFont="1" applyFill="1" applyAlignment="1">
      <alignment horizontal="center"/>
    </xf>
    <xf numFmtId="0" fontId="0" fillId="5" borderId="0" xfId="0" applyFill="1"/>
    <xf numFmtId="0" fontId="3" fillId="5" borderId="0" xfId="0" applyFont="1" applyFill="1" applyAlignment="1">
      <alignment horizontal="right"/>
    </xf>
    <xf numFmtId="0" fontId="25" fillId="5" borderId="0" xfId="0" applyFont="1" applyFill="1"/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left"/>
    </xf>
    <xf numFmtId="0" fontId="6" fillId="5" borderId="0" xfId="0" applyFont="1" applyFill="1"/>
    <xf numFmtId="9" fontId="3" fillId="5" borderId="0" xfId="1" applyFont="1" applyFill="1"/>
    <xf numFmtId="9" fontId="17" fillId="5" borderId="0" xfId="1" applyFont="1" applyFill="1" applyAlignment="1">
      <alignment horizontal="center"/>
    </xf>
    <xf numFmtId="169" fontId="3" fillId="5" borderId="0" xfId="1" applyNumberFormat="1" applyFont="1" applyFill="1" applyAlignment="1">
      <alignment horizontal="center"/>
    </xf>
    <xf numFmtId="9" fontId="3" fillId="5" borderId="0" xfId="1" applyNumberFormat="1" applyFont="1" applyFill="1" applyAlignment="1">
      <alignment horizontal="center"/>
    </xf>
    <xf numFmtId="0" fontId="20" fillId="0" borderId="0" xfId="0" applyFont="1" applyBorder="1" applyAlignment="1">
      <alignment horizontal="center"/>
    </xf>
    <xf numFmtId="168" fontId="3" fillId="5" borderId="0" xfId="2" applyNumberFormat="1" applyFont="1" applyFill="1" applyAlignment="1">
      <alignment horizontal="center"/>
    </xf>
    <xf numFmtId="168" fontId="3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>
      <alignment horizontal="center"/>
    </xf>
    <xf numFmtId="9" fontId="0" fillId="0" borderId="0" xfId="1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14" fontId="9" fillId="0" borderId="0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4" fillId="0" borderId="4" xfId="0" applyFont="1" applyBorder="1"/>
    <xf numFmtId="0" fontId="6" fillId="0" borderId="5" xfId="0" applyFont="1" applyBorder="1"/>
    <xf numFmtId="0" fontId="0" fillId="0" borderId="0" xfId="0" applyBorder="1" applyAlignment="1">
      <alignment horizontal="right"/>
    </xf>
    <xf numFmtId="9" fontId="3" fillId="0" borderId="0" xfId="1" applyFont="1" applyBorder="1" applyAlignment="1">
      <alignment horizontal="center"/>
    </xf>
    <xf numFmtId="167" fontId="0" fillId="0" borderId="0" xfId="2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17" fillId="2" borderId="5" xfId="0" applyNumberFormat="1" applyFont="1" applyFill="1" applyBorder="1" applyAlignment="1">
      <alignment horizontal="center" vertical="top" wrapText="1"/>
    </xf>
    <xf numFmtId="167" fontId="0" fillId="0" borderId="0" xfId="2" applyNumberFormat="1" applyFont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5" xfId="0" applyBorder="1"/>
    <xf numFmtId="0" fontId="9" fillId="0" borderId="0" xfId="0" applyFont="1" applyBorder="1" applyAlignment="1">
      <alignment horizontal="right"/>
    </xf>
    <xf numFmtId="168" fontId="3" fillId="0" borderId="0" xfId="2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168" fontId="0" fillId="0" borderId="0" xfId="0" applyNumberFormat="1" applyBorder="1" applyAlignment="1">
      <alignment horizontal="center"/>
    </xf>
    <xf numFmtId="6" fontId="3" fillId="0" borderId="0" xfId="0" applyNumberFormat="1" applyFont="1" applyBorder="1" applyAlignment="1">
      <alignment horizontal="center"/>
    </xf>
    <xf numFmtId="168" fontId="0" fillId="0" borderId="0" xfId="2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9" fillId="0" borderId="7" xfId="0" applyFont="1" applyBorder="1" applyAlignment="1">
      <alignment horizontal="center"/>
    </xf>
    <xf numFmtId="0" fontId="0" fillId="0" borderId="8" xfId="0" applyBorder="1"/>
    <xf numFmtId="0" fontId="0" fillId="0" borderId="4" xfId="0" applyFont="1" applyBorder="1"/>
    <xf numFmtId="0" fontId="0" fillId="0" borderId="4" xfId="0" applyBorder="1" applyAlignment="1">
      <alignment horizontal="right"/>
    </xf>
    <xf numFmtId="9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left"/>
    </xf>
    <xf numFmtId="9" fontId="3" fillId="0" borderId="0" xfId="1" applyFont="1" applyBorder="1"/>
    <xf numFmtId="0" fontId="9" fillId="0" borderId="5" xfId="0" applyFont="1" applyBorder="1"/>
    <xf numFmtId="9" fontId="0" fillId="0" borderId="0" xfId="0" applyNumberFormat="1" applyFont="1" applyBorder="1" applyAlignment="1">
      <alignment horizontal="center"/>
    </xf>
    <xf numFmtId="9" fontId="0" fillId="0" borderId="0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right"/>
    </xf>
    <xf numFmtId="9" fontId="3" fillId="0" borderId="7" xfId="1" applyFont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right"/>
    </xf>
    <xf numFmtId="9" fontId="0" fillId="0" borderId="0" xfId="1" applyNumberFormat="1" applyFont="1" applyBorder="1" applyAlignment="1">
      <alignment horizontal="center"/>
    </xf>
    <xf numFmtId="9" fontId="16" fillId="0" borderId="0" xfId="1" applyFont="1" applyBorder="1" applyAlignment="1">
      <alignment horizontal="right"/>
    </xf>
    <xf numFmtId="16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7" xfId="0" applyBorder="1" applyAlignment="1">
      <alignment horizontal="right"/>
    </xf>
    <xf numFmtId="12" fontId="3" fillId="0" borderId="7" xfId="0" applyNumberFormat="1" applyFont="1" applyBorder="1" applyAlignment="1">
      <alignment horizontal="center"/>
    </xf>
    <xf numFmtId="0" fontId="6" fillId="0" borderId="7" xfId="0" applyFont="1" applyBorder="1"/>
    <xf numFmtId="0" fontId="7" fillId="2" borderId="7" xfId="0" applyFont="1" applyFill="1" applyBorder="1" applyAlignment="1">
      <alignment horizontal="center" vertical="center"/>
    </xf>
    <xf numFmtId="12" fontId="0" fillId="0" borderId="8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top" wrapText="1"/>
    </xf>
    <xf numFmtId="0" fontId="0" fillId="0" borderId="4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9" fillId="0" borderId="5" xfId="0" applyFont="1" applyBorder="1" applyAlignment="1"/>
    <xf numFmtId="12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9" fontId="0" fillId="0" borderId="7" xfId="0" applyNumberFormat="1" applyBorder="1" applyAlignment="1">
      <alignment horizontal="center"/>
    </xf>
    <xf numFmtId="9" fontId="17" fillId="2" borderId="7" xfId="0" applyNumberFormat="1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9" fontId="3" fillId="0" borderId="0" xfId="1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3" fillId="0" borderId="4" xfId="0" applyFont="1" applyBorder="1"/>
    <xf numFmtId="9" fontId="0" fillId="0" borderId="0" xfId="1" applyFont="1"/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0" fillId="0" borderId="9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1" fillId="0" borderId="12" xfId="0" applyFont="1" applyBorder="1" applyAlignment="1">
      <alignment vertical="center" wrapText="1"/>
    </xf>
    <xf numFmtId="0" fontId="31" fillId="0" borderId="12" xfId="0" applyFont="1" applyBorder="1" applyAlignment="1">
      <alignment horizontal="center" vertical="center" wrapText="1"/>
    </xf>
    <xf numFmtId="14" fontId="31" fillId="0" borderId="11" xfId="0" applyNumberFormat="1" applyFont="1" applyBorder="1" applyAlignment="1">
      <alignment vertical="center" wrapText="1"/>
    </xf>
    <xf numFmtId="17" fontId="0" fillId="0" borderId="0" xfId="0" applyNumberFormat="1"/>
    <xf numFmtId="170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 wrapText="1"/>
    </xf>
    <xf numFmtId="0" fontId="19" fillId="0" borderId="0" xfId="0" applyFont="1"/>
    <xf numFmtId="0" fontId="0" fillId="7" borderId="19" xfId="0" applyFill="1" applyBorder="1" applyAlignment="1">
      <alignment horizontal="center" wrapText="1"/>
    </xf>
    <xf numFmtId="0" fontId="0" fillId="8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7" borderId="21" xfId="0" applyFill="1" applyBorder="1" applyAlignment="1">
      <alignment horizontal="center" wrapText="1"/>
    </xf>
    <xf numFmtId="0" fontId="0" fillId="7" borderId="23" xfId="0" applyFill="1" applyBorder="1" applyAlignment="1">
      <alignment horizontal="center" wrapText="1"/>
    </xf>
    <xf numFmtId="0" fontId="0" fillId="8" borderId="24" xfId="0" applyFill="1" applyBorder="1" applyAlignment="1">
      <alignment horizontal="center" wrapText="1"/>
    </xf>
    <xf numFmtId="0" fontId="35" fillId="6" borderId="13" xfId="0" applyFont="1" applyFill="1" applyBorder="1" applyAlignment="1">
      <alignment vertical="center"/>
    </xf>
    <xf numFmtId="0" fontId="0" fillId="6" borderId="25" xfId="0" applyFill="1" applyBorder="1"/>
    <xf numFmtId="0" fontId="0" fillId="6" borderId="14" xfId="0" applyFill="1" applyBorder="1"/>
    <xf numFmtId="0" fontId="34" fillId="6" borderId="15" xfId="0" applyFont="1" applyFill="1" applyBorder="1" applyAlignment="1">
      <alignment vertical="center"/>
    </xf>
    <xf numFmtId="0" fontId="0" fillId="6" borderId="0" xfId="0" applyFill="1" applyBorder="1"/>
    <xf numFmtId="0" fontId="0" fillId="6" borderId="16" xfId="0" applyFill="1" applyBorder="1"/>
    <xf numFmtId="0" fontId="34" fillId="6" borderId="15" xfId="0" applyFont="1" applyFill="1" applyBorder="1" applyAlignment="1">
      <alignment horizontal="left" vertical="center" indent="1"/>
    </xf>
    <xf numFmtId="0" fontId="35" fillId="6" borderId="15" xfId="0" applyFont="1" applyFill="1" applyBorder="1" applyAlignment="1">
      <alignment vertical="center"/>
    </xf>
    <xf numFmtId="0" fontId="34" fillId="6" borderId="17" xfId="0" quotePrefix="1" applyFont="1" applyFill="1" applyBorder="1" applyAlignment="1">
      <alignment horizontal="left" vertical="center" indent="1"/>
    </xf>
    <xf numFmtId="0" fontId="0" fillId="6" borderId="26" xfId="0" applyFill="1" applyBorder="1"/>
    <xf numFmtId="0" fontId="0" fillId="6" borderId="18" xfId="0" applyFill="1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3" xfId="0" applyFont="1" applyFill="1" applyBorder="1"/>
    <xf numFmtId="0" fontId="0" fillId="0" borderId="25" xfId="0" applyBorder="1"/>
    <xf numFmtId="0" fontId="0" fillId="0" borderId="14" xfId="0" applyBorder="1"/>
    <xf numFmtId="0" fontId="0" fillId="0" borderId="17" xfId="0" applyBorder="1"/>
    <xf numFmtId="0" fontId="0" fillId="0" borderId="26" xfId="0" applyBorder="1"/>
    <xf numFmtId="0" fontId="0" fillId="0" borderId="18" xfId="0" applyBorder="1"/>
    <xf numFmtId="0" fontId="0" fillId="0" borderId="13" xfId="0" applyBorder="1"/>
    <xf numFmtId="0" fontId="0" fillId="0" borderId="2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69" fontId="0" fillId="0" borderId="0" xfId="1" applyNumberFormat="1" applyFont="1" applyBorder="1" applyAlignment="1">
      <alignment horizontal="center"/>
    </xf>
    <xf numFmtId="169" fontId="0" fillId="0" borderId="16" xfId="1" applyNumberFormat="1" applyFont="1" applyBorder="1" applyAlignment="1">
      <alignment horizontal="center"/>
    </xf>
    <xf numFmtId="0" fontId="0" fillId="0" borderId="16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0" applyFont="1" applyBorder="1"/>
    <xf numFmtId="0" fontId="38" fillId="9" borderId="19" xfId="0" applyFont="1" applyFill="1" applyBorder="1" applyAlignment="1">
      <alignment horizontal="center"/>
    </xf>
    <xf numFmtId="0" fontId="38" fillId="10" borderId="19" xfId="0" applyFont="1" applyFill="1" applyBorder="1" applyAlignment="1">
      <alignment horizontal="center"/>
    </xf>
    <xf numFmtId="0" fontId="16" fillId="0" borderId="15" xfId="0" applyFont="1" applyBorder="1"/>
    <xf numFmtId="0" fontId="0" fillId="11" borderId="0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38" fillId="10" borderId="27" xfId="0" applyFont="1" applyFill="1" applyBorder="1" applyAlignment="1">
      <alignment horizontal="center"/>
    </xf>
    <xf numFmtId="0" fontId="39" fillId="12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0" fontId="39" fillId="13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28" xfId="0" applyBorder="1"/>
    <xf numFmtId="0" fontId="0" fillId="0" borderId="29" xfId="0" applyBorder="1"/>
    <xf numFmtId="0" fontId="40" fillId="0" borderId="0" xfId="0" applyFont="1" applyBorder="1"/>
    <xf numFmtId="0" fontId="0" fillId="0" borderId="30" xfId="0" applyBorder="1"/>
    <xf numFmtId="0" fontId="0" fillId="0" borderId="30" xfId="0" applyBorder="1" applyAlignment="1">
      <alignment horizontal="center"/>
    </xf>
    <xf numFmtId="9" fontId="0" fillId="0" borderId="30" xfId="0" applyNumberFormat="1" applyBorder="1" applyAlignment="1">
      <alignment horizontal="center"/>
    </xf>
    <xf numFmtId="9" fontId="0" fillId="0" borderId="30" xfId="1" applyFont="1" applyBorder="1" applyAlignment="1">
      <alignment horizontal="center"/>
    </xf>
    <xf numFmtId="170" fontId="0" fillId="0" borderId="30" xfId="0" applyNumberFormat="1" applyBorder="1" applyAlignment="1">
      <alignment horizontal="center"/>
    </xf>
    <xf numFmtId="5" fontId="0" fillId="0" borderId="0" xfId="2" applyNumberFormat="1" applyFo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41" fillId="0" borderId="0" xfId="0" applyNumberFormat="1" applyFont="1" applyAlignment="1">
      <alignment wrapText="1"/>
    </xf>
    <xf numFmtId="0" fontId="41" fillId="0" borderId="0" xfId="0" applyFont="1"/>
    <xf numFmtId="0" fontId="3" fillId="14" borderId="30" xfId="0" applyFont="1" applyFill="1" applyBorder="1"/>
    <xf numFmtId="0" fontId="0" fillId="14" borderId="30" xfId="0" applyFill="1" applyBorder="1"/>
    <xf numFmtId="0" fontId="9" fillId="14" borderId="30" xfId="0" applyFont="1" applyFill="1" applyBorder="1" applyAlignment="1">
      <alignment horizontal="center"/>
    </xf>
    <xf numFmtId="5" fontId="0" fillId="0" borderId="0" xfId="2" applyNumberFormat="1" applyFont="1" applyFill="1" applyBorder="1" applyAlignment="1">
      <alignment horizontal="center"/>
    </xf>
    <xf numFmtId="5" fontId="0" fillId="0" borderId="0" xfId="2" applyNumberFormat="1" applyFont="1" applyBorder="1" applyAlignment="1">
      <alignment horizontal="center"/>
    </xf>
    <xf numFmtId="5" fontId="0" fillId="0" borderId="16" xfId="2" applyNumberFormat="1" applyFont="1" applyBorder="1" applyAlignment="1">
      <alignment horizontal="center"/>
    </xf>
    <xf numFmtId="0" fontId="0" fillId="14" borderId="31" xfId="0" applyFill="1" applyBorder="1"/>
    <xf numFmtId="0" fontId="3" fillId="14" borderId="32" xfId="0" applyFont="1" applyFill="1" applyBorder="1"/>
    <xf numFmtId="0" fontId="3" fillId="14" borderId="33" xfId="0" applyFont="1" applyFill="1" applyBorder="1"/>
    <xf numFmtId="0" fontId="3" fillId="14" borderId="34" xfId="0" applyFont="1" applyFill="1" applyBorder="1" applyAlignment="1">
      <alignment horizontal="center"/>
    </xf>
    <xf numFmtId="0" fontId="3" fillId="14" borderId="35" xfId="0" applyFont="1" applyFill="1" applyBorder="1" applyAlignment="1">
      <alignment horizontal="center"/>
    </xf>
    <xf numFmtId="0" fontId="3" fillId="14" borderId="36" xfId="0" applyFont="1" applyFill="1" applyBorder="1" applyAlignment="1">
      <alignment horizontal="center"/>
    </xf>
    <xf numFmtId="16" fontId="0" fillId="0" borderId="0" xfId="0" applyNumberFormat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69" fontId="0" fillId="0" borderId="0" xfId="1" applyNumberFormat="1" applyFont="1" applyFill="1" applyBorder="1" applyAlignment="1">
      <alignment horizontal="center"/>
    </xf>
    <xf numFmtId="169" fontId="0" fillId="0" borderId="16" xfId="1" applyNumberFormat="1" applyFont="1" applyFill="1" applyBorder="1" applyAlignment="1">
      <alignment horizontal="center"/>
    </xf>
    <xf numFmtId="0" fontId="0" fillId="0" borderId="29" xfId="0" applyFill="1" applyBorder="1"/>
    <xf numFmtId="0" fontId="0" fillId="0" borderId="15" xfId="0" applyFill="1" applyBorder="1"/>
    <xf numFmtId="0" fontId="41" fillId="0" borderId="5" xfId="0" applyFont="1" applyBorder="1"/>
    <xf numFmtId="9" fontId="3" fillId="0" borderId="5" xfId="0" applyNumberFormat="1" applyFont="1" applyFill="1" applyBorder="1" applyAlignment="1">
      <alignment horizontal="center"/>
    </xf>
    <xf numFmtId="14" fontId="0" fillId="0" borderId="0" xfId="0" applyNumberFormat="1"/>
    <xf numFmtId="0" fontId="31" fillId="0" borderId="37" xfId="0" applyFont="1" applyFill="1" applyBorder="1" applyAlignment="1">
      <alignment horizontal="center" vertical="center" wrapText="1"/>
    </xf>
    <xf numFmtId="0" fontId="31" fillId="0" borderId="37" xfId="0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42" fontId="0" fillId="0" borderId="26" xfId="0" applyNumberFormat="1" applyBorder="1" applyAlignment="1">
      <alignment horizontal="center"/>
    </xf>
    <xf numFmtId="42" fontId="0" fillId="0" borderId="26" xfId="2" applyNumberFormat="1" applyFont="1" applyBorder="1" applyAlignment="1">
      <alignment horizontal="center"/>
    </xf>
    <xf numFmtId="42" fontId="0" fillId="0" borderId="18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3" fillId="0" borderId="27" xfId="0" applyFont="1" applyBorder="1" applyAlignment="1">
      <alignment horizontal="center" vertical="center" wrapText="1"/>
    </xf>
    <xf numFmtId="0" fontId="43" fillId="0" borderId="38" xfId="0" applyFont="1" applyBorder="1" applyAlignment="1">
      <alignment horizontal="center" vertical="center" wrapText="1"/>
    </xf>
    <xf numFmtId="0" fontId="43" fillId="0" borderId="39" xfId="0" applyFont="1" applyBorder="1" applyAlignment="1">
      <alignment horizontal="center" vertical="center" wrapText="1"/>
    </xf>
    <xf numFmtId="0" fontId="43" fillId="0" borderId="18" xfId="0" applyFont="1" applyBorder="1" applyAlignment="1">
      <alignment horizontal="center" vertical="center" wrapText="1"/>
    </xf>
    <xf numFmtId="9" fontId="0" fillId="0" borderId="0" xfId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5" borderId="45" xfId="0" applyFill="1" applyBorder="1" applyAlignment="1">
      <alignment horizontal="center"/>
    </xf>
    <xf numFmtId="0" fontId="0" fillId="15" borderId="44" xfId="0" applyFill="1" applyBorder="1" applyAlignment="1">
      <alignment horizontal="center"/>
    </xf>
    <xf numFmtId="0" fontId="0" fillId="15" borderId="46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12" fillId="0" borderId="4" xfId="0" applyFont="1" applyBorder="1" applyAlignment="1"/>
    <xf numFmtId="0" fontId="12" fillId="0" borderId="5" xfId="0" applyFont="1" applyBorder="1" applyAlignment="1"/>
    <xf numFmtId="0" fontId="25" fillId="0" borderId="0" xfId="0" applyFont="1" applyBorder="1" applyAlignment="1"/>
    <xf numFmtId="0" fontId="19" fillId="0" borderId="0" xfId="0" applyFont="1" applyAlignment="1">
      <alignment horizontal="center"/>
    </xf>
    <xf numFmtId="164" fontId="22" fillId="0" borderId="0" xfId="0" applyNumberFormat="1" applyFont="1" applyAlignment="1">
      <alignment horizontal="right"/>
    </xf>
    <xf numFmtId="0" fontId="10" fillId="3" borderId="0" xfId="0" applyFont="1" applyFill="1" applyAlignment="1">
      <alignment horizontal="center"/>
    </xf>
    <xf numFmtId="0" fontId="28" fillId="3" borderId="1" xfId="0" applyFont="1" applyFill="1" applyBorder="1" applyAlignment="1">
      <alignment horizontal="center"/>
    </xf>
    <xf numFmtId="0" fontId="28" fillId="3" borderId="2" xfId="0" applyFont="1" applyFill="1" applyBorder="1" applyAlignment="1">
      <alignment horizontal="center"/>
    </xf>
    <xf numFmtId="0" fontId="28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33" fillId="3" borderId="3" xfId="0" applyFont="1" applyFill="1" applyBorder="1" applyAlignment="1">
      <alignment horizontal="center"/>
    </xf>
    <xf numFmtId="0" fontId="44" fillId="16" borderId="1" xfId="0" applyFont="1" applyFill="1" applyBorder="1" applyAlignment="1">
      <alignment horizontal="center" vertical="center"/>
    </xf>
    <xf numFmtId="0" fontId="44" fillId="16" borderId="3" xfId="0" applyFont="1" applyFill="1" applyBorder="1" applyAlignment="1">
      <alignment horizontal="center" vertical="center"/>
    </xf>
    <xf numFmtId="0" fontId="44" fillId="16" borderId="6" xfId="0" applyFont="1" applyFill="1" applyBorder="1" applyAlignment="1">
      <alignment horizontal="center" vertical="center"/>
    </xf>
    <xf numFmtId="0" fontId="44" fillId="16" borderId="8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7" fillId="0" borderId="0" xfId="0" applyFont="1" applyAlignment="1">
      <alignment horizontal="center"/>
    </xf>
  </cellXfs>
  <cellStyles count="5">
    <cellStyle name="Comma" xfId="4" builtinId="3"/>
    <cellStyle name="Comma 2" xfId="3"/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99"/>
      <color rgb="FF00FF00"/>
      <color rgb="FF000000"/>
      <color rgb="FF9900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u="none"/>
            </a:pPr>
            <a:r>
              <a:rPr lang="en-US" sz="1400" u="none"/>
              <a:t>Academic</a:t>
            </a:r>
            <a:r>
              <a:rPr lang="en-US" sz="1400" u="none" baseline="0"/>
              <a:t> Performance Index (09-10)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8"/>
          <c:order val="8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92648"/>
        <c:axId val="2128495528"/>
      </c:lineChart>
      <c:catAx>
        <c:axId val="212849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8495528"/>
        <c:crosses val="autoZero"/>
        <c:auto val="1"/>
        <c:lblAlgn val="ctr"/>
        <c:lblOffset val="100"/>
        <c:noMultiLvlLbl val="0"/>
      </c:catAx>
      <c:valAx>
        <c:axId val="2128495528"/>
        <c:scaling>
          <c:orientation val="minMax"/>
          <c:max val="925.0"/>
          <c:min val="70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API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849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u="none"/>
            </a:pPr>
            <a:r>
              <a:rPr lang="en-US" sz="1400" u="none"/>
              <a:t>Academic</a:t>
            </a:r>
            <a:r>
              <a:rPr lang="en-US" sz="1400" u="none" baseline="0"/>
              <a:t> Performance Index (09-10)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8"/>
          <c:order val="8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85608"/>
        <c:axId val="2127882744"/>
      </c:lineChart>
      <c:catAx>
        <c:axId val="212788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7882744"/>
        <c:crosses val="autoZero"/>
        <c:auto val="1"/>
        <c:lblAlgn val="ctr"/>
        <c:lblOffset val="100"/>
        <c:noMultiLvlLbl val="0"/>
      </c:catAx>
      <c:valAx>
        <c:axId val="2127882744"/>
        <c:scaling>
          <c:orientation val="minMax"/>
          <c:max val="925.0"/>
          <c:min val="70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API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788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7" l="0.700000000000001" r="0.700000000000001" t="0.750000000000007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Demographics!$O$2</c:f>
              <c:strCache>
                <c:ptCount val="1"/>
                <c:pt idx="0">
                  <c:v>Weekly attendance</c:v>
                </c:pt>
              </c:strCache>
            </c:strRef>
          </c:tx>
          <c:invertIfNegative val="0"/>
          <c:cat>
            <c:strRef>
              <c:f>Demographics!$N$3:$N$42</c:f>
              <c:strCache>
                <c:ptCount val="4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</c:strCache>
            </c:strRef>
          </c:cat>
          <c:val>
            <c:numRef>
              <c:f>Demographics!$O$3:$O$42</c:f>
              <c:numCache>
                <c:formatCode>0.0%</c:formatCode>
                <c:ptCount val="40"/>
                <c:pt idx="0">
                  <c:v>0.9713</c:v>
                </c:pt>
                <c:pt idx="1">
                  <c:v>0.9501</c:v>
                </c:pt>
                <c:pt idx="2">
                  <c:v>0.971</c:v>
                </c:pt>
                <c:pt idx="3">
                  <c:v>0.9644</c:v>
                </c:pt>
                <c:pt idx="4">
                  <c:v>0.9608</c:v>
                </c:pt>
                <c:pt idx="5">
                  <c:v>0.9556</c:v>
                </c:pt>
                <c:pt idx="6">
                  <c:v>0.943</c:v>
                </c:pt>
                <c:pt idx="7">
                  <c:v>0.9435</c:v>
                </c:pt>
                <c:pt idx="8">
                  <c:v>0.9482</c:v>
                </c:pt>
                <c:pt idx="9">
                  <c:v>0.9569</c:v>
                </c:pt>
                <c:pt idx="10">
                  <c:v>0.9631</c:v>
                </c:pt>
                <c:pt idx="11">
                  <c:v>0.9545</c:v>
                </c:pt>
                <c:pt idx="12">
                  <c:v>0.945</c:v>
                </c:pt>
                <c:pt idx="13">
                  <c:v>0.9315</c:v>
                </c:pt>
                <c:pt idx="14">
                  <c:v>0.9404</c:v>
                </c:pt>
                <c:pt idx="15">
                  <c:v>0.957</c:v>
                </c:pt>
                <c:pt idx="16">
                  <c:v>0.944</c:v>
                </c:pt>
                <c:pt idx="17">
                  <c:v>0.926</c:v>
                </c:pt>
                <c:pt idx="18">
                  <c:v>0.942</c:v>
                </c:pt>
                <c:pt idx="19">
                  <c:v>0.939</c:v>
                </c:pt>
                <c:pt idx="20">
                  <c:v>0.946</c:v>
                </c:pt>
                <c:pt idx="21">
                  <c:v>0.951</c:v>
                </c:pt>
                <c:pt idx="22">
                  <c:v>0.939</c:v>
                </c:pt>
                <c:pt idx="23">
                  <c:v>0.944</c:v>
                </c:pt>
                <c:pt idx="24">
                  <c:v>0.946</c:v>
                </c:pt>
                <c:pt idx="25">
                  <c:v>0.961</c:v>
                </c:pt>
                <c:pt idx="26">
                  <c:v>0.964</c:v>
                </c:pt>
                <c:pt idx="27">
                  <c:v>0.952</c:v>
                </c:pt>
                <c:pt idx="28">
                  <c:v>0.955</c:v>
                </c:pt>
                <c:pt idx="29">
                  <c:v>0.959</c:v>
                </c:pt>
                <c:pt idx="30">
                  <c:v>0.939</c:v>
                </c:pt>
                <c:pt idx="31">
                  <c:v>0.952</c:v>
                </c:pt>
                <c:pt idx="32">
                  <c:v>0.936</c:v>
                </c:pt>
                <c:pt idx="33">
                  <c:v>0.943</c:v>
                </c:pt>
                <c:pt idx="34">
                  <c:v>0.949</c:v>
                </c:pt>
                <c:pt idx="35">
                  <c:v>0.937</c:v>
                </c:pt>
                <c:pt idx="36">
                  <c:v>0.946</c:v>
                </c:pt>
                <c:pt idx="37">
                  <c:v>0.949</c:v>
                </c:pt>
                <c:pt idx="38">
                  <c:v>0.939</c:v>
                </c:pt>
                <c:pt idx="39">
                  <c:v>0.952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000360"/>
        <c:axId val="2127003336"/>
      </c:barChart>
      <c:lineChart>
        <c:grouping val="standard"/>
        <c:varyColors val="0"/>
        <c:ser>
          <c:idx val="1"/>
          <c:order val="1"/>
          <c:tx>
            <c:strRef>
              <c:f>Demographics!$P$2</c:f>
              <c:strCache>
                <c:ptCount val="1"/>
                <c:pt idx="0">
                  <c:v>Goal</c:v>
                </c:pt>
              </c:strCache>
            </c:strRef>
          </c:tx>
          <c:marker>
            <c:symbol val="none"/>
          </c:marker>
          <c:cat>
            <c:strRef>
              <c:f>Demographics!$N$3:$N$42</c:f>
              <c:strCache>
                <c:ptCount val="4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</c:strCache>
            </c:strRef>
          </c:cat>
          <c:val>
            <c:numRef>
              <c:f>Demographics!$P$3:$P$42</c:f>
              <c:numCache>
                <c:formatCode>0.0%</c:formatCode>
                <c:ptCount val="4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00360"/>
        <c:axId val="2127003336"/>
      </c:lineChart>
      <c:catAx>
        <c:axId val="212700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03336"/>
        <c:crosses val="autoZero"/>
        <c:auto val="1"/>
        <c:lblAlgn val="ctr"/>
        <c:lblOffset val="100"/>
        <c:noMultiLvlLbl val="0"/>
      </c:catAx>
      <c:valAx>
        <c:axId val="21270033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70003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KIPP Ascend</a:t>
            </a:r>
            <a:r>
              <a:rPr lang="en-US" sz="1600" baseline="0"/>
              <a:t> Primary Attendance Trend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Demographics!$S$39</c:f>
              <c:strCache>
                <c:ptCount val="1"/>
                <c:pt idx="0">
                  <c:v>Weekly attendance</c:v>
                </c:pt>
              </c:strCache>
            </c:strRef>
          </c:tx>
          <c:invertIfNegative val="0"/>
          <c:cat>
            <c:strRef>
              <c:f>Demographics!$R$40:$R$79</c:f>
              <c:strCache>
                <c:ptCount val="4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</c:strCache>
            </c:strRef>
          </c:cat>
          <c:val>
            <c:numRef>
              <c:f>Demographics!$S$40:$S$79</c:f>
              <c:numCache>
                <c:formatCode>0.00%</c:formatCode>
                <c:ptCount val="40"/>
                <c:pt idx="0">
                  <c:v>0.958816705336427</c:v>
                </c:pt>
                <c:pt idx="1">
                  <c:v>0.939771547248183</c:v>
                </c:pt>
                <c:pt idx="2">
                  <c:v>0.961442786069652</c:v>
                </c:pt>
                <c:pt idx="3">
                  <c:v>0.962413452027695</c:v>
                </c:pt>
                <c:pt idx="4">
                  <c:v>0.954768928220256</c:v>
                </c:pt>
                <c:pt idx="5">
                  <c:v>0.959313725490196</c:v>
                </c:pt>
                <c:pt idx="6">
                  <c:v>0.946516192345437</c:v>
                </c:pt>
                <c:pt idx="7">
                  <c:v>0.92487684729064</c:v>
                </c:pt>
                <c:pt idx="8">
                  <c:v>0.954679802955665</c:v>
                </c:pt>
                <c:pt idx="9">
                  <c:v>0.972906403940887</c:v>
                </c:pt>
                <c:pt idx="10">
                  <c:v>0.961633663366337</c:v>
                </c:pt>
                <c:pt idx="11">
                  <c:v>0.951732673267327</c:v>
                </c:pt>
                <c:pt idx="12">
                  <c:v>0.936633663366337</c:v>
                </c:pt>
                <c:pt idx="13">
                  <c:v>0.94</c:v>
                </c:pt>
                <c:pt idx="14">
                  <c:v>0.937188434695912</c:v>
                </c:pt>
                <c:pt idx="15">
                  <c:v>0.9575</c:v>
                </c:pt>
                <c:pt idx="16">
                  <c:v>0.933165829145729</c:v>
                </c:pt>
                <c:pt idx="17">
                  <c:v>0.915094339622642</c:v>
                </c:pt>
                <c:pt idx="18">
                  <c:v>0.912878787878788</c:v>
                </c:pt>
                <c:pt idx="19">
                  <c:v>0.909547738693467</c:v>
                </c:pt>
                <c:pt idx="20">
                  <c:v>0.939393939393939</c:v>
                </c:pt>
                <c:pt idx="21">
                  <c:v>0.951515151515152</c:v>
                </c:pt>
                <c:pt idx="22">
                  <c:v>0.92393509127789</c:v>
                </c:pt>
                <c:pt idx="23">
                  <c:v>0.927664974619289</c:v>
                </c:pt>
                <c:pt idx="24">
                  <c:v>0.933673469387755</c:v>
                </c:pt>
                <c:pt idx="25">
                  <c:v>0.959183673469388</c:v>
                </c:pt>
                <c:pt idx="26">
                  <c:v>0.965561224489796</c:v>
                </c:pt>
                <c:pt idx="27">
                  <c:v>0.939795918367347</c:v>
                </c:pt>
                <c:pt idx="28">
                  <c:v>0.954081632653061</c:v>
                </c:pt>
                <c:pt idx="29">
                  <c:v>0.959183673469388</c:v>
                </c:pt>
                <c:pt idx="30">
                  <c:v>0.934948979591837</c:v>
                </c:pt>
                <c:pt idx="31">
                  <c:v>0.948979591836735</c:v>
                </c:pt>
                <c:pt idx="32">
                  <c:v>0.93469387755102</c:v>
                </c:pt>
                <c:pt idx="33">
                  <c:v>0.933673469387755</c:v>
                </c:pt>
                <c:pt idx="34">
                  <c:v>0.938461538461538</c:v>
                </c:pt>
                <c:pt idx="35">
                  <c:v>0.929230769230769</c:v>
                </c:pt>
                <c:pt idx="36">
                  <c:v>0.932307692307692</c:v>
                </c:pt>
                <c:pt idx="37">
                  <c:v>0.946153846153846</c:v>
                </c:pt>
                <c:pt idx="38" formatCode="0.0%">
                  <c:v>0.932238193018481</c:v>
                </c:pt>
                <c:pt idx="39">
                  <c:v>0.891709844559585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066152"/>
        <c:axId val="2129069128"/>
      </c:barChart>
      <c:lineChart>
        <c:grouping val="standard"/>
        <c:varyColors val="0"/>
        <c:ser>
          <c:idx val="1"/>
          <c:order val="1"/>
          <c:tx>
            <c:strRef>
              <c:f>Demographics!$T$39</c:f>
              <c:strCache>
                <c:ptCount val="1"/>
                <c:pt idx="0">
                  <c:v>Goal</c:v>
                </c:pt>
              </c:strCache>
            </c:strRef>
          </c:tx>
          <c:marker>
            <c:symbol val="none"/>
          </c:marker>
          <c:cat>
            <c:strRef>
              <c:f>Demographics!$R$40:$R$79</c:f>
              <c:strCache>
                <c:ptCount val="4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</c:strCache>
            </c:strRef>
          </c:cat>
          <c:val>
            <c:numRef>
              <c:f>Demographics!$T$40:$T$79</c:f>
              <c:numCache>
                <c:formatCode>0.0%</c:formatCode>
                <c:ptCount val="4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066152"/>
        <c:axId val="2129069128"/>
      </c:lineChart>
      <c:catAx>
        <c:axId val="212906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069128"/>
        <c:crosses val="autoZero"/>
        <c:auto val="1"/>
        <c:lblAlgn val="ctr"/>
        <c:lblOffset val="100"/>
        <c:noMultiLvlLbl val="0"/>
      </c:catAx>
      <c:valAx>
        <c:axId val="2129069128"/>
        <c:scaling>
          <c:orientation val="minMax"/>
          <c:max val="0.98"/>
          <c:min val="0.9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29066152"/>
        <c:crosses val="autoZero"/>
        <c:crossBetween val="between"/>
        <c:majorUnit val="0.0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KIPP Ascend Charter School Attendance Trend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Demographics!$V$39</c:f>
              <c:strCache>
                <c:ptCount val="1"/>
                <c:pt idx="0">
                  <c:v>Weekly attendance</c:v>
                </c:pt>
              </c:strCache>
            </c:strRef>
          </c:tx>
          <c:invertIfNegative val="0"/>
          <c:cat>
            <c:strRef>
              <c:f>Demographics!$U$40:$U$79</c:f>
              <c:strCache>
                <c:ptCount val="4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</c:strCache>
            </c:strRef>
          </c:cat>
          <c:val>
            <c:numRef>
              <c:f>Demographics!$V$40:$V$79</c:f>
              <c:numCache>
                <c:formatCode>0.00%</c:formatCode>
                <c:ptCount val="40"/>
                <c:pt idx="0">
                  <c:v>0.978388998035363</c:v>
                </c:pt>
                <c:pt idx="1">
                  <c:v>0.956226880394575</c:v>
                </c:pt>
                <c:pt idx="2">
                  <c:v>0.976726726726727</c:v>
                </c:pt>
                <c:pt idx="3">
                  <c:v>0.965537730243613</c:v>
                </c:pt>
                <c:pt idx="4">
                  <c:v>0.964497041420118</c:v>
                </c:pt>
                <c:pt idx="5">
                  <c:v>0.953447259870359</c:v>
                </c:pt>
                <c:pt idx="6">
                  <c:v>0.940866510538642</c:v>
                </c:pt>
                <c:pt idx="7">
                  <c:v>0.954578754578755</c:v>
                </c:pt>
                <c:pt idx="8">
                  <c:v>0.944279786603438</c:v>
                </c:pt>
                <c:pt idx="9">
                  <c:v>0.947329376854599</c:v>
                </c:pt>
                <c:pt idx="10">
                  <c:v>0.963917525773196</c:v>
                </c:pt>
                <c:pt idx="11">
                  <c:v>0.956120943952802</c:v>
                </c:pt>
                <c:pt idx="12">
                  <c:v>0.949411764705882</c:v>
                </c:pt>
                <c:pt idx="13">
                  <c:v>0.926470588235294</c:v>
                </c:pt>
                <c:pt idx="14">
                  <c:v>0.942352941176471</c:v>
                </c:pt>
                <c:pt idx="15">
                  <c:v>0.956470588235294</c:v>
                </c:pt>
                <c:pt idx="16">
                  <c:v>0.951622418879056</c:v>
                </c:pt>
                <c:pt idx="17">
                  <c:v>0.932522123893805</c:v>
                </c:pt>
                <c:pt idx="18">
                  <c:v>0.959319526627219</c:v>
                </c:pt>
                <c:pt idx="19">
                  <c:v>0.955991124260355</c:v>
                </c:pt>
                <c:pt idx="20">
                  <c:v>0.949334319526627</c:v>
                </c:pt>
                <c:pt idx="21">
                  <c:v>0.951212300413956</c:v>
                </c:pt>
                <c:pt idx="22">
                  <c:v>0.947787610619469</c:v>
                </c:pt>
                <c:pt idx="23">
                  <c:v>0.95414201183432</c:v>
                </c:pt>
                <c:pt idx="24">
                  <c:v>0.952662721893491</c:v>
                </c:pt>
                <c:pt idx="25">
                  <c:v>0.96133254015467</c:v>
                </c:pt>
                <c:pt idx="26">
                  <c:v>0.962852897473997</c:v>
                </c:pt>
                <c:pt idx="27">
                  <c:v>0.958035714285714</c:v>
                </c:pt>
                <c:pt idx="28">
                  <c:v>0.955223880597015</c:v>
                </c:pt>
                <c:pt idx="29">
                  <c:v>0.960329341317365</c:v>
                </c:pt>
                <c:pt idx="30">
                  <c:v>0.941066066066066</c:v>
                </c:pt>
                <c:pt idx="31">
                  <c:v>0.953753753753754</c:v>
                </c:pt>
                <c:pt idx="32">
                  <c:v>0.935735735735736</c:v>
                </c:pt>
                <c:pt idx="33">
                  <c:v>0.948849878934625</c:v>
                </c:pt>
                <c:pt idx="34">
                  <c:v>0.955757575757576</c:v>
                </c:pt>
                <c:pt idx="35">
                  <c:v>0.941515151515151</c:v>
                </c:pt>
                <c:pt idx="36">
                  <c:v>0.953939393939394</c:v>
                </c:pt>
                <c:pt idx="37">
                  <c:v>0.95</c:v>
                </c:pt>
                <c:pt idx="38">
                  <c:v>0.944242424242424</c:v>
                </c:pt>
                <c:pt idx="39">
                  <c:v>0.987234042553191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104920"/>
        <c:axId val="2129107832"/>
      </c:barChart>
      <c:lineChart>
        <c:grouping val="standard"/>
        <c:varyColors val="0"/>
        <c:ser>
          <c:idx val="1"/>
          <c:order val="1"/>
          <c:tx>
            <c:strRef>
              <c:f>Demographics!$W$39</c:f>
              <c:strCache>
                <c:ptCount val="1"/>
                <c:pt idx="0">
                  <c:v>Goal</c:v>
                </c:pt>
              </c:strCache>
            </c:strRef>
          </c:tx>
          <c:marker>
            <c:symbol val="none"/>
          </c:marker>
          <c:cat>
            <c:strRef>
              <c:f>Demographics!$U$40:$U$79</c:f>
              <c:strCache>
                <c:ptCount val="4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</c:strCache>
            </c:strRef>
          </c:cat>
          <c:val>
            <c:numRef>
              <c:f>Demographics!$W$40:$W$79</c:f>
              <c:numCache>
                <c:formatCode>0.0%</c:formatCode>
                <c:ptCount val="4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04920"/>
        <c:axId val="2129107832"/>
      </c:lineChart>
      <c:catAx>
        <c:axId val="212910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07832"/>
        <c:crosses val="autoZero"/>
        <c:auto val="1"/>
        <c:lblAlgn val="ctr"/>
        <c:lblOffset val="100"/>
        <c:noMultiLvlLbl val="0"/>
      </c:catAx>
      <c:valAx>
        <c:axId val="2129107832"/>
        <c:scaling>
          <c:orientation val="minMax"/>
          <c:max val="0.98"/>
          <c:min val="0.9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29104920"/>
        <c:crosses val="autoZero"/>
        <c:crossBetween val="between"/>
        <c:majorUnit val="0.0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KIPP Ascend Mobility Trend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Mobility!$H$5</c:f>
              <c:strCache>
                <c:ptCount val="1"/>
                <c:pt idx="0">
                  <c:v>Total Transfers</c:v>
                </c:pt>
              </c:strCache>
            </c:strRef>
          </c:tx>
          <c:invertIfNegative val="0"/>
          <c:cat>
            <c:numRef>
              <c:f>Mobility!$G$6:$G$18</c:f>
              <c:numCache>
                <c:formatCode>mmm\-yy</c:formatCode>
                <c:ptCount val="13"/>
                <c:pt idx="0">
                  <c:v>40817.0</c:v>
                </c:pt>
                <c:pt idx="1">
                  <c:v>40848.0</c:v>
                </c:pt>
                <c:pt idx="2">
                  <c:v>40878.0</c:v>
                </c:pt>
                <c:pt idx="3">
                  <c:v>40909.0</c:v>
                </c:pt>
                <c:pt idx="4">
                  <c:v>40940.0</c:v>
                </c:pt>
                <c:pt idx="5">
                  <c:v>40969.0</c:v>
                </c:pt>
                <c:pt idx="6">
                  <c:v>41000.0</c:v>
                </c:pt>
                <c:pt idx="7">
                  <c:v>41030.0</c:v>
                </c:pt>
                <c:pt idx="8">
                  <c:v>41061.0</c:v>
                </c:pt>
                <c:pt idx="9">
                  <c:v>41091.0</c:v>
                </c:pt>
                <c:pt idx="10">
                  <c:v>41122.0</c:v>
                </c:pt>
                <c:pt idx="11">
                  <c:v>41153.0</c:v>
                </c:pt>
              </c:numCache>
            </c:numRef>
          </c:cat>
          <c:val>
            <c:numRef>
              <c:f>Mobility!$H$6:$H$18</c:f>
              <c:numCache>
                <c:formatCode>General</c:formatCode>
                <c:ptCount val="13"/>
                <c:pt idx="0">
                  <c:v>7.0</c:v>
                </c:pt>
                <c:pt idx="1">
                  <c:v>11.0</c:v>
                </c:pt>
                <c:pt idx="2">
                  <c:v>14.0</c:v>
                </c:pt>
                <c:pt idx="3">
                  <c:v>16.0</c:v>
                </c:pt>
                <c:pt idx="4">
                  <c:v>20.0</c:v>
                </c:pt>
                <c:pt idx="5">
                  <c:v>20.0</c:v>
                </c:pt>
                <c:pt idx="6">
                  <c:v>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130904"/>
        <c:axId val="2129133944"/>
      </c:barChart>
      <c:lineChart>
        <c:grouping val="standard"/>
        <c:varyColors val="0"/>
        <c:ser>
          <c:idx val="1"/>
          <c:order val="1"/>
          <c:tx>
            <c:strRef>
              <c:f>Mobility!$I$5</c:f>
              <c:strCache>
                <c:ptCount val="1"/>
                <c:pt idx="0">
                  <c:v>Goal (&lt;10% annually)</c:v>
                </c:pt>
              </c:strCache>
            </c:strRef>
          </c:tx>
          <c:marker>
            <c:symbol val="none"/>
          </c:marker>
          <c:cat>
            <c:numRef>
              <c:f>Mobility!$G$6:$G$18</c:f>
              <c:numCache>
                <c:formatCode>mmm\-yy</c:formatCode>
                <c:ptCount val="13"/>
                <c:pt idx="0">
                  <c:v>40817.0</c:v>
                </c:pt>
                <c:pt idx="1">
                  <c:v>40848.0</c:v>
                </c:pt>
                <c:pt idx="2">
                  <c:v>40878.0</c:v>
                </c:pt>
                <c:pt idx="3">
                  <c:v>40909.0</c:v>
                </c:pt>
                <c:pt idx="4">
                  <c:v>40940.0</c:v>
                </c:pt>
                <c:pt idx="5">
                  <c:v>40969.0</c:v>
                </c:pt>
                <c:pt idx="6">
                  <c:v>41000.0</c:v>
                </c:pt>
                <c:pt idx="7">
                  <c:v>41030.0</c:v>
                </c:pt>
                <c:pt idx="8">
                  <c:v>41061.0</c:v>
                </c:pt>
                <c:pt idx="9">
                  <c:v>41091.0</c:v>
                </c:pt>
                <c:pt idx="10">
                  <c:v>41122.0</c:v>
                </c:pt>
                <c:pt idx="11">
                  <c:v>41153.0</c:v>
                </c:pt>
              </c:numCache>
            </c:numRef>
          </c:cat>
          <c:val>
            <c:numRef>
              <c:f>Mobility!$I$6:$I$18</c:f>
              <c:numCache>
                <c:formatCode>0.0</c:formatCode>
                <c:ptCount val="13"/>
                <c:pt idx="0">
                  <c:v>4.416666666666666</c:v>
                </c:pt>
                <c:pt idx="1">
                  <c:v>8.833333333333333</c:v>
                </c:pt>
                <c:pt idx="2">
                  <c:v>13.25</c:v>
                </c:pt>
                <c:pt idx="3">
                  <c:v>17.66666666666667</c:v>
                </c:pt>
                <c:pt idx="4">
                  <c:v>22.08333333333334</c:v>
                </c:pt>
                <c:pt idx="5">
                  <c:v>26.5</c:v>
                </c:pt>
                <c:pt idx="6">
                  <c:v>30.91666666666667</c:v>
                </c:pt>
                <c:pt idx="7">
                  <c:v>35.33333333333334</c:v>
                </c:pt>
                <c:pt idx="8">
                  <c:v>39.75</c:v>
                </c:pt>
                <c:pt idx="9">
                  <c:v>44.16666666666666</c:v>
                </c:pt>
                <c:pt idx="10">
                  <c:v>48.58333333333333</c:v>
                </c:pt>
                <c:pt idx="11">
                  <c:v>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Mobility!$J$5</c:f>
              <c:strCache>
                <c:ptCount val="1"/>
                <c:pt idx="0">
                  <c:v>Last year</c:v>
                </c:pt>
              </c:strCache>
            </c:strRef>
          </c:tx>
          <c:marker>
            <c:symbol val="none"/>
          </c:marker>
          <c:cat>
            <c:numRef>
              <c:f>Mobility!$G$6:$G$18</c:f>
              <c:numCache>
                <c:formatCode>mmm\-yy</c:formatCode>
                <c:ptCount val="13"/>
                <c:pt idx="0">
                  <c:v>40817.0</c:v>
                </c:pt>
                <c:pt idx="1">
                  <c:v>40848.0</c:v>
                </c:pt>
                <c:pt idx="2">
                  <c:v>40878.0</c:v>
                </c:pt>
                <c:pt idx="3">
                  <c:v>40909.0</c:v>
                </c:pt>
                <c:pt idx="4">
                  <c:v>40940.0</c:v>
                </c:pt>
                <c:pt idx="5">
                  <c:v>40969.0</c:v>
                </c:pt>
                <c:pt idx="6">
                  <c:v>41000.0</c:v>
                </c:pt>
                <c:pt idx="7">
                  <c:v>41030.0</c:v>
                </c:pt>
                <c:pt idx="8">
                  <c:v>41061.0</c:v>
                </c:pt>
                <c:pt idx="9">
                  <c:v>41091.0</c:v>
                </c:pt>
                <c:pt idx="10">
                  <c:v>41122.0</c:v>
                </c:pt>
                <c:pt idx="11">
                  <c:v>41153.0</c:v>
                </c:pt>
              </c:numCache>
            </c:numRef>
          </c:cat>
          <c:val>
            <c:numRef>
              <c:f>Mobility!$J$6:$J$18</c:f>
              <c:numCache>
                <c:formatCode>General</c:formatCode>
                <c:ptCount val="13"/>
                <c:pt idx="0">
                  <c:v>8.0</c:v>
                </c:pt>
                <c:pt idx="1">
                  <c:v>13.0</c:v>
                </c:pt>
                <c:pt idx="2">
                  <c:v>15.0</c:v>
                </c:pt>
                <c:pt idx="3">
                  <c:v>18.0</c:v>
                </c:pt>
                <c:pt idx="4">
                  <c:v>20.0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26.0</c:v>
                </c:pt>
                <c:pt idx="9">
                  <c:v>27.0</c:v>
                </c:pt>
                <c:pt idx="10">
                  <c:v>53.0</c:v>
                </c:pt>
                <c:pt idx="11">
                  <c:v>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30904"/>
        <c:axId val="2129133944"/>
      </c:lineChart>
      <c:dateAx>
        <c:axId val="2129130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9133944"/>
        <c:crosses val="autoZero"/>
        <c:auto val="1"/>
        <c:lblOffset val="100"/>
        <c:baseTimeUnit val="months"/>
      </c:dateAx>
      <c:valAx>
        <c:axId val="212913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130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KIPP Ascend YTD Reading Improvements (K)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5"/>
          <c:order val="0"/>
          <c:tx>
            <c:strRef>
              <c:f>'Academic Results'!$I$36</c:f>
              <c:strCache>
                <c:ptCount val="1"/>
                <c:pt idx="0">
                  <c:v>Late 1st</c:v>
                </c:pt>
              </c:strCache>
            </c:strRef>
          </c:tx>
          <c:invertIfNegative val="0"/>
          <c:cat>
            <c:strRef>
              <c:f>'Academic Results'!$J$35:$M$35</c:f>
              <c:strCache>
                <c:ptCount val="4"/>
                <c:pt idx="0">
                  <c:v>August'11</c:v>
                </c:pt>
                <c:pt idx="1">
                  <c:v>October'11</c:v>
                </c:pt>
                <c:pt idx="2">
                  <c:v>January'12</c:v>
                </c:pt>
                <c:pt idx="3">
                  <c:v>April '12</c:v>
                </c:pt>
              </c:strCache>
            </c:strRef>
          </c:cat>
          <c:val>
            <c:numRef>
              <c:f>'Academic Results'!$J$36:$M$36</c:f>
              <c:numCache>
                <c:formatCode>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</c:v>
                </c:pt>
                <c:pt idx="3">
                  <c:v>0.33</c:v>
                </c:pt>
              </c:numCache>
            </c:numRef>
          </c:val>
        </c:ser>
        <c:ser>
          <c:idx val="4"/>
          <c:order val="1"/>
          <c:tx>
            <c:strRef>
              <c:f>'Academic Results'!$I$37</c:f>
              <c:strCache>
                <c:ptCount val="1"/>
                <c:pt idx="0">
                  <c:v>Mid 1st</c:v>
                </c:pt>
              </c:strCache>
            </c:strRef>
          </c:tx>
          <c:invertIfNegative val="0"/>
          <c:cat>
            <c:strRef>
              <c:f>'Academic Results'!$J$35:$M$35</c:f>
              <c:strCache>
                <c:ptCount val="4"/>
                <c:pt idx="0">
                  <c:v>August'11</c:v>
                </c:pt>
                <c:pt idx="1">
                  <c:v>October'11</c:v>
                </c:pt>
                <c:pt idx="2">
                  <c:v>January'12</c:v>
                </c:pt>
                <c:pt idx="3">
                  <c:v>April '12</c:v>
                </c:pt>
              </c:strCache>
            </c:strRef>
          </c:cat>
          <c:val>
            <c:numRef>
              <c:f>'Academic Results'!$J$37:$M$37</c:f>
              <c:numCache>
                <c:formatCode>0%</c:formatCode>
                <c:ptCount val="4"/>
                <c:pt idx="0">
                  <c:v>0.0</c:v>
                </c:pt>
                <c:pt idx="1">
                  <c:v>0.02</c:v>
                </c:pt>
                <c:pt idx="2">
                  <c:v>0.26</c:v>
                </c:pt>
                <c:pt idx="3">
                  <c:v>0.33</c:v>
                </c:pt>
              </c:numCache>
            </c:numRef>
          </c:val>
        </c:ser>
        <c:ser>
          <c:idx val="3"/>
          <c:order val="2"/>
          <c:tx>
            <c:strRef>
              <c:f>'Academic Results'!$I$38</c:f>
              <c:strCache>
                <c:ptCount val="1"/>
                <c:pt idx="0">
                  <c:v>Early 1st</c:v>
                </c:pt>
              </c:strCache>
            </c:strRef>
          </c:tx>
          <c:invertIfNegative val="0"/>
          <c:cat>
            <c:strRef>
              <c:f>'Academic Results'!$J$35:$M$35</c:f>
              <c:strCache>
                <c:ptCount val="4"/>
                <c:pt idx="0">
                  <c:v>August'11</c:v>
                </c:pt>
                <c:pt idx="1">
                  <c:v>October'11</c:v>
                </c:pt>
                <c:pt idx="2">
                  <c:v>January'12</c:v>
                </c:pt>
                <c:pt idx="3">
                  <c:v>April '12</c:v>
                </c:pt>
              </c:strCache>
            </c:strRef>
          </c:cat>
          <c:val>
            <c:numRef>
              <c:f>'Academic Results'!$J$38:$M$38</c:f>
              <c:numCache>
                <c:formatCode>0%</c:formatCode>
                <c:ptCount val="4"/>
                <c:pt idx="0">
                  <c:v>0.0</c:v>
                </c:pt>
                <c:pt idx="1">
                  <c:v>0.07</c:v>
                </c:pt>
                <c:pt idx="2">
                  <c:v>0.32</c:v>
                </c:pt>
                <c:pt idx="3">
                  <c:v>0.21</c:v>
                </c:pt>
              </c:numCache>
            </c:numRef>
          </c:val>
        </c:ser>
        <c:ser>
          <c:idx val="2"/>
          <c:order val="3"/>
          <c:tx>
            <c:strRef>
              <c:f>'Academic Results'!$I$39</c:f>
              <c:strCache>
                <c:ptCount val="1"/>
                <c:pt idx="0">
                  <c:v>End K</c:v>
                </c:pt>
              </c:strCache>
            </c:strRef>
          </c:tx>
          <c:invertIfNegative val="0"/>
          <c:cat>
            <c:strRef>
              <c:f>'Academic Results'!$J$35:$M$35</c:f>
              <c:strCache>
                <c:ptCount val="4"/>
                <c:pt idx="0">
                  <c:v>August'11</c:v>
                </c:pt>
                <c:pt idx="1">
                  <c:v>October'11</c:v>
                </c:pt>
                <c:pt idx="2">
                  <c:v>January'12</c:v>
                </c:pt>
                <c:pt idx="3">
                  <c:v>April '12</c:v>
                </c:pt>
              </c:strCache>
            </c:strRef>
          </c:cat>
          <c:val>
            <c:numRef>
              <c:f>'Academic Results'!$J$39:$M$39</c:f>
              <c:numCache>
                <c:formatCode>0%</c:formatCode>
                <c:ptCount val="4"/>
                <c:pt idx="0">
                  <c:v>0.03</c:v>
                </c:pt>
                <c:pt idx="1">
                  <c:v>0.39</c:v>
                </c:pt>
                <c:pt idx="2">
                  <c:v>0.2</c:v>
                </c:pt>
                <c:pt idx="3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'Academic Results'!$I$40</c:f>
              <c:strCache>
                <c:ptCount val="1"/>
                <c:pt idx="0">
                  <c:v>Mid K</c:v>
                </c:pt>
              </c:strCache>
            </c:strRef>
          </c:tx>
          <c:invertIfNegative val="0"/>
          <c:cat>
            <c:strRef>
              <c:f>'Academic Results'!$J$35:$M$35</c:f>
              <c:strCache>
                <c:ptCount val="4"/>
                <c:pt idx="0">
                  <c:v>August'11</c:v>
                </c:pt>
                <c:pt idx="1">
                  <c:v>October'11</c:v>
                </c:pt>
                <c:pt idx="2">
                  <c:v>January'12</c:v>
                </c:pt>
                <c:pt idx="3">
                  <c:v>April '12</c:v>
                </c:pt>
              </c:strCache>
            </c:strRef>
          </c:cat>
          <c:val>
            <c:numRef>
              <c:f>'Academic Results'!$J$40:$M$40</c:f>
              <c:numCache>
                <c:formatCode>0%</c:formatCode>
                <c:ptCount val="4"/>
                <c:pt idx="0">
                  <c:v>0.02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</c:numCache>
            </c:numRef>
          </c:val>
        </c:ser>
        <c:ser>
          <c:idx val="0"/>
          <c:order val="5"/>
          <c:tx>
            <c:strRef>
              <c:f>'Academic Results'!$I$41</c:f>
              <c:strCache>
                <c:ptCount val="1"/>
                <c:pt idx="0">
                  <c:v>Early K</c:v>
                </c:pt>
              </c:strCache>
            </c:strRef>
          </c:tx>
          <c:invertIfNegative val="0"/>
          <c:cat>
            <c:strRef>
              <c:f>'Academic Results'!$J$35:$M$35</c:f>
              <c:strCache>
                <c:ptCount val="4"/>
                <c:pt idx="0">
                  <c:v>August'11</c:v>
                </c:pt>
                <c:pt idx="1">
                  <c:v>October'11</c:v>
                </c:pt>
                <c:pt idx="2">
                  <c:v>January'12</c:v>
                </c:pt>
                <c:pt idx="3">
                  <c:v>April '12</c:v>
                </c:pt>
              </c:strCache>
            </c:strRef>
          </c:cat>
          <c:val>
            <c:numRef>
              <c:f>'Academic Results'!$J$41:$M$41</c:f>
              <c:numCache>
                <c:formatCode>0%</c:formatCode>
                <c:ptCount val="4"/>
                <c:pt idx="0">
                  <c:v>0.95</c:v>
                </c:pt>
                <c:pt idx="1">
                  <c:v>0.28</c:v>
                </c:pt>
                <c:pt idx="2">
                  <c:v>0.07</c:v>
                </c:pt>
                <c:pt idx="3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212328"/>
        <c:axId val="2129215464"/>
      </c:barChart>
      <c:catAx>
        <c:axId val="212921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215464"/>
        <c:crosses val="autoZero"/>
        <c:auto val="1"/>
        <c:lblAlgn val="ctr"/>
        <c:lblOffset val="100"/>
        <c:noMultiLvlLbl val="0"/>
      </c:catAx>
      <c:valAx>
        <c:axId val="2129215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9212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KIPP Ascend Primary YTD</a:t>
            </a:r>
            <a:r>
              <a:rPr lang="en-US" sz="1200" baseline="0"/>
              <a:t> </a:t>
            </a:r>
            <a:r>
              <a:rPr lang="en-US" sz="1200"/>
              <a:t>Reading Improvements (1st)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'Academic Results'!$I$52</c:f>
              <c:strCache>
                <c:ptCount val="1"/>
                <c:pt idx="0">
                  <c:v>Mid 2nd</c:v>
                </c:pt>
              </c:strCache>
            </c:strRef>
          </c:tx>
          <c:invertIfNegative val="0"/>
          <c:cat>
            <c:strRef>
              <c:f>'Academic Results'!$J$51:$L$51</c:f>
              <c:strCache>
                <c:ptCount val="3"/>
                <c:pt idx="0">
                  <c:v>August'11</c:v>
                </c:pt>
                <c:pt idx="1">
                  <c:v>December '11</c:v>
                </c:pt>
                <c:pt idx="2">
                  <c:v>April '12</c:v>
                </c:pt>
              </c:strCache>
            </c:strRef>
          </c:cat>
          <c:val>
            <c:numRef>
              <c:f>'Academic Results'!$J$52:$L$52</c:f>
              <c:numCache>
                <c:formatCode>0%</c:formatCode>
                <c:ptCount val="3"/>
                <c:pt idx="0">
                  <c:v>0.05</c:v>
                </c:pt>
                <c:pt idx="1">
                  <c:v>0.16</c:v>
                </c:pt>
                <c:pt idx="2">
                  <c:v>0.3</c:v>
                </c:pt>
              </c:numCache>
            </c:numRef>
          </c:val>
        </c:ser>
        <c:ser>
          <c:idx val="1"/>
          <c:order val="1"/>
          <c:tx>
            <c:strRef>
              <c:f>'Academic Results'!$I$53</c:f>
              <c:strCache>
                <c:ptCount val="1"/>
                <c:pt idx="0">
                  <c:v>Early 2nd</c:v>
                </c:pt>
              </c:strCache>
            </c:strRef>
          </c:tx>
          <c:invertIfNegative val="0"/>
          <c:cat>
            <c:strRef>
              <c:f>'Academic Results'!$J$51:$L$51</c:f>
              <c:strCache>
                <c:ptCount val="3"/>
                <c:pt idx="0">
                  <c:v>August'11</c:v>
                </c:pt>
                <c:pt idx="1">
                  <c:v>December '11</c:v>
                </c:pt>
                <c:pt idx="2">
                  <c:v>April '12</c:v>
                </c:pt>
              </c:strCache>
            </c:strRef>
          </c:cat>
          <c:val>
            <c:numRef>
              <c:f>'Academic Results'!$J$53:$L$53</c:f>
              <c:numCache>
                <c:formatCode>0%</c:formatCode>
                <c:ptCount val="3"/>
                <c:pt idx="0">
                  <c:v>0.06</c:v>
                </c:pt>
                <c:pt idx="1">
                  <c:v>0.08</c:v>
                </c:pt>
                <c:pt idx="2">
                  <c:v>0.22</c:v>
                </c:pt>
              </c:numCache>
            </c:numRef>
          </c:val>
        </c:ser>
        <c:ser>
          <c:idx val="2"/>
          <c:order val="2"/>
          <c:tx>
            <c:strRef>
              <c:f>'Academic Results'!$I$54</c:f>
              <c:strCache>
                <c:ptCount val="1"/>
                <c:pt idx="0">
                  <c:v>Late 1st</c:v>
                </c:pt>
              </c:strCache>
            </c:strRef>
          </c:tx>
          <c:invertIfNegative val="0"/>
          <c:cat>
            <c:strRef>
              <c:f>'Academic Results'!$J$51:$L$51</c:f>
              <c:strCache>
                <c:ptCount val="3"/>
                <c:pt idx="0">
                  <c:v>August'11</c:v>
                </c:pt>
                <c:pt idx="1">
                  <c:v>December '11</c:v>
                </c:pt>
                <c:pt idx="2">
                  <c:v>April '12</c:v>
                </c:pt>
              </c:strCache>
            </c:strRef>
          </c:cat>
          <c:val>
            <c:numRef>
              <c:f>'Academic Results'!$J$54:$L$54</c:f>
              <c:numCache>
                <c:formatCode>0%</c:formatCode>
                <c:ptCount val="3"/>
                <c:pt idx="0">
                  <c:v>0.05</c:v>
                </c:pt>
                <c:pt idx="1">
                  <c:v>0.19</c:v>
                </c:pt>
                <c:pt idx="2">
                  <c:v>0.19</c:v>
                </c:pt>
              </c:numCache>
            </c:numRef>
          </c:val>
        </c:ser>
        <c:ser>
          <c:idx val="3"/>
          <c:order val="3"/>
          <c:tx>
            <c:strRef>
              <c:f>'Academic Results'!$I$55</c:f>
              <c:strCache>
                <c:ptCount val="1"/>
                <c:pt idx="0">
                  <c:v>Mid 1st</c:v>
                </c:pt>
              </c:strCache>
            </c:strRef>
          </c:tx>
          <c:invertIfNegative val="0"/>
          <c:cat>
            <c:strRef>
              <c:f>'Academic Results'!$J$51:$L$51</c:f>
              <c:strCache>
                <c:ptCount val="3"/>
                <c:pt idx="0">
                  <c:v>August'11</c:v>
                </c:pt>
                <c:pt idx="1">
                  <c:v>December '11</c:v>
                </c:pt>
                <c:pt idx="2">
                  <c:v>April '12</c:v>
                </c:pt>
              </c:strCache>
            </c:strRef>
          </c:cat>
          <c:val>
            <c:numRef>
              <c:f>'Academic Results'!$J$55:$L$55</c:f>
              <c:numCache>
                <c:formatCode>0%</c:formatCode>
                <c:ptCount val="3"/>
                <c:pt idx="0">
                  <c:v>0.22</c:v>
                </c:pt>
                <c:pt idx="1">
                  <c:v>0.15</c:v>
                </c:pt>
                <c:pt idx="2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'Academic Results'!$I$56</c:f>
              <c:strCache>
                <c:ptCount val="1"/>
                <c:pt idx="0">
                  <c:v>Early 1st</c:v>
                </c:pt>
              </c:strCache>
            </c:strRef>
          </c:tx>
          <c:invertIfNegative val="0"/>
          <c:cat>
            <c:strRef>
              <c:f>'Academic Results'!$J$51:$L$51</c:f>
              <c:strCache>
                <c:ptCount val="3"/>
                <c:pt idx="0">
                  <c:v>August'11</c:v>
                </c:pt>
                <c:pt idx="1">
                  <c:v>December '11</c:v>
                </c:pt>
                <c:pt idx="2">
                  <c:v>April '12</c:v>
                </c:pt>
              </c:strCache>
            </c:strRef>
          </c:cat>
          <c:val>
            <c:numRef>
              <c:f>'Academic Results'!$J$56:$L$56</c:f>
              <c:numCache>
                <c:formatCode>0%</c:formatCode>
                <c:ptCount val="3"/>
                <c:pt idx="0">
                  <c:v>0.33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</c:ser>
        <c:ser>
          <c:idx val="5"/>
          <c:order val="5"/>
          <c:tx>
            <c:strRef>
              <c:f>'Academic Results'!$I$57</c:f>
              <c:strCache>
                <c:ptCount val="1"/>
                <c:pt idx="0">
                  <c:v>Kinder</c:v>
                </c:pt>
              </c:strCache>
            </c:strRef>
          </c:tx>
          <c:invertIfNegative val="0"/>
          <c:cat>
            <c:strRef>
              <c:f>'Academic Results'!$J$51:$L$51</c:f>
              <c:strCache>
                <c:ptCount val="3"/>
                <c:pt idx="0">
                  <c:v>August'11</c:v>
                </c:pt>
                <c:pt idx="1">
                  <c:v>December '11</c:v>
                </c:pt>
                <c:pt idx="2">
                  <c:v>April '12</c:v>
                </c:pt>
              </c:strCache>
            </c:strRef>
          </c:cat>
          <c:val>
            <c:numRef>
              <c:f>'Academic Results'!$J$57:$L$57</c:f>
              <c:numCache>
                <c:formatCode>0%</c:formatCode>
                <c:ptCount val="3"/>
                <c:pt idx="0">
                  <c:v>0.3</c:v>
                </c:pt>
                <c:pt idx="1">
                  <c:v>0.11</c:v>
                </c:pt>
                <c:pt idx="2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262472"/>
        <c:axId val="2129265608"/>
      </c:barChart>
      <c:catAx>
        <c:axId val="212926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265608"/>
        <c:crosses val="autoZero"/>
        <c:auto val="1"/>
        <c:lblAlgn val="ctr"/>
        <c:lblOffset val="100"/>
        <c:noMultiLvlLbl val="0"/>
      </c:catAx>
      <c:valAx>
        <c:axId val="2129265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926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5.emf"/><Relationship Id="rId5" Type="http://schemas.openxmlformats.org/officeDocument/2006/relationships/image" Target="../media/image6.emf"/><Relationship Id="rId6" Type="http://schemas.openxmlformats.org/officeDocument/2006/relationships/image" Target="../media/image7.emf"/><Relationship Id="rId7" Type="http://schemas.openxmlformats.org/officeDocument/2006/relationships/image" Target="../media/image8.emf"/><Relationship Id="rId8" Type="http://schemas.openxmlformats.org/officeDocument/2006/relationships/image" Target="../media/image9.emf"/><Relationship Id="rId9" Type="http://schemas.openxmlformats.org/officeDocument/2006/relationships/image" Target="../media/image10.emf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13.png"/><Relationship Id="rId5" Type="http://schemas.openxmlformats.org/officeDocument/2006/relationships/image" Target="../media/image14.png"/><Relationship Id="rId6" Type="http://schemas.openxmlformats.org/officeDocument/2006/relationships/image" Target="../media/image15.png"/><Relationship Id="rId7" Type="http://schemas.openxmlformats.org/officeDocument/2006/relationships/image" Target="../media/image16.png"/><Relationship Id="rId8" Type="http://schemas.openxmlformats.org/officeDocument/2006/relationships/image" Target="../media/image17.png"/><Relationship Id="rId9" Type="http://schemas.openxmlformats.org/officeDocument/2006/relationships/image" Target="../media/image18.png"/><Relationship Id="rId10" Type="http://schemas.openxmlformats.org/officeDocument/2006/relationships/image" Target="../media/image19.png"/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4" Type="http://schemas.openxmlformats.org/officeDocument/2006/relationships/image" Target="../media/image22.png"/><Relationship Id="rId5" Type="http://schemas.openxmlformats.org/officeDocument/2006/relationships/image" Target="../media/image23.png"/><Relationship Id="rId6" Type="http://schemas.openxmlformats.org/officeDocument/2006/relationships/image" Target="../media/image24.png"/><Relationship Id="rId7" Type="http://schemas.openxmlformats.org/officeDocument/2006/relationships/image" Target="../media/image25.png"/><Relationship Id="rId8" Type="http://schemas.openxmlformats.org/officeDocument/2006/relationships/image" Target="../media/image26.png"/><Relationship Id="rId9" Type="http://schemas.openxmlformats.org/officeDocument/2006/relationships/image" Target="../media/image27.png"/><Relationship Id="rId1" Type="http://schemas.openxmlformats.org/officeDocument/2006/relationships/image" Target="../media/image2.png"/><Relationship Id="rId2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image" Target="../media/image28.emf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4" Type="http://schemas.openxmlformats.org/officeDocument/2006/relationships/image" Target="../media/image31.png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508000</xdr:colOff>
      <xdr:row>27</xdr:row>
      <xdr:rowOff>63500</xdr:rowOff>
    </xdr:from>
    <xdr:ext cx="184731" cy="264560"/>
    <xdr:sp macro="" textlink="">
      <xdr:nvSpPr>
        <xdr:cNvPr id="3" name="TextBox 2"/>
        <xdr:cNvSpPr txBox="1"/>
      </xdr:nvSpPr>
      <xdr:spPr>
        <a:xfrm>
          <a:off x="508000" y="547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42333</xdr:colOff>
      <xdr:row>4</xdr:row>
      <xdr:rowOff>31755</xdr:rowOff>
    </xdr:from>
    <xdr:to>
      <xdr:col>4</xdr:col>
      <xdr:colOff>86783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771525</xdr:colOff>
      <xdr:row>7</xdr:row>
      <xdr:rowOff>115354</xdr:rowOff>
    </xdr:from>
    <xdr:to>
      <xdr:col>0</xdr:col>
      <xdr:colOff>1291165</xdr:colOff>
      <xdr:row>9</xdr:row>
      <xdr:rowOff>148163</xdr:rowOff>
    </xdr:to>
    <xdr:sp macro="" textlink="">
      <xdr:nvSpPr>
        <xdr:cNvPr id="5" name="TextBox 4"/>
        <xdr:cNvSpPr txBox="1"/>
      </xdr:nvSpPr>
      <xdr:spPr>
        <a:xfrm>
          <a:off x="771525" y="1591729"/>
          <a:ext cx="519640" cy="4138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KBAS</a:t>
          </a:r>
          <a:r>
            <a:rPr lang="en-US" sz="1000" baseline="0"/>
            <a:t> Goal</a:t>
          </a:r>
          <a:endParaRPr lang="en-US" sz="1000"/>
        </a:p>
      </xdr:txBody>
    </xdr:sp>
    <xdr:clientData/>
  </xdr:twoCellAnchor>
  <xdr:twoCellAnchor>
    <xdr:from>
      <xdr:col>1</xdr:col>
      <xdr:colOff>665691</xdr:colOff>
      <xdr:row>13</xdr:row>
      <xdr:rowOff>83607</xdr:rowOff>
    </xdr:from>
    <xdr:to>
      <xdr:col>2</xdr:col>
      <xdr:colOff>582082</xdr:colOff>
      <xdr:row>14</xdr:row>
      <xdr:rowOff>95250</xdr:rowOff>
    </xdr:to>
    <xdr:sp macro="" textlink="">
      <xdr:nvSpPr>
        <xdr:cNvPr id="6" name="TextBox 5"/>
        <xdr:cNvSpPr txBox="1"/>
      </xdr:nvSpPr>
      <xdr:spPr>
        <a:xfrm>
          <a:off x="2046816" y="2712507"/>
          <a:ext cx="916516" cy="202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CA Average</a:t>
          </a:r>
        </a:p>
      </xdr:txBody>
    </xdr:sp>
    <xdr:clientData/>
  </xdr:twoCellAnchor>
  <xdr:twoCellAnchor>
    <xdr:from>
      <xdr:col>0</xdr:col>
      <xdr:colOff>789081</xdr:colOff>
      <xdr:row>9</xdr:row>
      <xdr:rowOff>99918</xdr:rowOff>
    </xdr:from>
    <xdr:to>
      <xdr:col>0</xdr:col>
      <xdr:colOff>1243852</xdr:colOff>
      <xdr:row>11</xdr:row>
      <xdr:rowOff>134470</xdr:rowOff>
    </xdr:to>
    <xdr:sp macro="" textlink="">
      <xdr:nvSpPr>
        <xdr:cNvPr id="7" name="TextBox 6"/>
        <xdr:cNvSpPr txBox="1"/>
      </xdr:nvSpPr>
      <xdr:spPr>
        <a:xfrm>
          <a:off x="789081" y="1957293"/>
          <a:ext cx="454771" cy="4250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State</a:t>
          </a:r>
          <a:r>
            <a:rPr lang="en-US" sz="1000" baseline="0"/>
            <a:t> </a:t>
          </a:r>
        </a:p>
        <a:p>
          <a:r>
            <a:rPr lang="en-US" sz="1000" baseline="0"/>
            <a:t>Goal</a:t>
          </a:r>
          <a:endParaRPr lang="en-US" sz="1000"/>
        </a:p>
      </xdr:txBody>
    </xdr:sp>
    <xdr:clientData/>
  </xdr:twoCellAnchor>
  <xdr:twoCellAnchor>
    <xdr:from>
      <xdr:col>0</xdr:col>
      <xdr:colOff>774700</xdr:colOff>
      <xdr:row>11</xdr:row>
      <xdr:rowOff>63500</xdr:rowOff>
    </xdr:from>
    <xdr:to>
      <xdr:col>5</xdr:col>
      <xdr:colOff>391583</xdr:colOff>
      <xdr:row>11</xdr:row>
      <xdr:rowOff>74086</xdr:rowOff>
    </xdr:to>
    <xdr:cxnSp macro="">
      <xdr:nvCxnSpPr>
        <xdr:cNvPr id="8" name="Straight Connector 7"/>
        <xdr:cNvCxnSpPr/>
      </xdr:nvCxnSpPr>
      <xdr:spPr>
        <a:xfrm flipV="1">
          <a:off x="774700" y="2311400"/>
          <a:ext cx="3322108" cy="10586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757772</xdr:colOff>
      <xdr:row>9</xdr:row>
      <xdr:rowOff>88916</xdr:rowOff>
    </xdr:from>
    <xdr:to>
      <xdr:col>5</xdr:col>
      <xdr:colOff>374655</xdr:colOff>
      <xdr:row>9</xdr:row>
      <xdr:rowOff>99502</xdr:rowOff>
    </xdr:to>
    <xdr:cxnSp macro="">
      <xdr:nvCxnSpPr>
        <xdr:cNvPr id="9" name="Straight Connector 8"/>
        <xdr:cNvCxnSpPr/>
      </xdr:nvCxnSpPr>
      <xdr:spPr>
        <a:xfrm flipV="1">
          <a:off x="757772" y="1946291"/>
          <a:ext cx="3322108" cy="10586"/>
        </a:xfrm>
        <a:prstGeom prst="line">
          <a:avLst/>
        </a:prstGeom>
        <a:ln w="9525" cmpd="sng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319748</xdr:colOff>
      <xdr:row>5</xdr:row>
      <xdr:rowOff>76210</xdr:rowOff>
    </xdr:from>
    <xdr:to>
      <xdr:col>6</xdr:col>
      <xdr:colOff>219075</xdr:colOff>
      <xdr:row>14</xdr:row>
      <xdr:rowOff>152400</xdr:rowOff>
    </xdr:to>
    <xdr:sp macro="" textlink="">
      <xdr:nvSpPr>
        <xdr:cNvPr id="10" name="TextBox 9"/>
        <xdr:cNvSpPr txBox="1"/>
      </xdr:nvSpPr>
      <xdr:spPr>
        <a:xfrm>
          <a:off x="3282023" y="1162060"/>
          <a:ext cx="1175677" cy="180974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50" b="1">
              <a:solidFill>
                <a:srgbClr val="9900CC"/>
              </a:solidFill>
            </a:rPr>
            <a:t>Heartwood =</a:t>
          </a:r>
          <a:r>
            <a:rPr lang="en-US" sz="1050" b="1" baseline="0">
              <a:solidFill>
                <a:srgbClr val="9900CC"/>
              </a:solidFill>
            </a:rPr>
            <a:t> 915</a:t>
          </a:r>
          <a:endParaRPr lang="en-US" sz="1050" b="1">
            <a:solidFill>
              <a:srgbClr val="9900CC"/>
            </a:solidFill>
          </a:endParaRPr>
        </a:p>
        <a:p>
          <a:r>
            <a:rPr lang="en-US" sz="1050" b="1">
              <a:solidFill>
                <a:schemeClr val="accent2">
                  <a:lumMod val="60000"/>
                  <a:lumOff val="40000"/>
                </a:schemeClr>
              </a:solidFill>
            </a:rPr>
            <a:t>KSJC =</a:t>
          </a:r>
          <a:r>
            <a:rPr lang="en-US" sz="1050" b="1" baseline="0">
              <a:solidFill>
                <a:schemeClr val="accent2">
                  <a:lumMod val="60000"/>
                  <a:lumOff val="40000"/>
                </a:schemeClr>
              </a:solidFill>
            </a:rPr>
            <a:t> 893</a:t>
          </a:r>
          <a:endParaRPr lang="en-US" sz="1050" b="1">
            <a:solidFill>
              <a:schemeClr val="accent2">
                <a:lumMod val="60000"/>
                <a:lumOff val="40000"/>
              </a:schemeClr>
            </a:solidFill>
          </a:endParaRPr>
        </a:p>
        <a:p>
          <a:endParaRPr lang="en-US" sz="1050" b="1">
            <a:solidFill>
              <a:srgbClr val="00B050"/>
            </a:solidFill>
          </a:endParaRPr>
        </a:p>
        <a:p>
          <a:r>
            <a:rPr lang="en-US" sz="1050" b="1">
              <a:solidFill>
                <a:srgbClr val="00B050"/>
              </a:solidFill>
            </a:rPr>
            <a:t>Bridge =</a:t>
          </a:r>
          <a:r>
            <a:rPr lang="en-US" sz="1050" b="1" baseline="0">
              <a:solidFill>
                <a:srgbClr val="00B050"/>
              </a:solidFill>
            </a:rPr>
            <a:t> 864</a:t>
          </a:r>
          <a:endParaRPr lang="en-US" sz="1050" b="1">
            <a:solidFill>
              <a:srgbClr val="00B050"/>
            </a:solidFill>
          </a:endParaRPr>
        </a:p>
        <a:p>
          <a:r>
            <a:rPr lang="en-US" sz="1050" b="1">
              <a:solidFill>
                <a:schemeClr val="accent6">
                  <a:lumMod val="75000"/>
                </a:schemeClr>
              </a:solidFill>
            </a:rPr>
            <a:t>Summit = 845</a:t>
          </a:r>
        </a:p>
        <a:p>
          <a:r>
            <a:rPr lang="en-US" sz="1050" b="1">
              <a:solidFill>
                <a:schemeClr val="bg2">
                  <a:lumMod val="50000"/>
                </a:schemeClr>
              </a:solidFill>
            </a:rPr>
            <a:t>SF Bay = 845</a:t>
          </a:r>
        </a:p>
        <a:p>
          <a:r>
            <a:rPr lang="en-US" sz="1050" b="1">
              <a:solidFill>
                <a:schemeClr val="accent2"/>
              </a:solidFill>
            </a:rPr>
            <a:t>Bayview = 825</a:t>
          </a:r>
        </a:p>
        <a:p>
          <a:r>
            <a:rPr lang="en-US" sz="1050" b="1">
              <a:solidFill>
                <a:schemeClr val="tx2">
                  <a:lumMod val="60000"/>
                  <a:lumOff val="40000"/>
                </a:schemeClr>
              </a:solidFill>
            </a:rPr>
            <a:t>King = 820*</a:t>
          </a:r>
        </a:p>
        <a:p>
          <a:endParaRPr lang="en-US" sz="1050" b="1">
            <a:solidFill>
              <a:schemeClr val="accent2"/>
            </a:solidFill>
          </a:endParaRPr>
        </a:p>
        <a:p>
          <a:r>
            <a:rPr lang="en-US" sz="1050" b="1">
              <a:solidFill>
                <a:sysClr val="windowText" lastClr="000000"/>
              </a:solidFill>
            </a:rPr>
            <a:t>CA Avg</a:t>
          </a:r>
          <a:r>
            <a:rPr lang="en-US" sz="1050" b="1" baseline="0">
              <a:solidFill>
                <a:sysClr val="windowText" lastClr="000000"/>
              </a:solidFill>
            </a:rPr>
            <a:t> = 767 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515552</xdr:colOff>
      <xdr:row>0</xdr:row>
      <xdr:rowOff>42981</xdr:rowOff>
    </xdr:from>
    <xdr:to>
      <xdr:col>10</xdr:col>
      <xdr:colOff>42255</xdr:colOff>
      <xdr:row>2</xdr:row>
      <xdr:rowOff>63500</xdr:rowOff>
    </xdr:to>
    <xdr:pic>
      <xdr:nvPicPr>
        <xdr:cNvPr id="2" name="Picture 1" descr="KBAS Logo_Small Siz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7827" y="42981"/>
          <a:ext cx="2041303" cy="506294"/>
        </a:xfrm>
        <a:prstGeom prst="rect">
          <a:avLst/>
        </a:prstGeom>
      </xdr:spPr>
    </xdr:pic>
    <xdr:clientData/>
  </xdr:twoCellAnchor>
  <xdr:oneCellAnchor>
    <xdr:from>
      <xdr:col>0</xdr:col>
      <xdr:colOff>508000</xdr:colOff>
      <xdr:row>27</xdr:row>
      <xdr:rowOff>63500</xdr:rowOff>
    </xdr:from>
    <xdr:ext cx="184731" cy="264560"/>
    <xdr:sp macro="" textlink="">
      <xdr:nvSpPr>
        <xdr:cNvPr id="3" name="TextBox 2"/>
        <xdr:cNvSpPr txBox="1"/>
      </xdr:nvSpPr>
      <xdr:spPr>
        <a:xfrm>
          <a:off x="508000" y="547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42333</xdr:colOff>
      <xdr:row>4</xdr:row>
      <xdr:rowOff>31755</xdr:rowOff>
    </xdr:from>
    <xdr:to>
      <xdr:col>4</xdr:col>
      <xdr:colOff>86783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771525</xdr:colOff>
      <xdr:row>7</xdr:row>
      <xdr:rowOff>115354</xdr:rowOff>
    </xdr:from>
    <xdr:to>
      <xdr:col>0</xdr:col>
      <xdr:colOff>1291165</xdr:colOff>
      <xdr:row>9</xdr:row>
      <xdr:rowOff>148163</xdr:rowOff>
    </xdr:to>
    <xdr:sp macro="" textlink="">
      <xdr:nvSpPr>
        <xdr:cNvPr id="5" name="TextBox 4"/>
        <xdr:cNvSpPr txBox="1"/>
      </xdr:nvSpPr>
      <xdr:spPr>
        <a:xfrm>
          <a:off x="771525" y="1591729"/>
          <a:ext cx="519640" cy="4138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KBAS</a:t>
          </a:r>
          <a:r>
            <a:rPr lang="en-US" sz="1000" baseline="0"/>
            <a:t> Goal</a:t>
          </a:r>
          <a:endParaRPr lang="en-US" sz="1000"/>
        </a:p>
      </xdr:txBody>
    </xdr:sp>
    <xdr:clientData/>
  </xdr:twoCellAnchor>
  <xdr:twoCellAnchor>
    <xdr:from>
      <xdr:col>1</xdr:col>
      <xdr:colOff>665691</xdr:colOff>
      <xdr:row>13</xdr:row>
      <xdr:rowOff>83607</xdr:rowOff>
    </xdr:from>
    <xdr:to>
      <xdr:col>2</xdr:col>
      <xdr:colOff>582082</xdr:colOff>
      <xdr:row>14</xdr:row>
      <xdr:rowOff>95250</xdr:rowOff>
    </xdr:to>
    <xdr:sp macro="" textlink="">
      <xdr:nvSpPr>
        <xdr:cNvPr id="6" name="TextBox 5"/>
        <xdr:cNvSpPr txBox="1"/>
      </xdr:nvSpPr>
      <xdr:spPr>
        <a:xfrm>
          <a:off x="2046816" y="2712507"/>
          <a:ext cx="916516" cy="202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CA Average</a:t>
          </a:r>
        </a:p>
      </xdr:txBody>
    </xdr:sp>
    <xdr:clientData/>
  </xdr:twoCellAnchor>
  <xdr:twoCellAnchor>
    <xdr:from>
      <xdr:col>0</xdr:col>
      <xdr:colOff>789081</xdr:colOff>
      <xdr:row>9</xdr:row>
      <xdr:rowOff>99918</xdr:rowOff>
    </xdr:from>
    <xdr:to>
      <xdr:col>0</xdr:col>
      <xdr:colOff>1243852</xdr:colOff>
      <xdr:row>11</xdr:row>
      <xdr:rowOff>134470</xdr:rowOff>
    </xdr:to>
    <xdr:sp macro="" textlink="">
      <xdr:nvSpPr>
        <xdr:cNvPr id="7" name="TextBox 6"/>
        <xdr:cNvSpPr txBox="1"/>
      </xdr:nvSpPr>
      <xdr:spPr>
        <a:xfrm>
          <a:off x="789081" y="1957293"/>
          <a:ext cx="454771" cy="4250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State</a:t>
          </a:r>
          <a:r>
            <a:rPr lang="en-US" sz="1000" baseline="0"/>
            <a:t> </a:t>
          </a:r>
        </a:p>
        <a:p>
          <a:r>
            <a:rPr lang="en-US" sz="1000" baseline="0"/>
            <a:t>Goal</a:t>
          </a:r>
          <a:endParaRPr lang="en-US" sz="1000"/>
        </a:p>
      </xdr:txBody>
    </xdr:sp>
    <xdr:clientData/>
  </xdr:twoCellAnchor>
  <xdr:twoCellAnchor>
    <xdr:from>
      <xdr:col>0</xdr:col>
      <xdr:colOff>774700</xdr:colOff>
      <xdr:row>11</xdr:row>
      <xdr:rowOff>63500</xdr:rowOff>
    </xdr:from>
    <xdr:to>
      <xdr:col>5</xdr:col>
      <xdr:colOff>391583</xdr:colOff>
      <xdr:row>11</xdr:row>
      <xdr:rowOff>74086</xdr:rowOff>
    </xdr:to>
    <xdr:cxnSp macro="">
      <xdr:nvCxnSpPr>
        <xdr:cNvPr id="8" name="Straight Connector 7"/>
        <xdr:cNvCxnSpPr/>
      </xdr:nvCxnSpPr>
      <xdr:spPr>
        <a:xfrm flipV="1">
          <a:off x="774700" y="2311400"/>
          <a:ext cx="3322108" cy="10586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757772</xdr:colOff>
      <xdr:row>9</xdr:row>
      <xdr:rowOff>88916</xdr:rowOff>
    </xdr:from>
    <xdr:to>
      <xdr:col>5</xdr:col>
      <xdr:colOff>374655</xdr:colOff>
      <xdr:row>9</xdr:row>
      <xdr:rowOff>99502</xdr:rowOff>
    </xdr:to>
    <xdr:cxnSp macro="">
      <xdr:nvCxnSpPr>
        <xdr:cNvPr id="9" name="Straight Connector 8"/>
        <xdr:cNvCxnSpPr/>
      </xdr:nvCxnSpPr>
      <xdr:spPr>
        <a:xfrm flipV="1">
          <a:off x="757772" y="1946291"/>
          <a:ext cx="3322108" cy="10586"/>
        </a:xfrm>
        <a:prstGeom prst="line">
          <a:avLst/>
        </a:prstGeom>
        <a:ln w="9525" cmpd="sng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319748</xdr:colOff>
      <xdr:row>5</xdr:row>
      <xdr:rowOff>76210</xdr:rowOff>
    </xdr:from>
    <xdr:to>
      <xdr:col>6</xdr:col>
      <xdr:colOff>219075</xdr:colOff>
      <xdr:row>14</xdr:row>
      <xdr:rowOff>152400</xdr:rowOff>
    </xdr:to>
    <xdr:sp macro="" textlink="">
      <xdr:nvSpPr>
        <xdr:cNvPr id="10" name="TextBox 9"/>
        <xdr:cNvSpPr txBox="1"/>
      </xdr:nvSpPr>
      <xdr:spPr>
        <a:xfrm>
          <a:off x="3282023" y="1162060"/>
          <a:ext cx="1175677" cy="180974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50" b="1">
              <a:solidFill>
                <a:srgbClr val="9900CC"/>
              </a:solidFill>
            </a:rPr>
            <a:t>Heartwood =</a:t>
          </a:r>
          <a:r>
            <a:rPr lang="en-US" sz="1050" b="1" baseline="0">
              <a:solidFill>
                <a:srgbClr val="9900CC"/>
              </a:solidFill>
            </a:rPr>
            <a:t> 915</a:t>
          </a:r>
          <a:endParaRPr lang="en-US" sz="1050" b="1">
            <a:solidFill>
              <a:srgbClr val="9900CC"/>
            </a:solidFill>
          </a:endParaRPr>
        </a:p>
        <a:p>
          <a:r>
            <a:rPr lang="en-US" sz="1050" b="1">
              <a:solidFill>
                <a:schemeClr val="accent2">
                  <a:lumMod val="60000"/>
                  <a:lumOff val="40000"/>
                </a:schemeClr>
              </a:solidFill>
            </a:rPr>
            <a:t>KSJC =</a:t>
          </a:r>
          <a:r>
            <a:rPr lang="en-US" sz="1050" b="1" baseline="0">
              <a:solidFill>
                <a:schemeClr val="accent2">
                  <a:lumMod val="60000"/>
                  <a:lumOff val="40000"/>
                </a:schemeClr>
              </a:solidFill>
            </a:rPr>
            <a:t> 893</a:t>
          </a:r>
          <a:endParaRPr lang="en-US" sz="1050" b="1">
            <a:solidFill>
              <a:schemeClr val="accent2">
                <a:lumMod val="60000"/>
                <a:lumOff val="40000"/>
              </a:schemeClr>
            </a:solidFill>
          </a:endParaRPr>
        </a:p>
        <a:p>
          <a:endParaRPr lang="en-US" sz="1050" b="1">
            <a:solidFill>
              <a:srgbClr val="00B050"/>
            </a:solidFill>
          </a:endParaRPr>
        </a:p>
        <a:p>
          <a:r>
            <a:rPr lang="en-US" sz="1050" b="1">
              <a:solidFill>
                <a:srgbClr val="00B050"/>
              </a:solidFill>
            </a:rPr>
            <a:t>Bridge =</a:t>
          </a:r>
          <a:r>
            <a:rPr lang="en-US" sz="1050" b="1" baseline="0">
              <a:solidFill>
                <a:srgbClr val="00B050"/>
              </a:solidFill>
            </a:rPr>
            <a:t> 864</a:t>
          </a:r>
          <a:endParaRPr lang="en-US" sz="1050" b="1">
            <a:solidFill>
              <a:srgbClr val="00B050"/>
            </a:solidFill>
          </a:endParaRPr>
        </a:p>
        <a:p>
          <a:r>
            <a:rPr lang="en-US" sz="1050" b="1">
              <a:solidFill>
                <a:schemeClr val="accent6">
                  <a:lumMod val="75000"/>
                </a:schemeClr>
              </a:solidFill>
            </a:rPr>
            <a:t>Summit = 845</a:t>
          </a:r>
        </a:p>
        <a:p>
          <a:r>
            <a:rPr lang="en-US" sz="1050" b="1">
              <a:solidFill>
                <a:schemeClr val="bg2">
                  <a:lumMod val="50000"/>
                </a:schemeClr>
              </a:solidFill>
            </a:rPr>
            <a:t>SF Bay = 845</a:t>
          </a:r>
        </a:p>
        <a:p>
          <a:r>
            <a:rPr lang="en-US" sz="1050" b="1">
              <a:solidFill>
                <a:schemeClr val="accent2"/>
              </a:solidFill>
            </a:rPr>
            <a:t>Bayview = 825</a:t>
          </a:r>
        </a:p>
        <a:p>
          <a:r>
            <a:rPr lang="en-US" sz="1050" b="1">
              <a:solidFill>
                <a:schemeClr val="tx2">
                  <a:lumMod val="60000"/>
                  <a:lumOff val="40000"/>
                </a:schemeClr>
              </a:solidFill>
            </a:rPr>
            <a:t>King = 820*</a:t>
          </a:r>
        </a:p>
        <a:p>
          <a:endParaRPr lang="en-US" sz="1050" b="1">
            <a:solidFill>
              <a:schemeClr val="accent2"/>
            </a:solidFill>
          </a:endParaRPr>
        </a:p>
        <a:p>
          <a:r>
            <a:rPr lang="en-US" sz="1050" b="1">
              <a:solidFill>
                <a:sysClr val="windowText" lastClr="000000"/>
              </a:solidFill>
            </a:rPr>
            <a:t>CA Avg</a:t>
          </a:r>
          <a:r>
            <a:rPr lang="en-US" sz="1050" b="1" baseline="0">
              <a:solidFill>
                <a:sysClr val="windowText" lastClr="000000"/>
              </a:solidFill>
            </a:rPr>
            <a:t> = 767 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528109</xdr:colOff>
      <xdr:row>1</xdr:row>
      <xdr:rowOff>33868</xdr:rowOff>
    </xdr:from>
    <xdr:to>
      <xdr:col>9</xdr:col>
      <xdr:colOff>403225</xdr:colOff>
      <xdr:row>3</xdr:row>
      <xdr:rowOff>81396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2026" y="330201"/>
          <a:ext cx="2224616" cy="428528"/>
        </a:xfrm>
        <a:prstGeom prst="rect">
          <a:avLst/>
        </a:prstGeom>
      </xdr:spPr>
    </xdr:pic>
    <xdr:clientData/>
  </xdr:twoCellAnchor>
  <xdr:twoCellAnchor editAs="oneCell">
    <xdr:from>
      <xdr:col>7</xdr:col>
      <xdr:colOff>21167</xdr:colOff>
      <xdr:row>25</xdr:row>
      <xdr:rowOff>71021</xdr:rowOff>
    </xdr:from>
    <xdr:to>
      <xdr:col>14</xdr:col>
      <xdr:colOff>0</xdr:colOff>
      <xdr:row>28</xdr:row>
      <xdr:rowOff>89081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8500" y="4960521"/>
          <a:ext cx="4751917" cy="589560"/>
        </a:xfrm>
        <a:prstGeom prst="rect">
          <a:avLst/>
        </a:prstGeom>
      </xdr:spPr>
    </xdr:pic>
    <xdr:clientData/>
  </xdr:twoCellAnchor>
  <xdr:twoCellAnchor editAs="oneCell">
    <xdr:from>
      <xdr:col>8</xdr:col>
      <xdr:colOff>201094</xdr:colOff>
      <xdr:row>16</xdr:row>
      <xdr:rowOff>166504</xdr:rowOff>
    </xdr:from>
    <xdr:to>
      <xdr:col>12</xdr:col>
      <xdr:colOff>783178</xdr:colOff>
      <xdr:row>18</xdr:row>
      <xdr:rowOff>43221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10677" y="3320337"/>
          <a:ext cx="3302001" cy="257717"/>
        </a:xfrm>
        <a:prstGeom prst="rect">
          <a:avLst/>
        </a:prstGeom>
      </xdr:spPr>
    </xdr:pic>
    <xdr:clientData/>
  </xdr:twoCellAnchor>
  <xdr:twoCellAnchor editAs="oneCell">
    <xdr:from>
      <xdr:col>8</xdr:col>
      <xdr:colOff>158749</xdr:colOff>
      <xdr:row>19</xdr:row>
      <xdr:rowOff>149112</xdr:rowOff>
    </xdr:from>
    <xdr:to>
      <xdr:col>13</xdr:col>
      <xdr:colOff>645583</xdr:colOff>
      <xdr:row>24</xdr:row>
      <xdr:rowOff>154521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8332" y="3885029"/>
          <a:ext cx="4011084" cy="968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63503</xdr:colOff>
      <xdr:row>33</xdr:row>
      <xdr:rowOff>31744</xdr:rowOff>
    </xdr:from>
    <xdr:to>
      <xdr:col>5</xdr:col>
      <xdr:colOff>581087</xdr:colOff>
      <xdr:row>42</xdr:row>
      <xdr:rowOff>137578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3" y="6508744"/>
          <a:ext cx="4242917" cy="1841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21166</xdr:colOff>
      <xdr:row>32</xdr:row>
      <xdr:rowOff>32273</xdr:rowOff>
    </xdr:from>
    <xdr:to>
      <xdr:col>13</xdr:col>
      <xdr:colOff>1025525</xdr:colOff>
      <xdr:row>34</xdr:row>
      <xdr:rowOff>156633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499" y="6308190"/>
          <a:ext cx="4750859" cy="526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550334</xdr:colOff>
      <xdr:row>6</xdr:row>
      <xdr:rowOff>169334</xdr:rowOff>
    </xdr:from>
    <xdr:to>
      <xdr:col>5</xdr:col>
      <xdr:colOff>225779</xdr:colOff>
      <xdr:row>15</xdr:row>
      <xdr:rowOff>148380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334" y="1354667"/>
          <a:ext cx="3908778" cy="1658269"/>
        </a:xfrm>
        <a:prstGeom prst="rect">
          <a:avLst/>
        </a:prstGeom>
      </xdr:spPr>
    </xdr:pic>
    <xdr:clientData/>
  </xdr:twoCellAnchor>
  <xdr:twoCellAnchor editAs="oneCell">
    <xdr:from>
      <xdr:col>9</xdr:col>
      <xdr:colOff>59969</xdr:colOff>
      <xdr:row>5</xdr:row>
      <xdr:rowOff>195119</xdr:rowOff>
    </xdr:from>
    <xdr:to>
      <xdr:col>12</xdr:col>
      <xdr:colOff>860778</xdr:colOff>
      <xdr:row>17</xdr:row>
      <xdr:rowOff>75178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9525" y="1154675"/>
          <a:ext cx="3227920" cy="2151947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19</xdr:row>
      <xdr:rowOff>59004</xdr:rowOff>
    </xdr:from>
    <xdr:to>
      <xdr:col>5</xdr:col>
      <xdr:colOff>381000</xdr:colOff>
      <xdr:row>30</xdr:row>
      <xdr:rowOff>143706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4000" y="3671448"/>
          <a:ext cx="4360333" cy="22295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36</xdr:row>
      <xdr:rowOff>184982</xdr:rowOff>
    </xdr:from>
    <xdr:to>
      <xdr:col>5</xdr:col>
      <xdr:colOff>606646</xdr:colOff>
      <xdr:row>43</xdr:row>
      <xdr:rowOff>94383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0" y="7271582"/>
          <a:ext cx="2121121" cy="125242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36</xdr:row>
      <xdr:rowOff>177538</xdr:rowOff>
    </xdr:from>
    <xdr:to>
      <xdr:col>1</xdr:col>
      <xdr:colOff>790575</xdr:colOff>
      <xdr:row>43</xdr:row>
      <xdr:rowOff>94308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264138"/>
          <a:ext cx="2133600" cy="1259795"/>
        </a:xfrm>
        <a:prstGeom prst="rect">
          <a:avLst/>
        </a:prstGeom>
      </xdr:spPr>
    </xdr:pic>
    <xdr:clientData/>
  </xdr:twoCellAnchor>
  <xdr:twoCellAnchor editAs="oneCell">
    <xdr:from>
      <xdr:col>3</xdr:col>
      <xdr:colOff>528109</xdr:colOff>
      <xdr:row>1</xdr:row>
      <xdr:rowOff>33868</xdr:rowOff>
    </xdr:from>
    <xdr:to>
      <xdr:col>9</xdr:col>
      <xdr:colOff>428625</xdr:colOff>
      <xdr:row>3</xdr:row>
      <xdr:rowOff>81396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0384" y="329143"/>
          <a:ext cx="2234141" cy="428528"/>
        </a:xfrm>
        <a:prstGeom prst="rect">
          <a:avLst/>
        </a:prstGeom>
      </xdr:spPr>
    </xdr:pic>
    <xdr:clientData/>
  </xdr:twoCellAnchor>
  <xdr:twoCellAnchor>
    <xdr:from>
      <xdr:col>0</xdr:col>
      <xdr:colOff>1285875</xdr:colOff>
      <xdr:row>41</xdr:row>
      <xdr:rowOff>133350</xdr:rowOff>
    </xdr:from>
    <xdr:to>
      <xdr:col>1</xdr:col>
      <xdr:colOff>723900</xdr:colOff>
      <xdr:row>42</xdr:row>
      <xdr:rowOff>171450</xdr:rowOff>
    </xdr:to>
    <xdr:sp macro="" textlink="">
      <xdr:nvSpPr>
        <xdr:cNvPr id="4" name="TextBox 3"/>
        <xdr:cNvSpPr txBox="1"/>
      </xdr:nvSpPr>
      <xdr:spPr>
        <a:xfrm>
          <a:off x="1285875" y="8172450"/>
          <a:ext cx="8191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Average</a:t>
          </a:r>
          <a:r>
            <a:rPr lang="en-US" sz="800" baseline="0"/>
            <a:t> = 4.7</a:t>
          </a:r>
          <a:endParaRPr lang="en-US" sz="800"/>
        </a:p>
      </xdr:txBody>
    </xdr:sp>
    <xdr:clientData/>
  </xdr:twoCellAnchor>
  <xdr:twoCellAnchor>
    <xdr:from>
      <xdr:col>3</xdr:col>
      <xdr:colOff>536810</xdr:colOff>
      <xdr:row>41</xdr:row>
      <xdr:rowOff>181233</xdr:rowOff>
    </xdr:from>
    <xdr:to>
      <xdr:col>5</xdr:col>
      <xdr:colOff>552450</xdr:colOff>
      <xdr:row>43</xdr:row>
      <xdr:rowOff>9630</xdr:rowOff>
    </xdr:to>
    <xdr:sp macro="" textlink="">
      <xdr:nvSpPr>
        <xdr:cNvPr id="18" name="TextBox 17"/>
        <xdr:cNvSpPr txBox="1"/>
      </xdr:nvSpPr>
      <xdr:spPr>
        <a:xfrm>
          <a:off x="3499085" y="8229858"/>
          <a:ext cx="758590" cy="2189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Average</a:t>
          </a:r>
          <a:r>
            <a:rPr lang="en-US" sz="800" baseline="0"/>
            <a:t> = 3.7</a:t>
          </a:r>
          <a:endParaRPr lang="en-US" sz="800"/>
        </a:p>
      </xdr:txBody>
    </xdr:sp>
    <xdr:clientData/>
  </xdr:twoCellAnchor>
  <xdr:twoCellAnchor>
    <xdr:from>
      <xdr:col>2</xdr:col>
      <xdr:colOff>476250</xdr:colOff>
      <xdr:row>6</xdr:row>
      <xdr:rowOff>95251</xdr:rowOff>
    </xdr:from>
    <xdr:to>
      <xdr:col>5</xdr:col>
      <xdr:colOff>238125</xdr:colOff>
      <xdr:row>7</xdr:row>
      <xdr:rowOff>171450</xdr:rowOff>
    </xdr:to>
    <xdr:sp macro="" textlink="">
      <xdr:nvSpPr>
        <xdr:cNvPr id="6" name="TextBox 5"/>
        <xdr:cNvSpPr txBox="1"/>
      </xdr:nvSpPr>
      <xdr:spPr>
        <a:xfrm>
          <a:off x="2857500" y="1314451"/>
          <a:ext cx="1085850" cy="266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YTD = 95.00%</a:t>
          </a:r>
        </a:p>
      </xdr:txBody>
    </xdr:sp>
    <xdr:clientData/>
  </xdr:twoCellAnchor>
  <xdr:twoCellAnchor>
    <xdr:from>
      <xdr:col>5</xdr:col>
      <xdr:colOff>266700</xdr:colOff>
      <xdr:row>6</xdr:row>
      <xdr:rowOff>66675</xdr:rowOff>
    </xdr:from>
    <xdr:to>
      <xdr:col>5</xdr:col>
      <xdr:colOff>552450</xdr:colOff>
      <xdr:row>7</xdr:row>
      <xdr:rowOff>133350</xdr:rowOff>
    </xdr:to>
    <xdr:sp macro="" textlink="">
      <xdr:nvSpPr>
        <xdr:cNvPr id="5" name="5-Point Star 4"/>
        <xdr:cNvSpPr/>
      </xdr:nvSpPr>
      <xdr:spPr>
        <a:xfrm>
          <a:off x="3971925" y="1285875"/>
          <a:ext cx="285750" cy="257175"/>
        </a:xfrm>
        <a:prstGeom prst="star5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509087</xdr:colOff>
      <xdr:row>6</xdr:row>
      <xdr:rowOff>66675</xdr:rowOff>
    </xdr:from>
    <xdr:to>
      <xdr:col>12</xdr:col>
      <xdr:colOff>765064</xdr:colOff>
      <xdr:row>17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95387" y="1285875"/>
          <a:ext cx="3084902" cy="2219325"/>
        </a:xfrm>
        <a:prstGeom prst="rect">
          <a:avLst/>
        </a:prstGeom>
      </xdr:spPr>
    </xdr:pic>
    <xdr:clientData/>
  </xdr:twoCellAnchor>
  <xdr:twoCellAnchor editAs="oneCell">
    <xdr:from>
      <xdr:col>10</xdr:col>
      <xdr:colOff>805832</xdr:colOff>
      <xdr:row>33</xdr:row>
      <xdr:rowOff>180975</xdr:rowOff>
    </xdr:from>
    <xdr:to>
      <xdr:col>13</xdr:col>
      <xdr:colOff>976354</xdr:colOff>
      <xdr:row>41</xdr:row>
      <xdr:rowOff>38100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8032" y="6686550"/>
          <a:ext cx="2313647" cy="1390650"/>
        </a:xfrm>
        <a:prstGeom prst="rect">
          <a:avLst/>
        </a:prstGeom>
      </xdr:spPr>
    </xdr:pic>
    <xdr:clientData/>
  </xdr:twoCellAnchor>
  <xdr:twoCellAnchor editAs="oneCell">
    <xdr:from>
      <xdr:col>7</xdr:col>
      <xdr:colOff>56982</xdr:colOff>
      <xdr:row>33</xdr:row>
      <xdr:rowOff>180975</xdr:rowOff>
    </xdr:from>
    <xdr:to>
      <xdr:col>10</xdr:col>
      <xdr:colOff>753733</xdr:colOff>
      <xdr:row>41</xdr:row>
      <xdr:rowOff>41006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24207" y="6686550"/>
          <a:ext cx="2401726" cy="1393556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19</xdr:row>
      <xdr:rowOff>123825</xdr:rowOff>
    </xdr:from>
    <xdr:to>
      <xdr:col>11</xdr:col>
      <xdr:colOff>340552</xdr:colOff>
      <xdr:row>29</xdr:row>
      <xdr:rowOff>98522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33900" y="3886200"/>
          <a:ext cx="2855152" cy="1898747"/>
        </a:xfrm>
        <a:prstGeom prst="rect">
          <a:avLst/>
        </a:prstGeom>
      </xdr:spPr>
    </xdr:pic>
    <xdr:clientData/>
  </xdr:twoCellAnchor>
  <xdr:twoCellAnchor editAs="oneCell">
    <xdr:from>
      <xdr:col>0</xdr:col>
      <xdr:colOff>66677</xdr:colOff>
      <xdr:row>21</xdr:row>
      <xdr:rowOff>32933</xdr:rowOff>
    </xdr:from>
    <xdr:to>
      <xdr:col>1</xdr:col>
      <xdr:colOff>762000</xdr:colOff>
      <xdr:row>27</xdr:row>
      <xdr:rowOff>138012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677" y="4185833"/>
          <a:ext cx="2076448" cy="1248079"/>
        </a:xfrm>
        <a:prstGeom prst="rect">
          <a:avLst/>
        </a:prstGeom>
      </xdr:spPr>
    </xdr:pic>
    <xdr:clientData/>
  </xdr:twoCellAnchor>
  <xdr:twoCellAnchor editAs="oneCell">
    <xdr:from>
      <xdr:col>1</xdr:col>
      <xdr:colOff>811565</xdr:colOff>
      <xdr:row>21</xdr:row>
      <xdr:rowOff>38100</xdr:rowOff>
    </xdr:from>
    <xdr:to>
      <xdr:col>5</xdr:col>
      <xdr:colOff>584089</xdr:colOff>
      <xdr:row>27</xdr:row>
      <xdr:rowOff>155305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92690" y="4191000"/>
          <a:ext cx="2096624" cy="126020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7</xdr:row>
      <xdr:rowOff>180975</xdr:rowOff>
    </xdr:from>
    <xdr:to>
      <xdr:col>5</xdr:col>
      <xdr:colOff>618946</xdr:colOff>
      <xdr:row>16</xdr:row>
      <xdr:rowOff>123825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050" y="1590675"/>
          <a:ext cx="4305121" cy="1676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528110</xdr:colOff>
      <xdr:row>1</xdr:row>
      <xdr:rowOff>33868</xdr:rowOff>
    </xdr:from>
    <xdr:to>
      <xdr:col>9</xdr:col>
      <xdr:colOff>866775</xdr:colOff>
      <xdr:row>3</xdr:row>
      <xdr:rowOff>81396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0385" y="329143"/>
          <a:ext cx="2672290" cy="428528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7</xdr:row>
      <xdr:rowOff>4133</xdr:rowOff>
    </xdr:from>
    <xdr:to>
      <xdr:col>5</xdr:col>
      <xdr:colOff>619126</xdr:colOff>
      <xdr:row>16</xdr:row>
      <xdr:rowOff>66675</xdr:rowOff>
    </xdr:to>
    <xdr:pic>
      <xdr:nvPicPr>
        <xdr:cNvPr id="8" name="Picture 7" descr="SBP_Report_Graphs_3.png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62" t="8284" r="-62"/>
        <a:stretch/>
      </xdr:blipFill>
      <xdr:spPr>
        <a:xfrm>
          <a:off x="66675" y="1413833"/>
          <a:ext cx="4257676" cy="1796092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6</xdr:row>
      <xdr:rowOff>91043</xdr:rowOff>
    </xdr:from>
    <xdr:to>
      <xdr:col>12</xdr:col>
      <xdr:colOff>657224</xdr:colOff>
      <xdr:row>17</xdr:row>
      <xdr:rowOff>124472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1310243"/>
          <a:ext cx="2714624" cy="21479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152400</xdr:colOff>
      <xdr:row>20</xdr:row>
      <xdr:rowOff>57150</xdr:rowOff>
    </xdr:from>
    <xdr:to>
      <xdr:col>10</xdr:col>
      <xdr:colOff>733423</xdr:colOff>
      <xdr:row>27</xdr:row>
      <xdr:rowOff>97782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4019550"/>
          <a:ext cx="2285998" cy="13741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748489</xdr:colOff>
      <xdr:row>20</xdr:row>
      <xdr:rowOff>61376</xdr:rowOff>
    </xdr:from>
    <xdr:to>
      <xdr:col>13</xdr:col>
      <xdr:colOff>864274</xdr:colOff>
      <xdr:row>27</xdr:row>
      <xdr:rowOff>85725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0689" y="4023776"/>
          <a:ext cx="2258910" cy="135784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47625</xdr:colOff>
      <xdr:row>26</xdr:row>
      <xdr:rowOff>42654</xdr:rowOff>
    </xdr:from>
    <xdr:to>
      <xdr:col>1</xdr:col>
      <xdr:colOff>419100</xdr:colOff>
      <xdr:row>29</xdr:row>
      <xdr:rowOff>25951</xdr:rowOff>
    </xdr:to>
    <xdr:sp macro="" textlink="">
      <xdr:nvSpPr>
        <xdr:cNvPr id="14" name="TextBox 6"/>
        <xdr:cNvSpPr txBox="1"/>
      </xdr:nvSpPr>
      <xdr:spPr>
        <a:xfrm>
          <a:off x="47625" y="5148054"/>
          <a:ext cx="1752600" cy="56432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9pPr>
        </a:lstStyle>
        <a:p>
          <a:r>
            <a:rPr lang="en-US" sz="1200" b="1"/>
            <a:t>73% </a:t>
          </a:r>
          <a:r>
            <a:rPr lang="en-US" sz="1000" b="1"/>
            <a:t>of incoming 5</a:t>
          </a:r>
          <a:r>
            <a:rPr lang="en-US" sz="1000" b="1" baseline="30000"/>
            <a:t>th</a:t>
          </a:r>
          <a:r>
            <a:rPr lang="en-US" sz="1000" b="1"/>
            <a:t> graders enrolled in KIPP reading below grade-level</a:t>
          </a:r>
        </a:p>
      </xdr:txBody>
    </xdr:sp>
    <xdr:clientData/>
  </xdr:twoCellAnchor>
  <xdr:twoCellAnchor>
    <xdr:from>
      <xdr:col>0</xdr:col>
      <xdr:colOff>85725</xdr:colOff>
      <xdr:row>19</xdr:row>
      <xdr:rowOff>9525</xdr:rowOff>
    </xdr:from>
    <xdr:to>
      <xdr:col>0</xdr:col>
      <xdr:colOff>1247775</xdr:colOff>
      <xdr:row>20</xdr:row>
      <xdr:rowOff>108300</xdr:rowOff>
    </xdr:to>
    <xdr:sp macro="" textlink="">
      <xdr:nvSpPr>
        <xdr:cNvPr id="15" name="TextBox 9"/>
        <xdr:cNvSpPr txBox="1"/>
      </xdr:nvSpPr>
      <xdr:spPr>
        <a:xfrm>
          <a:off x="85725" y="3771900"/>
          <a:ext cx="1162050" cy="2988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9pPr>
        </a:lstStyle>
        <a:p>
          <a:pPr algn="ctr"/>
          <a:r>
            <a:rPr lang="en-US" sz="1400"/>
            <a:t>Reading</a:t>
          </a:r>
        </a:p>
      </xdr:txBody>
    </xdr:sp>
    <xdr:clientData/>
  </xdr:twoCellAnchor>
  <xdr:twoCellAnchor>
    <xdr:from>
      <xdr:col>0</xdr:col>
      <xdr:colOff>19051</xdr:colOff>
      <xdr:row>29</xdr:row>
      <xdr:rowOff>33129</xdr:rowOff>
    </xdr:from>
    <xdr:to>
      <xdr:col>1</xdr:col>
      <xdr:colOff>238126</xdr:colOff>
      <xdr:row>31</xdr:row>
      <xdr:rowOff>54162</xdr:rowOff>
    </xdr:to>
    <xdr:sp macro="" textlink="">
      <xdr:nvSpPr>
        <xdr:cNvPr id="16" name="TextBox 10"/>
        <xdr:cNvSpPr txBox="1"/>
      </xdr:nvSpPr>
      <xdr:spPr>
        <a:xfrm>
          <a:off x="19051" y="5719554"/>
          <a:ext cx="1600200" cy="40203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9pPr>
        </a:lstStyle>
        <a:p>
          <a:r>
            <a:rPr lang="en-US" sz="700"/>
            <a:t>Source:  Fountas and Pinnell Reading Assessment for 5</a:t>
          </a:r>
          <a:r>
            <a:rPr lang="en-US" sz="700" baseline="30000"/>
            <a:t>th</a:t>
          </a:r>
          <a:r>
            <a:rPr lang="en-US" sz="700"/>
            <a:t> grade class in Fall 2010</a:t>
          </a:r>
        </a:p>
      </xdr:txBody>
    </xdr:sp>
    <xdr:clientData/>
  </xdr:twoCellAnchor>
  <xdr:twoCellAnchor>
    <xdr:from>
      <xdr:col>2</xdr:col>
      <xdr:colOff>209550</xdr:colOff>
      <xdr:row>19</xdr:row>
      <xdr:rowOff>19050</xdr:rowOff>
    </xdr:from>
    <xdr:to>
      <xdr:col>5</xdr:col>
      <xdr:colOff>219075</xdr:colOff>
      <xdr:row>20</xdr:row>
      <xdr:rowOff>117825</xdr:rowOff>
    </xdr:to>
    <xdr:sp macro="" textlink="">
      <xdr:nvSpPr>
        <xdr:cNvPr id="17" name="TextBox 22"/>
        <xdr:cNvSpPr txBox="1"/>
      </xdr:nvSpPr>
      <xdr:spPr>
        <a:xfrm>
          <a:off x="2590800" y="3781425"/>
          <a:ext cx="1333500" cy="2988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9pPr>
        </a:lstStyle>
        <a:p>
          <a:pPr marL="0" indent="0" algn="ctr" defTabSz="457200" rtl="0" fontAlgn="base">
            <a:spcBef>
              <a:spcPct val="0"/>
            </a:spcBef>
            <a:spcAft>
              <a:spcPct val="0"/>
            </a:spcAft>
          </a:pPr>
          <a:r>
            <a:rPr lang="en-US" sz="1400"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rPr>
            <a:t>Math</a:t>
          </a:r>
        </a:p>
      </xdr:txBody>
    </xdr:sp>
    <xdr:clientData/>
  </xdr:twoCellAnchor>
  <xdr:twoCellAnchor editAs="oneCell">
    <xdr:from>
      <xdr:col>0</xdr:col>
      <xdr:colOff>133350</xdr:colOff>
      <xdr:row>21</xdr:row>
      <xdr:rowOff>136935</xdr:rowOff>
    </xdr:from>
    <xdr:to>
      <xdr:col>0</xdr:col>
      <xdr:colOff>1276350</xdr:colOff>
      <xdr:row>26</xdr:row>
      <xdr:rowOff>40582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" y="4289835"/>
          <a:ext cx="1143000" cy="856147"/>
        </a:xfrm>
        <a:prstGeom prst="rect">
          <a:avLst/>
        </a:prstGeom>
      </xdr:spPr>
    </xdr:pic>
    <xdr:clientData/>
  </xdr:twoCellAnchor>
  <xdr:twoCellAnchor editAs="oneCell">
    <xdr:from>
      <xdr:col>1</xdr:col>
      <xdr:colOff>401679</xdr:colOff>
      <xdr:row>19</xdr:row>
      <xdr:rowOff>190500</xdr:rowOff>
    </xdr:from>
    <xdr:to>
      <xdr:col>5</xdr:col>
      <xdr:colOff>553527</xdr:colOff>
      <xdr:row>30</xdr:row>
      <xdr:rowOff>41778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82804" y="3952875"/>
          <a:ext cx="2475948" cy="1965828"/>
        </a:xfrm>
        <a:prstGeom prst="rect">
          <a:avLst/>
        </a:prstGeom>
      </xdr:spPr>
    </xdr:pic>
    <xdr:clientData/>
  </xdr:twoCellAnchor>
  <xdr:twoCellAnchor>
    <xdr:from>
      <xdr:col>1</xdr:col>
      <xdr:colOff>942975</xdr:colOff>
      <xdr:row>23</xdr:row>
      <xdr:rowOff>47625</xdr:rowOff>
    </xdr:from>
    <xdr:to>
      <xdr:col>5</xdr:col>
      <xdr:colOff>581025</xdr:colOff>
      <xdr:row>23</xdr:row>
      <xdr:rowOff>57152</xdr:rowOff>
    </xdr:to>
    <xdr:cxnSp macro="">
      <xdr:nvCxnSpPr>
        <xdr:cNvPr id="25" name="Straight Connector 24"/>
        <xdr:cNvCxnSpPr/>
      </xdr:nvCxnSpPr>
      <xdr:spPr>
        <a:xfrm flipV="1">
          <a:off x="2324100" y="4581525"/>
          <a:ext cx="1962150" cy="9527"/>
        </a:xfrm>
        <a:prstGeom prst="line">
          <a:avLst/>
        </a:prstGeom>
        <a:ln w="254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381001</xdr:colOff>
      <xdr:row>21</xdr:row>
      <xdr:rowOff>133350</xdr:rowOff>
    </xdr:from>
    <xdr:to>
      <xdr:col>5</xdr:col>
      <xdr:colOff>561976</xdr:colOff>
      <xdr:row>22</xdr:row>
      <xdr:rowOff>190034</xdr:rowOff>
    </xdr:to>
    <xdr:sp macro="" textlink="">
      <xdr:nvSpPr>
        <xdr:cNvPr id="26" name="TextBox 5"/>
        <xdr:cNvSpPr txBox="1"/>
      </xdr:nvSpPr>
      <xdr:spPr>
        <a:xfrm>
          <a:off x="2762251" y="4286250"/>
          <a:ext cx="1504950" cy="24718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9pPr>
        </a:lstStyle>
        <a:p>
          <a:r>
            <a:rPr lang="en-US" sz="1050">
              <a:solidFill>
                <a:srgbClr val="FF0000"/>
              </a:solidFill>
            </a:rPr>
            <a:t>NWEA national norm</a:t>
          </a:r>
        </a:p>
      </xdr:txBody>
    </xdr:sp>
    <xdr:clientData/>
  </xdr:twoCellAnchor>
  <xdr:twoCellAnchor>
    <xdr:from>
      <xdr:col>1</xdr:col>
      <xdr:colOff>447675</xdr:colOff>
      <xdr:row>29</xdr:row>
      <xdr:rowOff>142875</xdr:rowOff>
    </xdr:from>
    <xdr:to>
      <xdr:col>5</xdr:col>
      <xdr:colOff>619126</xdr:colOff>
      <xdr:row>30</xdr:row>
      <xdr:rowOff>147941</xdr:rowOff>
    </xdr:to>
    <xdr:sp macro="" textlink="">
      <xdr:nvSpPr>
        <xdr:cNvPr id="31" name="TextBox 23"/>
        <xdr:cNvSpPr txBox="1"/>
      </xdr:nvSpPr>
      <xdr:spPr>
        <a:xfrm>
          <a:off x="1828800" y="5829300"/>
          <a:ext cx="2495551" cy="1955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ＭＳ Ｐゴシック" pitchFamily="34" charset="-128"/>
              <a:cs typeface="+mn-cs"/>
            </a:defRPr>
          </a:lvl9pPr>
        </a:lstStyle>
        <a:p>
          <a:r>
            <a:rPr lang="en-US" sz="700"/>
            <a:t>Source:  NWEA MAP testing for 5</a:t>
          </a:r>
          <a:r>
            <a:rPr lang="en-US" sz="700" baseline="30000"/>
            <a:t>th</a:t>
          </a:r>
          <a:r>
            <a:rPr lang="en-US" sz="700"/>
            <a:t> grade students</a:t>
          </a:r>
          <a:r>
            <a:rPr lang="en-US" sz="700" baseline="0"/>
            <a:t> </a:t>
          </a:r>
          <a:r>
            <a:rPr lang="en-US" sz="700"/>
            <a:t>Nov’10</a:t>
          </a:r>
        </a:p>
      </xdr:txBody>
    </xdr:sp>
    <xdr:clientData/>
  </xdr:twoCellAnchor>
  <xdr:twoCellAnchor editAs="oneCell">
    <xdr:from>
      <xdr:col>0</xdr:col>
      <xdr:colOff>16686</xdr:colOff>
      <xdr:row>32</xdr:row>
      <xdr:rowOff>9525</xdr:rowOff>
    </xdr:from>
    <xdr:to>
      <xdr:col>5</xdr:col>
      <xdr:colOff>595175</xdr:colOff>
      <xdr:row>43</xdr:row>
      <xdr:rowOff>70098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86" y="6315075"/>
          <a:ext cx="4283714" cy="2194173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32</xdr:row>
      <xdr:rowOff>9525</xdr:rowOff>
    </xdr:from>
    <xdr:to>
      <xdr:col>13</xdr:col>
      <xdr:colOff>460348</xdr:colOff>
      <xdr:row>43</xdr:row>
      <xdr:rowOff>80255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00625" y="6315075"/>
          <a:ext cx="3775048" cy="22043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</xdr:colOff>
      <xdr:row>23</xdr:row>
      <xdr:rowOff>109537</xdr:rowOff>
    </xdr:from>
    <xdr:to>
      <xdr:col>23</xdr:col>
      <xdr:colOff>19050</xdr:colOff>
      <xdr:row>37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</xdr:colOff>
      <xdr:row>80</xdr:row>
      <xdr:rowOff>142875</xdr:rowOff>
    </xdr:from>
    <xdr:to>
      <xdr:col>22</xdr:col>
      <xdr:colOff>447675</xdr:colOff>
      <xdr:row>94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95</xdr:row>
      <xdr:rowOff>19050</xdr:rowOff>
    </xdr:from>
    <xdr:to>
      <xdr:col>22</xdr:col>
      <xdr:colOff>438150</xdr:colOff>
      <xdr:row>109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9526</xdr:colOff>
      <xdr:row>0</xdr:row>
      <xdr:rowOff>133350</xdr:rowOff>
    </xdr:from>
    <xdr:to>
      <xdr:col>12</xdr:col>
      <xdr:colOff>58576</xdr:colOff>
      <xdr:row>50</xdr:row>
      <xdr:rowOff>47625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350"/>
          <a:ext cx="7392825" cy="949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17</xdr:row>
      <xdr:rowOff>128587</xdr:rowOff>
    </xdr:from>
    <xdr:to>
      <xdr:col>13</xdr:col>
      <xdr:colOff>333375</xdr:colOff>
      <xdr:row>34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3</xdr:row>
      <xdr:rowOff>0</xdr:rowOff>
    </xdr:from>
    <xdr:to>
      <xdr:col>23</xdr:col>
      <xdr:colOff>329582</xdr:colOff>
      <xdr:row>58</xdr:row>
      <xdr:rowOff>108794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73050" y="619125"/>
          <a:ext cx="4596782" cy="112054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33</xdr:row>
      <xdr:rowOff>109537</xdr:rowOff>
    </xdr:from>
    <xdr:to>
      <xdr:col>7</xdr:col>
      <xdr:colOff>514350</xdr:colOff>
      <xdr:row>47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50</xdr:row>
      <xdr:rowOff>71437</xdr:rowOff>
    </xdr:from>
    <xdr:to>
      <xdr:col>7</xdr:col>
      <xdr:colOff>514350</xdr:colOff>
      <xdr:row>64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257175</xdr:colOff>
      <xdr:row>17</xdr:row>
      <xdr:rowOff>0</xdr:rowOff>
    </xdr:from>
    <xdr:to>
      <xdr:col>7</xdr:col>
      <xdr:colOff>574564</xdr:colOff>
      <xdr:row>31</xdr:row>
      <xdr:rowOff>88631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" y="33909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2</xdr:row>
      <xdr:rowOff>85725</xdr:rowOff>
    </xdr:from>
    <xdr:to>
      <xdr:col>7</xdr:col>
      <xdr:colOff>574564</xdr:colOff>
      <xdr:row>16</xdr:row>
      <xdr:rowOff>69581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514350"/>
          <a:ext cx="4584589" cy="27556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wright/Local%20Settings/Temporary%20Internet%20Files/Content.Outlook/4HQR1OP6/Financial%20Breakdown%20for%20Annual%20Report%2011-28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s"/>
      <sheetName val="Enrollment"/>
      <sheetName val="Sheet3"/>
    </sheetNames>
    <sheetDataSet>
      <sheetData sheetId="0">
        <row r="24">
          <cell r="N24">
            <v>9578.7877293130587</v>
          </cell>
        </row>
        <row r="25">
          <cell r="N25">
            <v>6761.453433361884</v>
          </cell>
        </row>
        <row r="26">
          <cell r="N26">
            <v>2817.3342959511747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showGridLines="0" view="pageBreakPreview" zoomScaleNormal="90" zoomScaleSheetLayoutView="100" zoomScalePageLayoutView="90" workbookViewId="0">
      <selection activeCell="Q1" sqref="Q1"/>
    </sheetView>
  </sheetViews>
  <sheetFormatPr baseColWidth="10" defaultColWidth="8.83203125" defaultRowHeight="14" x14ac:dyDescent="0"/>
  <cols>
    <col min="1" max="1" width="20.6640625" customWidth="1"/>
    <col min="2" max="2" width="15" customWidth="1"/>
    <col min="3" max="3" width="8.6640625" customWidth="1"/>
    <col min="4" max="4" width="9.33203125" bestFit="1" customWidth="1"/>
    <col min="5" max="5" width="1.83203125" customWidth="1"/>
    <col min="6" max="6" width="8" customWidth="1"/>
    <col min="7" max="7" width="4.1640625" customWidth="1"/>
    <col min="8" max="8" width="2" style="5" customWidth="1"/>
    <col min="9" max="9" width="3.33203125" customWidth="1"/>
    <col min="11" max="11" width="10.5" customWidth="1"/>
    <col min="12" max="12" width="14.1640625" customWidth="1"/>
    <col min="13" max="13" width="7" customWidth="1"/>
    <col min="14" max="15" width="12" customWidth="1"/>
    <col min="16" max="16" width="6" customWidth="1"/>
  </cols>
  <sheetData>
    <row r="1" spans="1:18" ht="23">
      <c r="A1" s="6" t="s">
        <v>131</v>
      </c>
      <c r="M1" s="309">
        <v>40695</v>
      </c>
      <c r="N1" s="309"/>
      <c r="O1" s="309"/>
    </row>
    <row r="2" spans="1:18">
      <c r="K2" s="8" t="s">
        <v>1</v>
      </c>
      <c r="L2" t="s">
        <v>1</v>
      </c>
    </row>
    <row r="3" spans="1:18" ht="9" customHeight="1">
      <c r="A3" s="17"/>
    </row>
    <row r="4" spans="1:18" ht="23">
      <c r="A4" s="310" t="s">
        <v>42</v>
      </c>
      <c r="B4" s="310"/>
      <c r="C4" s="310"/>
      <c r="D4" s="310"/>
      <c r="E4" s="310"/>
      <c r="F4" s="310"/>
      <c r="G4" s="16"/>
      <c r="H4" s="16"/>
      <c r="I4" s="310" t="s">
        <v>43</v>
      </c>
      <c r="J4" s="310"/>
      <c r="K4" s="310"/>
      <c r="L4" s="310"/>
      <c r="M4" s="310"/>
      <c r="N4" s="310"/>
      <c r="O4" s="310"/>
    </row>
    <row r="5" spans="1:18">
      <c r="F5" s="5"/>
      <c r="G5" s="5"/>
      <c r="L5" s="48">
        <v>40603</v>
      </c>
      <c r="M5" s="12" t="s">
        <v>84</v>
      </c>
      <c r="N5" s="12" t="s">
        <v>81</v>
      </c>
      <c r="O5" s="12" t="s">
        <v>79</v>
      </c>
    </row>
    <row r="6" spans="1:18" ht="15">
      <c r="A6" s="5" t="s">
        <v>1</v>
      </c>
      <c r="B6" s="5"/>
      <c r="C6" s="5"/>
      <c r="D6" s="5"/>
      <c r="E6" s="5"/>
      <c r="F6" s="5"/>
      <c r="G6" s="5"/>
      <c r="I6" s="2" t="s">
        <v>78</v>
      </c>
      <c r="O6" s="65" t="s">
        <v>1</v>
      </c>
    </row>
    <row r="7" spans="1:18">
      <c r="A7" s="5"/>
      <c r="B7" s="5"/>
      <c r="C7" s="5"/>
      <c r="D7" s="5"/>
      <c r="E7" s="5"/>
      <c r="F7" s="5"/>
      <c r="G7" s="5"/>
      <c r="K7" s="4" t="s">
        <v>29</v>
      </c>
      <c r="L7" s="79">
        <v>1</v>
      </c>
      <c r="M7" s="47">
        <v>5.3</v>
      </c>
      <c r="N7" s="3" t="s">
        <v>12</v>
      </c>
      <c r="O7" s="33">
        <v>1</v>
      </c>
      <c r="R7" t="s">
        <v>1</v>
      </c>
    </row>
    <row r="8" spans="1:18">
      <c r="A8" s="5"/>
      <c r="B8" s="5"/>
      <c r="C8" s="5"/>
      <c r="D8" s="5"/>
      <c r="E8" s="5"/>
      <c r="F8" s="5"/>
      <c r="G8" s="5"/>
      <c r="K8" s="4" t="s">
        <v>127</v>
      </c>
      <c r="L8" s="77">
        <v>0.47</v>
      </c>
      <c r="M8" s="47">
        <v>10</v>
      </c>
      <c r="N8" s="49">
        <v>0.3</v>
      </c>
      <c r="O8" s="68">
        <v>0.4</v>
      </c>
      <c r="P8" s="36"/>
      <c r="Q8" t="s">
        <v>88</v>
      </c>
    </row>
    <row r="9" spans="1:18">
      <c r="A9" s="5"/>
      <c r="B9" s="5"/>
      <c r="C9" s="5"/>
      <c r="D9" s="5"/>
      <c r="E9" s="5"/>
      <c r="F9" s="5"/>
      <c r="G9" s="5"/>
      <c r="K9" s="4" t="s">
        <v>126</v>
      </c>
      <c r="L9" s="77">
        <v>0.52</v>
      </c>
      <c r="M9" s="47">
        <v>11.1</v>
      </c>
      <c r="N9" s="49">
        <v>0.4</v>
      </c>
      <c r="O9" s="55">
        <v>0.47</v>
      </c>
    </row>
    <row r="10" spans="1:18">
      <c r="A10" s="5"/>
      <c r="B10" s="5"/>
      <c r="C10" s="5"/>
      <c r="D10" s="5"/>
      <c r="E10" s="5"/>
      <c r="F10" s="5"/>
      <c r="G10" s="5"/>
      <c r="L10" s="26" t="s">
        <v>1</v>
      </c>
    </row>
    <row r="11" spans="1:18" ht="15">
      <c r="A11" s="5"/>
      <c r="B11" s="5"/>
      <c r="C11" s="5"/>
      <c r="D11" s="5"/>
      <c r="E11" s="5"/>
      <c r="F11" s="5"/>
      <c r="G11" s="5"/>
      <c r="I11" s="2"/>
      <c r="K11" s="53" t="s">
        <v>80</v>
      </c>
      <c r="L11" s="12" t="s">
        <v>86</v>
      </c>
      <c r="M11" s="12" t="s">
        <v>87</v>
      </c>
      <c r="N11" s="12" t="s">
        <v>35</v>
      </c>
    </row>
    <row r="12" spans="1:18">
      <c r="A12" s="5"/>
      <c r="B12" s="5"/>
      <c r="C12" s="5"/>
      <c r="D12" s="5"/>
      <c r="E12" s="5"/>
      <c r="F12" s="5"/>
      <c r="G12" s="5"/>
      <c r="K12" s="4" t="s">
        <v>85</v>
      </c>
      <c r="L12" s="93">
        <v>9458</v>
      </c>
      <c r="M12" s="74" t="s">
        <v>8</v>
      </c>
      <c r="N12" s="52">
        <v>9435</v>
      </c>
      <c r="Q12" t="s">
        <v>1</v>
      </c>
    </row>
    <row r="13" spans="1:18">
      <c r="A13" s="5"/>
      <c r="B13" s="5"/>
      <c r="C13" s="5"/>
      <c r="D13" s="5"/>
      <c r="E13" s="5"/>
      <c r="F13" s="5"/>
      <c r="G13" s="5"/>
      <c r="K13" s="4" t="s">
        <v>113</v>
      </c>
      <c r="L13" s="93">
        <v>7061</v>
      </c>
      <c r="M13" s="73" t="s">
        <v>8</v>
      </c>
      <c r="N13" s="52">
        <v>6944</v>
      </c>
      <c r="O13" s="75" t="s">
        <v>1</v>
      </c>
    </row>
    <row r="14" spans="1:18">
      <c r="A14" s="5"/>
      <c r="B14" s="5"/>
      <c r="C14" s="5"/>
      <c r="D14" s="5"/>
      <c r="E14" s="5"/>
      <c r="F14" s="5"/>
      <c r="G14" s="5"/>
      <c r="K14" s="4" t="s">
        <v>114</v>
      </c>
      <c r="L14" s="94">
        <v>2397</v>
      </c>
      <c r="M14" s="19" t="s">
        <v>11</v>
      </c>
      <c r="N14" s="50">
        <v>2491</v>
      </c>
      <c r="O14" s="75" t="s">
        <v>1</v>
      </c>
    </row>
    <row r="15" spans="1:18">
      <c r="A15" s="5"/>
      <c r="B15" s="5"/>
      <c r="C15" s="5"/>
      <c r="D15" s="5"/>
      <c r="E15" s="5"/>
      <c r="F15" s="5"/>
      <c r="G15" s="5"/>
      <c r="K15" s="4" t="s">
        <v>109</v>
      </c>
      <c r="L15" s="95">
        <v>2299</v>
      </c>
      <c r="M15" s="73" t="s">
        <v>8</v>
      </c>
      <c r="N15" s="72">
        <v>2073</v>
      </c>
      <c r="Q15" t="s">
        <v>115</v>
      </c>
    </row>
    <row r="16" spans="1:18">
      <c r="A16" s="5"/>
      <c r="B16" s="5"/>
      <c r="C16" s="5"/>
      <c r="D16" s="5"/>
      <c r="E16" s="5"/>
      <c r="F16" s="5"/>
      <c r="G16" s="5"/>
      <c r="L16" s="12"/>
      <c r="M16" s="12" t="s">
        <v>3</v>
      </c>
      <c r="R16" t="s">
        <v>116</v>
      </c>
    </row>
    <row r="17" spans="1:18">
      <c r="A17" s="1"/>
      <c r="F17" s="5"/>
      <c r="G17" s="5"/>
      <c r="K17" s="4" t="s">
        <v>103</v>
      </c>
      <c r="L17" s="78" t="s">
        <v>110</v>
      </c>
      <c r="M17" s="44" t="s">
        <v>110</v>
      </c>
      <c r="N17" s="66" t="s">
        <v>125</v>
      </c>
      <c r="R17" t="s">
        <v>117</v>
      </c>
    </row>
    <row r="18" spans="1:18" ht="23">
      <c r="C18" s="12" t="s">
        <v>3</v>
      </c>
      <c r="D18" s="13" t="s">
        <v>10</v>
      </c>
      <c r="E18" s="13"/>
      <c r="F18" s="28" t="s">
        <v>46</v>
      </c>
      <c r="I18" s="310" t="s">
        <v>44</v>
      </c>
      <c r="J18" s="310"/>
      <c r="K18" s="310"/>
      <c r="L18" s="310"/>
      <c r="M18" s="310"/>
      <c r="N18" s="310"/>
      <c r="O18" s="310"/>
      <c r="R18" t="s">
        <v>118</v>
      </c>
    </row>
    <row r="19" spans="1:18" ht="16">
      <c r="A19" s="27" t="s">
        <v>27</v>
      </c>
      <c r="B19" s="3"/>
      <c r="C19" s="3"/>
      <c r="I19" s="2" t="s">
        <v>19</v>
      </c>
      <c r="M19" s="23" t="s">
        <v>1</v>
      </c>
      <c r="N19" s="7" t="s">
        <v>1</v>
      </c>
    </row>
    <row r="20" spans="1:18" ht="15" customHeight="1">
      <c r="A20" s="4" t="s">
        <v>13</v>
      </c>
      <c r="B20" s="26" t="s">
        <v>18</v>
      </c>
      <c r="C20" s="11">
        <v>0.7</v>
      </c>
      <c r="D20" s="85" t="s">
        <v>18</v>
      </c>
      <c r="E20" s="86" t="s">
        <v>132</v>
      </c>
      <c r="F20" s="82"/>
      <c r="K20" s="4"/>
      <c r="L20" s="30" t="s">
        <v>30</v>
      </c>
      <c r="M20" s="29" t="s">
        <v>1</v>
      </c>
      <c r="N20" s="32" t="s">
        <v>34</v>
      </c>
    </row>
    <row r="21" spans="1:18" ht="15" customHeight="1">
      <c r="A21" s="4" t="s">
        <v>14</v>
      </c>
      <c r="B21" s="26" t="s">
        <v>18</v>
      </c>
      <c r="C21" s="11">
        <v>0.7</v>
      </c>
      <c r="D21" s="85" t="s">
        <v>18</v>
      </c>
      <c r="E21" s="82"/>
      <c r="F21" s="87" t="s">
        <v>1</v>
      </c>
      <c r="I21" t="s">
        <v>1</v>
      </c>
      <c r="L21" s="4" t="s">
        <v>64</v>
      </c>
      <c r="M21" s="3">
        <v>11</v>
      </c>
      <c r="N21" s="18">
        <f>11/11</f>
        <v>1</v>
      </c>
    </row>
    <row r="22" spans="1:18">
      <c r="A22" s="4"/>
      <c r="B22" s="14"/>
      <c r="C22" s="3"/>
      <c r="D22" s="3" t="s">
        <v>1</v>
      </c>
      <c r="L22" s="4" t="s">
        <v>65</v>
      </c>
      <c r="M22" s="3">
        <v>8</v>
      </c>
      <c r="N22" s="18">
        <f>7/8</f>
        <v>0.875</v>
      </c>
    </row>
    <row r="23" spans="1:18" ht="15" customHeight="1">
      <c r="A23" s="2" t="s">
        <v>26</v>
      </c>
      <c r="B23" s="37">
        <v>2010</v>
      </c>
      <c r="D23" s="37" t="s">
        <v>133</v>
      </c>
      <c r="E23" s="12"/>
      <c r="F23" s="13"/>
      <c r="L23" s="4" t="s">
        <v>66</v>
      </c>
      <c r="M23" s="3">
        <v>8</v>
      </c>
      <c r="N23" s="18">
        <f>11/11</f>
        <v>1</v>
      </c>
    </row>
    <row r="24" spans="1:18" ht="15" customHeight="1">
      <c r="A24" s="4" t="s">
        <v>24</v>
      </c>
      <c r="B24" s="26">
        <v>0.97</v>
      </c>
      <c r="C24" s="20">
        <v>0.95</v>
      </c>
      <c r="D24" s="81">
        <v>0.96</v>
      </c>
      <c r="E24" s="84" t="s">
        <v>135</v>
      </c>
      <c r="F24" s="82"/>
    </row>
    <row r="25" spans="1:18" ht="15" customHeight="1">
      <c r="A25" s="76" t="s">
        <v>0</v>
      </c>
      <c r="B25" s="77">
        <v>0.77</v>
      </c>
      <c r="C25" s="54">
        <v>0.85</v>
      </c>
      <c r="D25" s="81">
        <v>0.77</v>
      </c>
      <c r="E25" s="84" t="s">
        <v>136</v>
      </c>
      <c r="F25" s="85"/>
      <c r="L25" s="12" t="s">
        <v>86</v>
      </c>
      <c r="M25" s="12" t="s">
        <v>3</v>
      </c>
      <c r="N25" s="28" t="s">
        <v>10</v>
      </c>
      <c r="O25" s="28" t="s">
        <v>35</v>
      </c>
    </row>
    <row r="26" spans="1:18" ht="15" customHeight="1">
      <c r="A26" s="4" t="s">
        <v>25</v>
      </c>
      <c r="B26" s="26" t="s">
        <v>18</v>
      </c>
      <c r="C26" s="20">
        <v>0.95</v>
      </c>
      <c r="D26" s="81">
        <v>1</v>
      </c>
      <c r="E26" s="82"/>
      <c r="F26" s="83"/>
      <c r="K26" s="4" t="s">
        <v>33</v>
      </c>
      <c r="L26" s="80" t="s">
        <v>48</v>
      </c>
      <c r="M26" s="15"/>
      <c r="N26" s="73" t="s">
        <v>8</v>
      </c>
      <c r="O26" s="43">
        <v>0.7142857142857143</v>
      </c>
    </row>
    <row r="27" spans="1:18" ht="15">
      <c r="A27" s="59" t="s">
        <v>99</v>
      </c>
      <c r="B27" s="14"/>
      <c r="C27" s="3"/>
      <c r="F27" s="3"/>
      <c r="I27" t="s">
        <v>1</v>
      </c>
      <c r="K27" s="4" t="s">
        <v>6</v>
      </c>
      <c r="L27" s="91" t="s">
        <v>37</v>
      </c>
      <c r="M27" s="18">
        <v>0.8</v>
      </c>
      <c r="N27" s="9" t="s">
        <v>9</v>
      </c>
      <c r="O27" s="18">
        <v>0.73</v>
      </c>
    </row>
    <row r="28" spans="1:18" ht="3.75" customHeight="1"/>
    <row r="29" spans="1:18" ht="23">
      <c r="A29" s="310" t="s">
        <v>45</v>
      </c>
      <c r="B29" s="310"/>
      <c r="C29" s="310"/>
      <c r="D29" s="310"/>
      <c r="E29" s="310"/>
      <c r="F29" s="310"/>
      <c r="G29" s="310"/>
      <c r="O29" s="92" t="s">
        <v>1</v>
      </c>
    </row>
    <row r="30" spans="1:18" ht="15">
      <c r="A30" s="2" t="s">
        <v>86</v>
      </c>
      <c r="B30" s="37" t="s">
        <v>86</v>
      </c>
      <c r="C30" s="12" t="s">
        <v>3</v>
      </c>
      <c r="D30" s="13" t="s">
        <v>35</v>
      </c>
      <c r="E30" s="13"/>
      <c r="F30" s="12" t="s">
        <v>28</v>
      </c>
      <c r="I30" s="2" t="s">
        <v>20</v>
      </c>
      <c r="L30" s="64">
        <v>40554</v>
      </c>
      <c r="M30" s="64">
        <v>40179</v>
      </c>
      <c r="N30" s="12" t="s">
        <v>3</v>
      </c>
      <c r="O30" s="61" t="s">
        <v>39</v>
      </c>
    </row>
    <row r="31" spans="1:18">
      <c r="A31" s="4" t="s">
        <v>15</v>
      </c>
      <c r="B31" s="88">
        <v>0.75</v>
      </c>
      <c r="C31" s="11">
        <v>0.8</v>
      </c>
      <c r="D31" s="11">
        <v>0.72</v>
      </c>
      <c r="E31" s="7"/>
      <c r="F31" s="73" t="s">
        <v>8</v>
      </c>
      <c r="J31" t="s">
        <v>21</v>
      </c>
    </row>
    <row r="32" spans="1:18" ht="15">
      <c r="A32" s="40" t="s">
        <v>38</v>
      </c>
      <c r="B32" s="88">
        <v>0.97</v>
      </c>
      <c r="C32" s="11" t="s">
        <v>18</v>
      </c>
      <c r="D32" s="11">
        <v>0.97</v>
      </c>
      <c r="E32" s="9"/>
      <c r="F32" s="3" t="s">
        <v>18</v>
      </c>
      <c r="I32" t="s">
        <v>1</v>
      </c>
      <c r="L32" s="77">
        <v>0.53</v>
      </c>
      <c r="M32" s="79">
        <v>0.45600000000000002</v>
      </c>
      <c r="N32" s="11">
        <v>0.75</v>
      </c>
      <c r="O32" s="96">
        <v>0.65600000000000003</v>
      </c>
    </row>
    <row r="33" spans="1:17">
      <c r="A33" s="4" t="s">
        <v>16</v>
      </c>
      <c r="B33" s="88">
        <v>0.23</v>
      </c>
      <c r="C33" s="3" t="s">
        <v>18</v>
      </c>
      <c r="D33" s="11">
        <v>0.2</v>
      </c>
      <c r="E33" s="10"/>
      <c r="F33" s="3" t="s">
        <v>18</v>
      </c>
      <c r="I33" t="s">
        <v>1</v>
      </c>
      <c r="J33" t="s">
        <v>41</v>
      </c>
    </row>
    <row r="34" spans="1:17">
      <c r="A34" s="4" t="s">
        <v>17</v>
      </c>
      <c r="B34" s="88">
        <v>0.06</v>
      </c>
      <c r="C34" s="3" t="s">
        <v>18</v>
      </c>
      <c r="D34" s="11">
        <v>0.06</v>
      </c>
      <c r="F34" s="3" t="s">
        <v>18</v>
      </c>
      <c r="L34" s="39">
        <v>0.86160000000000003</v>
      </c>
      <c r="M34" s="63">
        <v>0.84499999999999997</v>
      </c>
      <c r="N34" s="11">
        <v>0.9</v>
      </c>
      <c r="O34" s="18">
        <v>0.88</v>
      </c>
    </row>
    <row r="35" spans="1:17">
      <c r="A35" s="4" t="s">
        <v>53</v>
      </c>
      <c r="B35" s="89" t="s">
        <v>18</v>
      </c>
      <c r="C35" s="18">
        <v>0.1</v>
      </c>
      <c r="D35" s="18">
        <v>0.12</v>
      </c>
      <c r="E35" s="19"/>
      <c r="F35" s="73" t="s">
        <v>8</v>
      </c>
      <c r="J35" t="s">
        <v>22</v>
      </c>
      <c r="O35" s="3"/>
      <c r="Q35" t="s">
        <v>124</v>
      </c>
    </row>
    <row r="36" spans="1:17">
      <c r="B36" s="38"/>
      <c r="L36" s="26">
        <v>0.5</v>
      </c>
      <c r="M36" s="62">
        <v>0.49399999999999999</v>
      </c>
      <c r="N36" s="11" t="s">
        <v>37</v>
      </c>
      <c r="O36" s="18">
        <v>0.54</v>
      </c>
    </row>
    <row r="37" spans="1:17" ht="15">
      <c r="A37" s="2" t="s">
        <v>134</v>
      </c>
      <c r="C37" s="12" t="s">
        <v>3</v>
      </c>
      <c r="D37" s="13"/>
      <c r="F37" s="34" t="s">
        <v>40</v>
      </c>
      <c r="O37" s="3"/>
    </row>
    <row r="38" spans="1:17">
      <c r="A38" s="4" t="s">
        <v>69</v>
      </c>
      <c r="B38" s="31">
        <v>0.7142857142857143</v>
      </c>
      <c r="C38" s="44" t="s">
        <v>48</v>
      </c>
      <c r="D38" s="13"/>
      <c r="F38" s="10" t="s">
        <v>11</v>
      </c>
      <c r="G38" s="15" t="s">
        <v>102</v>
      </c>
    </row>
    <row r="39" spans="1:17">
      <c r="A39" s="76" t="s">
        <v>5</v>
      </c>
      <c r="B39" s="90">
        <v>0.97599999999999998</v>
      </c>
      <c r="C39" s="11">
        <v>0.96</v>
      </c>
      <c r="D39" s="33">
        <v>0.97</v>
      </c>
      <c r="F39" s="73" t="s">
        <v>8</v>
      </c>
      <c r="G39" s="42" t="s">
        <v>1</v>
      </c>
    </row>
    <row r="40" spans="1:17" ht="25">
      <c r="A40" s="308" t="s">
        <v>62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</row>
    <row r="41" spans="1:17" ht="3.75" customHeight="1">
      <c r="A41" s="4" t="s">
        <v>1</v>
      </c>
      <c r="B41" s="25" t="s">
        <v>1</v>
      </c>
      <c r="C41" s="3" t="s">
        <v>1</v>
      </c>
      <c r="D41" s="19" t="s">
        <v>1</v>
      </c>
      <c r="E41" s="19" t="s">
        <v>1</v>
      </c>
      <c r="F41" s="22" t="s">
        <v>1</v>
      </c>
      <c r="K41" s="60"/>
    </row>
    <row r="42" spans="1:17" ht="18">
      <c r="A42" s="41" t="s">
        <v>23</v>
      </c>
      <c r="B42" s="25"/>
      <c r="C42" s="3"/>
      <c r="D42" s="19"/>
      <c r="E42" s="19"/>
      <c r="F42" s="22" t="s">
        <v>1</v>
      </c>
      <c r="K42" s="35" t="s">
        <v>1</v>
      </c>
    </row>
    <row r="43" spans="1:17" ht="16">
      <c r="A43" s="1" t="s">
        <v>97</v>
      </c>
    </row>
    <row r="44" spans="1:17">
      <c r="A44" s="27"/>
      <c r="B44" t="s">
        <v>58</v>
      </c>
    </row>
    <row r="45" spans="1:17">
      <c r="A45" s="27"/>
      <c r="B45" t="s">
        <v>74</v>
      </c>
    </row>
    <row r="46" spans="1:17">
      <c r="A46" s="27"/>
      <c r="B46" t="s">
        <v>76</v>
      </c>
    </row>
    <row r="47" spans="1:17">
      <c r="A47" s="27"/>
      <c r="B47" t="s">
        <v>75</v>
      </c>
    </row>
    <row r="48" spans="1:17">
      <c r="A48" s="27"/>
      <c r="B48" t="s">
        <v>1</v>
      </c>
    </row>
    <row r="49" spans="1:2">
      <c r="A49" s="56" t="s">
        <v>55</v>
      </c>
      <c r="B49" t="s">
        <v>73</v>
      </c>
    </row>
    <row r="50" spans="1:2">
      <c r="A50" s="27"/>
      <c r="B50" t="s">
        <v>72</v>
      </c>
    </row>
    <row r="51" spans="1:2">
      <c r="A51" s="27"/>
    </row>
    <row r="52" spans="1:2">
      <c r="A52" s="56" t="s">
        <v>56</v>
      </c>
      <c r="B52" t="s">
        <v>71</v>
      </c>
    </row>
    <row r="53" spans="1:2">
      <c r="A53" s="27"/>
      <c r="B53" t="s">
        <v>70</v>
      </c>
    </row>
    <row r="54" spans="1:2">
      <c r="A54" s="27"/>
    </row>
    <row r="55" spans="1:2">
      <c r="A55" s="56" t="s">
        <v>57</v>
      </c>
      <c r="B55" s="5" t="s">
        <v>49</v>
      </c>
    </row>
    <row r="56" spans="1:2" ht="6.75" customHeight="1"/>
    <row r="57" spans="1:2" ht="18">
      <c r="A57" s="41" t="s">
        <v>4</v>
      </c>
    </row>
    <row r="58" spans="1:2">
      <c r="A58" s="56" t="s">
        <v>51</v>
      </c>
      <c r="B58" t="s">
        <v>50</v>
      </c>
    </row>
    <row r="59" spans="1:2">
      <c r="A59" s="56" t="s">
        <v>2</v>
      </c>
      <c r="B59" t="s">
        <v>52</v>
      </c>
    </row>
    <row r="60" spans="1:2">
      <c r="A60" s="56" t="s">
        <v>53</v>
      </c>
      <c r="B60" t="s">
        <v>108</v>
      </c>
    </row>
    <row r="61" spans="1:2">
      <c r="A61" s="56" t="s">
        <v>5</v>
      </c>
      <c r="B61" t="s">
        <v>54</v>
      </c>
    </row>
    <row r="62" spans="1:2" ht="7.5" customHeight="1"/>
    <row r="63" spans="1:2" ht="18">
      <c r="A63" s="41" t="s">
        <v>59</v>
      </c>
    </row>
    <row r="64" spans="1:2">
      <c r="A64" s="56" t="s">
        <v>128</v>
      </c>
      <c r="B64" t="s">
        <v>129</v>
      </c>
    </row>
    <row r="65" spans="1:2">
      <c r="A65" s="56" t="s">
        <v>61</v>
      </c>
      <c r="B65" s="57" t="s">
        <v>89</v>
      </c>
    </row>
    <row r="66" spans="1:2">
      <c r="A66" s="56" t="s">
        <v>119</v>
      </c>
      <c r="B66" t="s">
        <v>130</v>
      </c>
    </row>
    <row r="67" spans="1:2">
      <c r="A67" s="56" t="s">
        <v>120</v>
      </c>
      <c r="B67" t="s">
        <v>122</v>
      </c>
    </row>
    <row r="68" spans="1:2">
      <c r="A68" s="56"/>
      <c r="B68" t="s">
        <v>137</v>
      </c>
    </row>
    <row r="69" spans="1:2" ht="6.75" customHeight="1"/>
    <row r="70" spans="1:2" ht="18">
      <c r="A70" s="45" t="s">
        <v>19</v>
      </c>
    </row>
    <row r="71" spans="1:2">
      <c r="A71" s="56" t="s">
        <v>31</v>
      </c>
      <c r="B71" t="s">
        <v>91</v>
      </c>
    </row>
    <row r="72" spans="1:2">
      <c r="A72" s="27"/>
      <c r="B72" t="s">
        <v>90</v>
      </c>
    </row>
    <row r="73" spans="1:2">
      <c r="A73" s="56" t="s">
        <v>98</v>
      </c>
      <c r="B73" t="s">
        <v>92</v>
      </c>
    </row>
    <row r="74" spans="1:2">
      <c r="A74" s="27"/>
      <c r="B74" t="s">
        <v>93</v>
      </c>
    </row>
    <row r="75" spans="1:2">
      <c r="A75" s="56" t="s">
        <v>32</v>
      </c>
      <c r="B75" t="s">
        <v>94</v>
      </c>
    </row>
    <row r="76" spans="1:2">
      <c r="A76" s="27"/>
      <c r="B76" t="s">
        <v>95</v>
      </c>
    </row>
    <row r="77" spans="1:2">
      <c r="A77" s="56" t="s">
        <v>63</v>
      </c>
      <c r="B77" t="s">
        <v>96</v>
      </c>
    </row>
    <row r="78" spans="1:2" ht="7.5" customHeight="1"/>
    <row r="79" spans="1:2" ht="18">
      <c r="A79" s="41" t="s">
        <v>20</v>
      </c>
    </row>
    <row r="80" spans="1:2">
      <c r="B80" t="s">
        <v>67</v>
      </c>
    </row>
    <row r="81" spans="2:2">
      <c r="B81" t="s">
        <v>68</v>
      </c>
    </row>
    <row r="82" spans="2:2">
      <c r="B82" t="s">
        <v>77</v>
      </c>
    </row>
  </sheetData>
  <mergeCells count="6">
    <mergeCell ref="A40:O40"/>
    <mergeCell ref="M1:O1"/>
    <mergeCell ref="A4:F4"/>
    <mergeCell ref="I4:O4"/>
    <mergeCell ref="I18:O18"/>
    <mergeCell ref="A29:G29"/>
  </mergeCells>
  <conditionalFormatting sqref="L27">
    <cfRule type="iconSet" priority="22">
      <iconSet>
        <cfvo type="percent" val="0"/>
        <cfvo type="num" val="0.76"/>
        <cfvo type="num" val="$M$27"/>
      </iconSet>
    </cfRule>
  </conditionalFormatting>
  <conditionalFormatting sqref="M32">
    <cfRule type="iconSet" priority="21">
      <iconSet>
        <cfvo type="percent" val="0"/>
        <cfvo type="num" val="0.66"/>
        <cfvo type="num" val="0.69"/>
      </iconSet>
    </cfRule>
  </conditionalFormatting>
  <conditionalFormatting sqref="M36">
    <cfRule type="iconSet" priority="20">
      <iconSet>
        <cfvo type="percent" val="0"/>
        <cfvo type="num" val="0.7"/>
        <cfvo type="num" val="0.75"/>
      </iconSet>
    </cfRule>
  </conditionalFormatting>
  <conditionalFormatting sqref="B31">
    <cfRule type="dataBar" priority="19">
      <dataBar>
        <cfvo type="num" val="0"/>
        <cfvo type="num" val="1"/>
        <color rgb="FFFF0000"/>
      </dataBar>
    </cfRule>
  </conditionalFormatting>
  <conditionalFormatting sqref="B34">
    <cfRule type="dataBar" priority="18">
      <dataBar>
        <cfvo type="num" val="$B$34"/>
        <cfvo type="num" val="1"/>
        <color rgb="FF638EC6"/>
      </dataBar>
    </cfRule>
  </conditionalFormatting>
  <conditionalFormatting sqref="B32:B33">
    <cfRule type="dataBar" priority="17">
      <dataBar>
        <cfvo type="num" val="0"/>
        <cfvo type="num" val="1"/>
        <color rgb="FF638EC6"/>
      </dataBar>
    </cfRule>
  </conditionalFormatting>
  <conditionalFormatting sqref="L7:L8">
    <cfRule type="dataBar" priority="16">
      <dataBar>
        <cfvo type="num" val="0"/>
        <cfvo type="num" val="1"/>
        <color rgb="FF00B050"/>
      </dataBar>
    </cfRule>
  </conditionalFormatting>
  <conditionalFormatting sqref="M34">
    <cfRule type="iconSet" priority="15">
      <iconSet>
        <cfvo type="percent" val="0"/>
        <cfvo type="num" val="0.84"/>
        <cfvo type="num" val="$O$34"/>
      </iconSet>
    </cfRule>
  </conditionalFormatting>
  <conditionalFormatting sqref="B24">
    <cfRule type="iconSet" priority="14">
      <iconSet>
        <cfvo type="percent" val="0"/>
        <cfvo type="num" val="0.93"/>
        <cfvo type="num" val="0.95"/>
      </iconSet>
    </cfRule>
  </conditionalFormatting>
  <conditionalFormatting sqref="B25">
    <cfRule type="iconSet" priority="13">
      <iconSet>
        <cfvo type="percent" val="0"/>
        <cfvo type="num" val="0.8"/>
        <cfvo type="num" val="0.88"/>
      </iconSet>
    </cfRule>
  </conditionalFormatting>
  <conditionalFormatting sqref="B38">
    <cfRule type="iconSet" priority="12">
      <iconSet>
        <cfvo type="percent" val="0"/>
        <cfvo type="num" val="0.82"/>
        <cfvo type="num" val="0.9"/>
      </iconSet>
    </cfRule>
  </conditionalFormatting>
  <conditionalFormatting sqref="B35">
    <cfRule type="iconSet" priority="11">
      <iconSet>
        <cfvo type="percent" val="0"/>
        <cfvo type="num" val="0.11"/>
        <cfvo type="num" val="0.14000000000000001"/>
      </iconSet>
    </cfRule>
  </conditionalFormatting>
  <conditionalFormatting sqref="L32">
    <cfRule type="iconSet" priority="10">
      <iconSet>
        <cfvo type="percent" val="0"/>
        <cfvo type="num" val="0.64"/>
        <cfvo type="num" val="0.69"/>
      </iconSet>
    </cfRule>
  </conditionalFormatting>
  <conditionalFormatting sqref="B26">
    <cfRule type="iconSet" priority="8">
      <iconSet>
        <cfvo type="percent" val="0"/>
        <cfvo type="num" val="0.8"/>
        <cfvo type="num" val="0.88"/>
      </iconSet>
    </cfRule>
    <cfRule type="iconSet" priority="9">
      <iconSet>
        <cfvo type="percent" val="0"/>
        <cfvo type="num" val="0.8"/>
        <cfvo type="num" val="0.88"/>
      </iconSet>
    </cfRule>
  </conditionalFormatting>
  <conditionalFormatting sqref="B39">
    <cfRule type="iconSet" priority="7">
      <iconSet>
        <cfvo type="percent" val="0"/>
        <cfvo type="percent" val="94.9"/>
        <cfvo type="percent" val="96"/>
      </iconSet>
    </cfRule>
  </conditionalFormatting>
  <conditionalFormatting sqref="L9">
    <cfRule type="dataBar" priority="6">
      <dataBar>
        <cfvo type="num" val="0"/>
        <cfvo type="num" val="1"/>
        <color rgb="FF63C384"/>
      </dataBar>
    </cfRule>
  </conditionalFormatting>
  <conditionalFormatting sqref="D24">
    <cfRule type="iconSet" priority="5">
      <iconSet>
        <cfvo type="percent" val="0"/>
        <cfvo type="num" val="0.93"/>
        <cfvo type="num" val="0.95"/>
      </iconSet>
    </cfRule>
  </conditionalFormatting>
  <conditionalFormatting sqref="D25">
    <cfRule type="iconSet" priority="4">
      <iconSet>
        <cfvo type="percent" val="0"/>
        <cfvo type="num" val="0.8"/>
        <cfvo type="num" val="0.88"/>
      </iconSet>
    </cfRule>
  </conditionalFormatting>
  <conditionalFormatting sqref="D26">
    <cfRule type="iconSet" priority="3">
      <iconSet>
        <cfvo type="percent" val="0"/>
        <cfvo type="num" val="0.8"/>
        <cfvo type="num" val="0.88"/>
      </iconSet>
    </cfRule>
  </conditionalFormatting>
  <conditionalFormatting sqref="L36">
    <cfRule type="iconSet" priority="2">
      <iconSet>
        <cfvo type="percent" val="0"/>
        <cfvo type="num" val="0.7"/>
        <cfvo type="num" val="0.75"/>
      </iconSet>
    </cfRule>
  </conditionalFormatting>
  <conditionalFormatting sqref="L34">
    <cfRule type="iconSet" priority="1">
      <iconSet>
        <cfvo type="percent" val="0"/>
        <cfvo type="num" val="0.84"/>
        <cfvo type="num" val="$O$34"/>
      </iconSet>
    </cfRule>
  </conditionalFormatting>
  <printOptions horizontalCentered="1" verticalCentered="1"/>
  <pageMargins left="0.53" right="0.48" top="0.44" bottom="0.55000000000000004" header="0.3" footer="0.3"/>
  <pageSetup scale="80" orientation="landscape"/>
  <rowBreaks count="1" manualBreakCount="1">
    <brk id="39" max="14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P37"/>
  <sheetViews>
    <sheetView showGridLines="0" workbookViewId="0">
      <selection activeCell="D35" sqref="D35"/>
    </sheetView>
  </sheetViews>
  <sheetFormatPr baseColWidth="10" defaultColWidth="8.83203125" defaultRowHeight="14" x14ac:dyDescent="0"/>
  <cols>
    <col min="2" max="2" width="21.33203125" customWidth="1"/>
    <col min="3" max="4" width="27" customWidth="1"/>
    <col min="5" max="5" width="8.5" style="5" customWidth="1"/>
    <col min="6" max="6" width="5.83203125" bestFit="1" customWidth="1"/>
    <col min="7" max="7" width="5.1640625" bestFit="1" customWidth="1"/>
    <col min="8" max="8" width="16.6640625" bestFit="1" customWidth="1"/>
    <col min="9" max="9" width="9.6640625" bestFit="1" customWidth="1"/>
    <col min="10" max="10" width="6.5" bestFit="1" customWidth="1"/>
    <col min="11" max="16" width="8.5" bestFit="1" customWidth="1"/>
  </cols>
  <sheetData>
    <row r="2" spans="2:16" ht="25">
      <c r="B2" s="186" t="s">
        <v>355</v>
      </c>
    </row>
    <row r="4" spans="2:16" ht="19" thickBot="1">
      <c r="C4" s="185" t="s">
        <v>347</v>
      </c>
      <c r="D4" s="185" t="s">
        <v>348</v>
      </c>
      <c r="E4" s="235"/>
      <c r="F4" s="341" t="s">
        <v>366</v>
      </c>
      <c r="G4" s="341"/>
      <c r="H4" s="341"/>
      <c r="I4" s="341"/>
      <c r="J4" s="341"/>
      <c r="K4" s="341"/>
      <c r="L4" s="341"/>
      <c r="M4" s="341"/>
      <c r="N4" s="341"/>
      <c r="O4" s="341"/>
      <c r="P4" s="341"/>
    </row>
    <row r="5" spans="2:16" ht="29">
      <c r="B5" s="1" t="s">
        <v>349</v>
      </c>
      <c r="C5" s="187" t="s">
        <v>350</v>
      </c>
      <c r="D5" s="188" t="s">
        <v>351</v>
      </c>
      <c r="E5" s="236"/>
      <c r="F5" s="343" t="s">
        <v>367</v>
      </c>
      <c r="G5" s="343"/>
      <c r="H5" s="343"/>
      <c r="I5" s="343"/>
      <c r="J5" s="343"/>
      <c r="K5" s="343"/>
      <c r="L5" s="343"/>
      <c r="M5" s="343"/>
      <c r="N5" s="343"/>
      <c r="O5" s="343"/>
      <c r="P5" s="343"/>
    </row>
    <row r="6" spans="2:16">
      <c r="B6" s="1" t="s">
        <v>329</v>
      </c>
      <c r="C6" s="189" t="s">
        <v>433</v>
      </c>
      <c r="D6" s="190" t="s">
        <v>352</v>
      </c>
      <c r="E6" s="236"/>
      <c r="H6" s="3"/>
      <c r="I6" s="3"/>
    </row>
    <row r="7" spans="2:16" ht="29" thickBot="1">
      <c r="B7" s="1" t="s">
        <v>330</v>
      </c>
      <c r="C7" s="191" t="s">
        <v>434</v>
      </c>
      <c r="D7" s="190"/>
      <c r="E7" s="236"/>
      <c r="H7" s="224" t="s">
        <v>368</v>
      </c>
      <c r="I7" s="224">
        <v>2010</v>
      </c>
      <c r="J7" s="224">
        <v>2011</v>
      </c>
      <c r="K7" s="224">
        <v>2012</v>
      </c>
      <c r="L7" s="224">
        <v>2013</v>
      </c>
      <c r="M7" s="224">
        <v>2014</v>
      </c>
      <c r="N7" s="224">
        <v>2015</v>
      </c>
      <c r="O7" s="224">
        <v>2016</v>
      </c>
      <c r="P7" s="224">
        <v>2017</v>
      </c>
    </row>
    <row r="8" spans="2:16" ht="71" thickBot="1">
      <c r="B8" s="1" t="s">
        <v>331</v>
      </c>
      <c r="C8" s="192" t="s">
        <v>353</v>
      </c>
      <c r="D8" s="193" t="s">
        <v>354</v>
      </c>
      <c r="E8" s="237"/>
      <c r="F8" s="225" t="s">
        <v>369</v>
      </c>
      <c r="G8" s="208"/>
      <c r="H8" s="214"/>
      <c r="I8" s="214"/>
      <c r="J8" s="214"/>
      <c r="K8" s="214"/>
      <c r="L8" s="214"/>
      <c r="M8" s="214"/>
      <c r="N8" s="214"/>
      <c r="O8" s="214"/>
      <c r="P8" s="215"/>
    </row>
    <row r="9" spans="2:16" ht="15" thickBot="1">
      <c r="F9" s="216"/>
      <c r="G9" s="99" t="s">
        <v>370</v>
      </c>
      <c r="H9" s="206" t="s">
        <v>371</v>
      </c>
      <c r="I9" s="226" t="s">
        <v>372</v>
      </c>
      <c r="J9" s="206"/>
      <c r="K9" s="206"/>
      <c r="L9" s="206"/>
      <c r="M9" s="206"/>
      <c r="N9" s="206"/>
      <c r="O9" s="206"/>
      <c r="P9" s="221"/>
    </row>
    <row r="10" spans="2:16" ht="15" thickBot="1">
      <c r="F10" s="216"/>
      <c r="G10" s="99" t="s">
        <v>373</v>
      </c>
      <c r="H10" s="206" t="s">
        <v>374</v>
      </c>
      <c r="I10" s="227" t="s">
        <v>375</v>
      </c>
      <c r="J10" s="206"/>
      <c r="K10" s="206"/>
      <c r="L10" s="206"/>
      <c r="M10" s="206"/>
      <c r="N10" s="206"/>
      <c r="O10" s="206"/>
      <c r="P10" s="221"/>
    </row>
    <row r="11" spans="2:16">
      <c r="B11" s="207" t="s">
        <v>360</v>
      </c>
      <c r="C11" s="208"/>
      <c r="D11" s="209"/>
      <c r="E11" s="102"/>
      <c r="F11" s="216"/>
      <c r="G11" s="99"/>
      <c r="H11" s="206"/>
      <c r="I11" s="206"/>
      <c r="J11" s="206"/>
      <c r="K11" s="206"/>
      <c r="L11" s="206"/>
      <c r="M11" s="206"/>
      <c r="N11" s="206"/>
      <c r="O11" s="206"/>
      <c r="P11" s="221"/>
    </row>
    <row r="12" spans="2:16" ht="15" thickBot="1">
      <c r="B12" s="210"/>
      <c r="C12" s="211"/>
      <c r="D12" s="212"/>
      <c r="E12" s="102"/>
      <c r="F12" s="228" t="s">
        <v>376</v>
      </c>
      <c r="G12" s="99"/>
      <c r="H12" s="206"/>
      <c r="I12" s="206"/>
      <c r="J12" s="99"/>
      <c r="K12" s="99"/>
      <c r="L12" s="99"/>
      <c r="M12" s="99"/>
      <c r="N12" s="99"/>
      <c r="O12" s="99"/>
      <c r="P12" s="219"/>
    </row>
    <row r="13" spans="2:16" ht="15" thickBot="1">
      <c r="B13" s="194" t="s">
        <v>356</v>
      </c>
      <c r="C13" s="195"/>
      <c r="D13" s="196"/>
      <c r="E13" s="102"/>
      <c r="F13" s="216"/>
      <c r="G13" s="99" t="s">
        <v>370</v>
      </c>
      <c r="H13" s="229" t="s">
        <v>377</v>
      </c>
      <c r="I13" s="206"/>
      <c r="J13" s="206" t="s">
        <v>378</v>
      </c>
      <c r="K13" s="227" t="s">
        <v>375</v>
      </c>
      <c r="L13" s="99"/>
      <c r="M13" s="99"/>
      <c r="N13" s="99"/>
      <c r="O13" s="99"/>
      <c r="P13" s="219"/>
    </row>
    <row r="14" spans="2:16">
      <c r="B14" s="197" t="s">
        <v>336</v>
      </c>
      <c r="C14" s="198"/>
      <c r="D14" s="199"/>
      <c r="E14" s="102"/>
      <c r="F14" s="216"/>
      <c r="G14" s="99" t="s">
        <v>373</v>
      </c>
      <c r="H14" s="229" t="s">
        <v>37</v>
      </c>
      <c r="I14" s="206" t="s">
        <v>379</v>
      </c>
      <c r="J14" s="99"/>
      <c r="K14" s="206" t="s">
        <v>378</v>
      </c>
      <c r="L14" s="227" t="s">
        <v>375</v>
      </c>
      <c r="M14" s="99"/>
      <c r="N14" s="99"/>
      <c r="O14" s="99"/>
      <c r="P14" s="219"/>
    </row>
    <row r="15" spans="2:16">
      <c r="B15" s="200" t="s">
        <v>332</v>
      </c>
      <c r="C15" s="198"/>
      <c r="D15" s="199"/>
      <c r="E15" s="102"/>
      <c r="F15" s="216"/>
      <c r="G15" s="99"/>
      <c r="H15" s="206"/>
      <c r="I15" s="206"/>
      <c r="J15" s="99"/>
      <c r="K15" s="99"/>
      <c r="L15" s="99"/>
      <c r="M15" s="99"/>
      <c r="N15" s="99"/>
      <c r="O15" s="99"/>
      <c r="P15" s="219"/>
    </row>
    <row r="16" spans="2:16" ht="15" thickBot="1">
      <c r="B16" s="197" t="s">
        <v>333</v>
      </c>
      <c r="C16" s="198"/>
      <c r="D16" s="199"/>
      <c r="E16" s="102"/>
      <c r="F16" s="228" t="s">
        <v>380</v>
      </c>
      <c r="G16" s="99"/>
      <c r="H16" s="206"/>
      <c r="I16" s="206"/>
      <c r="J16" s="99"/>
      <c r="K16" s="99"/>
      <c r="L16" s="99"/>
      <c r="M16" s="99"/>
      <c r="N16" s="99"/>
      <c r="O16" s="99"/>
      <c r="P16" s="219"/>
    </row>
    <row r="17" spans="2:16" ht="15" thickBot="1">
      <c r="B17" s="200" t="s">
        <v>334</v>
      </c>
      <c r="C17" s="198"/>
      <c r="D17" s="199"/>
      <c r="E17" s="102"/>
      <c r="F17" s="216"/>
      <c r="G17" s="99" t="s">
        <v>370</v>
      </c>
      <c r="H17" s="206"/>
      <c r="I17" s="206"/>
      <c r="J17" s="206"/>
      <c r="K17" s="206" t="s">
        <v>378</v>
      </c>
      <c r="L17" s="227" t="s">
        <v>375</v>
      </c>
      <c r="M17" s="99"/>
      <c r="N17" s="99"/>
      <c r="O17" s="99"/>
      <c r="P17" s="219"/>
    </row>
    <row r="18" spans="2:16">
      <c r="B18" s="197" t="s">
        <v>358</v>
      </c>
      <c r="C18" s="198"/>
      <c r="D18" s="199"/>
      <c r="E18" s="102"/>
      <c r="F18" s="216"/>
      <c r="G18" s="99" t="s">
        <v>373</v>
      </c>
      <c r="H18" s="206"/>
      <c r="I18" s="206"/>
      <c r="J18" s="99"/>
      <c r="K18" s="206" t="s">
        <v>381</v>
      </c>
      <c r="L18" s="206" t="s">
        <v>378</v>
      </c>
      <c r="M18" s="227" t="s">
        <v>375</v>
      </c>
      <c r="N18" s="99"/>
      <c r="O18" s="99"/>
      <c r="P18" s="219"/>
    </row>
    <row r="19" spans="2:16">
      <c r="B19" s="200" t="s">
        <v>357</v>
      </c>
      <c r="C19" s="198"/>
      <c r="D19" s="199"/>
      <c r="E19" s="102"/>
      <c r="F19" s="216"/>
      <c r="G19" s="99"/>
      <c r="H19" s="206"/>
      <c r="I19" s="206"/>
      <c r="J19" s="99"/>
      <c r="K19" s="99"/>
      <c r="L19" s="99"/>
      <c r="M19" s="99"/>
      <c r="N19" s="99"/>
      <c r="O19" s="99"/>
      <c r="P19" s="219"/>
    </row>
    <row r="20" spans="2:16" ht="15" customHeight="1" thickBot="1">
      <c r="B20" s="197"/>
      <c r="C20" s="198"/>
      <c r="D20" s="199"/>
      <c r="E20" s="102"/>
      <c r="F20" s="228" t="s">
        <v>382</v>
      </c>
      <c r="G20" s="99"/>
      <c r="H20" s="206"/>
      <c r="I20" s="206"/>
      <c r="J20" s="99"/>
      <c r="K20" s="99"/>
      <c r="L20" s="99"/>
      <c r="M20" s="99"/>
      <c r="N20" s="99"/>
      <c r="O20" s="99"/>
      <c r="P20" s="219"/>
    </row>
    <row r="21" spans="2:16" ht="15" thickBot="1">
      <c r="B21" s="201" t="s">
        <v>335</v>
      </c>
      <c r="C21" s="198"/>
      <c r="D21" s="199"/>
      <c r="E21" s="102"/>
      <c r="F21" s="216"/>
      <c r="G21" s="99" t="s">
        <v>370</v>
      </c>
      <c r="H21" s="206"/>
      <c r="I21" s="206"/>
      <c r="J21" s="99"/>
      <c r="K21" s="206" t="s">
        <v>381</v>
      </c>
      <c r="L21" s="206" t="s">
        <v>378</v>
      </c>
      <c r="M21" s="227" t="s">
        <v>375</v>
      </c>
      <c r="N21" s="99"/>
      <c r="O21" s="99"/>
      <c r="P21" s="219"/>
    </row>
    <row r="22" spans="2:16">
      <c r="B22" s="197" t="s">
        <v>336</v>
      </c>
      <c r="C22" s="198"/>
      <c r="D22" s="199"/>
      <c r="E22" s="102"/>
      <c r="F22" s="216"/>
      <c r="G22" s="99" t="s">
        <v>373</v>
      </c>
      <c r="H22" s="206"/>
      <c r="I22" s="206"/>
      <c r="J22" s="99"/>
      <c r="K22" s="99"/>
      <c r="L22" s="206" t="s">
        <v>381</v>
      </c>
      <c r="M22" s="206" t="s">
        <v>378</v>
      </c>
      <c r="N22" s="227" t="s">
        <v>375</v>
      </c>
      <c r="O22" s="99"/>
      <c r="P22" s="219"/>
    </row>
    <row r="23" spans="2:16">
      <c r="B23" s="200" t="s">
        <v>337</v>
      </c>
      <c r="C23" s="198"/>
      <c r="D23" s="199"/>
      <c r="E23" s="102"/>
      <c r="F23" s="216"/>
      <c r="G23" s="99"/>
      <c r="H23" s="206"/>
      <c r="I23" s="206"/>
      <c r="J23" s="99"/>
      <c r="K23" s="99"/>
      <c r="L23" s="99"/>
      <c r="M23" s="99"/>
      <c r="N23" s="99"/>
      <c r="O23" s="99"/>
      <c r="P23" s="219"/>
    </row>
    <row r="24" spans="2:16" ht="15" thickBot="1">
      <c r="B24" s="197" t="s">
        <v>338</v>
      </c>
      <c r="C24" s="198"/>
      <c r="D24" s="199"/>
      <c r="E24" s="102"/>
      <c r="F24" s="228" t="s">
        <v>383</v>
      </c>
      <c r="G24" s="99"/>
      <c r="H24" s="206"/>
      <c r="I24" s="206"/>
      <c r="J24" s="99"/>
      <c r="K24" s="99"/>
      <c r="L24" s="99"/>
      <c r="M24" s="99"/>
      <c r="N24" s="99"/>
      <c r="O24" s="99"/>
      <c r="P24" s="219"/>
    </row>
    <row r="25" spans="2:16" ht="15" thickBot="1">
      <c r="B25" s="202" t="s">
        <v>359</v>
      </c>
      <c r="C25" s="203"/>
      <c r="D25" s="204"/>
      <c r="E25" s="102"/>
      <c r="F25" s="216"/>
      <c r="G25" s="99" t="s">
        <v>370</v>
      </c>
      <c r="H25" s="206"/>
      <c r="I25" s="206"/>
      <c r="J25" s="99"/>
      <c r="K25" s="99"/>
      <c r="L25" s="206" t="s">
        <v>381</v>
      </c>
      <c r="M25" s="206" t="s">
        <v>378</v>
      </c>
      <c r="N25" s="227" t="s">
        <v>375</v>
      </c>
      <c r="O25" s="99"/>
      <c r="P25" s="219"/>
    </row>
    <row r="26" spans="2:16">
      <c r="F26" s="216"/>
      <c r="G26" s="99" t="s">
        <v>373</v>
      </c>
      <c r="H26" s="206"/>
      <c r="I26" s="206"/>
      <c r="J26" s="99"/>
      <c r="K26" s="99"/>
      <c r="L26" s="99"/>
      <c r="M26" s="206" t="s">
        <v>381</v>
      </c>
      <c r="N26" s="206" t="s">
        <v>378</v>
      </c>
      <c r="O26" s="227" t="s">
        <v>375</v>
      </c>
      <c r="P26" s="219"/>
    </row>
    <row r="27" spans="2:16">
      <c r="B27" s="251" t="s">
        <v>430</v>
      </c>
      <c r="F27" s="216"/>
      <c r="G27" s="99"/>
      <c r="H27" s="206"/>
      <c r="I27" s="206"/>
      <c r="J27" s="99"/>
      <c r="K27" s="99"/>
      <c r="L27" s="99"/>
      <c r="M27" s="99"/>
      <c r="N27" s="99"/>
      <c r="O27" s="99"/>
      <c r="P27" s="219"/>
    </row>
    <row r="28" spans="2:16" ht="15" thickBot="1">
      <c r="F28" s="228" t="s">
        <v>384</v>
      </c>
      <c r="G28" s="99"/>
      <c r="H28" s="206"/>
      <c r="I28" s="206"/>
      <c r="J28" s="99"/>
      <c r="K28" s="99"/>
      <c r="L28" s="99"/>
      <c r="M28" s="99"/>
      <c r="N28" s="99"/>
      <c r="O28" s="99"/>
      <c r="P28" s="219"/>
    </row>
    <row r="29" spans="2:16" ht="15" thickBot="1">
      <c r="B29" s="251" t="s">
        <v>431</v>
      </c>
      <c r="F29" s="216"/>
      <c r="G29" s="99" t="s">
        <v>370</v>
      </c>
      <c r="H29" s="206"/>
      <c r="I29" s="206"/>
      <c r="J29" s="99"/>
      <c r="K29" s="99"/>
      <c r="L29" s="99"/>
      <c r="M29" s="206" t="s">
        <v>381</v>
      </c>
      <c r="N29" s="206" t="s">
        <v>378</v>
      </c>
      <c r="O29" s="227" t="s">
        <v>375</v>
      </c>
      <c r="P29" s="219"/>
    </row>
    <row r="30" spans="2:16" ht="15" thickBot="1">
      <c r="F30" s="210"/>
      <c r="G30" s="211" t="s">
        <v>373</v>
      </c>
      <c r="H30" s="230"/>
      <c r="I30" s="230"/>
      <c r="J30" s="211"/>
      <c r="K30" s="211"/>
      <c r="L30" s="211"/>
      <c r="M30" s="211"/>
      <c r="N30" s="230" t="s">
        <v>381</v>
      </c>
      <c r="O30" s="230" t="s">
        <v>378</v>
      </c>
      <c r="P30" s="231" t="s">
        <v>375</v>
      </c>
    </row>
    <row r="31" spans="2:16">
      <c r="B31" s="251" t="s">
        <v>432</v>
      </c>
      <c r="H31" s="3"/>
      <c r="I31" s="3"/>
    </row>
    <row r="32" spans="2:16">
      <c r="H32" s="3"/>
      <c r="I32" s="3"/>
    </row>
    <row r="33" spans="7:9" ht="16">
      <c r="G33" s="232"/>
      <c r="H33" s="233" t="s">
        <v>385</v>
      </c>
      <c r="I33" s="3"/>
    </row>
    <row r="34" spans="7:9" ht="17" thickBot="1">
      <c r="G34" s="234"/>
      <c r="H34" s="233" t="s">
        <v>386</v>
      </c>
      <c r="I34" s="3"/>
    </row>
    <row r="35" spans="7:9" ht="15" thickBot="1">
      <c r="G35" s="231"/>
      <c r="H35" s="3" t="s">
        <v>387</v>
      </c>
      <c r="I35" s="3"/>
    </row>
    <row r="36" spans="7:9">
      <c r="G36" s="226"/>
      <c r="H36" s="3" t="s">
        <v>372</v>
      </c>
      <c r="I36" s="3"/>
    </row>
    <row r="37" spans="7:9">
      <c r="H37" s="3"/>
      <c r="I37" s="3"/>
    </row>
  </sheetData>
  <mergeCells count="2">
    <mergeCell ref="F4:P4"/>
    <mergeCell ref="F5:P5"/>
  </mergeCells>
  <pageMargins left="0.7" right="0.7" top="0.75" bottom="0.75" header="0.3" footer="0.3"/>
  <pageSetup scale="6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workbookViewId="0">
      <selection activeCell="N14" sqref="D11:N14"/>
    </sheetView>
  </sheetViews>
  <sheetFormatPr baseColWidth="10" defaultColWidth="8.83203125" defaultRowHeight="14" x14ac:dyDescent="0"/>
  <cols>
    <col min="1" max="1" width="39.5" bestFit="1" customWidth="1"/>
    <col min="2" max="2" width="46.5" hidden="1" customWidth="1"/>
    <col min="3" max="3" width="22.1640625" bestFit="1" customWidth="1"/>
    <col min="4" max="4" width="19.83203125" customWidth="1"/>
    <col min="5" max="6" width="8.6640625" bestFit="1" customWidth="1"/>
    <col min="7" max="8" width="8.1640625" bestFit="1" customWidth="1"/>
    <col min="9" max="9" width="10.6640625" customWidth="1"/>
    <col min="10" max="10" width="8" customWidth="1"/>
    <col min="11" max="14" width="8.1640625" bestFit="1" customWidth="1"/>
  </cols>
  <sheetData>
    <row r="2" spans="1:14">
      <c r="A2" s="241"/>
      <c r="B2" s="241"/>
      <c r="C2" s="241"/>
      <c r="D2" s="242"/>
      <c r="E2" s="242"/>
      <c r="F2" s="242"/>
      <c r="G2" s="242"/>
    </row>
    <row r="3" spans="1:14">
      <c r="A3" s="253" t="s">
        <v>396</v>
      </c>
      <c r="B3" s="253" t="s">
        <v>397</v>
      </c>
      <c r="C3" s="253" t="s">
        <v>398</v>
      </c>
      <c r="D3" s="254" t="s">
        <v>392</v>
      </c>
      <c r="E3" s="254" t="s">
        <v>393</v>
      </c>
      <c r="F3" s="254" t="s">
        <v>394</v>
      </c>
      <c r="G3" s="254" t="s">
        <v>395</v>
      </c>
    </row>
    <row r="4" spans="1:14">
      <c r="A4" s="252" t="s">
        <v>399</v>
      </c>
      <c r="B4" s="241" t="s">
        <v>400</v>
      </c>
      <c r="C4" s="241" t="s">
        <v>401</v>
      </c>
      <c r="D4" s="243">
        <v>1</v>
      </c>
      <c r="E4" s="243">
        <v>0.99</v>
      </c>
      <c r="F4" s="243">
        <v>1.01</v>
      </c>
      <c r="G4" s="244">
        <v>1.03</v>
      </c>
      <c r="I4" s="246">
        <v>2220167</v>
      </c>
      <c r="J4" t="s">
        <v>402</v>
      </c>
    </row>
    <row r="5" spans="1:14">
      <c r="A5" s="252" t="s">
        <v>403</v>
      </c>
      <c r="B5" s="241" t="s">
        <v>404</v>
      </c>
      <c r="C5" s="241" t="s">
        <v>405</v>
      </c>
      <c r="D5" s="243">
        <v>0.14000000000000001</v>
      </c>
      <c r="E5" s="243">
        <v>0.18</v>
      </c>
      <c r="F5" s="243">
        <v>0.22</v>
      </c>
      <c r="G5" s="244">
        <f>1500000/6605978</f>
        <v>0.22706705956332279</v>
      </c>
      <c r="I5" s="246">
        <v>4385811</v>
      </c>
      <c r="J5" t="s">
        <v>406</v>
      </c>
    </row>
    <row r="6" spans="1:14">
      <c r="A6" s="252" t="s">
        <v>407</v>
      </c>
      <c r="B6" s="241" t="s">
        <v>408</v>
      </c>
      <c r="C6" s="241" t="s">
        <v>409</v>
      </c>
      <c r="D6" s="243">
        <v>0.85</v>
      </c>
      <c r="E6" s="243">
        <v>0.88</v>
      </c>
      <c r="F6" s="243">
        <v>0.84</v>
      </c>
      <c r="G6" s="244">
        <f>I8/I9</f>
        <v>0.77023512637280744</v>
      </c>
      <c r="I6" s="246">
        <f>SUM(I4:I5)</f>
        <v>6605978</v>
      </c>
      <c r="J6" t="s">
        <v>410</v>
      </c>
    </row>
    <row r="7" spans="1:14">
      <c r="A7" s="252" t="s">
        <v>411</v>
      </c>
      <c r="B7" s="241" t="s">
        <v>412</v>
      </c>
      <c r="C7" s="241" t="s">
        <v>413</v>
      </c>
      <c r="D7" s="242">
        <v>10.1</v>
      </c>
      <c r="E7" s="245">
        <v>8</v>
      </c>
      <c r="F7" s="242">
        <v>4.9000000000000004</v>
      </c>
      <c r="G7" s="242">
        <v>4.2</v>
      </c>
      <c r="I7" s="246">
        <v>1500000</v>
      </c>
      <c r="J7" t="s">
        <v>414</v>
      </c>
    </row>
    <row r="8" spans="1:14">
      <c r="A8" s="252" t="s">
        <v>415</v>
      </c>
      <c r="B8" s="241" t="s">
        <v>416</v>
      </c>
      <c r="C8" s="241" t="s">
        <v>417</v>
      </c>
      <c r="D8" s="242">
        <v>10.5</v>
      </c>
      <c r="E8" s="242">
        <v>8.1999999999999993</v>
      </c>
      <c r="F8" s="245">
        <v>5</v>
      </c>
      <c r="G8" s="242">
        <v>4.3</v>
      </c>
      <c r="I8" s="246">
        <f>I6-I7</f>
        <v>5105978</v>
      </c>
      <c r="J8" t="s">
        <v>418</v>
      </c>
    </row>
    <row r="9" spans="1:14">
      <c r="A9" s="252" t="s">
        <v>419</v>
      </c>
      <c r="B9" s="241" t="s">
        <v>420</v>
      </c>
      <c r="C9" s="241" t="s">
        <v>421</v>
      </c>
      <c r="D9" s="242">
        <v>2.6</v>
      </c>
      <c r="E9" s="242">
        <v>3.5</v>
      </c>
      <c r="F9" s="242">
        <v>2.9</v>
      </c>
      <c r="G9" s="242">
        <v>2.1</v>
      </c>
      <c r="I9" s="246">
        <v>6629116</v>
      </c>
      <c r="J9" t="s">
        <v>422</v>
      </c>
    </row>
    <row r="10" spans="1:14" ht="15" thickBot="1"/>
    <row r="11" spans="1:14">
      <c r="D11" s="258"/>
      <c r="E11" s="261" t="s">
        <v>395</v>
      </c>
      <c r="F11" s="262" t="s">
        <v>435</v>
      </c>
      <c r="G11" s="262" t="s">
        <v>436</v>
      </c>
      <c r="H11" s="262" t="s">
        <v>437</v>
      </c>
      <c r="I11" s="262" t="s">
        <v>438</v>
      </c>
      <c r="J11" s="262" t="s">
        <v>439</v>
      </c>
      <c r="K11" s="262" t="s">
        <v>440</v>
      </c>
      <c r="L11" s="262" t="s">
        <v>441</v>
      </c>
      <c r="M11" s="262" t="s">
        <v>442</v>
      </c>
      <c r="N11" s="263" t="s">
        <v>443</v>
      </c>
    </row>
    <row r="12" spans="1:14">
      <c r="D12" s="259" t="s">
        <v>444</v>
      </c>
      <c r="E12" s="255">
        <v>-1838.9419705599998</v>
      </c>
      <c r="F12" s="256">
        <v>-1516.2302474102776</v>
      </c>
      <c r="G12" s="256">
        <v>-1466.3638286487076</v>
      </c>
      <c r="H12" s="256">
        <v>-1803.6500389020064</v>
      </c>
      <c r="I12" s="256">
        <v>-2359.8423554659207</v>
      </c>
      <c r="J12" s="256">
        <v>-2953.2510771174461</v>
      </c>
      <c r="K12" s="256">
        <v>-3999.4835524133077</v>
      </c>
      <c r="L12" s="256">
        <v>-4391.9658994706278</v>
      </c>
      <c r="M12" s="256">
        <v>-4590.7063758504137</v>
      </c>
      <c r="N12" s="257">
        <v>-4647.1885174858653</v>
      </c>
    </row>
    <row r="13" spans="1:14">
      <c r="D13" s="259" t="s">
        <v>424</v>
      </c>
      <c r="E13" s="285">
        <v>739.55</v>
      </c>
      <c r="F13" s="286">
        <v>1117.8499999999999</v>
      </c>
      <c r="G13" s="286">
        <v>1681.4</v>
      </c>
      <c r="H13" s="286">
        <v>2331.7249999999999</v>
      </c>
      <c r="I13" s="286">
        <v>3083.45</v>
      </c>
      <c r="J13" s="286">
        <v>3844.9249999999997</v>
      </c>
      <c r="K13" s="286">
        <v>4417.25</v>
      </c>
      <c r="L13" s="286">
        <v>4800.4249999999993</v>
      </c>
      <c r="M13" s="286">
        <v>4999.3249999999998</v>
      </c>
      <c r="N13" s="287">
        <v>5096.8249999999998</v>
      </c>
    </row>
    <row r="14" spans="1:14" ht="15" thickBot="1">
      <c r="D14" s="260" t="s">
        <v>425</v>
      </c>
      <c r="E14" s="288">
        <v>-2486.5688196335609</v>
      </c>
      <c r="F14" s="288">
        <v>-1356.3807732793109</v>
      </c>
      <c r="G14" s="288">
        <v>-872.10885491180409</v>
      </c>
      <c r="H14" s="288">
        <v>-773.52605427398441</v>
      </c>
      <c r="I14" s="288">
        <v>-765.32531919308599</v>
      </c>
      <c r="J14" s="289">
        <v>-768.09068502440141</v>
      </c>
      <c r="K14" s="288">
        <v>-905.42386154582778</v>
      </c>
      <c r="L14" s="288">
        <v>-914.91188789963985</v>
      </c>
      <c r="M14" s="288">
        <v>-918.26524097761478</v>
      </c>
      <c r="N14" s="290">
        <v>-911.78106320814732</v>
      </c>
    </row>
    <row r="16" spans="1:14">
      <c r="D16" t="s">
        <v>490</v>
      </c>
    </row>
    <row r="17" spans="4:4">
      <c r="D17" t="s">
        <v>491</v>
      </c>
    </row>
    <row r="18" spans="4:4">
      <c r="D18" t="s">
        <v>426</v>
      </c>
    </row>
    <row r="19" spans="4:4">
      <c r="D19" t="s">
        <v>427</v>
      </c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7"/>
  <sheetViews>
    <sheetView workbookViewId="0">
      <selection activeCell="B39" sqref="B39"/>
    </sheetView>
  </sheetViews>
  <sheetFormatPr baseColWidth="10" defaultColWidth="8.83203125" defaultRowHeight="14" x14ac:dyDescent="0"/>
  <cols>
    <col min="2" max="3" width="19.6640625" customWidth="1"/>
    <col min="5" max="5" width="21.5" customWidth="1"/>
    <col min="6" max="6" width="14.33203125" customWidth="1"/>
    <col min="7" max="7" width="22.83203125" customWidth="1"/>
  </cols>
  <sheetData>
    <row r="4" spans="2:7">
      <c r="B4" t="s">
        <v>496</v>
      </c>
    </row>
    <row r="5" spans="2:7">
      <c r="B5" t="s">
        <v>497</v>
      </c>
    </row>
    <row r="7" spans="2:7" ht="15" thickBot="1"/>
    <row r="8" spans="2:7" ht="29" thickBot="1">
      <c r="B8" s="293" t="s">
        <v>163</v>
      </c>
      <c r="C8" s="294" t="s">
        <v>510</v>
      </c>
      <c r="D8" s="294" t="s">
        <v>498</v>
      </c>
      <c r="E8" s="294" t="s">
        <v>499</v>
      </c>
      <c r="F8" s="294" t="s">
        <v>500</v>
      </c>
      <c r="G8" s="294" t="s">
        <v>501</v>
      </c>
    </row>
    <row r="9" spans="2:7" ht="15" thickBot="1">
      <c r="B9" s="295" t="s">
        <v>365</v>
      </c>
      <c r="C9" s="296">
        <v>108</v>
      </c>
      <c r="D9" s="296">
        <v>82</v>
      </c>
      <c r="E9" s="296">
        <v>26</v>
      </c>
      <c r="F9" s="296">
        <v>65</v>
      </c>
      <c r="G9" s="296">
        <v>2</v>
      </c>
    </row>
    <row r="10" spans="2:7" ht="15" thickBot="1">
      <c r="B10" s="295">
        <v>1</v>
      </c>
      <c r="C10" s="296"/>
      <c r="D10" s="296">
        <v>1</v>
      </c>
      <c r="E10" s="296">
        <v>11</v>
      </c>
      <c r="F10" s="296">
        <v>36</v>
      </c>
      <c r="G10" s="296">
        <v>0</v>
      </c>
    </row>
    <row r="11" spans="2:7" ht="15" thickBot="1">
      <c r="B11" s="295">
        <v>2</v>
      </c>
      <c r="C11" s="296"/>
      <c r="D11" s="296">
        <v>7</v>
      </c>
      <c r="E11" s="296">
        <v>3</v>
      </c>
      <c r="F11" s="296">
        <v>39</v>
      </c>
      <c r="G11" s="296">
        <v>0</v>
      </c>
    </row>
    <row r="12" spans="2:7" ht="15" thickBot="1">
      <c r="B12" s="295" t="s">
        <v>502</v>
      </c>
      <c r="C12" s="296">
        <v>90</v>
      </c>
      <c r="D12" s="296">
        <v>15</v>
      </c>
      <c r="E12" s="296">
        <v>22</v>
      </c>
      <c r="F12" s="296">
        <v>0</v>
      </c>
      <c r="G12" s="296">
        <v>1</v>
      </c>
    </row>
    <row r="13" spans="2:7" ht="15" thickBot="1">
      <c r="B13" s="295" t="s">
        <v>503</v>
      </c>
      <c r="C13" s="296">
        <v>90</v>
      </c>
      <c r="D13" s="296">
        <v>4</v>
      </c>
      <c r="E13" s="296">
        <v>2</v>
      </c>
      <c r="F13" s="296">
        <v>0</v>
      </c>
      <c r="G13" s="296">
        <v>0</v>
      </c>
    </row>
    <row r="14" spans="2:7" ht="15" thickBot="1">
      <c r="B14" s="295" t="s">
        <v>504</v>
      </c>
      <c r="C14" s="296"/>
      <c r="D14" s="296">
        <v>1</v>
      </c>
      <c r="E14" s="296">
        <v>21</v>
      </c>
      <c r="F14" s="296">
        <v>0</v>
      </c>
      <c r="G14" s="296">
        <v>0</v>
      </c>
    </row>
    <row r="15" spans="2:7" ht="15" thickBot="1">
      <c r="B15" s="295">
        <v>6</v>
      </c>
      <c r="C15" s="296"/>
      <c r="D15" s="296">
        <v>0</v>
      </c>
      <c r="E15" s="296">
        <v>11</v>
      </c>
      <c r="F15" s="296">
        <v>24</v>
      </c>
      <c r="G15" s="296">
        <v>0</v>
      </c>
    </row>
    <row r="16" spans="2:7" ht="15" thickBot="1">
      <c r="B16" s="295">
        <v>7</v>
      </c>
      <c r="C16" s="296"/>
      <c r="D16" s="296">
        <v>1</v>
      </c>
      <c r="E16" s="296">
        <v>1</v>
      </c>
      <c r="F16" s="296">
        <v>35</v>
      </c>
      <c r="G16" s="296">
        <v>0</v>
      </c>
    </row>
    <row r="17" spans="2:7" ht="15" thickBot="1">
      <c r="B17" s="295">
        <v>8</v>
      </c>
      <c r="C17" s="296"/>
      <c r="D17" s="296">
        <v>0</v>
      </c>
      <c r="E17" s="296">
        <v>0</v>
      </c>
      <c r="F17" s="296">
        <v>20</v>
      </c>
      <c r="G17" s="296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showGridLines="0" view="pageBreakPreview" topLeftCell="A20" zoomScaleNormal="90" zoomScaleSheetLayoutView="100" zoomScalePageLayoutView="90" workbookViewId="0">
      <selection activeCell="Q1" sqref="Q1"/>
    </sheetView>
  </sheetViews>
  <sheetFormatPr baseColWidth="10" defaultColWidth="8.83203125" defaultRowHeight="14" x14ac:dyDescent="0"/>
  <cols>
    <col min="1" max="1" width="20.6640625" customWidth="1"/>
    <col min="2" max="2" width="15" customWidth="1"/>
    <col min="3" max="3" width="8.6640625" customWidth="1"/>
    <col min="4" max="4" width="9.33203125" bestFit="1" customWidth="1"/>
    <col min="5" max="5" width="1.83203125" customWidth="1"/>
    <col min="6" max="6" width="8" customWidth="1"/>
    <col min="7" max="7" width="4.1640625" customWidth="1"/>
    <col min="8" max="8" width="2" style="5" customWidth="1"/>
    <col min="9" max="9" width="3.33203125" customWidth="1"/>
    <col min="11" max="11" width="10.5" customWidth="1"/>
    <col min="12" max="12" width="14.1640625" customWidth="1"/>
    <col min="13" max="13" width="7" customWidth="1"/>
    <col min="14" max="15" width="12" customWidth="1"/>
    <col min="16" max="16" width="6" customWidth="1"/>
  </cols>
  <sheetData>
    <row r="1" spans="1:18" ht="23">
      <c r="A1" s="6" t="s">
        <v>107</v>
      </c>
      <c r="M1" s="309">
        <v>40497</v>
      </c>
      <c r="N1" s="309"/>
      <c r="O1" s="309"/>
    </row>
    <row r="2" spans="1:18">
      <c r="K2" s="8" t="s">
        <v>1</v>
      </c>
      <c r="L2" t="s">
        <v>1</v>
      </c>
    </row>
    <row r="3" spans="1:18" ht="9" customHeight="1">
      <c r="A3" s="17"/>
    </row>
    <row r="4" spans="1:18" ht="23">
      <c r="A4" s="310" t="s">
        <v>42</v>
      </c>
      <c r="B4" s="310"/>
      <c r="C4" s="310"/>
      <c r="D4" s="310"/>
      <c r="E4" s="310"/>
      <c r="F4" s="310"/>
      <c r="G4" s="16"/>
      <c r="H4" s="16"/>
      <c r="I4" s="310" t="s">
        <v>43</v>
      </c>
      <c r="J4" s="310"/>
      <c r="K4" s="310"/>
      <c r="L4" s="310"/>
      <c r="M4" s="310"/>
      <c r="N4" s="310"/>
      <c r="O4" s="310"/>
    </row>
    <row r="5" spans="1:18">
      <c r="F5" s="5"/>
      <c r="G5" s="5"/>
      <c r="L5" s="48">
        <v>40497</v>
      </c>
      <c r="M5" s="12" t="s">
        <v>84</v>
      </c>
      <c r="N5" s="12" t="s">
        <v>81</v>
      </c>
      <c r="O5" s="12" t="s">
        <v>79</v>
      </c>
    </row>
    <row r="6" spans="1:18" ht="15">
      <c r="A6" s="5" t="s">
        <v>1</v>
      </c>
      <c r="B6" s="5"/>
      <c r="C6" s="5"/>
      <c r="D6" s="5"/>
      <c r="E6" s="5"/>
      <c r="F6" s="5"/>
      <c r="G6" s="5"/>
      <c r="I6" s="2" t="s">
        <v>78</v>
      </c>
      <c r="O6" s="65" t="s">
        <v>1</v>
      </c>
    </row>
    <row r="7" spans="1:18">
      <c r="A7" s="5"/>
      <c r="B7" s="5"/>
      <c r="C7" s="5"/>
      <c r="D7" s="5"/>
      <c r="E7" s="5"/>
      <c r="F7" s="5"/>
      <c r="G7" s="5"/>
      <c r="K7" s="4" t="s">
        <v>29</v>
      </c>
      <c r="L7" s="26">
        <v>0.55000000000000004</v>
      </c>
      <c r="M7" s="67">
        <v>2.9</v>
      </c>
      <c r="N7" s="3" t="s">
        <v>12</v>
      </c>
      <c r="O7" s="33">
        <v>0.66</v>
      </c>
      <c r="R7" t="s">
        <v>1</v>
      </c>
    </row>
    <row r="8" spans="1:18">
      <c r="A8" s="5"/>
      <c r="B8" s="5"/>
      <c r="C8" s="5"/>
      <c r="D8" s="5"/>
      <c r="E8" s="5"/>
      <c r="F8" s="5"/>
      <c r="G8" s="5"/>
      <c r="K8" s="4" t="s">
        <v>82</v>
      </c>
      <c r="L8" s="26">
        <v>0.28999999999999998</v>
      </c>
      <c r="M8" s="67">
        <v>6.2</v>
      </c>
      <c r="N8" s="49">
        <v>0.3</v>
      </c>
      <c r="O8" s="68">
        <v>0.33</v>
      </c>
      <c r="P8" s="36"/>
      <c r="Q8" t="s">
        <v>88</v>
      </c>
    </row>
    <row r="9" spans="1:18">
      <c r="A9" s="5"/>
      <c r="B9" s="5"/>
      <c r="C9" s="5"/>
      <c r="D9" s="5"/>
      <c r="E9" s="5"/>
      <c r="F9" s="5"/>
      <c r="G9" s="5"/>
      <c r="K9" s="4" t="s">
        <v>83</v>
      </c>
      <c r="L9" s="26">
        <f>7354074/21519887</f>
        <v>0.34173385761737501</v>
      </c>
      <c r="M9" s="47">
        <v>7.4</v>
      </c>
      <c r="N9" s="49">
        <v>0.4</v>
      </c>
      <c r="O9" s="55">
        <v>0.42</v>
      </c>
    </row>
    <row r="10" spans="1:18">
      <c r="A10" s="5"/>
      <c r="B10" s="5"/>
      <c r="C10" s="5"/>
      <c r="D10" s="5"/>
      <c r="E10" s="5"/>
      <c r="F10" s="5"/>
      <c r="G10" s="5"/>
      <c r="L10" s="26" t="s">
        <v>1</v>
      </c>
    </row>
    <row r="11" spans="1:18" ht="15">
      <c r="A11" s="5"/>
      <c r="B11" s="5"/>
      <c r="C11" s="5"/>
      <c r="D11" s="5"/>
      <c r="E11" s="5"/>
      <c r="F11" s="5"/>
      <c r="G11" s="5"/>
      <c r="I11" s="2"/>
      <c r="K11" s="53" t="s">
        <v>80</v>
      </c>
      <c r="L11" s="12" t="s">
        <v>86</v>
      </c>
      <c r="M11" s="12" t="s">
        <v>87</v>
      </c>
      <c r="N11" s="12" t="s">
        <v>35</v>
      </c>
    </row>
    <row r="12" spans="1:18">
      <c r="A12" s="5"/>
      <c r="B12" s="5"/>
      <c r="C12" s="5"/>
      <c r="D12" s="5"/>
      <c r="E12" s="5"/>
      <c r="F12" s="5"/>
      <c r="G12" s="5"/>
      <c r="K12" s="4" t="s">
        <v>85</v>
      </c>
      <c r="L12" s="51">
        <f>[1]Financials!$N$24</f>
        <v>9578.7877293130587</v>
      </c>
      <c r="M12" s="74" t="s">
        <v>8</v>
      </c>
      <c r="N12" s="52">
        <v>9435</v>
      </c>
      <c r="Q12" t="s">
        <v>1</v>
      </c>
    </row>
    <row r="13" spans="1:18">
      <c r="A13" s="5"/>
      <c r="B13" s="5"/>
      <c r="C13" s="5"/>
      <c r="D13" s="5"/>
      <c r="E13" s="5"/>
      <c r="F13" s="5"/>
      <c r="G13" s="5"/>
      <c r="K13" s="4" t="s">
        <v>113</v>
      </c>
      <c r="L13" s="51">
        <f>[1]Financials!$N$25</f>
        <v>6761.453433361884</v>
      </c>
      <c r="M13" s="10" t="s">
        <v>11</v>
      </c>
      <c r="N13" s="52">
        <v>6944</v>
      </c>
      <c r="O13" s="75" t="s">
        <v>1</v>
      </c>
    </row>
    <row r="14" spans="1:18">
      <c r="A14" s="5"/>
      <c r="B14" s="5"/>
      <c r="C14" s="5"/>
      <c r="D14" s="5"/>
      <c r="E14" s="5"/>
      <c r="F14" s="5"/>
      <c r="G14" s="5"/>
      <c r="K14" s="4" t="s">
        <v>114</v>
      </c>
      <c r="L14" s="71">
        <f>[1]Financials!$N$26</f>
        <v>2817.3342959511747</v>
      </c>
      <c r="M14" s="74" t="s">
        <v>8</v>
      </c>
      <c r="N14" s="50">
        <v>2491</v>
      </c>
      <c r="O14" s="75" t="s">
        <v>1</v>
      </c>
    </row>
    <row r="15" spans="1:18">
      <c r="A15" s="5"/>
      <c r="B15" s="5"/>
      <c r="C15" s="5"/>
      <c r="D15" s="5"/>
      <c r="E15" s="5"/>
      <c r="F15" s="5"/>
      <c r="G15" s="5"/>
      <c r="K15" s="4" t="s">
        <v>109</v>
      </c>
      <c r="L15" s="70">
        <v>2299</v>
      </c>
      <c r="M15" s="73" t="s">
        <v>8</v>
      </c>
      <c r="N15" s="72">
        <v>2029</v>
      </c>
      <c r="Q15" t="s">
        <v>115</v>
      </c>
    </row>
    <row r="16" spans="1:18">
      <c r="A16" s="5"/>
      <c r="B16" s="5"/>
      <c r="C16" s="5"/>
      <c r="D16" s="5"/>
      <c r="E16" s="5"/>
      <c r="F16" s="5"/>
      <c r="G16" s="5"/>
      <c r="L16" s="12"/>
      <c r="M16" s="12" t="s">
        <v>3</v>
      </c>
      <c r="R16" t="s">
        <v>116</v>
      </c>
    </row>
    <row r="17" spans="1:18">
      <c r="A17" s="1"/>
      <c r="F17" s="5"/>
      <c r="G17" s="5"/>
      <c r="K17" s="4" t="s">
        <v>103</v>
      </c>
      <c r="L17" s="58" t="s">
        <v>104</v>
      </c>
      <c r="M17" s="44" t="s">
        <v>110</v>
      </c>
      <c r="N17" s="66" t="s">
        <v>105</v>
      </c>
      <c r="R17" t="s">
        <v>117</v>
      </c>
    </row>
    <row r="18" spans="1:18" ht="23">
      <c r="C18" s="12" t="s">
        <v>3</v>
      </c>
      <c r="D18" s="13" t="s">
        <v>10</v>
      </c>
      <c r="E18" s="13"/>
      <c r="F18" s="28" t="s">
        <v>46</v>
      </c>
      <c r="I18" s="310" t="s">
        <v>44</v>
      </c>
      <c r="J18" s="310"/>
      <c r="K18" s="310"/>
      <c r="L18" s="310"/>
      <c r="M18" s="310"/>
      <c r="N18" s="310"/>
      <c r="O18" s="310"/>
      <c r="R18" t="s">
        <v>118</v>
      </c>
    </row>
    <row r="19" spans="1:18" ht="16">
      <c r="A19" s="27" t="s">
        <v>27</v>
      </c>
      <c r="B19" s="3"/>
      <c r="C19" s="3"/>
      <c r="I19" s="2" t="s">
        <v>19</v>
      </c>
      <c r="M19" s="23" t="s">
        <v>1</v>
      </c>
      <c r="N19" s="7" t="s">
        <v>1</v>
      </c>
    </row>
    <row r="20" spans="1:18" ht="15" customHeight="1">
      <c r="A20" s="4" t="s">
        <v>13</v>
      </c>
      <c r="B20" s="26" t="s">
        <v>18</v>
      </c>
      <c r="C20" s="11">
        <v>0.7</v>
      </c>
      <c r="D20" s="3" t="s">
        <v>18</v>
      </c>
      <c r="E20" s="24" t="s">
        <v>47</v>
      </c>
      <c r="K20" s="4"/>
      <c r="L20" s="30" t="s">
        <v>30</v>
      </c>
      <c r="M20" s="29" t="s">
        <v>1</v>
      </c>
      <c r="N20" s="32" t="s">
        <v>34</v>
      </c>
    </row>
    <row r="21" spans="1:18" ht="15" customHeight="1">
      <c r="A21" s="4" t="s">
        <v>14</v>
      </c>
      <c r="B21" s="26" t="s">
        <v>18</v>
      </c>
      <c r="C21" s="11">
        <v>0.7</v>
      </c>
      <c r="D21" s="3" t="s">
        <v>18</v>
      </c>
      <c r="F21" s="15" t="s">
        <v>1</v>
      </c>
      <c r="I21" t="s">
        <v>1</v>
      </c>
      <c r="L21" s="4" t="s">
        <v>64</v>
      </c>
      <c r="M21" s="3">
        <v>11</v>
      </c>
      <c r="N21" s="18">
        <f>11/11</f>
        <v>1</v>
      </c>
    </row>
    <row r="22" spans="1:18">
      <c r="A22" s="4"/>
      <c r="B22" s="14"/>
      <c r="C22" s="3"/>
      <c r="D22" s="3" t="s">
        <v>1</v>
      </c>
      <c r="L22" s="4" t="s">
        <v>65</v>
      </c>
      <c r="M22" s="3">
        <v>8</v>
      </c>
      <c r="N22" s="18">
        <f>7/8</f>
        <v>0.875</v>
      </c>
    </row>
    <row r="23" spans="1:18" ht="15" customHeight="1">
      <c r="A23" s="2" t="s">
        <v>36</v>
      </c>
      <c r="E23" s="12"/>
      <c r="F23" s="13"/>
      <c r="L23" s="4" t="s">
        <v>66</v>
      </c>
      <c r="M23" s="3">
        <v>8</v>
      </c>
      <c r="N23" s="18">
        <f>11/11</f>
        <v>1</v>
      </c>
    </row>
    <row r="24" spans="1:18" ht="15" customHeight="1">
      <c r="A24" s="4" t="s">
        <v>24</v>
      </c>
      <c r="B24" s="26">
        <v>0.97</v>
      </c>
      <c r="C24" s="20">
        <v>0.95</v>
      </c>
      <c r="D24" s="3" t="s">
        <v>18</v>
      </c>
      <c r="E24" s="66" t="s">
        <v>100</v>
      </c>
    </row>
    <row r="25" spans="1:18" ht="15" customHeight="1">
      <c r="A25" s="4" t="s">
        <v>0</v>
      </c>
      <c r="B25" s="26">
        <v>0.74</v>
      </c>
      <c r="C25" s="54">
        <v>0.85</v>
      </c>
      <c r="D25" s="3" t="s">
        <v>18</v>
      </c>
      <c r="E25" s="66" t="s">
        <v>101</v>
      </c>
      <c r="F25" s="3"/>
      <c r="L25" s="12" t="s">
        <v>35</v>
      </c>
      <c r="M25" s="12" t="s">
        <v>3</v>
      </c>
      <c r="N25" s="28" t="s">
        <v>10</v>
      </c>
      <c r="O25" s="28" t="s">
        <v>7</v>
      </c>
    </row>
    <row r="26" spans="1:18" ht="15" customHeight="1">
      <c r="A26" s="4" t="s">
        <v>25</v>
      </c>
      <c r="B26" s="26" t="s">
        <v>18</v>
      </c>
      <c r="C26" s="20">
        <v>0.95</v>
      </c>
      <c r="D26" s="3" t="s">
        <v>18</v>
      </c>
      <c r="F26" s="21"/>
      <c r="K26" s="4" t="s">
        <v>33</v>
      </c>
      <c r="L26" s="31">
        <f>5/7</f>
        <v>0.7142857142857143</v>
      </c>
      <c r="M26" s="15"/>
      <c r="N26" s="73" t="s">
        <v>8</v>
      </c>
      <c r="O26" s="43">
        <v>0.42857142857142855</v>
      </c>
    </row>
    <row r="27" spans="1:18" ht="15">
      <c r="A27" s="59" t="s">
        <v>99</v>
      </c>
      <c r="B27" s="14"/>
      <c r="C27" s="3"/>
      <c r="F27" s="3"/>
      <c r="I27" t="s">
        <v>1</v>
      </c>
      <c r="K27" s="4" t="s">
        <v>6</v>
      </c>
      <c r="L27" s="39">
        <v>0.73</v>
      </c>
      <c r="M27" s="18">
        <v>0.8</v>
      </c>
      <c r="N27" s="9" t="s">
        <v>9</v>
      </c>
      <c r="O27" s="18">
        <v>0.73</v>
      </c>
    </row>
    <row r="28" spans="1:18" ht="3.75" customHeight="1"/>
    <row r="29" spans="1:18" ht="23">
      <c r="A29" s="310" t="s">
        <v>45</v>
      </c>
      <c r="B29" s="310"/>
      <c r="C29" s="310"/>
      <c r="D29" s="310"/>
      <c r="E29" s="310"/>
      <c r="F29" s="310"/>
      <c r="G29" s="310"/>
      <c r="O29" s="28"/>
    </row>
    <row r="30" spans="1:18" ht="15">
      <c r="A30" s="2" t="s">
        <v>86</v>
      </c>
      <c r="B30" s="37" t="s">
        <v>86</v>
      </c>
      <c r="C30" s="12" t="s">
        <v>3</v>
      </c>
      <c r="D30" s="13" t="s">
        <v>35</v>
      </c>
      <c r="E30" s="13"/>
      <c r="F30" s="12" t="s">
        <v>28</v>
      </c>
      <c r="I30" s="2" t="s">
        <v>20</v>
      </c>
      <c r="L30" s="64">
        <v>40452</v>
      </c>
      <c r="M30" s="64">
        <v>40179</v>
      </c>
      <c r="N30" s="12" t="s">
        <v>3</v>
      </c>
      <c r="O30" s="61" t="s">
        <v>39</v>
      </c>
    </row>
    <row r="31" spans="1:18">
      <c r="A31" s="4" t="s">
        <v>15</v>
      </c>
      <c r="B31" s="14">
        <v>0.73</v>
      </c>
      <c r="C31" s="11">
        <v>0.8</v>
      </c>
      <c r="D31" s="11">
        <v>0.72</v>
      </c>
      <c r="E31" s="7"/>
      <c r="F31" s="10" t="s">
        <v>11</v>
      </c>
      <c r="J31" t="s">
        <v>21</v>
      </c>
    </row>
    <row r="32" spans="1:18" ht="15">
      <c r="A32" s="40" t="s">
        <v>38</v>
      </c>
      <c r="B32" s="14">
        <v>0.97</v>
      </c>
      <c r="C32" s="11" t="s">
        <v>18</v>
      </c>
      <c r="D32" s="11">
        <v>0.97</v>
      </c>
      <c r="E32" s="9"/>
      <c r="F32" s="3" t="s">
        <v>18</v>
      </c>
      <c r="I32" t="s">
        <v>1</v>
      </c>
      <c r="L32" s="26">
        <v>0.65</v>
      </c>
      <c r="M32" s="62">
        <v>0.45600000000000002</v>
      </c>
      <c r="N32" s="11">
        <v>0.75</v>
      </c>
      <c r="O32" s="18">
        <v>0.69399999999999995</v>
      </c>
    </row>
    <row r="33" spans="1:17">
      <c r="A33" s="4" t="s">
        <v>16</v>
      </c>
      <c r="B33" s="14">
        <v>0.21</v>
      </c>
      <c r="C33" s="3" t="s">
        <v>18</v>
      </c>
      <c r="D33" s="11">
        <v>0.2</v>
      </c>
      <c r="E33" s="10"/>
      <c r="F33" s="3" t="s">
        <v>18</v>
      </c>
      <c r="I33" t="s">
        <v>1</v>
      </c>
      <c r="J33" t="s">
        <v>41</v>
      </c>
    </row>
    <row r="34" spans="1:17">
      <c r="A34" s="4" t="s">
        <v>17</v>
      </c>
      <c r="B34" s="14">
        <v>0.06</v>
      </c>
      <c r="C34" s="3" t="s">
        <v>18</v>
      </c>
      <c r="D34" s="11">
        <v>0.06</v>
      </c>
      <c r="F34" s="3" t="s">
        <v>18</v>
      </c>
      <c r="L34" s="3" t="s">
        <v>18</v>
      </c>
      <c r="M34" s="63">
        <v>0.84499999999999997</v>
      </c>
      <c r="N34" s="11">
        <v>0.9</v>
      </c>
      <c r="O34" s="18">
        <v>0.89</v>
      </c>
    </row>
    <row r="35" spans="1:17">
      <c r="A35" s="4" t="s">
        <v>53</v>
      </c>
      <c r="B35" s="69" t="s">
        <v>18</v>
      </c>
      <c r="C35" s="18">
        <v>0.1</v>
      </c>
      <c r="D35" s="18">
        <v>0.12</v>
      </c>
      <c r="E35" s="19"/>
      <c r="F35" s="73" t="s">
        <v>8</v>
      </c>
      <c r="J35" t="s">
        <v>22</v>
      </c>
      <c r="O35" s="3"/>
      <c r="Q35" t="s">
        <v>124</v>
      </c>
    </row>
    <row r="36" spans="1:17">
      <c r="B36" s="38"/>
      <c r="L36" s="3" t="s">
        <v>18</v>
      </c>
      <c r="M36" s="62">
        <v>0.49399999999999999</v>
      </c>
      <c r="N36" s="11" t="s">
        <v>37</v>
      </c>
      <c r="O36" s="18">
        <v>0.55800000000000005</v>
      </c>
    </row>
    <row r="37" spans="1:17" ht="15">
      <c r="A37" s="2" t="s">
        <v>106</v>
      </c>
      <c r="C37" s="12" t="s">
        <v>3</v>
      </c>
      <c r="D37" s="13"/>
      <c r="F37" s="34" t="s">
        <v>40</v>
      </c>
      <c r="O37" s="3" t="s">
        <v>1</v>
      </c>
    </row>
    <row r="38" spans="1:17">
      <c r="A38" s="4" t="s">
        <v>69</v>
      </c>
      <c r="B38" s="46">
        <v>0.7142857142857143</v>
      </c>
      <c r="C38" s="44" t="s">
        <v>48</v>
      </c>
      <c r="D38" s="13"/>
      <c r="F38" s="10" t="s">
        <v>11</v>
      </c>
      <c r="G38" s="15" t="s">
        <v>102</v>
      </c>
    </row>
    <row r="39" spans="1:17">
      <c r="A39" s="4" t="s">
        <v>5</v>
      </c>
      <c r="B39" s="26">
        <v>0.98</v>
      </c>
      <c r="C39" s="11">
        <v>0.96</v>
      </c>
      <c r="D39" s="33">
        <v>0.97</v>
      </c>
      <c r="F39" s="73" t="s">
        <v>8</v>
      </c>
      <c r="G39" s="42" t="s">
        <v>1</v>
      </c>
    </row>
    <row r="40" spans="1:17" ht="25">
      <c r="A40" s="308" t="s">
        <v>62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</row>
    <row r="41" spans="1:17" ht="3.75" customHeight="1">
      <c r="A41" s="4" t="s">
        <v>1</v>
      </c>
      <c r="B41" s="25" t="s">
        <v>1</v>
      </c>
      <c r="C41" s="3" t="s">
        <v>1</v>
      </c>
      <c r="D41" s="19" t="s">
        <v>1</v>
      </c>
      <c r="E41" s="19" t="s">
        <v>1</v>
      </c>
      <c r="F41" s="22" t="s">
        <v>1</v>
      </c>
      <c r="K41" s="60"/>
    </row>
    <row r="42" spans="1:17" ht="18">
      <c r="A42" s="41" t="s">
        <v>23</v>
      </c>
      <c r="B42" s="25"/>
      <c r="C42" s="3"/>
      <c r="D42" s="19"/>
      <c r="E42" s="19"/>
      <c r="F42" s="22" t="s">
        <v>1</v>
      </c>
      <c r="K42" s="35" t="s">
        <v>1</v>
      </c>
    </row>
    <row r="43" spans="1:17" ht="16">
      <c r="A43" s="1" t="s">
        <v>97</v>
      </c>
    </row>
    <row r="44" spans="1:17">
      <c r="A44" s="27"/>
      <c r="B44" t="s">
        <v>58</v>
      </c>
    </row>
    <row r="45" spans="1:17">
      <c r="A45" s="27"/>
      <c r="B45" t="s">
        <v>74</v>
      </c>
    </row>
    <row r="46" spans="1:17">
      <c r="A46" s="27"/>
      <c r="B46" t="s">
        <v>76</v>
      </c>
    </row>
    <row r="47" spans="1:17">
      <c r="A47" s="27"/>
      <c r="B47" t="s">
        <v>75</v>
      </c>
    </row>
    <row r="48" spans="1:17">
      <c r="A48" s="27"/>
      <c r="B48" t="s">
        <v>1</v>
      </c>
    </row>
    <row r="49" spans="1:2">
      <c r="A49" s="56" t="s">
        <v>55</v>
      </c>
      <c r="B49" t="s">
        <v>73</v>
      </c>
    </row>
    <row r="50" spans="1:2">
      <c r="A50" s="27"/>
      <c r="B50" t="s">
        <v>72</v>
      </c>
    </row>
    <row r="51" spans="1:2">
      <c r="A51" s="27"/>
    </row>
    <row r="52" spans="1:2">
      <c r="A52" s="56" t="s">
        <v>56</v>
      </c>
      <c r="B52" t="s">
        <v>71</v>
      </c>
    </row>
    <row r="53" spans="1:2">
      <c r="A53" s="27"/>
      <c r="B53" t="s">
        <v>70</v>
      </c>
    </row>
    <row r="54" spans="1:2">
      <c r="A54" s="27"/>
    </row>
    <row r="55" spans="1:2">
      <c r="A55" s="56" t="s">
        <v>57</v>
      </c>
      <c r="B55" s="5" t="s">
        <v>49</v>
      </c>
    </row>
    <row r="56" spans="1:2" ht="6.75" customHeight="1"/>
    <row r="57" spans="1:2" ht="18">
      <c r="A57" s="41" t="s">
        <v>4</v>
      </c>
    </row>
    <row r="58" spans="1:2">
      <c r="A58" s="56" t="s">
        <v>51</v>
      </c>
      <c r="B58" t="s">
        <v>50</v>
      </c>
    </row>
    <row r="59" spans="1:2">
      <c r="A59" s="56" t="s">
        <v>2</v>
      </c>
      <c r="B59" t="s">
        <v>52</v>
      </c>
    </row>
    <row r="60" spans="1:2">
      <c r="A60" s="56" t="s">
        <v>53</v>
      </c>
      <c r="B60" t="s">
        <v>108</v>
      </c>
    </row>
    <row r="61" spans="1:2">
      <c r="A61" s="56" t="s">
        <v>5</v>
      </c>
      <c r="B61" t="s">
        <v>54</v>
      </c>
    </row>
    <row r="62" spans="1:2" ht="7.5" customHeight="1"/>
    <row r="63" spans="1:2" ht="18">
      <c r="A63" s="41" t="s">
        <v>59</v>
      </c>
    </row>
    <row r="64" spans="1:2">
      <c r="A64" s="56" t="s">
        <v>60</v>
      </c>
      <c r="B64" t="s">
        <v>111</v>
      </c>
    </row>
    <row r="65" spans="1:2">
      <c r="A65" s="56" t="s">
        <v>61</v>
      </c>
      <c r="B65" s="57" t="s">
        <v>112</v>
      </c>
    </row>
    <row r="66" spans="1:2">
      <c r="A66" s="56" t="s">
        <v>119</v>
      </c>
      <c r="B66" t="s">
        <v>121</v>
      </c>
    </row>
    <row r="67" spans="1:2">
      <c r="A67" s="56" t="s">
        <v>120</v>
      </c>
      <c r="B67" t="s">
        <v>122</v>
      </c>
    </row>
    <row r="68" spans="1:2">
      <c r="A68" s="56"/>
      <c r="B68" t="s">
        <v>123</v>
      </c>
    </row>
    <row r="69" spans="1:2" ht="6.75" customHeight="1"/>
    <row r="70" spans="1:2" ht="18">
      <c r="A70" s="45" t="s">
        <v>19</v>
      </c>
    </row>
    <row r="71" spans="1:2">
      <c r="A71" s="56" t="s">
        <v>31</v>
      </c>
      <c r="B71" t="s">
        <v>91</v>
      </c>
    </row>
    <row r="72" spans="1:2">
      <c r="A72" s="27"/>
      <c r="B72" t="s">
        <v>90</v>
      </c>
    </row>
    <row r="73" spans="1:2">
      <c r="A73" s="56" t="s">
        <v>98</v>
      </c>
      <c r="B73" t="s">
        <v>92</v>
      </c>
    </row>
    <row r="74" spans="1:2">
      <c r="A74" s="27"/>
      <c r="B74" t="s">
        <v>93</v>
      </c>
    </row>
    <row r="75" spans="1:2">
      <c r="A75" s="56" t="s">
        <v>32</v>
      </c>
      <c r="B75" t="s">
        <v>94</v>
      </c>
    </row>
    <row r="76" spans="1:2">
      <c r="A76" s="27"/>
      <c r="B76" t="s">
        <v>95</v>
      </c>
    </row>
    <row r="77" spans="1:2">
      <c r="A77" s="56" t="s">
        <v>63</v>
      </c>
      <c r="B77" t="s">
        <v>96</v>
      </c>
    </row>
    <row r="78" spans="1:2" ht="7.5" customHeight="1"/>
    <row r="79" spans="1:2" ht="18">
      <c r="A79" s="41" t="s">
        <v>20</v>
      </c>
    </row>
    <row r="80" spans="1:2">
      <c r="B80" t="s">
        <v>67</v>
      </c>
    </row>
    <row r="81" spans="2:2">
      <c r="B81" t="s">
        <v>68</v>
      </c>
    </row>
    <row r="82" spans="2:2">
      <c r="B82" t="s">
        <v>77</v>
      </c>
    </row>
  </sheetData>
  <mergeCells count="6">
    <mergeCell ref="A40:O40"/>
    <mergeCell ref="M1:O1"/>
    <mergeCell ref="A4:F4"/>
    <mergeCell ref="I4:O4"/>
    <mergeCell ref="I18:O18"/>
    <mergeCell ref="A29:G29"/>
  </mergeCells>
  <conditionalFormatting sqref="L27">
    <cfRule type="iconSet" priority="18">
      <iconSet>
        <cfvo type="percent" val="0"/>
        <cfvo type="num" val="0.76"/>
        <cfvo type="num" val="$M$27"/>
      </iconSet>
    </cfRule>
  </conditionalFormatting>
  <conditionalFormatting sqref="M32">
    <cfRule type="iconSet" priority="17">
      <iconSet>
        <cfvo type="percent" val="0"/>
        <cfvo type="num" val="0.66"/>
        <cfvo type="num" val="0.69"/>
      </iconSet>
    </cfRule>
  </conditionalFormatting>
  <conditionalFormatting sqref="M36">
    <cfRule type="iconSet" priority="16">
      <iconSet>
        <cfvo type="percent" val="0"/>
        <cfvo type="num" val="0.7"/>
        <cfvo type="num" val="0.75"/>
      </iconSet>
    </cfRule>
  </conditionalFormatting>
  <conditionalFormatting sqref="B31">
    <cfRule type="dataBar" priority="15">
      <dataBar>
        <cfvo type="num" val="0"/>
        <cfvo type="num" val="1"/>
        <color rgb="FFFF0000"/>
      </dataBar>
    </cfRule>
  </conditionalFormatting>
  <conditionalFormatting sqref="B34">
    <cfRule type="dataBar" priority="14">
      <dataBar>
        <cfvo type="num" val="$B$34"/>
        <cfvo type="num" val="1"/>
        <color rgb="FF638EC6"/>
      </dataBar>
    </cfRule>
  </conditionalFormatting>
  <conditionalFormatting sqref="B32:B33">
    <cfRule type="dataBar" priority="13">
      <dataBar>
        <cfvo type="num" val="0"/>
        <cfvo type="num" val="1"/>
        <color rgb="FF638EC6"/>
      </dataBar>
    </cfRule>
  </conditionalFormatting>
  <conditionalFormatting sqref="L7:L8">
    <cfRule type="dataBar" priority="12">
      <dataBar>
        <cfvo type="num" val="0"/>
        <cfvo type="num" val="1"/>
        <color rgb="FF00B050"/>
      </dataBar>
    </cfRule>
  </conditionalFormatting>
  <conditionalFormatting sqref="M34">
    <cfRule type="iconSet" priority="11">
      <iconSet>
        <cfvo type="percent" val="0"/>
        <cfvo type="num" val="0.84"/>
        <cfvo type="num" val="$O$34"/>
      </iconSet>
    </cfRule>
  </conditionalFormatting>
  <conditionalFormatting sqref="B24">
    <cfRule type="iconSet" priority="10">
      <iconSet>
        <cfvo type="percent" val="0"/>
        <cfvo type="num" val="0.93"/>
        <cfvo type="num" val="0.95"/>
      </iconSet>
    </cfRule>
  </conditionalFormatting>
  <conditionalFormatting sqref="B25">
    <cfRule type="iconSet" priority="9">
      <iconSet>
        <cfvo type="percent" val="0"/>
        <cfvo type="num" val="0.8"/>
        <cfvo type="num" val="0.88"/>
      </iconSet>
    </cfRule>
  </conditionalFormatting>
  <conditionalFormatting sqref="B38">
    <cfRule type="iconSet" priority="8">
      <iconSet>
        <cfvo type="percent" val="0"/>
        <cfvo type="num" val="0.82"/>
        <cfvo type="num" val="0.9"/>
      </iconSet>
    </cfRule>
  </conditionalFormatting>
  <conditionalFormatting sqref="B35">
    <cfRule type="iconSet" priority="7">
      <iconSet>
        <cfvo type="percent" val="0"/>
        <cfvo type="num" val="0.11"/>
        <cfvo type="num" val="0.14000000000000001"/>
      </iconSet>
    </cfRule>
  </conditionalFormatting>
  <conditionalFormatting sqref="L32">
    <cfRule type="iconSet" priority="6">
      <iconSet>
        <cfvo type="percent" val="0"/>
        <cfvo type="num" val="0.64"/>
        <cfvo type="num" val="0.69"/>
      </iconSet>
    </cfRule>
  </conditionalFormatting>
  <conditionalFormatting sqref="B26">
    <cfRule type="iconSet" priority="4">
      <iconSet>
        <cfvo type="percent" val="0"/>
        <cfvo type="num" val="0.8"/>
        <cfvo type="num" val="0.88"/>
      </iconSet>
    </cfRule>
    <cfRule type="iconSet" priority="5">
      <iconSet>
        <cfvo type="percent" val="0"/>
        <cfvo type="num" val="0.8"/>
        <cfvo type="num" val="0.88"/>
      </iconSet>
    </cfRule>
  </conditionalFormatting>
  <conditionalFormatting sqref="B39">
    <cfRule type="iconSet" priority="3">
      <iconSet>
        <cfvo type="percent" val="0"/>
        <cfvo type="percent" val="94.9"/>
        <cfvo type="percent" val="96"/>
      </iconSet>
    </cfRule>
  </conditionalFormatting>
  <conditionalFormatting sqref="L9">
    <cfRule type="dataBar" priority="1">
      <dataBar>
        <cfvo type="num" val="0"/>
        <cfvo type="num" val="1"/>
        <color rgb="FF63C384"/>
      </dataBar>
    </cfRule>
  </conditionalFormatting>
  <printOptions horizontalCentered="1" verticalCentered="1"/>
  <pageMargins left="0.7" right="0.7" top="1.25" bottom="0.75" header="0.3" footer="0.3"/>
  <pageSetup scale="73" orientation="landscape"/>
  <rowBreaks count="1" manualBreakCount="1">
    <brk id="39" max="14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"/>
  <sheetViews>
    <sheetView showGridLines="0" tabSelected="1" topLeftCell="C5" zoomScale="125" zoomScaleNormal="125" zoomScaleSheetLayoutView="100" zoomScalePageLayoutView="125" workbookViewId="0">
      <selection activeCell="W27" sqref="W27"/>
    </sheetView>
  </sheetViews>
  <sheetFormatPr baseColWidth="10" defaultColWidth="8.83203125" defaultRowHeight="14" x14ac:dyDescent="0"/>
  <cols>
    <col min="1" max="1" width="20.6640625" customWidth="1"/>
    <col min="2" max="2" width="15" customWidth="1"/>
    <col min="3" max="3" width="8.6640625" customWidth="1"/>
    <col min="4" max="4" width="9.33203125" bestFit="1" customWidth="1"/>
    <col min="5" max="5" width="1.83203125" customWidth="1"/>
    <col min="6" max="6" width="9.5" customWidth="1"/>
    <col min="7" max="7" width="2" style="5" customWidth="1"/>
    <col min="8" max="8" width="3.33203125" customWidth="1"/>
    <col min="10" max="10" width="10.5" customWidth="1"/>
    <col min="11" max="11" width="14.1640625" customWidth="1"/>
    <col min="12" max="12" width="7" customWidth="1"/>
    <col min="13" max="13" width="12" customWidth="1"/>
    <col min="14" max="14" width="15.5" customWidth="1"/>
    <col min="15" max="15" width="6" customWidth="1"/>
    <col min="16" max="20" width="0" hidden="1" customWidth="1"/>
    <col min="21" max="22" width="9.1640625" hidden="1" customWidth="1"/>
  </cols>
  <sheetData>
    <row r="1" spans="1:22" ht="23">
      <c r="A1" s="6" t="s">
        <v>345</v>
      </c>
      <c r="L1" s="309">
        <v>41078</v>
      </c>
      <c r="M1" s="309"/>
      <c r="N1" s="309"/>
    </row>
    <row r="2" spans="1:22">
      <c r="J2" s="8" t="s">
        <v>1</v>
      </c>
      <c r="K2" t="s">
        <v>1</v>
      </c>
    </row>
    <row r="3" spans="1:22">
      <c r="J3" s="8"/>
    </row>
    <row r="4" spans="1:22">
      <c r="J4" s="8"/>
    </row>
    <row r="5" spans="1:22" ht="9" customHeight="1">
      <c r="A5" s="17"/>
    </row>
    <row r="6" spans="1:22" ht="18">
      <c r="A6" s="311" t="s">
        <v>138</v>
      </c>
      <c r="B6" s="312"/>
      <c r="C6" s="312"/>
      <c r="D6" s="312"/>
      <c r="E6" s="312"/>
      <c r="F6" s="313"/>
      <c r="G6" s="16"/>
      <c r="H6" s="311" t="s">
        <v>139</v>
      </c>
      <c r="I6" s="312"/>
      <c r="J6" s="312"/>
      <c r="K6" s="312"/>
      <c r="L6" s="312"/>
      <c r="M6" s="312"/>
      <c r="N6" s="313"/>
    </row>
    <row r="7" spans="1:22">
      <c r="A7" s="98"/>
      <c r="B7" s="99"/>
      <c r="C7" s="99"/>
      <c r="D7" s="99"/>
      <c r="E7" s="99"/>
      <c r="F7" s="100"/>
      <c r="H7" s="98"/>
      <c r="I7" s="99"/>
      <c r="J7" s="99"/>
      <c r="K7" s="106"/>
      <c r="L7" s="28"/>
      <c r="M7" s="28"/>
      <c r="N7" s="107"/>
    </row>
    <row r="8" spans="1:22" ht="15">
      <c r="A8" s="101"/>
      <c r="B8" s="102"/>
      <c r="C8" s="102"/>
      <c r="D8" s="102"/>
      <c r="E8" s="102"/>
      <c r="F8" s="100"/>
      <c r="H8" s="108"/>
      <c r="I8" s="99"/>
      <c r="J8" s="99"/>
      <c r="K8" s="99"/>
      <c r="L8" s="99"/>
      <c r="M8" s="99"/>
      <c r="N8" s="109"/>
    </row>
    <row r="9" spans="1:22">
      <c r="A9" s="101"/>
      <c r="B9" s="102"/>
      <c r="C9" s="102"/>
      <c r="D9" s="102"/>
      <c r="E9" s="102"/>
      <c r="F9" s="100"/>
      <c r="H9" s="98"/>
      <c r="I9" s="99"/>
      <c r="J9" s="110"/>
      <c r="K9" s="111"/>
      <c r="L9" s="112"/>
      <c r="M9" s="113"/>
      <c r="N9" s="114"/>
      <c r="Q9" t="s">
        <v>1</v>
      </c>
      <c r="R9" t="s">
        <v>152</v>
      </c>
      <c r="S9" t="s">
        <v>153</v>
      </c>
      <c r="U9" t="s">
        <v>152</v>
      </c>
      <c r="V9" t="s">
        <v>153</v>
      </c>
    </row>
    <row r="10" spans="1:22">
      <c r="A10" s="101"/>
      <c r="B10" s="102"/>
      <c r="C10" s="102"/>
      <c r="D10" s="102"/>
      <c r="E10" s="102"/>
      <c r="F10" s="100"/>
      <c r="H10" s="98"/>
      <c r="I10" s="99"/>
      <c r="J10" s="110"/>
      <c r="K10" s="111"/>
      <c r="L10" s="112"/>
      <c r="M10" s="113"/>
      <c r="N10" s="114"/>
      <c r="Q10">
        <v>5</v>
      </c>
      <c r="R10">
        <v>42</v>
      </c>
      <c r="S10">
        <v>44</v>
      </c>
      <c r="U10" s="169">
        <f>R10/($R10+$S10)</f>
        <v>0.48837209302325579</v>
      </c>
      <c r="V10" s="169">
        <f>S10/($R10+$S10)</f>
        <v>0.51162790697674421</v>
      </c>
    </row>
    <row r="11" spans="1:22">
      <c r="A11" s="101"/>
      <c r="B11" s="102"/>
      <c r="C11" s="102"/>
      <c r="D11" s="102"/>
      <c r="E11" s="102"/>
      <c r="F11" s="100"/>
      <c r="H11" s="98"/>
      <c r="I11" s="99"/>
      <c r="J11" s="110"/>
      <c r="K11" s="111"/>
      <c r="L11" s="115"/>
      <c r="M11" s="49"/>
      <c r="N11" s="116"/>
      <c r="O11" s="36"/>
      <c r="Q11">
        <v>6</v>
      </c>
      <c r="R11">
        <v>42</v>
      </c>
      <c r="S11">
        <v>48</v>
      </c>
      <c r="U11" s="169">
        <f t="shared" ref="U11:U13" si="0">R11/($R11+$S11)</f>
        <v>0.46666666666666667</v>
      </c>
      <c r="V11" s="169">
        <f t="shared" ref="V11:V13" si="1">S11/($R11+$S11)</f>
        <v>0.53333333333333333</v>
      </c>
    </row>
    <row r="12" spans="1:22">
      <c r="A12" s="101"/>
      <c r="B12" s="102"/>
      <c r="C12" s="102"/>
      <c r="D12" s="102"/>
      <c r="E12" s="102"/>
      <c r="F12" s="100"/>
      <c r="H12" s="98"/>
      <c r="I12" s="99"/>
      <c r="J12" s="110"/>
      <c r="K12" s="111"/>
      <c r="L12" s="117"/>
      <c r="M12" s="49"/>
      <c r="N12" s="118"/>
      <c r="Q12">
        <v>7</v>
      </c>
      <c r="R12">
        <v>43</v>
      </c>
      <c r="S12">
        <v>45</v>
      </c>
      <c r="U12" s="169">
        <f t="shared" si="0"/>
        <v>0.48863636363636365</v>
      </c>
      <c r="V12" s="169">
        <f t="shared" si="1"/>
        <v>0.51136363636363635</v>
      </c>
    </row>
    <row r="13" spans="1:22">
      <c r="A13" s="101"/>
      <c r="B13" s="102"/>
      <c r="C13" s="102"/>
      <c r="D13" s="102"/>
      <c r="E13" s="102"/>
      <c r="F13" s="100"/>
      <c r="H13" s="98"/>
      <c r="I13" s="99"/>
      <c r="J13" s="99"/>
      <c r="K13" s="99"/>
      <c r="L13" s="99"/>
      <c r="M13" s="99"/>
      <c r="N13" s="119"/>
      <c r="Q13">
        <v>8</v>
      </c>
      <c r="R13">
        <v>44</v>
      </c>
      <c r="S13">
        <v>35</v>
      </c>
      <c r="U13" s="169">
        <f t="shared" si="0"/>
        <v>0.55696202531645567</v>
      </c>
      <c r="V13" s="169">
        <f t="shared" si="1"/>
        <v>0.44303797468354428</v>
      </c>
    </row>
    <row r="14" spans="1:22" ht="15">
      <c r="A14" s="101"/>
      <c r="B14" s="102"/>
      <c r="C14" s="102"/>
      <c r="D14" s="102"/>
      <c r="E14" s="102"/>
      <c r="F14" s="100"/>
      <c r="H14" s="108"/>
      <c r="I14" s="99"/>
      <c r="J14" s="120"/>
      <c r="K14" s="28"/>
      <c r="L14" s="28"/>
      <c r="M14" s="28"/>
      <c r="N14" s="119"/>
    </row>
    <row r="15" spans="1:22">
      <c r="A15" s="101"/>
      <c r="B15" s="102"/>
      <c r="C15" s="102"/>
      <c r="D15" s="102"/>
      <c r="E15" s="102"/>
      <c r="F15" s="100"/>
      <c r="H15" s="98"/>
      <c r="I15" s="99"/>
      <c r="J15" s="110"/>
      <c r="K15" s="121"/>
      <c r="L15" s="122"/>
      <c r="M15" s="123"/>
      <c r="N15" s="119"/>
      <c r="Q15" t="s">
        <v>154</v>
      </c>
      <c r="R15">
        <v>50</v>
      </c>
      <c r="S15">
        <v>52</v>
      </c>
      <c r="U15" s="169">
        <f t="shared" ref="U15:U16" si="2">R15/($R15+$S15)</f>
        <v>0.49019607843137253</v>
      </c>
      <c r="V15" s="169">
        <f t="shared" ref="V15:V16" si="3">S15/($R15+$S15)</f>
        <v>0.50980392156862742</v>
      </c>
    </row>
    <row r="16" spans="1:22">
      <c r="A16" s="101"/>
      <c r="B16" s="102"/>
      <c r="C16" s="102"/>
      <c r="D16" s="102"/>
      <c r="E16" s="102"/>
      <c r="F16" s="100"/>
      <c r="H16" s="98"/>
      <c r="I16" s="99"/>
      <c r="J16" s="110"/>
      <c r="K16" s="124"/>
      <c r="L16" s="122"/>
      <c r="M16" s="125"/>
      <c r="N16" s="119"/>
      <c r="Q16">
        <v>1</v>
      </c>
      <c r="R16">
        <v>49</v>
      </c>
      <c r="S16">
        <v>55</v>
      </c>
      <c r="U16" s="169">
        <f t="shared" si="2"/>
        <v>0.47115384615384615</v>
      </c>
      <c r="V16" s="169">
        <f t="shared" si="3"/>
        <v>0.52884615384615385</v>
      </c>
    </row>
    <row r="17" spans="1:19">
      <c r="A17" s="101"/>
      <c r="B17" s="102"/>
      <c r="C17" s="102"/>
      <c r="D17" s="102"/>
      <c r="E17" s="102"/>
      <c r="F17" s="100"/>
      <c r="H17" s="98"/>
      <c r="I17" s="99"/>
      <c r="J17" s="99"/>
      <c r="K17" s="99"/>
      <c r="L17" s="99"/>
      <c r="M17" s="99"/>
      <c r="N17" s="119"/>
    </row>
    <row r="18" spans="1:19">
      <c r="A18" s="103"/>
      <c r="B18" s="104"/>
      <c r="C18" s="104"/>
      <c r="D18" s="104"/>
      <c r="E18" s="104"/>
      <c r="F18" s="105"/>
      <c r="H18" s="126"/>
      <c r="I18" s="127"/>
      <c r="J18" s="127"/>
      <c r="K18" s="128"/>
      <c r="L18" s="128"/>
      <c r="M18" s="127"/>
      <c r="N18" s="129"/>
    </row>
    <row r="19" spans="1:19" ht="15.75" customHeight="1">
      <c r="A19" s="311" t="s">
        <v>140</v>
      </c>
      <c r="B19" s="312"/>
      <c r="C19" s="312"/>
      <c r="D19" s="312"/>
      <c r="E19" s="312"/>
      <c r="F19" s="313"/>
      <c r="H19" s="311" t="s">
        <v>141</v>
      </c>
      <c r="I19" s="312"/>
      <c r="J19" s="312"/>
      <c r="K19" s="312"/>
      <c r="L19" s="312"/>
      <c r="M19" s="312"/>
      <c r="N19" s="313"/>
      <c r="O19" s="97"/>
      <c r="P19" s="97"/>
      <c r="Q19" s="97"/>
      <c r="R19" s="97"/>
      <c r="S19" s="97"/>
    </row>
    <row r="20" spans="1:19" ht="15">
      <c r="A20" s="130"/>
      <c r="B20" s="113"/>
      <c r="C20" s="113"/>
      <c r="D20" s="99"/>
      <c r="E20" s="99"/>
      <c r="F20" s="119"/>
      <c r="H20" s="108"/>
      <c r="I20" s="99"/>
      <c r="J20" s="99"/>
      <c r="K20" s="99"/>
      <c r="L20" s="144"/>
      <c r="M20" s="7"/>
      <c r="N20" s="119"/>
    </row>
    <row r="21" spans="1:19" ht="15" customHeight="1">
      <c r="A21" s="131"/>
      <c r="B21" s="111"/>
      <c r="C21" s="132"/>
      <c r="D21" s="113"/>
      <c r="E21" s="133"/>
      <c r="F21" s="119"/>
      <c r="H21" s="168"/>
      <c r="I21" s="99"/>
      <c r="J21" s="167"/>
      <c r="K21" s="145"/>
      <c r="L21" s="146"/>
      <c r="M21" s="32"/>
      <c r="N21" s="119"/>
    </row>
    <row r="22" spans="1:19" ht="15" customHeight="1">
      <c r="A22" s="131"/>
      <c r="B22" s="111"/>
      <c r="C22" s="132"/>
      <c r="D22" s="113"/>
      <c r="E22" s="133"/>
      <c r="F22" s="119"/>
      <c r="H22" s="98"/>
      <c r="I22" s="99"/>
      <c r="J22" s="167"/>
      <c r="K22" s="145"/>
      <c r="L22" s="146"/>
      <c r="M22" s="147"/>
      <c r="N22" s="119"/>
    </row>
    <row r="23" spans="1:19" ht="15" customHeight="1">
      <c r="A23" s="131"/>
      <c r="B23" s="111"/>
      <c r="C23" s="132"/>
      <c r="D23" s="113"/>
      <c r="E23" s="133"/>
      <c r="F23" s="119"/>
      <c r="H23" s="98"/>
      <c r="I23" s="99"/>
      <c r="J23" s="110"/>
      <c r="K23" s="145"/>
      <c r="L23" s="146"/>
      <c r="M23" s="32"/>
      <c r="N23" s="119"/>
    </row>
    <row r="24" spans="1:19" ht="15" customHeight="1">
      <c r="A24" s="131"/>
      <c r="B24" s="111"/>
      <c r="C24" s="132"/>
      <c r="D24" s="113"/>
      <c r="E24" s="133"/>
      <c r="F24" s="119"/>
      <c r="H24" s="98"/>
      <c r="I24" s="99"/>
      <c r="J24" s="110"/>
      <c r="K24" s="145"/>
      <c r="L24" s="146"/>
      <c r="M24" s="32"/>
      <c r="N24" s="119"/>
    </row>
    <row r="25" spans="1:19" ht="15" customHeight="1">
      <c r="A25" s="131"/>
      <c r="B25" s="111"/>
      <c r="C25" s="132"/>
      <c r="D25" s="113"/>
      <c r="E25" s="99"/>
      <c r="F25" s="109"/>
      <c r="H25" s="98"/>
      <c r="I25" s="99"/>
      <c r="J25" s="99"/>
      <c r="K25" s="110"/>
      <c r="L25" s="113"/>
      <c r="M25" s="147"/>
      <c r="N25" s="119"/>
    </row>
    <row r="26" spans="1:19">
      <c r="A26" s="131"/>
      <c r="B26" s="134"/>
      <c r="C26" s="113"/>
      <c r="D26" s="113"/>
      <c r="E26" s="99"/>
      <c r="F26" s="119"/>
      <c r="H26" s="98"/>
      <c r="I26" s="99"/>
      <c r="J26" s="99"/>
      <c r="K26" s="110"/>
      <c r="L26" s="113"/>
      <c r="M26" s="147"/>
      <c r="N26" s="119"/>
    </row>
    <row r="27" spans="1:19">
      <c r="A27" s="131"/>
      <c r="B27" s="134"/>
      <c r="C27" s="113"/>
      <c r="D27" s="113"/>
      <c r="E27" s="99"/>
      <c r="F27" s="119"/>
      <c r="H27" s="98"/>
      <c r="I27" s="99"/>
      <c r="J27" s="99"/>
      <c r="K27" s="110"/>
      <c r="L27" s="113"/>
      <c r="M27" s="147"/>
      <c r="N27" s="119"/>
    </row>
    <row r="28" spans="1:19" ht="15" customHeight="1">
      <c r="A28" s="108"/>
      <c r="B28" s="99"/>
      <c r="C28" s="99"/>
      <c r="D28" s="99"/>
      <c r="E28" s="28"/>
      <c r="F28" s="135"/>
      <c r="H28" s="98"/>
      <c r="I28" s="99"/>
      <c r="J28" s="99"/>
      <c r="K28" s="110"/>
      <c r="L28" s="113"/>
      <c r="M28" s="147"/>
      <c r="N28" s="119"/>
    </row>
    <row r="29" spans="1:19" ht="15" customHeight="1">
      <c r="A29" s="131"/>
      <c r="B29" s="111"/>
      <c r="C29" s="136"/>
      <c r="D29" s="113"/>
      <c r="E29" s="133"/>
      <c r="F29" s="119"/>
      <c r="H29" s="98"/>
      <c r="I29" s="99"/>
      <c r="J29" s="99"/>
      <c r="K29" s="99"/>
      <c r="L29" s="99"/>
      <c r="M29" s="99"/>
      <c r="N29" s="119"/>
    </row>
    <row r="30" spans="1:19" ht="15" customHeight="1">
      <c r="A30" s="131"/>
      <c r="B30" s="111"/>
      <c r="C30" s="137"/>
      <c r="D30" s="113"/>
      <c r="E30" s="99"/>
      <c r="F30" s="138"/>
      <c r="H30" s="98"/>
      <c r="I30" s="99"/>
      <c r="J30" s="99"/>
      <c r="K30" s="28"/>
      <c r="L30" s="28"/>
      <c r="M30" s="28"/>
      <c r="N30" s="107"/>
    </row>
    <row r="31" spans="1:19" ht="15" customHeight="1">
      <c r="A31" s="139"/>
      <c r="B31" s="140"/>
      <c r="C31" s="141"/>
      <c r="D31" s="142"/>
      <c r="E31" s="127"/>
      <c r="F31" s="143"/>
      <c r="H31" s="126"/>
      <c r="I31" s="127"/>
      <c r="J31" s="148"/>
      <c r="K31" s="149"/>
      <c r="L31" s="150"/>
      <c r="M31" s="151"/>
      <c r="N31" s="152"/>
    </row>
    <row r="32" spans="1:19" ht="18">
      <c r="A32" s="311" t="s">
        <v>142</v>
      </c>
      <c r="B32" s="312"/>
      <c r="C32" s="312"/>
      <c r="D32" s="312"/>
      <c r="E32" s="312"/>
      <c r="F32" s="313"/>
      <c r="H32" s="311" t="s">
        <v>143</v>
      </c>
      <c r="I32" s="312"/>
      <c r="J32" s="312"/>
      <c r="K32" s="312"/>
      <c r="L32" s="312"/>
      <c r="M32" s="312"/>
      <c r="N32" s="313"/>
    </row>
    <row r="33" spans="1:14" ht="15">
      <c r="A33" s="108"/>
      <c r="B33" s="153"/>
      <c r="C33" s="28"/>
      <c r="D33" s="13"/>
      <c r="E33" s="13"/>
      <c r="F33" s="107"/>
      <c r="H33" s="108"/>
      <c r="I33" s="99"/>
      <c r="J33" s="99"/>
      <c r="K33" s="28"/>
      <c r="L33" s="28"/>
      <c r="M33" s="28"/>
      <c r="N33" s="119"/>
    </row>
    <row r="34" spans="1:14" ht="15">
      <c r="A34" s="98"/>
      <c r="B34" s="205"/>
      <c r="C34" s="28"/>
      <c r="D34" s="13"/>
      <c r="E34" s="13"/>
      <c r="F34" s="107"/>
      <c r="H34" s="108"/>
      <c r="I34" s="99"/>
      <c r="J34" s="99"/>
      <c r="K34" s="28"/>
      <c r="L34" s="28"/>
      <c r="M34" s="28"/>
      <c r="N34" s="119"/>
    </row>
    <row r="35" spans="1:14" ht="15">
      <c r="A35" s="131"/>
      <c r="B35" s="134"/>
      <c r="C35" s="132"/>
      <c r="D35" s="132"/>
      <c r="E35" s="7"/>
      <c r="F35" s="154"/>
      <c r="H35" s="98"/>
      <c r="I35" s="99"/>
      <c r="J35" s="99"/>
      <c r="K35" s="99"/>
      <c r="L35" s="99"/>
      <c r="M35" s="99"/>
      <c r="N35" s="119"/>
    </row>
    <row r="36" spans="1:14" ht="15">
      <c r="A36" s="155"/>
      <c r="B36" s="134"/>
      <c r="C36" s="132"/>
      <c r="D36" s="132"/>
      <c r="E36" s="9"/>
      <c r="F36" s="138"/>
      <c r="H36" s="98"/>
      <c r="I36" s="99"/>
      <c r="J36" s="99"/>
      <c r="K36" s="111"/>
      <c r="L36" s="132"/>
      <c r="M36" s="147"/>
      <c r="N36" s="138"/>
    </row>
    <row r="37" spans="1:14">
      <c r="A37" s="131"/>
      <c r="B37" s="134"/>
      <c r="C37" s="113"/>
      <c r="D37" s="132"/>
      <c r="E37" s="156"/>
      <c r="F37" s="138"/>
      <c r="H37" s="98"/>
      <c r="I37" s="99" t="s">
        <v>446</v>
      </c>
      <c r="J37" s="99"/>
      <c r="K37" s="99"/>
      <c r="L37" s="99"/>
      <c r="M37" s="99"/>
      <c r="N37" s="119"/>
    </row>
    <row r="38" spans="1:14">
      <c r="A38" s="131"/>
      <c r="B38" s="134"/>
      <c r="C38" s="113"/>
      <c r="D38" s="132"/>
      <c r="E38" s="99"/>
      <c r="F38" s="138"/>
      <c r="H38" s="98"/>
      <c r="I38" t="s">
        <v>447</v>
      </c>
      <c r="J38" s="99"/>
      <c r="K38" s="165"/>
      <c r="L38" s="132"/>
      <c r="M38" s="147"/>
      <c r="N38" s="119"/>
    </row>
    <row r="39" spans="1:14" ht="15">
      <c r="A39" s="131"/>
      <c r="B39" s="111"/>
      <c r="C39" s="147"/>
      <c r="D39" s="132"/>
      <c r="E39" s="122"/>
      <c r="F39" s="154"/>
      <c r="H39" s="98"/>
      <c r="J39" s="99"/>
      <c r="K39" s="99"/>
      <c r="L39" s="99"/>
      <c r="M39" s="99"/>
      <c r="N39" s="138"/>
    </row>
    <row r="40" spans="1:14">
      <c r="A40" s="98"/>
      <c r="B40" s="157"/>
      <c r="C40" s="99"/>
      <c r="D40" s="99"/>
      <c r="E40" s="99"/>
      <c r="F40" s="119"/>
      <c r="H40" s="98"/>
      <c r="I40" t="s">
        <v>445</v>
      </c>
      <c r="J40" s="99"/>
      <c r="K40" s="111"/>
      <c r="L40" s="132"/>
      <c r="M40" s="147"/>
      <c r="N40" s="119"/>
    </row>
    <row r="41" spans="1:14">
      <c r="A41" s="98"/>
      <c r="B41" s="157"/>
      <c r="C41" s="99"/>
      <c r="D41" s="99"/>
      <c r="E41" s="99"/>
      <c r="F41" s="119"/>
      <c r="H41" s="98"/>
      <c r="J41" s="99"/>
      <c r="K41" s="111"/>
      <c r="L41" s="132"/>
      <c r="M41" s="147"/>
      <c r="N41" s="119"/>
    </row>
    <row r="42" spans="1:14" ht="15">
      <c r="A42" s="108"/>
      <c r="B42" s="99"/>
      <c r="C42" s="28"/>
      <c r="D42" s="13"/>
      <c r="E42" s="99"/>
      <c r="F42" s="158"/>
      <c r="H42" s="98"/>
      <c r="J42" s="99"/>
      <c r="K42" s="99"/>
      <c r="L42" s="99"/>
      <c r="M42" s="99"/>
      <c r="N42" s="138"/>
    </row>
    <row r="43" spans="1:14">
      <c r="A43" s="131"/>
      <c r="B43" s="159"/>
      <c r="C43" s="160"/>
      <c r="D43" s="13"/>
      <c r="E43" s="99"/>
      <c r="F43" s="161"/>
      <c r="H43" s="98"/>
      <c r="I43" s="99"/>
      <c r="J43" s="99"/>
      <c r="K43" s="99"/>
      <c r="L43" s="99"/>
      <c r="M43" s="99"/>
      <c r="N43" s="119"/>
    </row>
    <row r="44" spans="1:14">
      <c r="A44" s="139"/>
      <c r="B44" s="140"/>
      <c r="C44" s="162"/>
      <c r="D44" s="163"/>
      <c r="E44" s="127"/>
      <c r="F44" s="164"/>
      <c r="H44" s="126"/>
      <c r="I44" s="127"/>
      <c r="J44" s="127"/>
      <c r="K44" s="127"/>
      <c r="L44" s="127"/>
      <c r="M44" s="127"/>
      <c r="N44" s="129"/>
    </row>
    <row r="45" spans="1:14" ht="25" hidden="1">
      <c r="A45" s="308" t="s">
        <v>160</v>
      </c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</row>
    <row r="46" spans="1:14" hidden="1">
      <c r="A46" s="4" t="s">
        <v>1</v>
      </c>
      <c r="B46" s="25" t="s">
        <v>1</v>
      </c>
      <c r="C46" s="3" t="s">
        <v>1</v>
      </c>
      <c r="D46" s="19" t="s">
        <v>1</v>
      </c>
      <c r="E46" s="19" t="s">
        <v>1</v>
      </c>
      <c r="F46" s="22" t="s">
        <v>1</v>
      </c>
      <c r="J46" s="60"/>
    </row>
    <row r="47" spans="1:14" ht="18" hidden="1">
      <c r="A47" s="41" t="s">
        <v>138</v>
      </c>
      <c r="B47" s="25"/>
      <c r="C47" s="3"/>
      <c r="D47" s="19"/>
      <c r="E47" s="19"/>
      <c r="F47" s="22" t="s">
        <v>1</v>
      </c>
      <c r="J47" s="35" t="s">
        <v>1</v>
      </c>
    </row>
    <row r="48" spans="1:14" hidden="1">
      <c r="A48" s="27" t="s">
        <v>155</v>
      </c>
    </row>
    <row r="49" spans="1:2" customFormat="1" hidden="1">
      <c r="A49" s="166" t="s">
        <v>156</v>
      </c>
    </row>
    <row r="50" spans="1:2" customFormat="1" ht="18" hidden="1">
      <c r="A50" s="41" t="s">
        <v>139</v>
      </c>
    </row>
    <row r="51" spans="1:2" customFormat="1" hidden="1">
      <c r="A51" s="27" t="s">
        <v>157</v>
      </c>
    </row>
    <row r="52" spans="1:2" customFormat="1" hidden="1">
      <c r="A52" s="27" t="s">
        <v>161</v>
      </c>
    </row>
    <row r="53" spans="1:2" customFormat="1" hidden="1">
      <c r="A53" s="166" t="s">
        <v>145</v>
      </c>
    </row>
    <row r="54" spans="1:2" customFormat="1" ht="18" hidden="1">
      <c r="A54" s="41" t="s">
        <v>144</v>
      </c>
    </row>
    <row r="55" spans="1:2" customFormat="1" hidden="1">
      <c r="A55" s="27" t="s">
        <v>158</v>
      </c>
    </row>
    <row r="56" spans="1:2" customFormat="1" hidden="1">
      <c r="A56" s="166" t="s">
        <v>159</v>
      </c>
    </row>
    <row r="57" spans="1:2" customFormat="1" ht="18" hidden="1">
      <c r="A57" s="41" t="s">
        <v>141</v>
      </c>
    </row>
    <row r="58" spans="1:2" customFormat="1" hidden="1">
      <c r="A58" s="27" t="s">
        <v>146</v>
      </c>
    </row>
    <row r="59" spans="1:2" customFormat="1" hidden="1">
      <c r="A59" s="166" t="s">
        <v>147</v>
      </c>
      <c r="B59" s="5"/>
    </row>
    <row r="60" spans="1:2" customFormat="1" ht="18" hidden="1">
      <c r="A60" s="41" t="s">
        <v>142</v>
      </c>
    </row>
    <row r="61" spans="1:2" customFormat="1" hidden="1">
      <c r="A61" s="166" t="s">
        <v>149</v>
      </c>
    </row>
    <row r="62" spans="1:2" customFormat="1" hidden="1">
      <c r="A62" s="166" t="s">
        <v>148</v>
      </c>
    </row>
    <row r="63" spans="1:2" customFormat="1" ht="18" hidden="1">
      <c r="A63" s="41" t="s">
        <v>143</v>
      </c>
    </row>
    <row r="64" spans="1:2" customFormat="1" hidden="1">
      <c r="A64" s="166" t="s">
        <v>150</v>
      </c>
    </row>
    <row r="65" spans="1:2" customFormat="1" hidden="1">
      <c r="A65" s="166" t="s">
        <v>151</v>
      </c>
    </row>
    <row r="66" spans="1:2" customFormat="1">
      <c r="A66" s="56"/>
    </row>
    <row r="67" spans="1:2" customFormat="1">
      <c r="A67" s="56"/>
      <c r="B67" s="57"/>
    </row>
    <row r="68" spans="1:2" customFormat="1">
      <c r="A68" s="56"/>
    </row>
    <row r="69" spans="1:2" customFormat="1" ht="9.75" customHeight="1"/>
    <row r="70" spans="1:2" customFormat="1" ht="18">
      <c r="A70" s="45"/>
    </row>
    <row r="71" spans="1:2" customFormat="1">
      <c r="A71" s="56"/>
    </row>
    <row r="72" spans="1:2" customFormat="1">
      <c r="A72" s="27"/>
    </row>
    <row r="73" spans="1:2" customFormat="1">
      <c r="A73" s="56"/>
    </row>
    <row r="74" spans="1:2" customFormat="1">
      <c r="A74" s="27"/>
    </row>
    <row r="75" spans="1:2" customFormat="1">
      <c r="A75" s="56"/>
    </row>
    <row r="76" spans="1:2" customFormat="1">
      <c r="A76" s="27"/>
    </row>
    <row r="77" spans="1:2" customFormat="1">
      <c r="A77" s="56"/>
    </row>
    <row r="78" spans="1:2" customFormat="1" ht="9.75" customHeight="1"/>
    <row r="79" spans="1:2" customFormat="1" ht="18">
      <c r="A79" s="41"/>
    </row>
  </sheetData>
  <mergeCells count="8">
    <mergeCell ref="L1:N1"/>
    <mergeCell ref="A45:N45"/>
    <mergeCell ref="A6:F6"/>
    <mergeCell ref="H6:N6"/>
    <mergeCell ref="H19:N19"/>
    <mergeCell ref="A19:F19"/>
    <mergeCell ref="H32:N32"/>
    <mergeCell ref="A32:F32"/>
  </mergeCells>
  <conditionalFormatting sqref="B36 K12 B31 B21:B27 B44">
    <cfRule type="dataBar" priority="13">
      <dataBar>
        <cfvo type="num" val="0"/>
        <cfvo type="percent" val="100"/>
        <color rgb="FF00B050"/>
      </dataBar>
    </cfRule>
  </conditionalFormatting>
  <conditionalFormatting sqref="K36">
    <cfRule type="iconSet" priority="11">
      <iconSet>
        <cfvo type="percent" val="0"/>
        <cfvo type="num" val="0.66"/>
        <cfvo type="num" val="0.69"/>
      </iconSet>
    </cfRule>
  </conditionalFormatting>
  <conditionalFormatting sqref="K40:K41">
    <cfRule type="iconSet" priority="10">
      <iconSet>
        <cfvo type="percent" val="0"/>
        <cfvo type="num" val="0.7"/>
        <cfvo type="num" val="0.75"/>
      </iconSet>
    </cfRule>
  </conditionalFormatting>
  <conditionalFormatting sqref="B35">
    <cfRule type="dataBar" priority="9">
      <dataBar>
        <cfvo type="num" val="0"/>
        <cfvo type="num" val="1"/>
        <color rgb="FFFF0000"/>
      </dataBar>
    </cfRule>
  </conditionalFormatting>
  <conditionalFormatting sqref="B38">
    <cfRule type="dataBar" priority="8">
      <dataBar>
        <cfvo type="num" val="$B$38"/>
        <cfvo type="num" val="1"/>
        <color rgb="FF638EC6"/>
      </dataBar>
    </cfRule>
  </conditionalFormatting>
  <conditionalFormatting sqref="B37">
    <cfRule type="dataBar" priority="7">
      <dataBar>
        <cfvo type="num" val="0"/>
        <cfvo type="num" val="1"/>
        <color rgb="FF638EC6"/>
      </dataBar>
    </cfRule>
  </conditionalFormatting>
  <conditionalFormatting sqref="K9:K11">
    <cfRule type="dataBar" priority="6">
      <dataBar>
        <cfvo type="num" val="0"/>
        <cfvo type="num" val="1"/>
        <color rgb="FF00B050"/>
      </dataBar>
    </cfRule>
  </conditionalFormatting>
  <conditionalFormatting sqref="K38">
    <cfRule type="iconSet" priority="5">
      <iconSet>
        <cfvo type="percent" val="0"/>
        <cfvo type="num" val="0.84"/>
        <cfvo type="num" val="$M$38"/>
      </iconSet>
    </cfRule>
  </conditionalFormatting>
  <conditionalFormatting sqref="B29">
    <cfRule type="iconSet" priority="4">
      <iconSet>
        <cfvo type="percent" val="0"/>
        <cfvo type="num" val="0.93"/>
        <cfvo type="num" val="0.95"/>
      </iconSet>
    </cfRule>
  </conditionalFormatting>
  <conditionalFormatting sqref="B30">
    <cfRule type="iconSet" priority="3">
      <iconSet>
        <cfvo type="percent" val="0"/>
        <cfvo type="num" val="0.8"/>
        <cfvo type="num" val="0.88"/>
      </iconSet>
    </cfRule>
  </conditionalFormatting>
  <conditionalFormatting sqref="B43">
    <cfRule type="iconSet" priority="2">
      <iconSet>
        <cfvo type="percent" val="0"/>
        <cfvo type="num" val="0.82"/>
        <cfvo type="num" val="0.9"/>
      </iconSet>
    </cfRule>
  </conditionalFormatting>
  <conditionalFormatting sqref="B39">
    <cfRule type="iconSet" priority="1">
      <iconSet>
        <cfvo type="percent" val="0"/>
        <cfvo type="num" val="0.11"/>
        <cfvo type="num" val="0.14000000000000001"/>
      </iconSet>
    </cfRule>
  </conditionalFormatting>
  <printOptions horizontalCentered="1" verticalCentered="1"/>
  <pageMargins left="0.25" right="0.25" top="0.25" bottom="0.25" header="0.3" footer="0.3"/>
  <pageSetup scale="88" orientation="landscape"/>
  <rowBreaks count="1" manualBreakCount="1">
    <brk id="44" max="14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"/>
  <sheetViews>
    <sheetView showGridLines="0" topLeftCell="A2" workbookViewId="0">
      <selection activeCell="Z14" sqref="Z14"/>
    </sheetView>
  </sheetViews>
  <sheetFormatPr baseColWidth="10" defaultColWidth="8.83203125" defaultRowHeight="14" x14ac:dyDescent="0"/>
  <cols>
    <col min="1" max="1" width="20.6640625" customWidth="1"/>
    <col min="2" max="2" width="15" customWidth="1"/>
    <col min="3" max="3" width="8.6640625" customWidth="1"/>
    <col min="4" max="4" width="9.33203125" bestFit="1" customWidth="1"/>
    <col min="5" max="5" width="1.83203125" customWidth="1"/>
    <col min="6" max="6" width="9.5" customWidth="1"/>
    <col min="7" max="7" width="2" style="5" customWidth="1"/>
    <col min="8" max="8" width="3.33203125" customWidth="1"/>
    <col min="10" max="11" width="13.1640625" customWidth="1"/>
    <col min="12" max="12" width="7" customWidth="1"/>
    <col min="13" max="13" width="12" customWidth="1"/>
    <col min="14" max="14" width="16" customWidth="1"/>
    <col min="15" max="15" width="6" customWidth="1"/>
    <col min="16" max="20" width="0" hidden="1" customWidth="1"/>
    <col min="21" max="22" width="9.1640625" hidden="1" customWidth="1"/>
  </cols>
  <sheetData>
    <row r="1" spans="1:22" ht="23">
      <c r="A1" s="6" t="s">
        <v>344</v>
      </c>
      <c r="L1" s="309">
        <f>'June''12 Front Page'!L1:N1</f>
        <v>41078</v>
      </c>
      <c r="M1" s="309"/>
      <c r="N1" s="309"/>
    </row>
    <row r="2" spans="1:22">
      <c r="J2" s="8" t="s">
        <v>1</v>
      </c>
      <c r="K2" t="s">
        <v>1</v>
      </c>
    </row>
    <row r="3" spans="1:22">
      <c r="J3" s="8"/>
    </row>
    <row r="4" spans="1:22">
      <c r="J4" s="8"/>
    </row>
    <row r="5" spans="1:22" ht="9" customHeight="1">
      <c r="A5" s="17"/>
    </row>
    <row r="6" spans="1:22" ht="18">
      <c r="A6" s="311" t="s">
        <v>138</v>
      </c>
      <c r="B6" s="312"/>
      <c r="C6" s="312"/>
      <c r="D6" s="312"/>
      <c r="E6" s="312"/>
      <c r="F6" s="313"/>
      <c r="G6" s="16"/>
      <c r="H6" s="311" t="s">
        <v>139</v>
      </c>
      <c r="I6" s="312"/>
      <c r="J6" s="312"/>
      <c r="K6" s="312"/>
      <c r="L6" s="312"/>
      <c r="M6" s="312"/>
      <c r="N6" s="313"/>
    </row>
    <row r="7" spans="1:22">
      <c r="A7" s="98"/>
      <c r="B7" s="99"/>
      <c r="C7" s="99"/>
      <c r="D7" s="99"/>
      <c r="E7" s="99"/>
      <c r="F7" s="100"/>
      <c r="H7" s="98"/>
      <c r="I7" s="99"/>
      <c r="J7" s="99"/>
      <c r="K7" s="106"/>
      <c r="L7" s="28"/>
      <c r="M7" s="28"/>
      <c r="N7" s="107"/>
    </row>
    <row r="8" spans="1:22" ht="15">
      <c r="A8" s="101"/>
      <c r="B8" s="102"/>
      <c r="C8" s="102"/>
      <c r="D8" s="102"/>
      <c r="E8" s="102"/>
      <c r="F8" s="100"/>
      <c r="H8" s="108"/>
      <c r="I8" s="99"/>
      <c r="J8" s="99"/>
      <c r="K8" s="99"/>
      <c r="L8" s="99"/>
      <c r="M8" s="99"/>
      <c r="N8" s="271" t="s">
        <v>454</v>
      </c>
    </row>
    <row r="9" spans="1:22">
      <c r="A9" s="101"/>
      <c r="B9" s="102"/>
      <c r="C9" s="102"/>
      <c r="D9" s="102"/>
      <c r="E9" s="102"/>
      <c r="F9" s="100"/>
      <c r="H9" s="98"/>
      <c r="I9" s="99"/>
      <c r="J9" s="110"/>
      <c r="K9" s="111"/>
      <c r="L9" s="112"/>
      <c r="M9" s="113"/>
      <c r="N9" s="114" t="s">
        <v>476</v>
      </c>
      <c r="Q9" t="s">
        <v>1</v>
      </c>
      <c r="R9" t="s">
        <v>152</v>
      </c>
      <c r="S9" t="s">
        <v>153</v>
      </c>
      <c r="U9" t="s">
        <v>152</v>
      </c>
      <c r="V9" t="s">
        <v>153</v>
      </c>
    </row>
    <row r="10" spans="1:22">
      <c r="A10" s="101"/>
      <c r="B10" s="102"/>
      <c r="C10" s="102"/>
      <c r="D10" s="102"/>
      <c r="E10" s="102"/>
      <c r="F10" s="100"/>
      <c r="H10" s="98"/>
      <c r="I10" s="99"/>
      <c r="J10" s="110"/>
      <c r="K10" s="111"/>
      <c r="L10" s="112"/>
      <c r="M10" s="113"/>
      <c r="N10" s="114" t="s">
        <v>492</v>
      </c>
      <c r="Q10">
        <v>5</v>
      </c>
      <c r="R10">
        <v>42</v>
      </c>
      <c r="S10">
        <v>44</v>
      </c>
      <c r="U10" s="169">
        <f>R10/($R10+$S10)</f>
        <v>0.48837209302325579</v>
      </c>
      <c r="V10" s="169">
        <f>S10/($R10+$S10)</f>
        <v>0.51162790697674421</v>
      </c>
    </row>
    <row r="11" spans="1:22">
      <c r="A11" s="101"/>
      <c r="B11" s="102"/>
      <c r="C11" s="102"/>
      <c r="D11" s="102"/>
      <c r="E11" s="102"/>
      <c r="F11" s="100"/>
      <c r="H11" s="98"/>
      <c r="I11" s="99"/>
      <c r="J11" s="110"/>
      <c r="K11" s="111"/>
      <c r="L11" s="115"/>
      <c r="M11" s="49"/>
      <c r="N11" s="272" t="s">
        <v>493</v>
      </c>
      <c r="O11" s="36"/>
      <c r="Q11">
        <v>6</v>
      </c>
      <c r="R11">
        <v>42</v>
      </c>
      <c r="S11">
        <v>48</v>
      </c>
      <c r="U11" s="169">
        <f t="shared" ref="U11:V13" si="0">R11/($R11+$S11)</f>
        <v>0.46666666666666667</v>
      </c>
      <c r="V11" s="169">
        <f t="shared" si="0"/>
        <v>0.53333333333333333</v>
      </c>
    </row>
    <row r="12" spans="1:22">
      <c r="A12" s="101"/>
      <c r="B12" s="102"/>
      <c r="C12" s="102"/>
      <c r="D12" s="102"/>
      <c r="E12" s="102"/>
      <c r="F12" s="100"/>
      <c r="H12" s="98"/>
      <c r="I12" s="102"/>
      <c r="J12" s="110"/>
      <c r="K12" s="111"/>
      <c r="L12" s="117"/>
      <c r="M12" s="49"/>
      <c r="N12" s="118"/>
      <c r="Q12">
        <v>7</v>
      </c>
      <c r="R12">
        <v>43</v>
      </c>
      <c r="S12">
        <v>45</v>
      </c>
      <c r="U12" s="169">
        <f t="shared" si="0"/>
        <v>0.48863636363636365</v>
      </c>
      <c r="V12" s="169">
        <f t="shared" si="0"/>
        <v>0.51136363636363635</v>
      </c>
    </row>
    <row r="13" spans="1:22">
      <c r="A13" s="101"/>
      <c r="B13" s="102"/>
      <c r="C13" s="102"/>
      <c r="D13" s="102"/>
      <c r="E13" s="102"/>
      <c r="F13" s="100"/>
      <c r="H13" s="98"/>
      <c r="I13" s="99"/>
      <c r="J13" s="99"/>
      <c r="K13" s="99"/>
      <c r="L13" s="99"/>
      <c r="M13" s="99"/>
      <c r="N13" s="119"/>
      <c r="Q13">
        <v>8</v>
      </c>
      <c r="R13">
        <v>44</v>
      </c>
      <c r="S13">
        <v>35</v>
      </c>
      <c r="U13" s="169">
        <f t="shared" si="0"/>
        <v>0.55696202531645567</v>
      </c>
      <c r="V13" s="169">
        <f t="shared" si="0"/>
        <v>0.44303797468354428</v>
      </c>
    </row>
    <row r="14" spans="1:22" ht="15">
      <c r="A14" s="101"/>
      <c r="B14" s="102"/>
      <c r="C14" s="102"/>
      <c r="D14" s="102"/>
      <c r="E14" s="102"/>
      <c r="F14" s="100"/>
      <c r="H14" s="108"/>
      <c r="I14" s="102"/>
      <c r="J14" s="120"/>
      <c r="K14" s="28"/>
      <c r="L14" s="28"/>
      <c r="M14" s="28"/>
      <c r="N14" s="119"/>
    </row>
    <row r="15" spans="1:22">
      <c r="A15" s="101"/>
      <c r="B15" s="102"/>
      <c r="C15" s="102"/>
      <c r="D15" s="102"/>
      <c r="E15" s="102"/>
      <c r="F15" s="100"/>
      <c r="H15" s="98"/>
      <c r="I15" s="99"/>
      <c r="J15" s="110"/>
      <c r="K15" s="121"/>
      <c r="L15" s="122"/>
      <c r="M15" s="123"/>
      <c r="N15" s="119"/>
      <c r="Q15" t="s">
        <v>154</v>
      </c>
      <c r="R15">
        <v>50</v>
      </c>
      <c r="S15">
        <v>52</v>
      </c>
      <c r="U15" s="169">
        <f t="shared" ref="U15:V16" si="1">R15/($R15+$S15)</f>
        <v>0.49019607843137253</v>
      </c>
      <c r="V15" s="169">
        <f t="shared" si="1"/>
        <v>0.50980392156862742</v>
      </c>
    </row>
    <row r="16" spans="1:22">
      <c r="A16" s="101"/>
      <c r="B16" s="102"/>
      <c r="C16" s="102"/>
      <c r="D16" s="102"/>
      <c r="E16" s="102"/>
      <c r="F16" s="100"/>
      <c r="H16" s="98"/>
      <c r="I16" s="99"/>
      <c r="J16" s="110"/>
      <c r="K16" s="124"/>
      <c r="L16" s="122"/>
      <c r="M16" s="125"/>
      <c r="N16" s="119"/>
      <c r="Q16">
        <v>1</v>
      </c>
      <c r="R16">
        <v>49</v>
      </c>
      <c r="S16">
        <v>55</v>
      </c>
      <c r="U16" s="169">
        <f t="shared" si="1"/>
        <v>0.47115384615384615</v>
      </c>
      <c r="V16" s="169">
        <f t="shared" si="1"/>
        <v>0.52884615384615385</v>
      </c>
    </row>
    <row r="17" spans="1:19">
      <c r="A17" s="101"/>
      <c r="B17" s="102"/>
      <c r="C17" s="102"/>
      <c r="D17" s="102"/>
      <c r="E17" s="102"/>
      <c r="F17" s="100"/>
      <c r="H17" s="98"/>
      <c r="I17" s="99"/>
      <c r="J17" s="99"/>
      <c r="K17" s="99"/>
      <c r="L17" s="99"/>
      <c r="M17" s="99"/>
      <c r="N17" s="119"/>
    </row>
    <row r="18" spans="1:19">
      <c r="A18" s="103"/>
      <c r="B18" s="104"/>
      <c r="C18" s="104"/>
      <c r="D18" s="104"/>
      <c r="E18" s="104"/>
      <c r="F18" s="105"/>
      <c r="H18" s="126"/>
      <c r="I18" s="127"/>
      <c r="J18" s="127"/>
      <c r="K18" s="128"/>
      <c r="L18" s="128"/>
      <c r="M18" s="127"/>
      <c r="N18" s="129"/>
    </row>
    <row r="19" spans="1:19" ht="18">
      <c r="A19" s="325" t="s">
        <v>140</v>
      </c>
      <c r="B19" s="326"/>
      <c r="C19" s="326"/>
      <c r="D19" s="326"/>
      <c r="E19" s="326"/>
      <c r="F19" s="327"/>
      <c r="H19" s="311" t="s">
        <v>141</v>
      </c>
      <c r="I19" s="312"/>
      <c r="J19" s="312"/>
      <c r="K19" s="312"/>
      <c r="L19" s="312"/>
      <c r="M19" s="312"/>
      <c r="N19" s="313"/>
      <c r="O19" s="97"/>
      <c r="P19" s="97"/>
      <c r="Q19" s="97"/>
      <c r="R19" s="97"/>
      <c r="S19" s="97"/>
    </row>
    <row r="20" spans="1:19" ht="15">
      <c r="A20" s="317" t="s">
        <v>509</v>
      </c>
      <c r="B20" s="318"/>
      <c r="C20" s="318"/>
      <c r="D20" s="318"/>
      <c r="E20" s="318"/>
      <c r="F20" s="319"/>
      <c r="H20" s="108"/>
      <c r="I20" s="99"/>
      <c r="J20" s="99"/>
      <c r="K20" s="99"/>
      <c r="L20" s="144"/>
      <c r="M20" s="7"/>
      <c r="N20" s="119"/>
    </row>
    <row r="21" spans="1:19">
      <c r="A21" s="131"/>
      <c r="B21" s="111"/>
      <c r="C21" s="132"/>
      <c r="D21" s="113"/>
      <c r="E21" s="133"/>
      <c r="F21" s="119"/>
      <c r="H21" s="168"/>
      <c r="I21" s="99"/>
      <c r="J21" s="167"/>
      <c r="K21" s="145"/>
      <c r="L21" s="146"/>
      <c r="M21" s="32" t="s">
        <v>505</v>
      </c>
      <c r="N21" s="119"/>
    </row>
    <row r="22" spans="1:19">
      <c r="A22" s="314"/>
      <c r="B22" s="315"/>
      <c r="C22" s="315"/>
      <c r="D22" s="315"/>
      <c r="E22" s="315"/>
      <c r="F22" s="316"/>
      <c r="H22" s="98"/>
      <c r="I22" s="99"/>
      <c r="J22" s="167"/>
      <c r="K22" s="145"/>
      <c r="L22" s="146"/>
      <c r="M22" s="297" t="s">
        <v>507</v>
      </c>
      <c r="N22" s="119"/>
    </row>
    <row r="23" spans="1:19">
      <c r="A23" s="131"/>
      <c r="B23" s="111"/>
      <c r="C23" s="132"/>
      <c r="D23" s="113"/>
      <c r="E23" s="133"/>
      <c r="F23" s="119"/>
      <c r="H23" s="98"/>
      <c r="I23" s="99"/>
      <c r="J23" s="110"/>
      <c r="K23" s="145"/>
      <c r="L23" s="146"/>
      <c r="M23" s="298" t="s">
        <v>508</v>
      </c>
      <c r="N23" s="119"/>
    </row>
    <row r="24" spans="1:19">
      <c r="A24" s="131"/>
      <c r="B24" s="111"/>
      <c r="C24" s="132"/>
      <c r="D24" s="113"/>
      <c r="E24" s="133"/>
      <c r="F24" s="119"/>
      <c r="H24" s="98"/>
      <c r="I24" s="99"/>
      <c r="J24" s="110"/>
      <c r="K24" s="145"/>
      <c r="L24" s="146"/>
      <c r="M24" s="298" t="s">
        <v>506</v>
      </c>
      <c r="N24" s="119"/>
    </row>
    <row r="25" spans="1:19">
      <c r="A25" s="131"/>
      <c r="B25" s="111"/>
      <c r="C25" s="132"/>
      <c r="D25" s="113"/>
      <c r="E25" s="99"/>
      <c r="F25" s="109"/>
      <c r="H25" s="98"/>
      <c r="I25" s="99"/>
      <c r="J25" s="99"/>
      <c r="K25" s="110"/>
      <c r="L25" s="113"/>
      <c r="M25" s="147"/>
      <c r="N25" s="119"/>
    </row>
    <row r="26" spans="1:19">
      <c r="A26" s="131"/>
      <c r="B26" s="134"/>
      <c r="C26" s="113"/>
      <c r="D26" s="113"/>
      <c r="E26" s="99"/>
      <c r="F26" s="119"/>
      <c r="H26" s="98"/>
      <c r="I26" s="99"/>
      <c r="J26" s="99"/>
      <c r="K26" s="110"/>
      <c r="L26" s="113"/>
      <c r="M26" s="328" t="s">
        <v>523</v>
      </c>
      <c r="N26" s="329"/>
    </row>
    <row r="27" spans="1:19">
      <c r="A27" s="131"/>
      <c r="B27" s="134"/>
      <c r="C27" s="113"/>
      <c r="D27" s="113"/>
      <c r="E27" s="99"/>
      <c r="F27" s="119"/>
      <c r="H27" s="98"/>
      <c r="I27" s="99"/>
      <c r="J27" s="99"/>
      <c r="K27" s="110"/>
      <c r="L27" s="113"/>
      <c r="M27" s="330" t="s">
        <v>524</v>
      </c>
      <c r="N27" s="331"/>
    </row>
    <row r="28" spans="1:19" ht="15">
      <c r="A28" s="108"/>
      <c r="B28" s="99"/>
      <c r="C28" s="99"/>
      <c r="D28" s="99"/>
      <c r="E28" s="28"/>
      <c r="F28" s="135"/>
      <c r="H28" s="98"/>
      <c r="I28" s="99"/>
      <c r="J28" s="99"/>
      <c r="K28" s="110"/>
      <c r="L28" s="113"/>
      <c r="M28" s="147"/>
      <c r="N28" s="119"/>
    </row>
    <row r="29" spans="1:19">
      <c r="A29" s="320"/>
      <c r="B29" s="321"/>
      <c r="C29" s="321"/>
      <c r="D29" s="321"/>
      <c r="E29" s="321"/>
      <c r="F29" s="322"/>
      <c r="H29" s="98"/>
      <c r="I29" s="99"/>
      <c r="J29" s="99"/>
      <c r="K29" s="99"/>
      <c r="L29" s="99"/>
      <c r="M29" s="99"/>
      <c r="N29" s="119"/>
    </row>
    <row r="30" spans="1:19">
      <c r="A30" s="131"/>
      <c r="B30" s="111"/>
      <c r="C30" s="137"/>
      <c r="D30" s="113"/>
      <c r="E30" s="99"/>
      <c r="F30" s="138"/>
      <c r="H30" s="98"/>
      <c r="I30" s="99"/>
      <c r="J30" s="99"/>
      <c r="K30" s="28"/>
      <c r="L30" s="28"/>
      <c r="M30" s="28"/>
      <c r="N30" s="107"/>
    </row>
    <row r="31" spans="1:19">
      <c r="A31" s="139"/>
      <c r="B31" s="140"/>
      <c r="C31" s="141"/>
      <c r="D31" s="142"/>
      <c r="E31" s="127"/>
      <c r="F31" s="143"/>
      <c r="H31" s="126"/>
      <c r="I31" s="127"/>
      <c r="J31" s="148"/>
      <c r="K31" s="149"/>
      <c r="L31" s="150"/>
      <c r="M31" s="151"/>
      <c r="N31" s="152"/>
    </row>
    <row r="32" spans="1:19" ht="18">
      <c r="A32" s="311" t="s">
        <v>142</v>
      </c>
      <c r="B32" s="312"/>
      <c r="C32" s="312"/>
      <c r="D32" s="312"/>
      <c r="E32" s="312"/>
      <c r="F32" s="313"/>
      <c r="H32" s="311" t="s">
        <v>143</v>
      </c>
      <c r="I32" s="312"/>
      <c r="J32" s="312"/>
      <c r="K32" s="312"/>
      <c r="L32" s="312"/>
      <c r="M32" s="312"/>
      <c r="N32" s="313"/>
    </row>
    <row r="33" spans="1:14" ht="15">
      <c r="A33" s="108"/>
      <c r="B33" s="249"/>
      <c r="C33" s="28"/>
      <c r="D33" s="13"/>
      <c r="E33" s="13"/>
      <c r="F33" s="107"/>
      <c r="H33" s="108"/>
      <c r="I33" s="99"/>
      <c r="J33" s="99"/>
      <c r="K33" s="28"/>
      <c r="L33" s="28"/>
      <c r="M33" s="28"/>
      <c r="N33" s="119"/>
    </row>
    <row r="34" spans="1:14" ht="15">
      <c r="A34" s="317" t="s">
        <v>517</v>
      </c>
      <c r="B34" s="318"/>
      <c r="C34" s="318"/>
      <c r="D34" s="318"/>
      <c r="E34" s="318"/>
      <c r="F34" s="319"/>
      <c r="H34" s="108"/>
      <c r="I34" s="99"/>
      <c r="J34" s="99"/>
      <c r="K34" s="28"/>
      <c r="L34" s="28"/>
      <c r="M34" s="28"/>
      <c r="N34" s="119"/>
    </row>
    <row r="35" spans="1:14">
      <c r="A35" s="317" t="s">
        <v>518</v>
      </c>
      <c r="B35" s="318"/>
      <c r="C35" s="318"/>
      <c r="D35" s="318"/>
      <c r="E35" s="318"/>
      <c r="F35" s="319"/>
      <c r="H35" s="98"/>
      <c r="I35" s="99"/>
      <c r="J35" s="99"/>
      <c r="K35" s="99"/>
      <c r="L35" s="99"/>
      <c r="M35" s="99"/>
      <c r="N35" s="119"/>
    </row>
    <row r="36" spans="1:14" ht="15">
      <c r="A36" s="155"/>
      <c r="B36" s="134"/>
      <c r="C36" s="132"/>
      <c r="D36" s="132"/>
      <c r="E36" s="9"/>
      <c r="F36" s="248"/>
      <c r="H36" s="314"/>
      <c r="I36" s="315"/>
      <c r="J36" s="315"/>
      <c r="K36" s="315"/>
      <c r="L36" s="315"/>
      <c r="M36" s="315"/>
      <c r="N36" s="316"/>
    </row>
    <row r="37" spans="1:14">
      <c r="A37" s="323" t="s">
        <v>519</v>
      </c>
      <c r="B37" s="324"/>
      <c r="C37" s="307" t="s">
        <v>520</v>
      </c>
      <c r="D37" s="306"/>
      <c r="E37" s="305"/>
      <c r="F37" s="306"/>
      <c r="H37" s="98"/>
      <c r="I37" s="99"/>
      <c r="J37" s="99"/>
      <c r="K37" s="99"/>
      <c r="L37" s="99"/>
      <c r="M37" s="99"/>
      <c r="N37" s="119"/>
    </row>
    <row r="38" spans="1:14">
      <c r="A38" s="131"/>
      <c r="B38" s="134"/>
      <c r="C38" s="247"/>
      <c r="D38" s="132"/>
      <c r="E38" s="99"/>
      <c r="F38" s="248"/>
      <c r="H38" s="98"/>
      <c r="I38" s="99"/>
      <c r="J38" s="99"/>
      <c r="K38" s="165"/>
      <c r="L38" s="132"/>
      <c r="M38" s="147"/>
      <c r="N38" s="119"/>
    </row>
    <row r="39" spans="1:14" ht="15">
      <c r="A39" s="131"/>
      <c r="B39" s="111"/>
      <c r="C39" s="147"/>
      <c r="D39" s="132"/>
      <c r="E39" s="122"/>
      <c r="F39" s="154"/>
      <c r="H39" s="98"/>
      <c r="I39" s="99"/>
      <c r="J39" s="99"/>
      <c r="K39" s="99"/>
      <c r="L39" s="99"/>
      <c r="M39" s="99"/>
      <c r="N39" s="138"/>
    </row>
    <row r="40" spans="1:14">
      <c r="A40" s="98"/>
      <c r="B40" s="157"/>
      <c r="C40" s="99"/>
      <c r="D40" s="99"/>
      <c r="E40" s="99"/>
      <c r="F40" s="119"/>
      <c r="H40" s="98"/>
      <c r="I40" s="240"/>
      <c r="J40" s="99"/>
      <c r="K40" s="111"/>
      <c r="L40" s="132"/>
      <c r="M40" s="147"/>
      <c r="N40" s="119"/>
    </row>
    <row r="41" spans="1:14">
      <c r="A41" s="98"/>
      <c r="B41" s="157"/>
      <c r="C41" s="99"/>
      <c r="D41" s="99"/>
      <c r="E41" s="99"/>
      <c r="F41" s="119"/>
      <c r="H41" s="98"/>
      <c r="I41" s="99"/>
      <c r="J41" s="99"/>
      <c r="K41" s="111"/>
      <c r="L41" s="132"/>
      <c r="M41" s="147"/>
      <c r="N41" s="119"/>
    </row>
    <row r="42" spans="1:14" ht="15">
      <c r="A42" s="108"/>
      <c r="B42" s="99"/>
      <c r="C42" s="28"/>
      <c r="D42" s="13"/>
      <c r="E42" s="99"/>
      <c r="F42" s="158"/>
      <c r="H42" s="98"/>
      <c r="I42" s="99"/>
      <c r="J42" s="99"/>
      <c r="K42" s="99"/>
      <c r="L42" s="99"/>
      <c r="M42" s="99"/>
      <c r="N42" s="138"/>
    </row>
    <row r="43" spans="1:14">
      <c r="A43" s="131"/>
      <c r="B43" s="159"/>
      <c r="C43" s="160"/>
      <c r="D43" s="13"/>
      <c r="E43" s="99"/>
      <c r="F43" s="161"/>
      <c r="H43" s="98"/>
      <c r="I43" s="99"/>
      <c r="J43" s="99"/>
      <c r="K43" s="99"/>
      <c r="L43" s="99"/>
      <c r="M43" s="99"/>
      <c r="N43" s="119"/>
    </row>
    <row r="44" spans="1:14">
      <c r="A44" s="139"/>
      <c r="B44" s="140"/>
      <c r="C44" s="162"/>
      <c r="D44" s="163"/>
      <c r="E44" s="127"/>
      <c r="F44" s="164"/>
      <c r="H44" s="126"/>
      <c r="I44" s="127"/>
      <c r="J44" s="127"/>
      <c r="K44" s="127"/>
      <c r="L44" s="127"/>
      <c r="M44" s="127"/>
      <c r="N44" s="129"/>
    </row>
    <row r="45" spans="1:14" ht="25" hidden="1">
      <c r="A45" s="308" t="s">
        <v>160</v>
      </c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</row>
    <row r="46" spans="1:14" hidden="1">
      <c r="A46" s="4" t="s">
        <v>1</v>
      </c>
      <c r="B46" s="25" t="s">
        <v>1</v>
      </c>
      <c r="C46" s="3" t="s">
        <v>1</v>
      </c>
      <c r="D46" s="19" t="s">
        <v>1</v>
      </c>
      <c r="E46" s="19" t="s">
        <v>1</v>
      </c>
      <c r="F46" s="22" t="s">
        <v>1</v>
      </c>
      <c r="J46" s="60"/>
    </row>
    <row r="47" spans="1:14" ht="18" hidden="1">
      <c r="A47" s="41" t="s">
        <v>138</v>
      </c>
      <c r="B47" s="25"/>
      <c r="C47" s="3"/>
      <c r="D47" s="19"/>
      <c r="E47" s="19"/>
      <c r="F47" s="22" t="s">
        <v>1</v>
      </c>
      <c r="J47" s="35" t="s">
        <v>1</v>
      </c>
    </row>
    <row r="48" spans="1:14" hidden="1">
      <c r="A48" s="27" t="s">
        <v>155</v>
      </c>
    </row>
    <row r="49" spans="1:2" customFormat="1" hidden="1">
      <c r="A49" s="166" t="s">
        <v>156</v>
      </c>
    </row>
    <row r="50" spans="1:2" customFormat="1" ht="18" hidden="1">
      <c r="A50" s="41" t="s">
        <v>139</v>
      </c>
    </row>
    <row r="51" spans="1:2" customFormat="1" hidden="1">
      <c r="A51" s="27" t="s">
        <v>157</v>
      </c>
    </row>
    <row r="52" spans="1:2" customFormat="1" hidden="1">
      <c r="A52" s="27" t="s">
        <v>161</v>
      </c>
    </row>
    <row r="53" spans="1:2" customFormat="1" hidden="1">
      <c r="A53" s="166" t="s">
        <v>145</v>
      </c>
    </row>
    <row r="54" spans="1:2" customFormat="1" ht="18" hidden="1">
      <c r="A54" s="41" t="s">
        <v>144</v>
      </c>
    </row>
    <row r="55" spans="1:2" customFormat="1" hidden="1">
      <c r="A55" s="27" t="s">
        <v>158</v>
      </c>
    </row>
    <row r="56" spans="1:2" customFormat="1" hidden="1">
      <c r="A56" s="166" t="s">
        <v>159</v>
      </c>
    </row>
    <row r="57" spans="1:2" customFormat="1" ht="18" hidden="1">
      <c r="A57" s="41" t="s">
        <v>141</v>
      </c>
    </row>
    <row r="58" spans="1:2" customFormat="1" hidden="1">
      <c r="A58" s="27" t="s">
        <v>146</v>
      </c>
    </row>
    <row r="59" spans="1:2" customFormat="1" hidden="1">
      <c r="A59" s="166" t="s">
        <v>147</v>
      </c>
      <c r="B59" s="5"/>
    </row>
    <row r="60" spans="1:2" customFormat="1" ht="18" hidden="1">
      <c r="A60" s="41" t="s">
        <v>142</v>
      </c>
    </row>
    <row r="61" spans="1:2" customFormat="1" hidden="1">
      <c r="A61" s="166" t="s">
        <v>149</v>
      </c>
    </row>
    <row r="62" spans="1:2" customFormat="1" hidden="1">
      <c r="A62" s="166" t="s">
        <v>148</v>
      </c>
    </row>
    <row r="63" spans="1:2" customFormat="1" ht="18" hidden="1">
      <c r="A63" s="41" t="s">
        <v>143</v>
      </c>
    </row>
    <row r="64" spans="1:2" customFormat="1" hidden="1">
      <c r="A64" s="166" t="s">
        <v>150</v>
      </c>
    </row>
    <row r="65" spans="1:7" hidden="1">
      <c r="A65" s="166" t="s">
        <v>151</v>
      </c>
      <c r="G65"/>
    </row>
    <row r="66" spans="1:7">
      <c r="A66" s="56"/>
      <c r="G66"/>
    </row>
    <row r="67" spans="1:7">
      <c r="A67" s="56"/>
      <c r="B67" s="57"/>
      <c r="G67"/>
    </row>
    <row r="68" spans="1:7">
      <c r="A68" s="56"/>
      <c r="G68"/>
    </row>
    <row r="69" spans="1:7">
      <c r="G69"/>
    </row>
    <row r="70" spans="1:7" ht="18">
      <c r="A70" s="45"/>
      <c r="G70"/>
    </row>
    <row r="71" spans="1:7">
      <c r="A71" s="56"/>
      <c r="G71"/>
    </row>
    <row r="72" spans="1:7">
      <c r="A72" s="27"/>
      <c r="G72"/>
    </row>
    <row r="73" spans="1:7">
      <c r="A73" s="56"/>
      <c r="G73"/>
    </row>
    <row r="74" spans="1:7">
      <c r="A74" s="27"/>
      <c r="G74"/>
    </row>
    <row r="75" spans="1:7">
      <c r="A75" s="56"/>
      <c r="G75"/>
    </row>
    <row r="76" spans="1:7">
      <c r="A76" s="27"/>
      <c r="G76"/>
    </row>
    <row r="77" spans="1:7">
      <c r="A77" s="56"/>
      <c r="G77"/>
    </row>
    <row r="78" spans="1:7">
      <c r="G78"/>
    </row>
    <row r="79" spans="1:7" ht="18">
      <c r="A79" s="41"/>
      <c r="G79"/>
    </row>
  </sheetData>
  <mergeCells count="17">
    <mergeCell ref="A45:N45"/>
    <mergeCell ref="A34:F34"/>
    <mergeCell ref="A35:F35"/>
    <mergeCell ref="A32:F32"/>
    <mergeCell ref="H32:N32"/>
    <mergeCell ref="H36:N36"/>
    <mergeCell ref="A22:F22"/>
    <mergeCell ref="A20:F20"/>
    <mergeCell ref="A29:F29"/>
    <mergeCell ref="A37:B37"/>
    <mergeCell ref="L1:N1"/>
    <mergeCell ref="A6:F6"/>
    <mergeCell ref="H6:N6"/>
    <mergeCell ref="A19:F19"/>
    <mergeCell ref="H19:N19"/>
    <mergeCell ref="M26:N26"/>
    <mergeCell ref="M27:N27"/>
  </mergeCells>
  <conditionalFormatting sqref="B36 K12 B31 B21 B44 B23:B27">
    <cfRule type="dataBar" priority="12">
      <dataBar>
        <cfvo type="num" val="0"/>
        <cfvo type="percent" val="100"/>
        <color rgb="FF00B050"/>
      </dataBar>
    </cfRule>
  </conditionalFormatting>
  <conditionalFormatting sqref="K40:K41">
    <cfRule type="iconSet" priority="10">
      <iconSet>
        <cfvo type="percent" val="0"/>
        <cfvo type="num" val="0.7"/>
        <cfvo type="num" val="0.75"/>
      </iconSet>
    </cfRule>
  </conditionalFormatting>
  <conditionalFormatting sqref="B38">
    <cfRule type="dataBar" priority="8">
      <dataBar>
        <cfvo type="num" val="$B$38"/>
        <cfvo type="num" val="1"/>
        <color rgb="FF638EC6"/>
      </dataBar>
    </cfRule>
  </conditionalFormatting>
  <conditionalFormatting sqref="K9:K11">
    <cfRule type="dataBar" priority="6">
      <dataBar>
        <cfvo type="num" val="0"/>
        <cfvo type="num" val="1"/>
        <color rgb="FF00B050"/>
      </dataBar>
    </cfRule>
  </conditionalFormatting>
  <conditionalFormatting sqref="K38">
    <cfRule type="iconSet" priority="5">
      <iconSet>
        <cfvo type="percent" val="0"/>
        <cfvo type="num" val="0.84"/>
        <cfvo type="num" val="$M$38"/>
      </iconSet>
    </cfRule>
  </conditionalFormatting>
  <conditionalFormatting sqref="B30">
    <cfRule type="iconSet" priority="3">
      <iconSet>
        <cfvo type="percent" val="0"/>
        <cfvo type="num" val="0.8"/>
        <cfvo type="num" val="0.88"/>
      </iconSet>
    </cfRule>
  </conditionalFormatting>
  <conditionalFormatting sqref="B43">
    <cfRule type="iconSet" priority="2">
      <iconSet>
        <cfvo type="percent" val="0"/>
        <cfvo type="num" val="0.82"/>
        <cfvo type="num" val="0.9"/>
      </iconSet>
    </cfRule>
  </conditionalFormatting>
  <conditionalFormatting sqref="B39">
    <cfRule type="iconSet" priority="1">
      <iconSet>
        <cfvo type="percent" val="0"/>
        <cfvo type="num" val="0.11"/>
        <cfvo type="num" val="0.14000000000000001"/>
      </iconSet>
    </cfRule>
  </conditionalFormatting>
  <printOptions horizontalCentered="1" verticalCentered="1"/>
  <pageMargins left="0.2" right="0.2" top="0.25" bottom="0.25" header="0.3" footer="0.3"/>
  <pageSetup scale="8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"/>
  <sheetViews>
    <sheetView showGridLines="0" workbookViewId="0">
      <selection activeCell="J49" sqref="J49"/>
    </sheetView>
  </sheetViews>
  <sheetFormatPr baseColWidth="10" defaultColWidth="8.83203125" defaultRowHeight="14" x14ac:dyDescent="0"/>
  <cols>
    <col min="1" max="1" width="20.6640625" customWidth="1"/>
    <col min="2" max="2" width="15" customWidth="1"/>
    <col min="3" max="3" width="8.6640625" customWidth="1"/>
    <col min="4" max="4" width="9.33203125" bestFit="1" customWidth="1"/>
    <col min="5" max="5" width="1.83203125" customWidth="1"/>
    <col min="6" max="6" width="9.5" customWidth="1"/>
    <col min="7" max="7" width="2" style="5" customWidth="1"/>
    <col min="8" max="8" width="3.33203125" customWidth="1"/>
    <col min="10" max="11" width="13.1640625" customWidth="1"/>
    <col min="12" max="12" width="7" customWidth="1"/>
    <col min="13" max="13" width="12" customWidth="1"/>
    <col min="14" max="14" width="15.5" customWidth="1"/>
    <col min="15" max="15" width="6" customWidth="1"/>
    <col min="16" max="20" width="0" hidden="1" customWidth="1"/>
    <col min="21" max="22" width="9.1640625" hidden="1" customWidth="1"/>
  </cols>
  <sheetData>
    <row r="1" spans="1:22" ht="23">
      <c r="A1" s="6" t="s">
        <v>340</v>
      </c>
      <c r="L1" s="309">
        <f>'June''12 Front Page'!L1:N1</f>
        <v>41078</v>
      </c>
      <c r="M1" s="309"/>
      <c r="N1" s="309"/>
    </row>
    <row r="2" spans="1:22">
      <c r="J2" s="8" t="s">
        <v>1</v>
      </c>
      <c r="K2" t="s">
        <v>1</v>
      </c>
    </row>
    <row r="3" spans="1:22">
      <c r="J3" s="8"/>
    </row>
    <row r="4" spans="1:22">
      <c r="J4" s="8"/>
    </row>
    <row r="5" spans="1:22" ht="9" customHeight="1">
      <c r="A5" s="17"/>
    </row>
    <row r="6" spans="1:22" ht="18">
      <c r="A6" s="311" t="s">
        <v>342</v>
      </c>
      <c r="B6" s="312"/>
      <c r="C6" s="312"/>
      <c r="D6" s="312"/>
      <c r="E6" s="312"/>
      <c r="F6" s="313"/>
      <c r="G6" s="16"/>
      <c r="H6" s="311" t="s">
        <v>341</v>
      </c>
      <c r="I6" s="312"/>
      <c r="J6" s="312"/>
      <c r="K6" s="312"/>
      <c r="L6" s="312"/>
      <c r="M6" s="312"/>
      <c r="N6" s="313"/>
    </row>
    <row r="7" spans="1:22">
      <c r="A7" s="98"/>
      <c r="B7" s="99"/>
      <c r="C7" s="99"/>
      <c r="D7" s="99"/>
      <c r="E7" s="99"/>
      <c r="F7" s="100"/>
      <c r="H7" s="98"/>
      <c r="I7" s="99"/>
      <c r="J7" s="99"/>
      <c r="K7" s="106"/>
      <c r="L7" s="28"/>
      <c r="M7" s="28"/>
      <c r="N7" s="107"/>
    </row>
    <row r="8" spans="1:22" ht="15">
      <c r="A8" s="101"/>
      <c r="B8" s="102"/>
      <c r="C8" s="102"/>
      <c r="D8" s="102"/>
      <c r="E8" s="102"/>
      <c r="F8" s="100"/>
      <c r="H8" s="108"/>
      <c r="I8" s="99"/>
      <c r="J8" s="99"/>
      <c r="K8" s="99"/>
      <c r="L8" s="99"/>
      <c r="M8" s="99"/>
      <c r="N8" s="109"/>
    </row>
    <row r="9" spans="1:22">
      <c r="A9" s="101"/>
      <c r="B9" s="102"/>
      <c r="C9" s="102"/>
      <c r="D9" s="102"/>
      <c r="E9" s="102"/>
      <c r="F9" s="100"/>
      <c r="H9" s="98"/>
      <c r="I9" s="99"/>
      <c r="J9" s="110"/>
      <c r="K9" s="111"/>
      <c r="L9" s="112"/>
      <c r="M9" s="183"/>
      <c r="N9" s="114"/>
      <c r="Q9" t="s">
        <v>1</v>
      </c>
      <c r="R9" t="s">
        <v>152</v>
      </c>
      <c r="S9" t="s">
        <v>153</v>
      </c>
      <c r="U9" t="s">
        <v>152</v>
      </c>
      <c r="V9" t="s">
        <v>153</v>
      </c>
    </row>
    <row r="10" spans="1:22">
      <c r="A10" s="101"/>
      <c r="B10" s="102"/>
      <c r="C10" s="102"/>
      <c r="D10" s="102"/>
      <c r="E10" s="102"/>
      <c r="F10" s="100"/>
      <c r="H10" s="98"/>
      <c r="I10" s="99"/>
      <c r="J10" s="110"/>
      <c r="K10" s="111"/>
      <c r="L10" s="112"/>
      <c r="M10" s="183"/>
      <c r="N10" s="114"/>
      <c r="Q10">
        <v>5</v>
      </c>
      <c r="R10">
        <v>42</v>
      </c>
      <c r="S10">
        <v>44</v>
      </c>
      <c r="U10" s="169">
        <f>R10/($R10+$S10)</f>
        <v>0.48837209302325579</v>
      </c>
      <c r="V10" s="169">
        <f>S10/($R10+$S10)</f>
        <v>0.51162790697674421</v>
      </c>
    </row>
    <row r="11" spans="1:22">
      <c r="A11" s="101"/>
      <c r="B11" s="102"/>
      <c r="C11" s="102"/>
      <c r="D11" s="102"/>
      <c r="E11" s="102"/>
      <c r="F11" s="100"/>
      <c r="H11" s="98"/>
      <c r="I11" s="99"/>
      <c r="J11" s="110"/>
      <c r="K11" s="111"/>
      <c r="L11" s="115"/>
      <c r="M11" s="49"/>
      <c r="N11" s="116"/>
      <c r="O11" s="36"/>
      <c r="Q11">
        <v>6</v>
      </c>
      <c r="R11">
        <v>42</v>
      </c>
      <c r="S11">
        <v>48</v>
      </c>
      <c r="U11" s="169">
        <f t="shared" ref="U11:V13" si="0">R11/($R11+$S11)</f>
        <v>0.46666666666666667</v>
      </c>
      <c r="V11" s="169">
        <f t="shared" si="0"/>
        <v>0.53333333333333333</v>
      </c>
    </row>
    <row r="12" spans="1:22">
      <c r="A12" s="101"/>
      <c r="B12" s="102"/>
      <c r="C12" s="102"/>
      <c r="D12" s="102"/>
      <c r="E12" s="102"/>
      <c r="F12" s="100"/>
      <c r="H12" s="98"/>
      <c r="I12" s="102"/>
      <c r="J12" s="110"/>
      <c r="K12" s="111"/>
      <c r="L12" s="117"/>
      <c r="M12" s="49"/>
      <c r="N12" s="118"/>
      <c r="Q12">
        <v>7</v>
      </c>
      <c r="R12">
        <v>43</v>
      </c>
      <c r="S12">
        <v>45</v>
      </c>
      <c r="U12" s="169">
        <f t="shared" si="0"/>
        <v>0.48863636363636365</v>
      </c>
      <c r="V12" s="169">
        <f t="shared" si="0"/>
        <v>0.51136363636363635</v>
      </c>
    </row>
    <row r="13" spans="1:22">
      <c r="A13" s="101"/>
      <c r="B13" s="102"/>
      <c r="C13" s="102"/>
      <c r="D13" s="102"/>
      <c r="E13" s="102"/>
      <c r="F13" s="100"/>
      <c r="H13" s="98"/>
      <c r="I13" s="99"/>
      <c r="J13" s="99"/>
      <c r="K13" s="99"/>
      <c r="L13" s="99"/>
      <c r="M13" s="99"/>
      <c r="N13" s="119"/>
      <c r="Q13">
        <v>8</v>
      </c>
      <c r="R13">
        <v>44</v>
      </c>
      <c r="S13">
        <v>35</v>
      </c>
      <c r="U13" s="169">
        <f t="shared" si="0"/>
        <v>0.55696202531645567</v>
      </c>
      <c r="V13" s="169">
        <f t="shared" si="0"/>
        <v>0.44303797468354428</v>
      </c>
    </row>
    <row r="14" spans="1:22" ht="15">
      <c r="A14" s="101"/>
      <c r="B14" s="102"/>
      <c r="C14" s="102"/>
      <c r="D14" s="102"/>
      <c r="E14" s="102"/>
      <c r="F14" s="100"/>
      <c r="H14" s="108"/>
      <c r="I14" s="102"/>
      <c r="J14" s="120"/>
      <c r="K14" s="28"/>
      <c r="L14" s="28"/>
      <c r="M14" s="28"/>
      <c r="N14" s="119"/>
    </row>
    <row r="15" spans="1:22">
      <c r="A15" s="101"/>
      <c r="B15" s="102"/>
      <c r="C15" s="102"/>
      <c r="D15" s="102"/>
      <c r="E15" s="102"/>
      <c r="F15" s="100"/>
      <c r="H15" s="98"/>
      <c r="I15" s="99"/>
      <c r="J15" s="110"/>
      <c r="K15" s="121"/>
      <c r="L15" s="122"/>
      <c r="M15" s="123"/>
      <c r="N15" s="119"/>
      <c r="Q15" t="s">
        <v>154</v>
      </c>
      <c r="R15">
        <v>50</v>
      </c>
      <c r="S15">
        <v>52</v>
      </c>
      <c r="U15" s="169">
        <f t="shared" ref="U15:V16" si="1">R15/($R15+$S15)</f>
        <v>0.49019607843137253</v>
      </c>
      <c r="V15" s="169">
        <f t="shared" si="1"/>
        <v>0.50980392156862742</v>
      </c>
    </row>
    <row r="16" spans="1:22">
      <c r="A16" s="101"/>
      <c r="B16" s="102"/>
      <c r="C16" s="102"/>
      <c r="D16" s="102"/>
      <c r="E16" s="102"/>
      <c r="F16" s="100"/>
      <c r="H16" s="98"/>
      <c r="I16" s="99"/>
      <c r="J16" s="110"/>
      <c r="K16" s="124"/>
      <c r="L16" s="122"/>
      <c r="M16" s="125"/>
      <c r="N16" s="119"/>
      <c r="Q16">
        <v>1</v>
      </c>
      <c r="R16">
        <v>49</v>
      </c>
      <c r="S16">
        <v>55</v>
      </c>
      <c r="U16" s="169">
        <f t="shared" si="1"/>
        <v>0.47115384615384615</v>
      </c>
      <c r="V16" s="169">
        <f t="shared" si="1"/>
        <v>0.52884615384615385</v>
      </c>
    </row>
    <row r="17" spans="1:19">
      <c r="A17" s="101"/>
      <c r="B17" s="102"/>
      <c r="C17" s="102"/>
      <c r="D17" s="102"/>
      <c r="E17" s="102"/>
      <c r="F17" s="100"/>
      <c r="H17" s="98"/>
      <c r="I17" s="99"/>
      <c r="J17" s="99"/>
      <c r="K17" s="99"/>
      <c r="L17" s="99"/>
      <c r="M17" s="99"/>
      <c r="N17" s="119"/>
    </row>
    <row r="18" spans="1:19">
      <c r="A18" s="103"/>
      <c r="B18" s="104"/>
      <c r="C18" s="104"/>
      <c r="D18" s="104"/>
      <c r="E18" s="104"/>
      <c r="F18" s="105"/>
      <c r="H18" s="126"/>
      <c r="I18" s="127"/>
      <c r="J18" s="127"/>
      <c r="K18" s="128"/>
      <c r="L18" s="128"/>
      <c r="M18" s="127"/>
      <c r="N18" s="129"/>
    </row>
    <row r="19" spans="1:19" ht="18">
      <c r="A19" s="325" t="s">
        <v>343</v>
      </c>
      <c r="B19" s="326"/>
      <c r="C19" s="326"/>
      <c r="D19" s="326"/>
      <c r="E19" s="326"/>
      <c r="F19" s="327"/>
      <c r="H19" s="311" t="s">
        <v>391</v>
      </c>
      <c r="I19" s="312"/>
      <c r="J19" s="312"/>
      <c r="K19" s="312"/>
      <c r="L19" s="312"/>
      <c r="M19" s="312"/>
      <c r="N19" s="313"/>
      <c r="O19" s="97"/>
      <c r="P19" s="97"/>
      <c r="Q19" s="97"/>
      <c r="R19" s="97"/>
      <c r="S19" s="97"/>
    </row>
    <row r="20" spans="1:19" ht="15">
      <c r="A20" s="130"/>
      <c r="B20" s="183"/>
      <c r="C20" s="183"/>
      <c r="D20" s="99"/>
      <c r="E20" s="99"/>
      <c r="F20" s="119"/>
      <c r="H20" s="108"/>
      <c r="I20" s="99"/>
      <c r="J20" s="99"/>
      <c r="K20" s="99"/>
      <c r="L20" s="144"/>
      <c r="M20" s="7"/>
      <c r="N20" s="119"/>
    </row>
    <row r="21" spans="1:19">
      <c r="A21" s="131"/>
      <c r="B21" s="111"/>
      <c r="C21" s="132"/>
      <c r="D21" s="183"/>
      <c r="E21" s="133"/>
      <c r="F21" s="119"/>
      <c r="H21" s="168"/>
      <c r="I21" s="99"/>
      <c r="J21" s="167"/>
      <c r="K21" s="145"/>
      <c r="L21" s="146"/>
      <c r="M21" s="32"/>
      <c r="N21" s="119"/>
    </row>
    <row r="22" spans="1:19">
      <c r="A22" s="314"/>
      <c r="B22" s="315"/>
      <c r="C22" s="315"/>
      <c r="D22" s="315"/>
      <c r="E22" s="315"/>
      <c r="F22" s="316"/>
      <c r="H22" s="98"/>
      <c r="I22" s="99"/>
      <c r="J22" s="167"/>
      <c r="K22" s="145"/>
      <c r="L22" s="146"/>
      <c r="M22" s="147"/>
      <c r="N22" s="119"/>
    </row>
    <row r="23" spans="1:19">
      <c r="A23" s="131"/>
      <c r="B23" s="111"/>
      <c r="C23" s="132"/>
      <c r="D23" s="183"/>
      <c r="E23" s="133"/>
      <c r="F23" s="119"/>
      <c r="H23" s="98"/>
      <c r="I23" s="99"/>
      <c r="J23" s="110"/>
      <c r="K23" s="145"/>
      <c r="L23" s="146"/>
      <c r="M23" s="32"/>
      <c r="N23" s="119"/>
    </row>
    <row r="24" spans="1:19">
      <c r="A24" s="131"/>
      <c r="B24" s="111"/>
      <c r="C24" s="132"/>
      <c r="D24" s="183"/>
      <c r="E24" s="133"/>
      <c r="F24" s="119"/>
      <c r="H24" s="98"/>
      <c r="I24" s="99"/>
      <c r="J24" s="110"/>
      <c r="K24" s="145"/>
      <c r="L24" s="146"/>
      <c r="M24" s="32"/>
      <c r="N24" s="119"/>
    </row>
    <row r="25" spans="1:19">
      <c r="A25" s="131"/>
      <c r="B25" s="111"/>
      <c r="C25" s="132"/>
      <c r="D25" s="183"/>
      <c r="E25" s="99"/>
      <c r="F25" s="109"/>
      <c r="H25" s="98"/>
      <c r="I25" s="99"/>
      <c r="J25" s="99"/>
      <c r="K25" s="110"/>
      <c r="L25" s="183"/>
      <c r="M25" s="147"/>
      <c r="N25" s="119"/>
    </row>
    <row r="26" spans="1:19">
      <c r="A26" s="131"/>
      <c r="B26" s="134"/>
      <c r="C26" s="183"/>
      <c r="D26" s="183"/>
      <c r="E26" s="99"/>
      <c r="F26" s="119"/>
      <c r="H26" s="98"/>
      <c r="I26" s="99"/>
      <c r="J26" s="99"/>
      <c r="K26" s="110"/>
      <c r="L26" s="183"/>
      <c r="M26" s="147"/>
      <c r="N26" s="119"/>
    </row>
    <row r="27" spans="1:19">
      <c r="A27" s="131"/>
      <c r="B27" s="134"/>
      <c r="C27" s="183"/>
      <c r="D27" s="183"/>
      <c r="E27" s="99"/>
      <c r="F27" s="119"/>
      <c r="H27" s="98"/>
      <c r="I27" s="99"/>
      <c r="J27" s="99"/>
      <c r="K27" s="110"/>
      <c r="L27" s="183"/>
      <c r="M27" s="147"/>
      <c r="N27" s="119"/>
    </row>
    <row r="28" spans="1:19" ht="15">
      <c r="A28" s="108"/>
      <c r="B28" s="99"/>
      <c r="C28" s="99"/>
      <c r="D28" s="99"/>
      <c r="E28" s="28"/>
      <c r="F28" s="135"/>
      <c r="H28" s="98"/>
      <c r="I28" s="99"/>
      <c r="J28" s="99"/>
      <c r="K28" s="110"/>
      <c r="L28" s="183"/>
      <c r="M28" s="147"/>
      <c r="N28" s="119"/>
    </row>
    <row r="29" spans="1:19">
      <c r="A29" s="131"/>
      <c r="B29" s="111"/>
      <c r="C29" s="136"/>
      <c r="D29" s="183"/>
      <c r="E29" s="133"/>
      <c r="F29" s="119"/>
      <c r="H29" s="98"/>
      <c r="I29" s="99"/>
      <c r="J29" s="99"/>
      <c r="K29" s="99"/>
      <c r="L29" s="99"/>
      <c r="M29" s="99"/>
      <c r="N29" s="119"/>
    </row>
    <row r="30" spans="1:19">
      <c r="A30" s="131"/>
      <c r="B30" s="111"/>
      <c r="C30" s="137"/>
      <c r="D30" s="183"/>
      <c r="E30" s="99"/>
      <c r="F30" s="184"/>
      <c r="H30" s="98"/>
      <c r="I30" s="99"/>
      <c r="J30" s="99"/>
      <c r="K30" s="28"/>
      <c r="L30" s="28"/>
      <c r="M30" s="28"/>
      <c r="N30" s="107"/>
    </row>
    <row r="31" spans="1:19">
      <c r="A31" s="139"/>
      <c r="B31" s="140"/>
      <c r="C31" s="141"/>
      <c r="D31" s="142"/>
      <c r="E31" s="127"/>
      <c r="F31" s="143"/>
      <c r="H31" s="126"/>
      <c r="I31" s="127"/>
      <c r="J31" s="148"/>
      <c r="K31" s="149"/>
      <c r="L31" s="150"/>
      <c r="M31" s="151"/>
      <c r="N31" s="152"/>
    </row>
    <row r="32" spans="1:19" ht="18">
      <c r="A32" s="311" t="s">
        <v>346</v>
      </c>
      <c r="B32" s="312"/>
      <c r="C32" s="312"/>
      <c r="D32" s="312"/>
      <c r="E32" s="312"/>
      <c r="F32" s="313"/>
      <c r="H32" s="311" t="s">
        <v>0</v>
      </c>
      <c r="I32" s="312"/>
      <c r="J32" s="312"/>
      <c r="K32" s="312"/>
      <c r="L32" s="312"/>
      <c r="M32" s="312"/>
      <c r="N32" s="313"/>
    </row>
    <row r="33" spans="1:14" ht="15">
      <c r="A33" s="108"/>
      <c r="B33" s="249"/>
      <c r="C33" s="28"/>
      <c r="D33" s="13"/>
      <c r="E33" s="13"/>
      <c r="F33" s="107"/>
      <c r="H33" s="108"/>
      <c r="I33" s="99"/>
      <c r="J33" s="99"/>
      <c r="K33" s="28"/>
      <c r="L33" s="28"/>
      <c r="M33" s="28"/>
      <c r="N33" s="119"/>
    </row>
    <row r="34" spans="1:14" ht="15">
      <c r="A34" s="332"/>
      <c r="B34" s="333"/>
      <c r="C34" s="333"/>
      <c r="D34" s="333"/>
      <c r="E34" s="333"/>
      <c r="F34" s="334"/>
      <c r="H34" s="108"/>
      <c r="I34" s="99"/>
      <c r="J34" s="99"/>
      <c r="K34" s="28"/>
      <c r="L34" s="28"/>
      <c r="M34" s="28"/>
      <c r="N34" s="119"/>
    </row>
    <row r="35" spans="1:14" ht="15">
      <c r="A35" s="332"/>
      <c r="B35" s="333"/>
      <c r="C35" s="333"/>
      <c r="D35" s="333"/>
      <c r="E35" s="333"/>
      <c r="F35" s="334"/>
      <c r="H35" s="98"/>
      <c r="I35" s="99"/>
      <c r="J35" s="99"/>
      <c r="K35" s="99"/>
      <c r="L35" s="99"/>
      <c r="M35" s="99"/>
      <c r="N35" s="119"/>
    </row>
    <row r="36" spans="1:14" ht="15">
      <c r="A36" s="155"/>
      <c r="B36" s="134"/>
      <c r="C36" s="132"/>
      <c r="D36" s="132"/>
      <c r="E36" s="9"/>
      <c r="F36" s="248"/>
      <c r="H36" s="314"/>
      <c r="I36" s="315"/>
      <c r="J36" s="315"/>
      <c r="K36" s="315"/>
      <c r="L36" s="315"/>
      <c r="M36" s="315"/>
      <c r="N36" s="316"/>
    </row>
    <row r="37" spans="1:14">
      <c r="A37" s="131"/>
      <c r="B37" s="134"/>
      <c r="C37" s="247"/>
      <c r="D37" s="132"/>
      <c r="E37" s="156"/>
      <c r="F37" s="248"/>
      <c r="H37" s="98"/>
      <c r="I37" s="99"/>
      <c r="J37" s="99"/>
      <c r="K37" s="99"/>
      <c r="L37" s="99"/>
      <c r="M37" s="99"/>
      <c r="N37" s="119"/>
    </row>
    <row r="38" spans="1:14">
      <c r="A38" s="131"/>
      <c r="B38" s="134"/>
      <c r="C38" s="247"/>
      <c r="D38" s="132"/>
      <c r="E38" s="99"/>
      <c r="F38" s="248"/>
      <c r="H38" s="98"/>
      <c r="I38" s="99"/>
      <c r="J38" s="99"/>
      <c r="K38" s="165"/>
      <c r="L38" s="132"/>
      <c r="M38" s="147"/>
      <c r="N38" s="119"/>
    </row>
    <row r="39" spans="1:14" ht="15">
      <c r="A39" s="131"/>
      <c r="B39" s="111"/>
      <c r="C39" s="147"/>
      <c r="D39" s="132"/>
      <c r="E39" s="122"/>
      <c r="F39" s="154"/>
      <c r="H39" s="98"/>
      <c r="I39" s="99"/>
      <c r="J39" s="99"/>
      <c r="K39" s="99"/>
      <c r="L39" s="99"/>
      <c r="M39" s="99"/>
      <c r="N39" s="184"/>
    </row>
    <row r="40" spans="1:14">
      <c r="A40" s="98"/>
      <c r="B40" s="157"/>
      <c r="C40" s="99"/>
      <c r="D40" s="99"/>
      <c r="E40" s="99"/>
      <c r="F40" s="119"/>
      <c r="H40" s="98"/>
      <c r="I40" s="99"/>
      <c r="J40" s="99"/>
      <c r="K40" s="111"/>
      <c r="L40" s="132"/>
      <c r="M40" s="147"/>
      <c r="N40" s="119"/>
    </row>
    <row r="41" spans="1:14">
      <c r="A41" s="98"/>
      <c r="B41" s="157"/>
      <c r="C41" s="99"/>
      <c r="D41" s="99"/>
      <c r="E41" s="99"/>
      <c r="F41" s="119"/>
      <c r="H41" s="98"/>
      <c r="I41" s="99"/>
      <c r="J41" s="99"/>
      <c r="K41" s="111"/>
      <c r="L41" s="132"/>
      <c r="M41" s="147"/>
      <c r="N41" s="119"/>
    </row>
    <row r="42" spans="1:14" ht="15">
      <c r="A42" s="108"/>
      <c r="B42" s="99"/>
      <c r="C42" s="28"/>
      <c r="D42" s="13"/>
      <c r="E42" s="99"/>
      <c r="F42" s="158"/>
      <c r="H42" s="98"/>
      <c r="I42" s="99"/>
      <c r="J42" s="99"/>
      <c r="K42" s="99"/>
      <c r="L42" s="99"/>
      <c r="M42" s="99"/>
      <c r="N42" s="184"/>
    </row>
    <row r="43" spans="1:14">
      <c r="A43" s="131"/>
      <c r="B43" s="159"/>
      <c r="C43" s="160"/>
      <c r="D43" s="13"/>
      <c r="E43" s="99"/>
      <c r="F43" s="161"/>
      <c r="H43" s="98"/>
      <c r="I43" s="99"/>
      <c r="J43" s="99"/>
      <c r="K43" s="99"/>
      <c r="L43" s="99"/>
      <c r="M43" s="99"/>
      <c r="N43" s="119"/>
    </row>
    <row r="44" spans="1:14">
      <c r="A44" s="139"/>
      <c r="B44" s="140"/>
      <c r="C44" s="162"/>
      <c r="D44" s="163"/>
      <c r="E44" s="127"/>
      <c r="F44" s="164"/>
      <c r="H44" s="126"/>
      <c r="I44" s="127"/>
      <c r="J44" s="127"/>
      <c r="K44" s="127"/>
      <c r="L44" s="127"/>
      <c r="M44" s="127"/>
      <c r="N44" s="129"/>
    </row>
    <row r="45" spans="1:14" ht="25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</row>
    <row r="46" spans="1:14">
      <c r="A46" s="4"/>
      <c r="B46" s="25"/>
      <c r="C46" s="3"/>
      <c r="D46" s="19"/>
      <c r="E46" s="19"/>
      <c r="F46" s="22"/>
      <c r="J46" s="60"/>
    </row>
    <row r="47" spans="1:14" ht="18">
      <c r="A47" s="41"/>
      <c r="B47" s="25"/>
      <c r="C47" s="3"/>
      <c r="D47" s="19"/>
      <c r="E47" s="19"/>
      <c r="F47" s="22"/>
      <c r="J47" s="35"/>
    </row>
    <row r="48" spans="1:14">
      <c r="A48" s="27"/>
    </row>
    <row r="49" spans="1:2" customFormat="1">
      <c r="A49" s="166"/>
    </row>
    <row r="50" spans="1:2" customFormat="1" ht="18">
      <c r="A50" s="41"/>
    </row>
    <row r="51" spans="1:2" customFormat="1">
      <c r="A51" s="27"/>
    </row>
    <row r="52" spans="1:2" customFormat="1">
      <c r="A52" s="27"/>
    </row>
    <row r="53" spans="1:2" customFormat="1">
      <c r="A53" s="166"/>
    </row>
    <row r="54" spans="1:2" customFormat="1" ht="18">
      <c r="A54" s="41"/>
    </row>
    <row r="55" spans="1:2" customFormat="1">
      <c r="A55" s="27"/>
    </row>
    <row r="56" spans="1:2" customFormat="1">
      <c r="A56" s="166"/>
    </row>
    <row r="57" spans="1:2" customFormat="1" ht="18">
      <c r="A57" s="41"/>
    </row>
    <row r="58" spans="1:2" customFormat="1">
      <c r="A58" s="27"/>
    </row>
    <row r="59" spans="1:2" customFormat="1">
      <c r="A59" s="166"/>
      <c r="B59" s="5"/>
    </row>
    <row r="60" spans="1:2" customFormat="1" ht="18">
      <c r="A60" s="41"/>
    </row>
    <row r="61" spans="1:2" customFormat="1">
      <c r="A61" s="166"/>
    </row>
    <row r="62" spans="1:2" customFormat="1">
      <c r="A62" s="166"/>
    </row>
    <row r="63" spans="1:2" customFormat="1" ht="18">
      <c r="A63" s="41"/>
    </row>
    <row r="64" spans="1:2" customFormat="1">
      <c r="A64" s="166"/>
    </row>
    <row r="65" spans="1:2" customFormat="1">
      <c r="A65" s="166"/>
    </row>
    <row r="66" spans="1:2" customFormat="1">
      <c r="A66" s="56"/>
    </row>
    <row r="67" spans="1:2" customFormat="1">
      <c r="A67" s="56"/>
      <c r="B67" s="57"/>
    </row>
    <row r="68" spans="1:2" customFormat="1">
      <c r="A68" s="56"/>
    </row>
    <row r="69" spans="1:2" customFormat="1"/>
    <row r="70" spans="1:2" customFormat="1" ht="18">
      <c r="A70" s="45"/>
    </row>
    <row r="71" spans="1:2" customFormat="1">
      <c r="A71" s="56"/>
    </row>
    <row r="72" spans="1:2" customFormat="1">
      <c r="A72" s="27"/>
    </row>
    <row r="73" spans="1:2" customFormat="1">
      <c r="A73" s="56"/>
    </row>
    <row r="74" spans="1:2" customFormat="1">
      <c r="A74" s="27"/>
    </row>
    <row r="75" spans="1:2" customFormat="1">
      <c r="A75" s="56"/>
    </row>
    <row r="76" spans="1:2" customFormat="1">
      <c r="A76" s="27"/>
    </row>
    <row r="77" spans="1:2" customFormat="1">
      <c r="A77" s="56"/>
    </row>
    <row r="78" spans="1:2" customFormat="1"/>
    <row r="79" spans="1:2" customFormat="1" ht="18">
      <c r="A79" s="41"/>
    </row>
  </sheetData>
  <mergeCells count="12">
    <mergeCell ref="A45:N45"/>
    <mergeCell ref="L1:N1"/>
    <mergeCell ref="A6:F6"/>
    <mergeCell ref="H6:N6"/>
    <mergeCell ref="A19:F19"/>
    <mergeCell ref="H19:N19"/>
    <mergeCell ref="A22:F22"/>
    <mergeCell ref="A32:F32"/>
    <mergeCell ref="H32:N32"/>
    <mergeCell ref="A34:F34"/>
    <mergeCell ref="A35:F35"/>
    <mergeCell ref="H36:N36"/>
  </mergeCells>
  <conditionalFormatting sqref="B36 K12 B31 B21 B44 B23:B27">
    <cfRule type="dataBar" priority="10">
      <dataBar>
        <cfvo type="num" val="0"/>
        <cfvo type="percent" val="100"/>
        <color rgb="FF00B050"/>
      </dataBar>
    </cfRule>
  </conditionalFormatting>
  <conditionalFormatting sqref="K40:K41">
    <cfRule type="iconSet" priority="9">
      <iconSet>
        <cfvo type="percent" val="0"/>
        <cfvo type="num" val="0.7"/>
        <cfvo type="num" val="0.75"/>
      </iconSet>
    </cfRule>
  </conditionalFormatting>
  <conditionalFormatting sqref="B38">
    <cfRule type="dataBar" priority="8">
      <dataBar>
        <cfvo type="num" val="$B$38"/>
        <cfvo type="num" val="1"/>
        <color rgb="FF638EC6"/>
      </dataBar>
    </cfRule>
  </conditionalFormatting>
  <conditionalFormatting sqref="B37">
    <cfRule type="dataBar" priority="7">
      <dataBar>
        <cfvo type="num" val="0"/>
        <cfvo type="num" val="1"/>
        <color rgb="FF638EC6"/>
      </dataBar>
    </cfRule>
  </conditionalFormatting>
  <conditionalFormatting sqref="K9:K11">
    <cfRule type="dataBar" priority="6">
      <dataBar>
        <cfvo type="num" val="0"/>
        <cfvo type="num" val="1"/>
        <color rgb="FF00B050"/>
      </dataBar>
    </cfRule>
  </conditionalFormatting>
  <conditionalFormatting sqref="K38">
    <cfRule type="iconSet" priority="5">
      <iconSet>
        <cfvo type="percent" val="0"/>
        <cfvo type="num" val="0.84"/>
        <cfvo type="num" val="$M$38"/>
      </iconSet>
    </cfRule>
  </conditionalFormatting>
  <conditionalFormatting sqref="B29">
    <cfRule type="iconSet" priority="4">
      <iconSet>
        <cfvo type="percent" val="0"/>
        <cfvo type="num" val="0.93"/>
        <cfvo type="num" val="0.95"/>
      </iconSet>
    </cfRule>
  </conditionalFormatting>
  <conditionalFormatting sqref="B30">
    <cfRule type="iconSet" priority="3">
      <iconSet>
        <cfvo type="percent" val="0"/>
        <cfvo type="num" val="0.8"/>
        <cfvo type="num" val="0.88"/>
      </iconSet>
    </cfRule>
  </conditionalFormatting>
  <conditionalFormatting sqref="B43">
    <cfRule type="iconSet" priority="2">
      <iconSet>
        <cfvo type="percent" val="0"/>
        <cfvo type="num" val="0.82"/>
        <cfvo type="num" val="0.9"/>
      </iconSet>
    </cfRule>
  </conditionalFormatting>
  <conditionalFormatting sqref="B39">
    <cfRule type="iconSet" priority="1">
      <iconSet>
        <cfvo type="percent" val="0"/>
        <cfvo type="num" val="0.11"/>
        <cfvo type="num" val="0.14000000000000001"/>
      </iconSet>
    </cfRule>
  </conditionalFormatting>
  <printOptions horizontalCentered="1" verticalCentered="1"/>
  <pageMargins left="0.25" right="0.25" top="0.25" bottom="0.25" header="0.3" footer="0.3"/>
  <pageSetup scale="8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99"/>
  <sheetViews>
    <sheetView topLeftCell="Q78" workbookViewId="0">
      <selection activeCell="N51" sqref="N51"/>
    </sheetView>
  </sheetViews>
  <sheetFormatPr baseColWidth="10" defaultColWidth="8.83203125" defaultRowHeight="14" x14ac:dyDescent="0"/>
  <cols>
    <col min="8" max="8" width="9.5" bestFit="1" customWidth="1"/>
    <col min="12" max="13" width="9.1640625" customWidth="1"/>
    <col min="15" max="15" width="19.5" customWidth="1"/>
    <col min="18" max="18" width="25.83203125" customWidth="1"/>
    <col min="19" max="19" width="19.6640625" style="278" customWidth="1"/>
    <col min="20" max="20" width="19.6640625" style="281" customWidth="1"/>
    <col min="21" max="21" width="8.83203125" style="278"/>
    <col min="22" max="22" width="17" customWidth="1"/>
  </cols>
  <sheetData>
    <row r="1" spans="14:21" ht="16" thickTop="1" thickBot="1">
      <c r="S1" s="335" t="s">
        <v>511</v>
      </c>
      <c r="T1" s="336"/>
      <c r="U1"/>
    </row>
    <row r="2" spans="14:21">
      <c r="N2" s="213"/>
      <c r="O2" s="214" t="s">
        <v>176</v>
      </c>
      <c r="P2" s="215" t="s">
        <v>177</v>
      </c>
      <c r="S2" s="303" t="s">
        <v>365</v>
      </c>
      <c r="T2" s="304">
        <v>4</v>
      </c>
      <c r="U2"/>
    </row>
    <row r="3" spans="14:21">
      <c r="N3" s="216" t="s">
        <v>178</v>
      </c>
      <c r="O3" s="217">
        <v>0.97130000000000005</v>
      </c>
      <c r="P3" s="218">
        <v>0.95</v>
      </c>
      <c r="S3" s="301" t="s">
        <v>512</v>
      </c>
      <c r="T3" s="299">
        <v>10</v>
      </c>
      <c r="U3"/>
    </row>
    <row r="4" spans="14:21">
      <c r="N4" s="216" t="s">
        <v>179</v>
      </c>
      <c r="O4" s="217">
        <v>0.95009999999999994</v>
      </c>
      <c r="P4" s="218">
        <v>0.95</v>
      </c>
      <c r="S4" s="301" t="s">
        <v>513</v>
      </c>
      <c r="T4" s="299">
        <v>7</v>
      </c>
      <c r="U4"/>
    </row>
    <row r="5" spans="14:21">
      <c r="N5" s="216" t="s">
        <v>180</v>
      </c>
      <c r="O5" s="217">
        <v>0.97099999999999997</v>
      </c>
      <c r="P5" s="218">
        <v>0.95</v>
      </c>
      <c r="S5" s="301" t="s">
        <v>514</v>
      </c>
      <c r="T5" s="299">
        <v>9</v>
      </c>
      <c r="U5"/>
    </row>
    <row r="6" spans="14:21">
      <c r="N6" s="216" t="s">
        <v>181</v>
      </c>
      <c r="O6" s="217">
        <v>0.96440000000000003</v>
      </c>
      <c r="P6" s="218">
        <v>0.95</v>
      </c>
      <c r="S6" s="301" t="s">
        <v>515</v>
      </c>
      <c r="T6" s="299">
        <v>7</v>
      </c>
      <c r="U6"/>
    </row>
    <row r="7" spans="14:21" ht="15" thickBot="1">
      <c r="N7" s="216" t="s">
        <v>182</v>
      </c>
      <c r="O7" s="217">
        <v>0.96079999999999999</v>
      </c>
      <c r="P7" s="218">
        <v>0.95</v>
      </c>
      <c r="S7" s="302" t="s">
        <v>516</v>
      </c>
      <c r="T7" s="300">
        <v>21</v>
      </c>
      <c r="U7"/>
    </row>
    <row r="8" spans="14:21" ht="15" thickTop="1">
      <c r="N8" s="216" t="s">
        <v>183</v>
      </c>
      <c r="O8" s="217">
        <v>0.9556</v>
      </c>
      <c r="P8" s="218">
        <v>0.95</v>
      </c>
      <c r="S8"/>
      <c r="T8"/>
      <c r="U8"/>
    </row>
    <row r="9" spans="14:21">
      <c r="N9" s="216" t="s">
        <v>184</v>
      </c>
      <c r="O9" s="217">
        <v>0.94299999999999995</v>
      </c>
      <c r="P9" s="218">
        <v>0.95</v>
      </c>
      <c r="S9"/>
      <c r="T9"/>
      <c r="U9"/>
    </row>
    <row r="10" spans="14:21">
      <c r="N10" s="216" t="s">
        <v>185</v>
      </c>
      <c r="O10" s="217">
        <v>0.94350000000000001</v>
      </c>
      <c r="P10" s="218">
        <v>0.95</v>
      </c>
      <c r="S10"/>
      <c r="T10"/>
      <c r="U10"/>
    </row>
    <row r="11" spans="14:21">
      <c r="N11" s="216" t="s">
        <v>186</v>
      </c>
      <c r="O11" s="217">
        <v>0.94820000000000004</v>
      </c>
      <c r="P11" s="218">
        <v>0.95</v>
      </c>
      <c r="S11"/>
      <c r="T11"/>
      <c r="U11"/>
    </row>
    <row r="12" spans="14:21">
      <c r="N12" s="216" t="s">
        <v>187</v>
      </c>
      <c r="O12" s="217">
        <v>0.95689999999999997</v>
      </c>
      <c r="P12" s="218">
        <v>0.95</v>
      </c>
      <c r="S12"/>
      <c r="T12"/>
      <c r="U12"/>
    </row>
    <row r="13" spans="14:21">
      <c r="N13" s="216" t="s">
        <v>188</v>
      </c>
      <c r="O13" s="217">
        <v>0.96309999999999996</v>
      </c>
      <c r="P13" s="218">
        <v>0.95</v>
      </c>
      <c r="S13"/>
      <c r="T13"/>
      <c r="U13"/>
    </row>
    <row r="14" spans="14:21">
      <c r="N14" s="216" t="s">
        <v>189</v>
      </c>
      <c r="O14" s="217">
        <v>0.95450000000000002</v>
      </c>
      <c r="P14" s="218">
        <v>0.95</v>
      </c>
      <c r="S14"/>
      <c r="T14"/>
      <c r="U14"/>
    </row>
    <row r="15" spans="14:21">
      <c r="N15" s="216" t="s">
        <v>190</v>
      </c>
      <c r="O15" s="217">
        <v>0.94499999999999995</v>
      </c>
      <c r="P15" s="218">
        <v>0.95</v>
      </c>
      <c r="S15"/>
      <c r="T15"/>
      <c r="U15"/>
    </row>
    <row r="16" spans="14:21">
      <c r="N16" s="216" t="s">
        <v>191</v>
      </c>
      <c r="O16" s="217">
        <v>0.93149999999999999</v>
      </c>
      <c r="P16" s="218">
        <v>0.95</v>
      </c>
      <c r="S16"/>
      <c r="T16"/>
      <c r="U16"/>
    </row>
    <row r="17" spans="14:21">
      <c r="N17" s="216" t="s">
        <v>192</v>
      </c>
      <c r="O17" s="217">
        <v>0.94040000000000001</v>
      </c>
      <c r="P17" s="218">
        <v>0.95</v>
      </c>
      <c r="S17"/>
      <c r="T17"/>
      <c r="U17"/>
    </row>
    <row r="18" spans="14:21">
      <c r="N18" s="216" t="s">
        <v>193</v>
      </c>
      <c r="O18" s="217">
        <v>0.95699999999999996</v>
      </c>
      <c r="P18" s="218">
        <v>0.95</v>
      </c>
      <c r="S18"/>
      <c r="T18"/>
      <c r="U18"/>
    </row>
    <row r="19" spans="14:21">
      <c r="N19" s="216" t="s">
        <v>194</v>
      </c>
      <c r="O19" s="217">
        <v>0.94399999999999995</v>
      </c>
      <c r="P19" s="218">
        <v>0.95</v>
      </c>
      <c r="S19"/>
      <c r="T19"/>
      <c r="U19"/>
    </row>
    <row r="20" spans="14:21">
      <c r="N20" s="216" t="s">
        <v>195</v>
      </c>
      <c r="O20" s="217">
        <v>0.92600000000000005</v>
      </c>
      <c r="P20" s="218">
        <v>0.95</v>
      </c>
      <c r="S20"/>
      <c r="T20"/>
      <c r="U20"/>
    </row>
    <row r="21" spans="14:21" ht="15" thickBot="1">
      <c r="N21" s="216" t="s">
        <v>196</v>
      </c>
      <c r="O21" s="217">
        <v>0.94199999999999995</v>
      </c>
      <c r="P21" s="218">
        <v>0.95</v>
      </c>
      <c r="S21"/>
      <c r="T21"/>
      <c r="U21"/>
    </row>
    <row r="22" spans="14:21">
      <c r="N22" s="216" t="s">
        <v>197</v>
      </c>
      <c r="O22" s="217">
        <v>0.93899999999999995</v>
      </c>
      <c r="P22" s="218">
        <v>0.95</v>
      </c>
      <c r="S22" s="279"/>
      <c r="U22" s="214"/>
    </row>
    <row r="23" spans="14:21">
      <c r="N23" s="216" t="s">
        <v>451</v>
      </c>
      <c r="O23" s="217">
        <v>0.94599999999999995</v>
      </c>
      <c r="P23" s="218">
        <v>0.95</v>
      </c>
      <c r="S23" s="279"/>
      <c r="U23" s="276"/>
    </row>
    <row r="24" spans="14:21">
      <c r="N24" s="216" t="s">
        <v>452</v>
      </c>
      <c r="O24" s="217">
        <v>0.95099999999999996</v>
      </c>
      <c r="P24" s="218">
        <v>0.95</v>
      </c>
    </row>
    <row r="25" spans="14:21">
      <c r="N25" s="270" t="s">
        <v>456</v>
      </c>
      <c r="O25" s="267">
        <v>0.93900000000000006</v>
      </c>
      <c r="P25" s="268">
        <v>0.95</v>
      </c>
    </row>
    <row r="26" spans="14:21">
      <c r="N26" s="270" t="s">
        <v>457</v>
      </c>
      <c r="O26" s="267">
        <v>0.94400000000000006</v>
      </c>
      <c r="P26" s="268">
        <v>0.95</v>
      </c>
    </row>
    <row r="27" spans="14:21">
      <c r="N27" s="270" t="s">
        <v>459</v>
      </c>
      <c r="O27" s="267">
        <v>0.94599999999999995</v>
      </c>
      <c r="P27" s="268">
        <v>0.95</v>
      </c>
    </row>
    <row r="28" spans="14:21">
      <c r="N28" s="270" t="s">
        <v>460</v>
      </c>
      <c r="O28" s="267">
        <v>0.96099999999999997</v>
      </c>
      <c r="P28" s="268">
        <v>0.95</v>
      </c>
    </row>
    <row r="29" spans="14:21">
      <c r="N29" s="270" t="s">
        <v>461</v>
      </c>
      <c r="O29" s="267">
        <v>0.96400000000000008</v>
      </c>
      <c r="P29" s="268">
        <v>0.95</v>
      </c>
    </row>
    <row r="30" spans="14:21">
      <c r="N30" s="270" t="s">
        <v>462</v>
      </c>
      <c r="O30" s="267">
        <v>0.95200000000000007</v>
      </c>
      <c r="P30" s="268">
        <v>0.95</v>
      </c>
    </row>
    <row r="31" spans="14:21">
      <c r="N31" s="270" t="s">
        <v>463</v>
      </c>
      <c r="O31" s="267">
        <v>0.95499999999999996</v>
      </c>
      <c r="P31" s="268">
        <v>0.95</v>
      </c>
    </row>
    <row r="32" spans="14:21">
      <c r="N32" s="270" t="s">
        <v>464</v>
      </c>
      <c r="O32" s="267">
        <v>0.95900000000000007</v>
      </c>
      <c r="P32" s="268">
        <v>0.95</v>
      </c>
    </row>
    <row r="33" spans="14:23">
      <c r="N33" s="270" t="s">
        <v>465</v>
      </c>
      <c r="O33" s="267">
        <v>0.93900000000000006</v>
      </c>
      <c r="P33" s="268">
        <v>0.95</v>
      </c>
    </row>
    <row r="34" spans="14:23">
      <c r="N34" s="270" t="s">
        <v>466</v>
      </c>
      <c r="O34" s="267">
        <v>0.95200000000000007</v>
      </c>
      <c r="P34" s="268">
        <v>0.95</v>
      </c>
    </row>
    <row r="35" spans="14:23">
      <c r="N35" s="270" t="s">
        <v>467</v>
      </c>
      <c r="O35" s="267">
        <v>0.93599999999999994</v>
      </c>
      <c r="P35" s="268">
        <v>0.95</v>
      </c>
    </row>
    <row r="36" spans="14:23">
      <c r="N36" s="270" t="s">
        <v>468</v>
      </c>
      <c r="O36" s="267">
        <v>0.94299999999999995</v>
      </c>
      <c r="P36" s="268">
        <v>0.95</v>
      </c>
    </row>
    <row r="37" spans="14:23">
      <c r="N37" s="270" t="s">
        <v>469</v>
      </c>
      <c r="O37" s="267">
        <v>0.94899999999999995</v>
      </c>
      <c r="P37" s="268">
        <v>0.95</v>
      </c>
    </row>
    <row r="38" spans="14:23" ht="15" thickBot="1">
      <c r="N38" s="270" t="s">
        <v>470</v>
      </c>
      <c r="O38" s="267">
        <v>0.93700000000000006</v>
      </c>
      <c r="P38" s="268">
        <v>0.95</v>
      </c>
    </row>
    <row r="39" spans="14:23">
      <c r="N39" s="270" t="s">
        <v>471</v>
      </c>
      <c r="O39" s="267">
        <v>0.94599999999999995</v>
      </c>
      <c r="P39" s="268">
        <v>0.95</v>
      </c>
      <c r="R39" s="213" t="s">
        <v>361</v>
      </c>
      <c r="S39" s="214" t="s">
        <v>176</v>
      </c>
      <c r="T39" s="280" t="s">
        <v>177</v>
      </c>
      <c r="U39" s="277" t="s">
        <v>362</v>
      </c>
      <c r="V39" s="214" t="s">
        <v>176</v>
      </c>
      <c r="W39" s="280" t="s">
        <v>177</v>
      </c>
    </row>
    <row r="40" spans="14:23">
      <c r="N40" s="270" t="s">
        <v>472</v>
      </c>
      <c r="O40" s="267">
        <v>0.94900000000000007</v>
      </c>
      <c r="P40" s="268">
        <v>0.95</v>
      </c>
      <c r="R40" s="216" t="s">
        <v>178</v>
      </c>
      <c r="S40" s="291">
        <f>(D54+F54)/(C54+E54)</f>
        <v>0.95881670533642693</v>
      </c>
      <c r="T40" s="218">
        <v>0.95</v>
      </c>
      <c r="U40" s="220" t="s">
        <v>178</v>
      </c>
      <c r="V40" s="291">
        <f>(H54+J54+L54+N54)/(G54+I54+K54+M54)</f>
        <v>0.9783889980353635</v>
      </c>
      <c r="W40" s="218">
        <v>0.95</v>
      </c>
    </row>
    <row r="41" spans="14:23">
      <c r="N41" s="270" t="s">
        <v>473</v>
      </c>
      <c r="O41" s="267">
        <v>0.93900000000000006</v>
      </c>
      <c r="P41" s="268">
        <v>0.95</v>
      </c>
      <c r="R41" s="216" t="s">
        <v>179</v>
      </c>
      <c r="S41" s="291">
        <f t="shared" ref="S41:S50" si="0">(D55+F55)/(C55+E55)</f>
        <v>0.93977154724818279</v>
      </c>
      <c r="T41" s="218">
        <v>0.95</v>
      </c>
      <c r="U41" s="220" t="s">
        <v>179</v>
      </c>
      <c r="V41" s="291">
        <f t="shared" ref="V41:V79" si="1">(H55+J55+L55+N55)/(G55+I55+K55+M55)</f>
        <v>0.9562268803945746</v>
      </c>
      <c r="W41" s="218">
        <v>0.95</v>
      </c>
    </row>
    <row r="42" spans="14:23">
      <c r="N42" s="270" t="s">
        <v>474</v>
      </c>
      <c r="O42" s="267">
        <v>0.95199999999999996</v>
      </c>
      <c r="P42" s="268">
        <v>0.95</v>
      </c>
      <c r="R42" s="216" t="s">
        <v>180</v>
      </c>
      <c r="S42" s="291">
        <f t="shared" si="0"/>
        <v>0.96144278606965172</v>
      </c>
      <c r="T42" s="218">
        <v>0.95</v>
      </c>
      <c r="U42" s="220" t="s">
        <v>180</v>
      </c>
      <c r="V42" s="291">
        <f t="shared" si="1"/>
        <v>0.97672672672672678</v>
      </c>
      <c r="W42" s="218">
        <v>0.95</v>
      </c>
    </row>
    <row r="43" spans="14:23">
      <c r="N43" s="270"/>
      <c r="P43" s="268"/>
      <c r="R43" s="216" t="s">
        <v>181</v>
      </c>
      <c r="S43" s="291">
        <f t="shared" si="0"/>
        <v>0.96241345202769535</v>
      </c>
      <c r="T43" s="218">
        <v>0.95</v>
      </c>
      <c r="U43" s="220" t="s">
        <v>181</v>
      </c>
      <c r="V43" s="291">
        <f t="shared" si="1"/>
        <v>0.96553773024361256</v>
      </c>
      <c r="W43" s="218">
        <v>0.95</v>
      </c>
    </row>
    <row r="44" spans="14:23">
      <c r="R44" s="216" t="s">
        <v>182</v>
      </c>
      <c r="S44" s="291">
        <f t="shared" si="0"/>
        <v>0.95476892822025561</v>
      </c>
      <c r="T44" s="218">
        <v>0.95</v>
      </c>
      <c r="U44" s="220" t="s">
        <v>182</v>
      </c>
      <c r="V44" s="291">
        <f t="shared" si="1"/>
        <v>0.96449704142011838</v>
      </c>
      <c r="W44" s="218">
        <v>0.95</v>
      </c>
    </row>
    <row r="45" spans="14:23">
      <c r="R45" s="216" t="s">
        <v>183</v>
      </c>
      <c r="S45" s="291">
        <f t="shared" si="0"/>
        <v>0.95931372549019611</v>
      </c>
      <c r="T45" s="218">
        <v>0.95</v>
      </c>
      <c r="U45" s="220" t="s">
        <v>183</v>
      </c>
      <c r="V45" s="291">
        <f t="shared" si="1"/>
        <v>0.9534472598703595</v>
      </c>
      <c r="W45" s="218">
        <v>0.95</v>
      </c>
    </row>
    <row r="46" spans="14:23">
      <c r="R46" s="216" t="s">
        <v>184</v>
      </c>
      <c r="S46" s="291">
        <f t="shared" si="0"/>
        <v>0.94651619234543671</v>
      </c>
      <c r="T46" s="218">
        <v>0.95</v>
      </c>
      <c r="U46" s="220" t="s">
        <v>184</v>
      </c>
      <c r="V46" s="291">
        <f t="shared" si="1"/>
        <v>0.94086651053864168</v>
      </c>
      <c r="W46" s="218">
        <v>0.95</v>
      </c>
    </row>
    <row r="47" spans="14:23">
      <c r="R47" s="216" t="s">
        <v>185</v>
      </c>
      <c r="S47" s="291">
        <f t="shared" si="0"/>
        <v>0.92487684729064035</v>
      </c>
      <c r="T47" s="218">
        <v>0.95</v>
      </c>
      <c r="U47" s="220" t="s">
        <v>185</v>
      </c>
      <c r="V47" s="291">
        <f t="shared" si="1"/>
        <v>0.95457875457875463</v>
      </c>
      <c r="W47" s="218">
        <v>0.95</v>
      </c>
    </row>
    <row r="48" spans="14:23">
      <c r="R48" s="216" t="s">
        <v>186</v>
      </c>
      <c r="S48" s="291">
        <f t="shared" si="0"/>
        <v>0.95467980295566501</v>
      </c>
      <c r="T48" s="218">
        <v>0.95</v>
      </c>
      <c r="U48" s="220" t="s">
        <v>186</v>
      </c>
      <c r="V48" s="291">
        <f t="shared" si="1"/>
        <v>0.94427978660343803</v>
      </c>
      <c r="W48" s="218">
        <v>0.95</v>
      </c>
    </row>
    <row r="49" spans="1:23">
      <c r="R49" s="216" t="s">
        <v>187</v>
      </c>
      <c r="S49" s="291">
        <f t="shared" si="0"/>
        <v>0.97290640394088668</v>
      </c>
      <c r="T49" s="218">
        <v>0.95</v>
      </c>
      <c r="U49" s="220" t="s">
        <v>187</v>
      </c>
      <c r="V49" s="291">
        <f t="shared" si="1"/>
        <v>0.94732937685459939</v>
      </c>
      <c r="W49" s="218">
        <v>0.95</v>
      </c>
    </row>
    <row r="50" spans="1:23">
      <c r="R50" s="216" t="s">
        <v>188</v>
      </c>
      <c r="S50" s="291">
        <f t="shared" si="0"/>
        <v>0.9616336633663366</v>
      </c>
      <c r="T50" s="218">
        <v>0.95</v>
      </c>
      <c r="U50" s="220" t="s">
        <v>188</v>
      </c>
      <c r="V50" s="291">
        <f t="shared" si="1"/>
        <v>0.96391752577319589</v>
      </c>
      <c r="W50" s="218">
        <v>0.95</v>
      </c>
    </row>
    <row r="51" spans="1:23" ht="15" thickBot="1">
      <c r="R51" s="216" t="s">
        <v>189</v>
      </c>
      <c r="S51" s="291">
        <f t="shared" ref="S51:S57" si="2">(D65+F65)/(C65+E65)</f>
        <v>0.95173267326732669</v>
      </c>
      <c r="T51" s="218">
        <v>0.95</v>
      </c>
      <c r="U51" s="220" t="s">
        <v>189</v>
      </c>
      <c r="V51" s="291">
        <f t="shared" si="1"/>
        <v>0.95612094395280234</v>
      </c>
      <c r="W51" s="218">
        <v>0.95</v>
      </c>
    </row>
    <row r="52" spans="1:23">
      <c r="C52" s="337" t="s">
        <v>365</v>
      </c>
      <c r="D52" s="338"/>
      <c r="E52" s="337">
        <v>1</v>
      </c>
      <c r="F52" s="338"/>
      <c r="G52" s="337">
        <v>5</v>
      </c>
      <c r="H52" s="338"/>
      <c r="I52" s="337">
        <v>6</v>
      </c>
      <c r="J52" s="338"/>
      <c r="K52" s="337">
        <v>7</v>
      </c>
      <c r="L52" s="338"/>
      <c r="M52" s="337">
        <v>8</v>
      </c>
      <c r="N52" s="338"/>
      <c r="O52" s="339"/>
      <c r="P52" s="339"/>
      <c r="R52" s="216" t="s">
        <v>190</v>
      </c>
      <c r="S52" s="291">
        <f t="shared" si="2"/>
        <v>0.93663366336633669</v>
      </c>
      <c r="T52" s="218">
        <v>0.95</v>
      </c>
      <c r="U52" s="220" t="s">
        <v>190</v>
      </c>
      <c r="V52" s="291">
        <f t="shared" si="1"/>
        <v>0.9494117647058824</v>
      </c>
      <c r="W52" s="218">
        <v>0.95</v>
      </c>
    </row>
    <row r="53" spans="1:23" ht="15" thickBot="1">
      <c r="C53" s="222" t="s">
        <v>363</v>
      </c>
      <c r="D53" s="223" t="s">
        <v>364</v>
      </c>
      <c r="E53" s="222" t="s">
        <v>363</v>
      </c>
      <c r="F53" s="223" t="s">
        <v>364</v>
      </c>
      <c r="G53" s="222" t="s">
        <v>363</v>
      </c>
      <c r="H53" s="223" t="s">
        <v>364</v>
      </c>
      <c r="I53" s="222" t="s">
        <v>363</v>
      </c>
      <c r="J53" s="223" t="s">
        <v>364</v>
      </c>
      <c r="K53" s="222" t="s">
        <v>363</v>
      </c>
      <c r="L53" s="223" t="s">
        <v>364</v>
      </c>
      <c r="M53" s="222" t="s">
        <v>363</v>
      </c>
      <c r="N53" s="223" t="s">
        <v>364</v>
      </c>
      <c r="R53" s="216" t="s">
        <v>191</v>
      </c>
      <c r="S53" s="291">
        <f t="shared" si="2"/>
        <v>0.94</v>
      </c>
      <c r="T53" s="218">
        <v>0.95</v>
      </c>
      <c r="U53" s="220" t="s">
        <v>191</v>
      </c>
      <c r="V53" s="291">
        <f t="shared" si="1"/>
        <v>0.92647058823529416</v>
      </c>
      <c r="W53" s="218">
        <v>0.95</v>
      </c>
    </row>
    <row r="54" spans="1:23">
      <c r="A54" s="264">
        <v>41143</v>
      </c>
      <c r="B54" s="238" t="s">
        <v>178</v>
      </c>
      <c r="C54" s="220">
        <v>365</v>
      </c>
      <c r="D54" s="221">
        <v>347.5</v>
      </c>
      <c r="E54" s="220">
        <v>497</v>
      </c>
      <c r="F54" s="221">
        <v>479</v>
      </c>
      <c r="G54" s="220">
        <v>335</v>
      </c>
      <c r="H54" s="221">
        <v>327</v>
      </c>
      <c r="I54" s="220">
        <v>396</v>
      </c>
      <c r="J54" s="221">
        <v>392</v>
      </c>
      <c r="K54" s="220">
        <v>411</v>
      </c>
      <c r="L54" s="221">
        <v>402</v>
      </c>
      <c r="M54" s="220">
        <v>385</v>
      </c>
      <c r="N54" s="221">
        <v>373</v>
      </c>
      <c r="R54" s="216" t="s">
        <v>192</v>
      </c>
      <c r="S54" s="291">
        <f t="shared" si="2"/>
        <v>0.93718843469591229</v>
      </c>
      <c r="T54" s="218">
        <v>0.95</v>
      </c>
      <c r="U54" s="220" t="s">
        <v>192</v>
      </c>
      <c r="V54" s="291">
        <f t="shared" si="1"/>
        <v>0.94235294117647062</v>
      </c>
      <c r="W54" s="218">
        <v>0.95</v>
      </c>
    </row>
    <row r="55" spans="1:23">
      <c r="A55" s="264">
        <v>41150</v>
      </c>
      <c r="B55" s="239" t="s">
        <v>179</v>
      </c>
      <c r="C55" s="220">
        <v>461</v>
      </c>
      <c r="D55" s="221">
        <v>429</v>
      </c>
      <c r="E55" s="220">
        <v>502</v>
      </c>
      <c r="F55" s="221">
        <v>476</v>
      </c>
      <c r="G55" s="220">
        <v>373</v>
      </c>
      <c r="H55" s="221">
        <v>353</v>
      </c>
      <c r="I55" s="220">
        <v>425</v>
      </c>
      <c r="J55" s="221">
        <v>405</v>
      </c>
      <c r="K55" s="220">
        <v>430</v>
      </c>
      <c r="L55" s="221">
        <v>416</v>
      </c>
      <c r="M55" s="220">
        <v>394</v>
      </c>
      <c r="N55" s="221">
        <v>377</v>
      </c>
      <c r="R55" s="216" t="s">
        <v>193</v>
      </c>
      <c r="S55" s="291">
        <f t="shared" si="2"/>
        <v>0.95750000000000002</v>
      </c>
      <c r="T55" s="218">
        <v>0.95</v>
      </c>
      <c r="U55" s="220" t="s">
        <v>193</v>
      </c>
      <c r="V55" s="291">
        <f t="shared" si="1"/>
        <v>0.95647058823529407</v>
      </c>
      <c r="W55" s="218">
        <v>0.95</v>
      </c>
    </row>
    <row r="56" spans="1:23">
      <c r="A56" s="264">
        <v>41158</v>
      </c>
      <c r="B56" s="239" t="s">
        <v>180</v>
      </c>
      <c r="C56" s="220">
        <v>397</v>
      </c>
      <c r="D56" s="221">
        <v>385</v>
      </c>
      <c r="E56" s="220">
        <v>407</v>
      </c>
      <c r="F56" s="221">
        <v>388</v>
      </c>
      <c r="G56" s="220">
        <v>327</v>
      </c>
      <c r="H56" s="221">
        <v>321</v>
      </c>
      <c r="I56" s="220">
        <v>345</v>
      </c>
      <c r="J56" s="221">
        <v>342</v>
      </c>
      <c r="K56" s="220">
        <v>344</v>
      </c>
      <c r="L56" s="221">
        <v>334</v>
      </c>
      <c r="M56" s="220">
        <v>316</v>
      </c>
      <c r="N56" s="221">
        <v>304</v>
      </c>
      <c r="R56" s="216" t="s">
        <v>194</v>
      </c>
      <c r="S56" s="291">
        <f t="shared" si="2"/>
        <v>0.93316582914572865</v>
      </c>
      <c r="T56" s="218">
        <v>0.95</v>
      </c>
      <c r="U56" s="220" t="s">
        <v>194</v>
      </c>
      <c r="V56" s="291">
        <f t="shared" si="1"/>
        <v>0.95162241887905608</v>
      </c>
      <c r="W56" s="218">
        <v>0.95</v>
      </c>
    </row>
    <row r="57" spans="1:23">
      <c r="A57" s="264">
        <v>41164</v>
      </c>
      <c r="B57" s="239" t="s">
        <v>181</v>
      </c>
      <c r="C57" s="220">
        <v>502</v>
      </c>
      <c r="D57" s="221">
        <v>484</v>
      </c>
      <c r="E57" s="220">
        <v>509</v>
      </c>
      <c r="F57" s="221">
        <v>489</v>
      </c>
      <c r="G57" s="220">
        <v>423</v>
      </c>
      <c r="H57" s="221">
        <v>406</v>
      </c>
      <c r="I57" s="220">
        <v>435</v>
      </c>
      <c r="J57" s="221">
        <v>423</v>
      </c>
      <c r="K57" s="220">
        <v>430</v>
      </c>
      <c r="L57" s="221">
        <v>418</v>
      </c>
      <c r="M57" s="220">
        <v>395</v>
      </c>
      <c r="N57" s="221">
        <v>378</v>
      </c>
      <c r="R57" s="216" t="s">
        <v>195</v>
      </c>
      <c r="S57" s="291">
        <f t="shared" si="2"/>
        <v>0.91509433962264153</v>
      </c>
      <c r="T57" s="218">
        <v>0.95</v>
      </c>
      <c r="U57" s="220" t="s">
        <v>195</v>
      </c>
      <c r="V57" s="291">
        <f t="shared" si="1"/>
        <v>0.93252212389380529</v>
      </c>
      <c r="W57" s="218">
        <v>0.95</v>
      </c>
    </row>
    <row r="58" spans="1:23">
      <c r="A58" s="264">
        <v>41171</v>
      </c>
      <c r="B58" s="239" t="s">
        <v>182</v>
      </c>
      <c r="C58" s="220">
        <v>501</v>
      </c>
      <c r="D58" s="221">
        <v>480</v>
      </c>
      <c r="E58" s="220">
        <v>516</v>
      </c>
      <c r="F58" s="221">
        <v>491</v>
      </c>
      <c r="G58" s="220">
        <v>423</v>
      </c>
      <c r="H58" s="221">
        <v>410</v>
      </c>
      <c r="I58" s="220">
        <v>442</v>
      </c>
      <c r="J58" s="221">
        <v>421</v>
      </c>
      <c r="K58" s="220">
        <v>430</v>
      </c>
      <c r="L58" s="221">
        <v>416</v>
      </c>
      <c r="M58" s="220">
        <v>395</v>
      </c>
      <c r="N58" s="221">
        <v>383</v>
      </c>
      <c r="R58" s="216" t="s">
        <v>196</v>
      </c>
      <c r="S58" s="291">
        <f t="shared" ref="S58:S59" si="3">(D72+F72)/(C72+E72)</f>
        <v>0.91287878787878785</v>
      </c>
      <c r="T58" s="218">
        <v>0.95</v>
      </c>
      <c r="U58" s="220" t="s">
        <v>196</v>
      </c>
      <c r="V58" s="291">
        <f t="shared" si="1"/>
        <v>0.95931952662721898</v>
      </c>
      <c r="W58" s="218">
        <v>0.95</v>
      </c>
    </row>
    <row r="59" spans="1:23">
      <c r="A59" s="264">
        <v>41178</v>
      </c>
      <c r="B59" s="239" t="s">
        <v>183</v>
      </c>
      <c r="C59" s="220">
        <v>500</v>
      </c>
      <c r="D59" s="221">
        <v>484</v>
      </c>
      <c r="E59" s="220">
        <v>520</v>
      </c>
      <c r="F59" s="221">
        <v>494.5</v>
      </c>
      <c r="G59" s="220">
        <v>421</v>
      </c>
      <c r="H59" s="221">
        <v>394</v>
      </c>
      <c r="I59" s="220">
        <v>445</v>
      </c>
      <c r="J59" s="221">
        <v>423</v>
      </c>
      <c r="K59" s="220">
        <v>436</v>
      </c>
      <c r="L59" s="221">
        <v>420</v>
      </c>
      <c r="M59" s="220">
        <v>395</v>
      </c>
      <c r="N59" s="221">
        <v>381</v>
      </c>
      <c r="R59" s="216" t="s">
        <v>197</v>
      </c>
      <c r="S59" s="291">
        <f t="shared" si="3"/>
        <v>0.90954773869346739</v>
      </c>
      <c r="T59" s="218">
        <v>0.95</v>
      </c>
      <c r="U59" s="220" t="s">
        <v>197</v>
      </c>
      <c r="V59" s="291">
        <f t="shared" si="1"/>
        <v>0.95599112426035504</v>
      </c>
      <c r="W59" s="218">
        <v>0.95</v>
      </c>
    </row>
    <row r="60" spans="1:23">
      <c r="A60" s="264">
        <v>41185</v>
      </c>
      <c r="B60" s="239" t="s">
        <v>184</v>
      </c>
      <c r="C60" s="220">
        <v>499</v>
      </c>
      <c r="D60" s="221">
        <v>476</v>
      </c>
      <c r="E60" s="220">
        <v>520</v>
      </c>
      <c r="F60" s="221">
        <v>488.5</v>
      </c>
      <c r="G60" s="220">
        <v>425</v>
      </c>
      <c r="H60" s="221">
        <v>396</v>
      </c>
      <c r="I60" s="220">
        <v>448</v>
      </c>
      <c r="J60" s="221">
        <v>427</v>
      </c>
      <c r="K60" s="220">
        <v>440</v>
      </c>
      <c r="L60" s="221">
        <v>410</v>
      </c>
      <c r="M60" s="220">
        <v>395</v>
      </c>
      <c r="N60" s="221">
        <v>374</v>
      </c>
      <c r="R60" s="216" t="s">
        <v>451</v>
      </c>
      <c r="S60" s="291">
        <f t="shared" ref="S60:S61" si="4">(D74+F74)/(C74+E74)</f>
        <v>0.93939393939393945</v>
      </c>
      <c r="T60" s="218">
        <v>0.95</v>
      </c>
      <c r="U60" s="220" t="s">
        <v>451</v>
      </c>
      <c r="V60" s="291">
        <f t="shared" si="1"/>
        <v>0.94933431952662717</v>
      </c>
      <c r="W60" s="218">
        <v>0.95</v>
      </c>
    </row>
    <row r="61" spans="1:23">
      <c r="A61" s="264">
        <v>41192</v>
      </c>
      <c r="B61" s="239" t="s">
        <v>185</v>
      </c>
      <c r="C61" s="220">
        <v>396</v>
      </c>
      <c r="D61" s="221">
        <v>367</v>
      </c>
      <c r="E61" s="220">
        <v>416</v>
      </c>
      <c r="F61" s="221">
        <v>384</v>
      </c>
      <c r="G61" s="220">
        <v>340</v>
      </c>
      <c r="H61" s="221">
        <v>315</v>
      </c>
      <c r="I61" s="220">
        <v>360</v>
      </c>
      <c r="J61" s="221">
        <v>342</v>
      </c>
      <c r="K61" s="220">
        <v>349</v>
      </c>
      <c r="L61" s="221">
        <v>339</v>
      </c>
      <c r="M61" s="220">
        <v>316</v>
      </c>
      <c r="N61" s="221">
        <v>307</v>
      </c>
      <c r="R61" s="216" t="s">
        <v>452</v>
      </c>
      <c r="S61" s="291">
        <f t="shared" si="4"/>
        <v>0.95151515151515154</v>
      </c>
      <c r="T61" s="218">
        <v>0.95</v>
      </c>
      <c r="U61" s="220" t="s">
        <v>452</v>
      </c>
      <c r="V61" s="291">
        <f t="shared" si="1"/>
        <v>0.95121230041395621</v>
      </c>
      <c r="W61" s="218">
        <v>0.95</v>
      </c>
    </row>
    <row r="62" spans="1:23">
      <c r="A62" s="264">
        <v>41199</v>
      </c>
      <c r="B62" s="239" t="s">
        <v>186</v>
      </c>
      <c r="C62" s="220">
        <v>495</v>
      </c>
      <c r="D62" s="221">
        <v>471</v>
      </c>
      <c r="E62" s="220">
        <v>520</v>
      </c>
      <c r="F62" s="221">
        <v>498</v>
      </c>
      <c r="G62" s="220">
        <v>412</v>
      </c>
      <c r="H62" s="221">
        <v>390</v>
      </c>
      <c r="I62" s="220">
        <v>445</v>
      </c>
      <c r="J62" s="221">
        <v>422</v>
      </c>
      <c r="K62" s="220">
        <v>435</v>
      </c>
      <c r="L62" s="221">
        <v>406</v>
      </c>
      <c r="M62" s="220">
        <v>395</v>
      </c>
      <c r="N62" s="221">
        <v>375</v>
      </c>
      <c r="R62" s="216" t="s">
        <v>456</v>
      </c>
      <c r="S62" s="291">
        <f t="shared" ref="S62" si="5">(D76+F76)/(C76+E76)</f>
        <v>0.92393509127789042</v>
      </c>
      <c r="T62" s="218">
        <v>0.95</v>
      </c>
      <c r="U62" s="220" t="s">
        <v>456</v>
      </c>
      <c r="V62" s="291">
        <f t="shared" si="1"/>
        <v>0.94778761061946903</v>
      </c>
      <c r="W62" s="218">
        <v>0.95</v>
      </c>
    </row>
    <row r="63" spans="1:23">
      <c r="A63" s="264">
        <v>41206</v>
      </c>
      <c r="B63" s="239" t="s">
        <v>187</v>
      </c>
      <c r="C63" s="220">
        <v>396</v>
      </c>
      <c r="D63" s="221">
        <v>384</v>
      </c>
      <c r="E63" s="220">
        <v>416</v>
      </c>
      <c r="F63" s="221">
        <v>406</v>
      </c>
      <c r="G63" s="220">
        <v>328</v>
      </c>
      <c r="H63" s="221">
        <v>310</v>
      </c>
      <c r="I63" s="220">
        <v>356</v>
      </c>
      <c r="J63" s="221">
        <v>332</v>
      </c>
      <c r="K63" s="220">
        <v>348</v>
      </c>
      <c r="L63" s="221">
        <v>332</v>
      </c>
      <c r="M63" s="220">
        <v>316</v>
      </c>
      <c r="N63" s="221">
        <v>303</v>
      </c>
      <c r="R63" s="216" t="s">
        <v>457</v>
      </c>
      <c r="S63" s="291">
        <f t="shared" ref="S63:S77" si="6">(D77+F77)/(C77+E77)</f>
        <v>0.92766497461928932</v>
      </c>
      <c r="T63" s="218">
        <v>0.95</v>
      </c>
      <c r="U63" s="220" t="s">
        <v>457</v>
      </c>
      <c r="V63" s="291">
        <f t="shared" si="1"/>
        <v>0.95414201183431957</v>
      </c>
      <c r="W63" s="218">
        <v>0.95</v>
      </c>
    </row>
    <row r="64" spans="1:23">
      <c r="A64" s="264">
        <v>41213</v>
      </c>
      <c r="B64" s="239" t="s">
        <v>188</v>
      </c>
      <c r="C64" s="220">
        <v>392</v>
      </c>
      <c r="D64" s="221">
        <v>380</v>
      </c>
      <c r="E64" s="220">
        <v>416</v>
      </c>
      <c r="F64" s="221">
        <v>397</v>
      </c>
      <c r="G64" s="220">
        <v>334</v>
      </c>
      <c r="H64" s="221">
        <v>319</v>
      </c>
      <c r="I64" s="220">
        <v>356</v>
      </c>
      <c r="J64" s="221">
        <v>344</v>
      </c>
      <c r="K64" s="220">
        <v>352</v>
      </c>
      <c r="L64" s="221">
        <v>342</v>
      </c>
      <c r="M64" s="220">
        <v>316</v>
      </c>
      <c r="N64" s="221">
        <v>304</v>
      </c>
      <c r="R64" s="216" t="s">
        <v>459</v>
      </c>
      <c r="S64" s="291">
        <f t="shared" si="6"/>
        <v>0.93367346938775508</v>
      </c>
      <c r="T64" s="218">
        <v>0.95</v>
      </c>
      <c r="U64" s="220" t="s">
        <v>459</v>
      </c>
      <c r="V64" s="291">
        <f t="shared" si="1"/>
        <v>0.9526627218934911</v>
      </c>
      <c r="W64" s="218">
        <v>0.95</v>
      </c>
    </row>
    <row r="65" spans="1:23">
      <c r="A65" s="264">
        <v>41220</v>
      </c>
      <c r="B65" s="239" t="s">
        <v>189</v>
      </c>
      <c r="C65" s="220">
        <v>392</v>
      </c>
      <c r="D65" s="221">
        <v>374</v>
      </c>
      <c r="E65" s="220">
        <v>416</v>
      </c>
      <c r="F65" s="221">
        <v>395</v>
      </c>
      <c r="G65" s="220">
        <v>332</v>
      </c>
      <c r="H65" s="221">
        <v>313</v>
      </c>
      <c r="I65" s="220">
        <v>356</v>
      </c>
      <c r="J65" s="221">
        <v>342</v>
      </c>
      <c r="K65" s="220">
        <v>352</v>
      </c>
      <c r="L65" s="221">
        <v>337.5</v>
      </c>
      <c r="M65" s="220">
        <v>316</v>
      </c>
      <c r="N65" s="221">
        <v>304</v>
      </c>
      <c r="R65" s="216" t="s">
        <v>460</v>
      </c>
      <c r="S65" s="291">
        <f t="shared" si="6"/>
        <v>0.95918367346938771</v>
      </c>
      <c r="T65" s="218">
        <v>0.95</v>
      </c>
      <c r="U65" s="220" t="s">
        <v>460</v>
      </c>
      <c r="V65" s="291">
        <f t="shared" si="1"/>
        <v>0.96133254015466985</v>
      </c>
      <c r="W65" s="218">
        <v>0.95</v>
      </c>
    </row>
    <row r="66" spans="1:23">
      <c r="A66" s="264">
        <v>41227</v>
      </c>
      <c r="B66" s="239" t="s">
        <v>190</v>
      </c>
      <c r="C66" s="220">
        <v>490</v>
      </c>
      <c r="D66" s="221">
        <v>449</v>
      </c>
      <c r="E66" s="220">
        <v>520</v>
      </c>
      <c r="F66" s="221">
        <v>497</v>
      </c>
      <c r="G66" s="220">
        <v>420</v>
      </c>
      <c r="H66" s="221">
        <v>392</v>
      </c>
      <c r="I66" s="220">
        <v>445</v>
      </c>
      <c r="J66" s="221">
        <v>429</v>
      </c>
      <c r="K66" s="220">
        <v>440</v>
      </c>
      <c r="L66" s="221">
        <v>417</v>
      </c>
      <c r="M66" s="220">
        <v>395</v>
      </c>
      <c r="N66" s="221">
        <v>376</v>
      </c>
      <c r="R66" s="216" t="s">
        <v>461</v>
      </c>
      <c r="S66" s="291">
        <f t="shared" si="6"/>
        <v>0.96556122448979587</v>
      </c>
      <c r="T66" s="218">
        <v>0.95</v>
      </c>
      <c r="U66" s="220" t="s">
        <v>461</v>
      </c>
      <c r="V66" s="291">
        <f t="shared" si="1"/>
        <v>0.96285289747399705</v>
      </c>
      <c r="W66" s="218">
        <v>0.95</v>
      </c>
    </row>
    <row r="67" spans="1:23">
      <c r="A67" s="264">
        <v>41234</v>
      </c>
      <c r="B67" s="239" t="s">
        <v>191</v>
      </c>
      <c r="C67" s="220">
        <v>194</v>
      </c>
      <c r="D67" s="221">
        <v>181</v>
      </c>
      <c r="E67" s="220">
        <v>206</v>
      </c>
      <c r="F67" s="221">
        <v>195</v>
      </c>
      <c r="G67" s="220">
        <v>168</v>
      </c>
      <c r="H67" s="221">
        <v>151</v>
      </c>
      <c r="I67" s="220">
        <v>178</v>
      </c>
      <c r="J67" s="221">
        <v>172</v>
      </c>
      <c r="K67" s="220">
        <v>176</v>
      </c>
      <c r="L67" s="221">
        <v>161</v>
      </c>
      <c r="M67" s="220">
        <v>158</v>
      </c>
      <c r="N67" s="221">
        <v>146</v>
      </c>
      <c r="R67" s="216" t="s">
        <v>462</v>
      </c>
      <c r="S67" s="291">
        <f t="shared" si="6"/>
        <v>0.93979591836734699</v>
      </c>
      <c r="T67" s="218">
        <v>0.95</v>
      </c>
      <c r="U67" s="220" t="s">
        <v>462</v>
      </c>
      <c r="V67" s="291">
        <f t="shared" si="1"/>
        <v>0.95803571428571432</v>
      </c>
      <c r="W67" s="218">
        <v>0.95</v>
      </c>
    </row>
    <row r="68" spans="1:23">
      <c r="A68" s="264">
        <v>41241</v>
      </c>
      <c r="B68" s="239" t="s">
        <v>192</v>
      </c>
      <c r="C68" s="220">
        <v>490</v>
      </c>
      <c r="D68" s="221">
        <v>450</v>
      </c>
      <c r="E68" s="220">
        <v>513</v>
      </c>
      <c r="F68" s="221">
        <v>490</v>
      </c>
      <c r="G68" s="220">
        <v>420</v>
      </c>
      <c r="H68" s="221">
        <v>390</v>
      </c>
      <c r="I68" s="220">
        <v>445</v>
      </c>
      <c r="J68" s="221">
        <v>426</v>
      </c>
      <c r="K68" s="220">
        <v>440</v>
      </c>
      <c r="L68" s="221">
        <v>419</v>
      </c>
      <c r="M68" s="220">
        <v>395</v>
      </c>
      <c r="N68" s="221">
        <v>367</v>
      </c>
      <c r="R68" s="216" t="s">
        <v>463</v>
      </c>
      <c r="S68" s="291">
        <f t="shared" si="6"/>
        <v>0.95408163265306123</v>
      </c>
      <c r="T68" s="218">
        <v>0.95</v>
      </c>
      <c r="U68" s="220" t="s">
        <v>463</v>
      </c>
      <c r="V68" s="291">
        <f t="shared" si="1"/>
        <v>0.95522388059701491</v>
      </c>
      <c r="W68" s="218">
        <v>0.95</v>
      </c>
    </row>
    <row r="69" spans="1:23">
      <c r="A69" s="264">
        <v>41248</v>
      </c>
      <c r="B69" s="239" t="s">
        <v>193</v>
      </c>
      <c r="C69" s="220">
        <v>490</v>
      </c>
      <c r="D69" s="221">
        <v>472.5</v>
      </c>
      <c r="E69" s="220">
        <v>510</v>
      </c>
      <c r="F69" s="221">
        <v>485</v>
      </c>
      <c r="G69" s="220">
        <v>420</v>
      </c>
      <c r="H69" s="221">
        <v>399</v>
      </c>
      <c r="I69" s="220">
        <v>445</v>
      </c>
      <c r="J69" s="221">
        <v>434</v>
      </c>
      <c r="K69" s="220">
        <v>440</v>
      </c>
      <c r="L69" s="221">
        <v>418</v>
      </c>
      <c r="M69" s="220">
        <v>395</v>
      </c>
      <c r="N69" s="221">
        <v>375</v>
      </c>
      <c r="R69" s="216" t="s">
        <v>464</v>
      </c>
      <c r="S69" s="291">
        <f t="shared" si="6"/>
        <v>0.95918367346938771</v>
      </c>
      <c r="T69" s="218">
        <v>0.95</v>
      </c>
      <c r="U69" s="220" t="s">
        <v>464</v>
      </c>
      <c r="V69" s="291">
        <f t="shared" si="1"/>
        <v>0.96032934131736525</v>
      </c>
      <c r="W69" s="218">
        <v>0.95</v>
      </c>
    </row>
    <row r="70" spans="1:23">
      <c r="A70" s="264">
        <v>41255</v>
      </c>
      <c r="B70" s="239" t="s">
        <v>194</v>
      </c>
      <c r="C70" s="220">
        <v>485</v>
      </c>
      <c r="D70" s="221">
        <v>446.5</v>
      </c>
      <c r="E70" s="220">
        <v>510</v>
      </c>
      <c r="F70" s="221">
        <v>482</v>
      </c>
      <c r="G70" s="220">
        <v>415</v>
      </c>
      <c r="H70" s="221">
        <v>391</v>
      </c>
      <c r="I70" s="220">
        <v>445</v>
      </c>
      <c r="J70" s="221">
        <v>422</v>
      </c>
      <c r="K70" s="220">
        <v>440</v>
      </c>
      <c r="L70" s="221">
        <v>428</v>
      </c>
      <c r="M70" s="220">
        <v>395</v>
      </c>
      <c r="N70" s="221">
        <v>372</v>
      </c>
      <c r="R70" s="216" t="s">
        <v>465</v>
      </c>
      <c r="S70" s="291">
        <f t="shared" si="6"/>
        <v>0.93494897959183676</v>
      </c>
      <c r="T70" s="218">
        <v>0.95</v>
      </c>
      <c r="U70" s="220" t="s">
        <v>465</v>
      </c>
      <c r="V70" s="291">
        <f t="shared" si="1"/>
        <v>0.94106606606606602</v>
      </c>
      <c r="W70" s="218">
        <v>0.95</v>
      </c>
    </row>
    <row r="71" spans="1:23">
      <c r="A71" s="264">
        <v>41262</v>
      </c>
      <c r="B71" s="239" t="s">
        <v>195</v>
      </c>
      <c r="C71" s="220">
        <v>388</v>
      </c>
      <c r="D71" s="221">
        <v>353.5</v>
      </c>
      <c r="E71" s="220">
        <v>407</v>
      </c>
      <c r="F71" s="221">
        <v>374</v>
      </c>
      <c r="G71" s="220">
        <v>332</v>
      </c>
      <c r="H71" s="221">
        <v>299.5</v>
      </c>
      <c r="I71" s="220">
        <v>356</v>
      </c>
      <c r="J71" s="221">
        <v>332</v>
      </c>
      <c r="K71" s="220">
        <v>352</v>
      </c>
      <c r="L71" s="221">
        <v>331</v>
      </c>
      <c r="M71" s="220">
        <v>316</v>
      </c>
      <c r="N71" s="221">
        <v>302</v>
      </c>
      <c r="R71" s="216" t="s">
        <v>466</v>
      </c>
      <c r="S71" s="291">
        <f t="shared" si="6"/>
        <v>0.94897959183673475</v>
      </c>
      <c r="T71" s="218">
        <v>0.95</v>
      </c>
      <c r="U71" s="220" t="s">
        <v>466</v>
      </c>
      <c r="V71" s="291">
        <f t="shared" si="1"/>
        <v>0.95375375375375371</v>
      </c>
      <c r="W71" s="218">
        <v>0.95</v>
      </c>
    </row>
    <row r="72" spans="1:23">
      <c r="A72" s="264">
        <v>40918</v>
      </c>
      <c r="B72" s="239" t="s">
        <v>196</v>
      </c>
      <c r="C72" s="220">
        <v>388</v>
      </c>
      <c r="D72" s="221">
        <v>344</v>
      </c>
      <c r="E72" s="220">
        <v>404</v>
      </c>
      <c r="F72" s="221">
        <v>379</v>
      </c>
      <c r="G72" s="220">
        <v>332</v>
      </c>
      <c r="H72" s="221">
        <v>314</v>
      </c>
      <c r="I72" s="220">
        <v>356</v>
      </c>
      <c r="J72" s="221">
        <v>341</v>
      </c>
      <c r="K72" s="220">
        <v>348</v>
      </c>
      <c r="L72" s="221">
        <v>331</v>
      </c>
      <c r="M72" s="220">
        <v>316</v>
      </c>
      <c r="N72" s="221">
        <v>311</v>
      </c>
      <c r="R72" s="216" t="s">
        <v>467</v>
      </c>
      <c r="S72" s="291">
        <f t="shared" si="6"/>
        <v>0.9346938775510204</v>
      </c>
      <c r="T72" s="218">
        <v>0.95</v>
      </c>
      <c r="U72" s="220" t="s">
        <v>467</v>
      </c>
      <c r="V72" s="291">
        <f t="shared" si="1"/>
        <v>0.93573573573573576</v>
      </c>
      <c r="W72" s="218">
        <v>0.95</v>
      </c>
    </row>
    <row r="73" spans="1:23">
      <c r="A73" s="264">
        <v>40924</v>
      </c>
      <c r="B73" s="239" t="s">
        <v>197</v>
      </c>
      <c r="C73" s="220">
        <v>388</v>
      </c>
      <c r="D73" s="221">
        <v>344</v>
      </c>
      <c r="E73" s="220">
        <v>408</v>
      </c>
      <c r="F73" s="221">
        <v>380</v>
      </c>
      <c r="G73" s="220">
        <v>332</v>
      </c>
      <c r="H73" s="221">
        <v>308.5</v>
      </c>
      <c r="I73" s="220">
        <v>356</v>
      </c>
      <c r="J73" s="221">
        <v>346</v>
      </c>
      <c r="K73" s="220">
        <v>348</v>
      </c>
      <c r="L73" s="221">
        <v>336</v>
      </c>
      <c r="M73" s="220">
        <v>316</v>
      </c>
      <c r="N73" s="221">
        <v>302</v>
      </c>
      <c r="R73" s="216" t="s">
        <v>468</v>
      </c>
      <c r="S73" s="291">
        <f t="shared" si="6"/>
        <v>0.93367346938775508</v>
      </c>
      <c r="T73" s="218">
        <v>0.95</v>
      </c>
      <c r="U73" s="220" t="s">
        <v>468</v>
      </c>
      <c r="V73" s="291">
        <f t="shared" si="1"/>
        <v>0.94884987893462469</v>
      </c>
      <c r="W73" s="218">
        <v>0.95</v>
      </c>
    </row>
    <row r="74" spans="1:23">
      <c r="A74" s="264">
        <v>40931</v>
      </c>
      <c r="B74" s="239" t="s">
        <v>451</v>
      </c>
      <c r="C74" s="265">
        <v>384</v>
      </c>
      <c r="D74" s="266">
        <v>363</v>
      </c>
      <c r="E74" s="265">
        <v>408</v>
      </c>
      <c r="F74" s="266">
        <v>381</v>
      </c>
      <c r="G74" s="265">
        <v>332</v>
      </c>
      <c r="H74" s="266">
        <v>310.5</v>
      </c>
      <c r="I74" s="265">
        <v>356</v>
      </c>
      <c r="J74" s="266">
        <v>334</v>
      </c>
      <c r="K74" s="265">
        <v>348</v>
      </c>
      <c r="L74" s="266">
        <v>332</v>
      </c>
      <c r="M74" s="265">
        <v>316</v>
      </c>
      <c r="N74" s="266">
        <v>307</v>
      </c>
      <c r="R74" s="216" t="s">
        <v>469</v>
      </c>
      <c r="S74" s="291">
        <f t="shared" si="6"/>
        <v>0.93846153846153846</v>
      </c>
      <c r="T74" s="218">
        <v>0.95</v>
      </c>
      <c r="U74" s="220" t="s">
        <v>469</v>
      </c>
      <c r="V74" s="291">
        <f t="shared" si="1"/>
        <v>0.95575757575757581</v>
      </c>
      <c r="W74" s="218">
        <v>0.95</v>
      </c>
    </row>
    <row r="75" spans="1:23">
      <c r="A75" s="264">
        <v>40938</v>
      </c>
      <c r="B75" s="269" t="s">
        <v>452</v>
      </c>
      <c r="C75" s="265">
        <v>480</v>
      </c>
      <c r="D75" s="266">
        <v>452</v>
      </c>
      <c r="E75" s="265">
        <v>510</v>
      </c>
      <c r="F75" s="266">
        <v>490</v>
      </c>
      <c r="G75" s="265">
        <v>415</v>
      </c>
      <c r="H75" s="266">
        <v>385</v>
      </c>
      <c r="I75" s="265">
        <v>446</v>
      </c>
      <c r="J75" s="266">
        <v>423</v>
      </c>
      <c r="K75" s="265">
        <v>435</v>
      </c>
      <c r="L75" s="266">
        <v>423</v>
      </c>
      <c r="M75" s="265">
        <v>395</v>
      </c>
      <c r="N75" s="266">
        <v>377.5</v>
      </c>
      <c r="R75" s="216" t="s">
        <v>470</v>
      </c>
      <c r="S75" s="291">
        <f t="shared" si="6"/>
        <v>0.92923076923076919</v>
      </c>
      <c r="T75" s="218">
        <v>0.95</v>
      </c>
      <c r="U75" s="220" t="s">
        <v>470</v>
      </c>
      <c r="V75" s="291">
        <f t="shared" si="1"/>
        <v>0.94151515151515153</v>
      </c>
      <c r="W75" s="218">
        <v>0.95</v>
      </c>
    </row>
    <row r="76" spans="1:23">
      <c r="A76" s="264">
        <v>40945</v>
      </c>
      <c r="B76" s="269" t="s">
        <v>456</v>
      </c>
      <c r="C76" s="265">
        <v>480</v>
      </c>
      <c r="D76" s="266">
        <v>453</v>
      </c>
      <c r="E76" s="265">
        <v>506</v>
      </c>
      <c r="F76" s="266">
        <v>458</v>
      </c>
      <c r="G76" s="265">
        <v>415</v>
      </c>
      <c r="H76" s="266">
        <v>380</v>
      </c>
      <c r="I76" s="265">
        <v>450</v>
      </c>
      <c r="J76" s="266">
        <v>431</v>
      </c>
      <c r="K76" s="265">
        <v>435</v>
      </c>
      <c r="L76" s="266">
        <v>419</v>
      </c>
      <c r="M76" s="265">
        <v>395</v>
      </c>
      <c r="N76" s="266">
        <v>376.5</v>
      </c>
      <c r="R76" s="216" t="s">
        <v>471</v>
      </c>
      <c r="S76" s="291">
        <f t="shared" si="6"/>
        <v>0.93230769230769228</v>
      </c>
      <c r="T76" s="218">
        <v>0.95</v>
      </c>
      <c r="U76" s="220" t="s">
        <v>471</v>
      </c>
      <c r="V76" s="291">
        <f t="shared" si="1"/>
        <v>0.95393939393939398</v>
      </c>
      <c r="W76" s="218">
        <v>0.95</v>
      </c>
    </row>
    <row r="77" spans="1:23">
      <c r="A77" s="264">
        <v>40952</v>
      </c>
      <c r="B77" s="269" t="s">
        <v>457</v>
      </c>
      <c r="C77" s="265">
        <v>384</v>
      </c>
      <c r="D77" s="266">
        <v>354</v>
      </c>
      <c r="E77" s="265">
        <v>404</v>
      </c>
      <c r="F77" s="266">
        <v>377</v>
      </c>
      <c r="G77" s="265">
        <v>328</v>
      </c>
      <c r="H77" s="266">
        <v>303</v>
      </c>
      <c r="I77" s="265">
        <v>360</v>
      </c>
      <c r="J77" s="266">
        <v>338</v>
      </c>
      <c r="K77" s="265">
        <v>348</v>
      </c>
      <c r="L77" s="266">
        <v>340</v>
      </c>
      <c r="M77" s="265">
        <v>316</v>
      </c>
      <c r="N77" s="266">
        <v>309</v>
      </c>
      <c r="R77" s="216" t="s">
        <v>472</v>
      </c>
      <c r="S77" s="291">
        <f t="shared" si="6"/>
        <v>0.94615384615384612</v>
      </c>
      <c r="T77" s="218">
        <v>0.95</v>
      </c>
      <c r="U77" s="220" t="s">
        <v>472</v>
      </c>
      <c r="V77" s="291">
        <f t="shared" si="1"/>
        <v>0.95</v>
      </c>
      <c r="W77" s="218">
        <v>0.95</v>
      </c>
    </row>
    <row r="78" spans="1:23">
      <c r="A78" s="264">
        <v>40959</v>
      </c>
      <c r="B78" s="269" t="s">
        <v>459</v>
      </c>
      <c r="C78" s="265">
        <v>384</v>
      </c>
      <c r="D78" s="266">
        <v>363</v>
      </c>
      <c r="E78" s="265">
        <v>400</v>
      </c>
      <c r="F78" s="266">
        <v>369</v>
      </c>
      <c r="G78" s="265">
        <v>328</v>
      </c>
      <c r="H78" s="266">
        <v>302</v>
      </c>
      <c r="I78" s="265">
        <v>360</v>
      </c>
      <c r="J78" s="266">
        <v>346</v>
      </c>
      <c r="K78" s="265">
        <v>348</v>
      </c>
      <c r="L78" s="266">
        <v>331</v>
      </c>
      <c r="M78" s="265">
        <v>316</v>
      </c>
      <c r="N78" s="266">
        <v>309</v>
      </c>
      <c r="R78" s="216" t="s">
        <v>473</v>
      </c>
      <c r="S78" s="217">
        <f t="shared" ref="S78:S79" si="7">(D92+F92)/(C92+E92)</f>
        <v>0.93223819301848054</v>
      </c>
      <c r="T78" s="218">
        <v>0.95</v>
      </c>
      <c r="U78" s="220" t="s">
        <v>473</v>
      </c>
      <c r="V78" s="291">
        <f t="shared" si="1"/>
        <v>0.94424242424242422</v>
      </c>
      <c r="W78" s="218">
        <v>0.95</v>
      </c>
    </row>
    <row r="79" spans="1:23">
      <c r="A79" s="264">
        <v>40966</v>
      </c>
      <c r="B79" s="269" t="s">
        <v>460</v>
      </c>
      <c r="C79" s="265">
        <v>480</v>
      </c>
      <c r="D79" s="266">
        <v>466</v>
      </c>
      <c r="E79" s="265">
        <v>500</v>
      </c>
      <c r="F79" s="266">
        <v>474</v>
      </c>
      <c r="G79" s="265">
        <v>406</v>
      </c>
      <c r="H79" s="266">
        <v>388</v>
      </c>
      <c r="I79" s="265">
        <v>445</v>
      </c>
      <c r="J79" s="266">
        <v>424</v>
      </c>
      <c r="K79" s="265">
        <v>435</v>
      </c>
      <c r="L79" s="266">
        <v>427</v>
      </c>
      <c r="M79" s="265">
        <v>395</v>
      </c>
      <c r="N79" s="266">
        <v>377</v>
      </c>
      <c r="R79" s="216" t="s">
        <v>474</v>
      </c>
      <c r="S79" s="291">
        <f t="shared" si="7"/>
        <v>0.89170984455958546</v>
      </c>
      <c r="T79" s="218">
        <v>0.95</v>
      </c>
      <c r="U79" s="220" t="s">
        <v>474</v>
      </c>
      <c r="V79" s="291">
        <f t="shared" si="1"/>
        <v>0.98723404255319147</v>
      </c>
      <c r="W79" s="218">
        <v>0.95</v>
      </c>
    </row>
    <row r="80" spans="1:23">
      <c r="A80" s="264">
        <v>40973</v>
      </c>
      <c r="B80" s="269" t="s">
        <v>461</v>
      </c>
      <c r="C80" s="265">
        <v>384</v>
      </c>
      <c r="D80" s="266">
        <v>371</v>
      </c>
      <c r="E80" s="265">
        <v>400</v>
      </c>
      <c r="F80" s="266">
        <v>386</v>
      </c>
      <c r="G80" s="265">
        <v>326</v>
      </c>
      <c r="H80" s="266">
        <v>308</v>
      </c>
      <c r="I80" s="265">
        <v>356</v>
      </c>
      <c r="J80" s="266">
        <v>337</v>
      </c>
      <c r="K80" s="265">
        <v>348</v>
      </c>
      <c r="L80" s="266">
        <v>340</v>
      </c>
      <c r="M80" s="265">
        <v>316</v>
      </c>
      <c r="N80" s="266">
        <v>311</v>
      </c>
      <c r="R80" s="216"/>
      <c r="S80" s="217"/>
      <c r="T80" s="218"/>
      <c r="U80" s="220"/>
      <c r="V80" s="217"/>
      <c r="W80" s="218"/>
    </row>
    <row r="81" spans="1:21">
      <c r="A81" s="264">
        <v>40980</v>
      </c>
      <c r="B81" s="269" t="s">
        <v>462</v>
      </c>
      <c r="C81" s="265">
        <v>480</v>
      </c>
      <c r="D81" s="266">
        <v>444</v>
      </c>
      <c r="E81" s="265">
        <v>500</v>
      </c>
      <c r="F81" s="266">
        <v>477</v>
      </c>
      <c r="G81" s="265">
        <v>405</v>
      </c>
      <c r="H81" s="266">
        <v>381</v>
      </c>
      <c r="I81" s="265">
        <v>445</v>
      </c>
      <c r="J81" s="266">
        <v>423.5</v>
      </c>
      <c r="K81" s="265">
        <v>435</v>
      </c>
      <c r="L81" s="266">
        <v>422</v>
      </c>
      <c r="M81" s="265">
        <v>395</v>
      </c>
      <c r="N81" s="266">
        <v>383</v>
      </c>
      <c r="S81" s="281"/>
      <c r="U81" s="281"/>
    </row>
    <row r="82" spans="1:21">
      <c r="A82" s="264">
        <v>40987</v>
      </c>
      <c r="B82" s="269" t="s">
        <v>463</v>
      </c>
      <c r="C82" s="265">
        <v>480</v>
      </c>
      <c r="D82" s="266">
        <v>453</v>
      </c>
      <c r="E82" s="265">
        <v>500</v>
      </c>
      <c r="F82" s="266">
        <v>482</v>
      </c>
      <c r="G82" s="265">
        <v>405</v>
      </c>
      <c r="H82" s="266">
        <v>380</v>
      </c>
      <c r="I82" s="265">
        <v>440</v>
      </c>
      <c r="J82" s="266">
        <v>429</v>
      </c>
      <c r="K82" s="265">
        <v>435</v>
      </c>
      <c r="L82" s="266">
        <v>423</v>
      </c>
      <c r="M82" s="265">
        <v>395</v>
      </c>
      <c r="N82" s="266">
        <v>368</v>
      </c>
      <c r="S82" s="281"/>
      <c r="U82" s="281"/>
    </row>
    <row r="83" spans="1:21">
      <c r="A83" s="264">
        <v>41001</v>
      </c>
      <c r="B83" s="269" t="s">
        <v>464</v>
      </c>
      <c r="C83" s="265">
        <v>384</v>
      </c>
      <c r="D83" s="266">
        <v>367</v>
      </c>
      <c r="E83" s="265">
        <v>400</v>
      </c>
      <c r="F83" s="266">
        <v>385</v>
      </c>
      <c r="G83" s="265">
        <v>320</v>
      </c>
      <c r="H83" s="266">
        <v>301</v>
      </c>
      <c r="I83" s="265">
        <v>352</v>
      </c>
      <c r="J83" s="266">
        <v>337</v>
      </c>
      <c r="K83" s="265">
        <v>348</v>
      </c>
      <c r="L83" s="266">
        <v>339</v>
      </c>
      <c r="M83" s="265">
        <v>316</v>
      </c>
      <c r="N83" s="266">
        <v>306</v>
      </c>
      <c r="S83" s="281"/>
      <c r="U83" s="281"/>
    </row>
    <row r="84" spans="1:21">
      <c r="A84" s="264">
        <v>41008</v>
      </c>
      <c r="B84" s="269" t="s">
        <v>465</v>
      </c>
      <c r="C84" s="265">
        <v>384</v>
      </c>
      <c r="D84" s="266">
        <v>356</v>
      </c>
      <c r="E84" s="265">
        <v>400</v>
      </c>
      <c r="F84" s="266">
        <v>377</v>
      </c>
      <c r="G84" s="265">
        <v>316</v>
      </c>
      <c r="H84" s="266">
        <v>292</v>
      </c>
      <c r="I84" s="265">
        <v>352</v>
      </c>
      <c r="J84" s="266">
        <v>327</v>
      </c>
      <c r="K84" s="265">
        <v>348</v>
      </c>
      <c r="L84" s="266">
        <v>334</v>
      </c>
      <c r="M84" s="265">
        <v>316</v>
      </c>
      <c r="N84" s="266">
        <v>300.5</v>
      </c>
      <c r="S84" s="281"/>
      <c r="U84" s="281"/>
    </row>
    <row r="85" spans="1:21">
      <c r="A85" s="264">
        <v>41015</v>
      </c>
      <c r="B85" s="269" t="s">
        <v>466</v>
      </c>
      <c r="C85" s="265">
        <v>480</v>
      </c>
      <c r="D85" s="266">
        <v>452</v>
      </c>
      <c r="E85" s="265">
        <v>500</v>
      </c>
      <c r="F85" s="266">
        <v>478</v>
      </c>
      <c r="G85" s="265">
        <v>395</v>
      </c>
      <c r="H85" s="266">
        <v>380</v>
      </c>
      <c r="I85" s="265">
        <v>440</v>
      </c>
      <c r="J85" s="266">
        <v>423</v>
      </c>
      <c r="K85" s="265">
        <v>435</v>
      </c>
      <c r="L85" s="266">
        <v>421</v>
      </c>
      <c r="M85" s="265">
        <v>395</v>
      </c>
      <c r="N85" s="266">
        <v>364</v>
      </c>
      <c r="S85" s="281"/>
      <c r="U85" s="281"/>
    </row>
    <row r="86" spans="1:21">
      <c r="A86" s="264">
        <v>41022</v>
      </c>
      <c r="B86" s="269" t="s">
        <v>467</v>
      </c>
      <c r="C86" s="265">
        <v>480</v>
      </c>
      <c r="D86" s="266">
        <v>444</v>
      </c>
      <c r="E86" s="265">
        <v>500</v>
      </c>
      <c r="F86" s="266">
        <v>472</v>
      </c>
      <c r="G86" s="265">
        <v>395</v>
      </c>
      <c r="H86" s="266">
        <v>366</v>
      </c>
      <c r="I86" s="265">
        <v>440</v>
      </c>
      <c r="J86" s="266">
        <v>418</v>
      </c>
      <c r="K86" s="265">
        <v>435</v>
      </c>
      <c r="L86" s="266">
        <v>413</v>
      </c>
      <c r="M86" s="265">
        <v>395</v>
      </c>
      <c r="N86" s="266">
        <v>361</v>
      </c>
      <c r="S86" s="281"/>
      <c r="U86" s="281"/>
    </row>
    <row r="87" spans="1:21">
      <c r="A87" s="264">
        <v>41029</v>
      </c>
      <c r="B87" s="269" t="s">
        <v>468</v>
      </c>
      <c r="C87" s="265">
        <v>480</v>
      </c>
      <c r="D87" s="266">
        <v>440</v>
      </c>
      <c r="E87" s="265">
        <v>500</v>
      </c>
      <c r="F87" s="266">
        <v>475</v>
      </c>
      <c r="G87" s="265">
        <v>395</v>
      </c>
      <c r="H87" s="266">
        <v>377</v>
      </c>
      <c r="I87" s="265">
        <v>432</v>
      </c>
      <c r="J87" s="266">
        <v>405</v>
      </c>
      <c r="K87" s="265">
        <v>435</v>
      </c>
      <c r="L87" s="266">
        <v>413</v>
      </c>
      <c r="M87" s="265">
        <v>390</v>
      </c>
      <c r="N87" s="266">
        <v>372.5</v>
      </c>
      <c r="S87" s="281"/>
      <c r="U87" s="281"/>
    </row>
    <row r="88" spans="1:21">
      <c r="A88" s="264">
        <v>41036</v>
      </c>
      <c r="B88" s="269" t="s">
        <v>469</v>
      </c>
      <c r="C88" s="265">
        <v>480</v>
      </c>
      <c r="D88" s="266">
        <v>455</v>
      </c>
      <c r="E88" s="265">
        <v>495</v>
      </c>
      <c r="F88" s="266">
        <v>460</v>
      </c>
      <c r="G88" s="265">
        <v>395</v>
      </c>
      <c r="H88" s="266">
        <v>375</v>
      </c>
      <c r="I88" s="265">
        <v>430</v>
      </c>
      <c r="J88" s="266">
        <v>412</v>
      </c>
      <c r="K88" s="265">
        <v>435</v>
      </c>
      <c r="L88" s="266">
        <v>415</v>
      </c>
      <c r="M88" s="265">
        <v>390</v>
      </c>
      <c r="N88" s="266">
        <v>375</v>
      </c>
      <c r="S88" s="281"/>
      <c r="U88" s="281"/>
    </row>
    <row r="89" spans="1:21">
      <c r="A89" s="264">
        <v>41043</v>
      </c>
      <c r="B89" s="269" t="s">
        <v>470</v>
      </c>
      <c r="C89" s="265">
        <v>480</v>
      </c>
      <c r="D89" s="266">
        <v>444</v>
      </c>
      <c r="E89" s="265">
        <v>495</v>
      </c>
      <c r="F89" s="266">
        <v>462</v>
      </c>
      <c r="G89" s="265">
        <v>395</v>
      </c>
      <c r="H89" s="266">
        <v>364</v>
      </c>
      <c r="I89" s="265">
        <v>430</v>
      </c>
      <c r="J89" s="266">
        <v>404.5</v>
      </c>
      <c r="K89" s="265">
        <v>435</v>
      </c>
      <c r="L89" s="266">
        <v>411</v>
      </c>
      <c r="M89" s="265">
        <v>390</v>
      </c>
      <c r="N89" s="266">
        <v>374</v>
      </c>
      <c r="S89" s="281"/>
      <c r="U89" s="281"/>
    </row>
    <row r="90" spans="1:21">
      <c r="A90" s="264">
        <v>41050</v>
      </c>
      <c r="B90" s="269" t="s">
        <v>471</v>
      </c>
      <c r="C90" s="265">
        <v>480</v>
      </c>
      <c r="D90" s="266">
        <v>448</v>
      </c>
      <c r="E90" s="265">
        <v>495</v>
      </c>
      <c r="F90" s="266">
        <v>461</v>
      </c>
      <c r="G90" s="265">
        <v>395</v>
      </c>
      <c r="H90" s="266">
        <v>367</v>
      </c>
      <c r="I90" s="265">
        <v>430</v>
      </c>
      <c r="J90" s="266">
        <v>417</v>
      </c>
      <c r="K90" s="265">
        <v>435</v>
      </c>
      <c r="L90" s="266">
        <v>409</v>
      </c>
      <c r="M90" s="265">
        <v>390</v>
      </c>
      <c r="N90" s="266">
        <v>381</v>
      </c>
    </row>
    <row r="91" spans="1:21">
      <c r="A91" s="264">
        <v>41057</v>
      </c>
      <c r="B91" s="269" t="s">
        <v>472</v>
      </c>
      <c r="C91" s="265">
        <v>384</v>
      </c>
      <c r="D91" s="266">
        <v>363</v>
      </c>
      <c r="E91" s="265">
        <v>396</v>
      </c>
      <c r="F91" s="266">
        <v>375</v>
      </c>
      <c r="G91" s="265">
        <v>316</v>
      </c>
      <c r="H91" s="266">
        <v>295</v>
      </c>
      <c r="I91" s="265">
        <v>344</v>
      </c>
      <c r="J91" s="266">
        <v>329</v>
      </c>
      <c r="K91" s="265">
        <v>348</v>
      </c>
      <c r="L91" s="266">
        <v>323</v>
      </c>
      <c r="M91" s="265">
        <v>312</v>
      </c>
      <c r="N91" s="266">
        <v>307</v>
      </c>
    </row>
    <row r="92" spans="1:21">
      <c r="A92" s="264">
        <v>41064</v>
      </c>
      <c r="B92" s="269" t="s">
        <v>473</v>
      </c>
      <c r="C92" s="265">
        <v>480</v>
      </c>
      <c r="D92" s="266">
        <v>446</v>
      </c>
      <c r="E92" s="265">
        <v>494</v>
      </c>
      <c r="F92" s="266">
        <v>462</v>
      </c>
      <c r="G92" s="265">
        <v>395</v>
      </c>
      <c r="H92" s="266">
        <v>370</v>
      </c>
      <c r="I92" s="265">
        <v>430</v>
      </c>
      <c r="J92" s="266">
        <v>414</v>
      </c>
      <c r="K92" s="265">
        <v>435</v>
      </c>
      <c r="L92" s="266">
        <v>384</v>
      </c>
      <c r="M92" s="265">
        <v>390</v>
      </c>
      <c r="N92" s="266">
        <v>390</v>
      </c>
      <c r="S92" s="281"/>
      <c r="U92" s="281"/>
    </row>
    <row r="93" spans="1:21">
      <c r="A93" s="264">
        <v>41071</v>
      </c>
      <c r="B93" s="269" t="s">
        <v>474</v>
      </c>
      <c r="C93" s="265">
        <v>475</v>
      </c>
      <c r="D93" s="266">
        <v>433.5</v>
      </c>
      <c r="E93" s="265">
        <v>490</v>
      </c>
      <c r="F93" s="266">
        <v>427</v>
      </c>
      <c r="G93" s="265">
        <v>390</v>
      </c>
      <c r="H93" s="266">
        <v>369</v>
      </c>
      <c r="I93" s="265">
        <v>430</v>
      </c>
      <c r="J93" s="266">
        <v>430</v>
      </c>
      <c r="K93" s="265">
        <v>435</v>
      </c>
      <c r="L93" s="266">
        <v>435</v>
      </c>
      <c r="M93" s="265">
        <v>390</v>
      </c>
      <c r="N93" s="266">
        <v>390</v>
      </c>
      <c r="S93" s="281"/>
      <c r="U93" s="281"/>
    </row>
    <row r="94" spans="1:21">
      <c r="A94" s="264"/>
      <c r="B94" s="102"/>
      <c r="S94" s="281"/>
      <c r="U94" s="281"/>
    </row>
    <row r="95" spans="1:21">
      <c r="A95" s="264"/>
      <c r="B95" s="102"/>
      <c r="S95" s="281"/>
      <c r="U95" s="281"/>
    </row>
    <row r="96" spans="1:21">
      <c r="A96" s="264"/>
      <c r="B96" s="102"/>
      <c r="S96" s="281"/>
      <c r="U96" s="281"/>
    </row>
    <row r="97" spans="7:8">
      <c r="G97" t="s">
        <v>448</v>
      </c>
    </row>
    <row r="98" spans="7:8">
      <c r="G98" t="s">
        <v>174</v>
      </c>
      <c r="H98" s="283">
        <f>(SUM(D54:D93)+SUM(F54:F93))/(SUM(C54:C93)+SUM(E54:E93))</f>
        <v>0.94180710829300851</v>
      </c>
    </row>
    <row r="99" spans="7:8">
      <c r="G99" t="s">
        <v>449</v>
      </c>
      <c r="H99" s="284">
        <f>((SUM(H54:H93)+SUM(J54:J93)+SUM(L54:L93)+SUM(N54:N93))/((SUM(G54:G93)+SUM(I54:I93)+SUM(K54:K93)+SUM(M54:M93))))</f>
        <v>0.95381232874464694</v>
      </c>
    </row>
  </sheetData>
  <mergeCells count="8">
    <mergeCell ref="S1:T1"/>
    <mergeCell ref="M52:N52"/>
    <mergeCell ref="O52:P52"/>
    <mergeCell ref="C52:D52"/>
    <mergeCell ref="E52:F52"/>
    <mergeCell ref="G52:H52"/>
    <mergeCell ref="I52:J52"/>
    <mergeCell ref="K52:L52"/>
  </mergeCells>
  <pageMargins left="0.7" right="0.7" top="0.75" bottom="0.75" header="0.3" footer="0.3"/>
  <pageSetup scale="31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Q29"/>
  <sheetViews>
    <sheetView topLeftCell="M53" workbookViewId="0">
      <selection activeCell="Y9" sqref="Y9"/>
    </sheetView>
  </sheetViews>
  <sheetFormatPr baseColWidth="10" defaultColWidth="8.83203125" defaultRowHeight="14" x14ac:dyDescent="0"/>
  <cols>
    <col min="1" max="1" width="13.5" customWidth="1"/>
    <col min="2" max="2" width="13.6640625" customWidth="1"/>
    <col min="3" max="3" width="48.5" customWidth="1"/>
  </cols>
  <sheetData>
    <row r="2" spans="1:17" ht="16">
      <c r="A2" s="170" t="s">
        <v>171</v>
      </c>
      <c r="Q2" t="s">
        <v>521</v>
      </c>
    </row>
    <row r="3" spans="1:17" ht="15">
      <c r="A3" s="170"/>
      <c r="Q3" t="s">
        <v>522</v>
      </c>
    </row>
    <row r="4" spans="1:17" ht="15">
      <c r="A4" s="170" t="s">
        <v>172</v>
      </c>
    </row>
    <row r="5" spans="1:17" ht="16" thickBot="1">
      <c r="A5" s="171"/>
      <c r="H5" s="3" t="s">
        <v>198</v>
      </c>
      <c r="I5" s="3" t="s">
        <v>199</v>
      </c>
      <c r="J5" t="s">
        <v>339</v>
      </c>
    </row>
    <row r="6" spans="1:17" ht="31" thickBot="1">
      <c r="A6" s="172" t="s">
        <v>162</v>
      </c>
      <c r="B6" s="173" t="s">
        <v>163</v>
      </c>
      <c r="C6" s="173" t="s">
        <v>164</v>
      </c>
      <c r="G6" s="177">
        <v>40817</v>
      </c>
      <c r="H6" s="3">
        <v>7</v>
      </c>
      <c r="I6" s="178">
        <f>53/12</f>
        <v>4.416666666666667</v>
      </c>
      <c r="J6">
        <v>8</v>
      </c>
    </row>
    <row r="7" spans="1:17" ht="16" thickBot="1">
      <c r="A7" s="176">
        <v>40830</v>
      </c>
      <c r="B7" s="175">
        <v>6</v>
      </c>
      <c r="C7" s="174" t="s">
        <v>165</v>
      </c>
      <c r="G7" s="177">
        <v>40848</v>
      </c>
      <c r="H7" s="3">
        <v>11</v>
      </c>
      <c r="I7" s="178">
        <f>I6+53/12</f>
        <v>8.8333333333333339</v>
      </c>
      <c r="J7">
        <v>13</v>
      </c>
    </row>
    <row r="8" spans="1:17" ht="16" thickBot="1">
      <c r="A8" s="176">
        <v>40828</v>
      </c>
      <c r="B8" s="175">
        <v>7</v>
      </c>
      <c r="C8" s="174" t="s">
        <v>166</v>
      </c>
      <c r="G8" s="177">
        <v>40878</v>
      </c>
      <c r="H8" s="3">
        <v>14</v>
      </c>
      <c r="I8" s="178">
        <f t="shared" ref="I8:I17" si="0">I7+53/12</f>
        <v>13.25</v>
      </c>
      <c r="J8">
        <v>15</v>
      </c>
    </row>
    <row r="9" spans="1:17" ht="16" thickBot="1">
      <c r="A9" s="176">
        <v>40833</v>
      </c>
      <c r="B9" s="175">
        <v>5</v>
      </c>
      <c r="C9" s="174" t="s">
        <v>167</v>
      </c>
      <c r="G9" s="177">
        <v>40909</v>
      </c>
      <c r="H9" s="3">
        <v>16</v>
      </c>
      <c r="I9" s="178">
        <f t="shared" si="0"/>
        <v>17.666666666666668</v>
      </c>
      <c r="J9">
        <v>18</v>
      </c>
    </row>
    <row r="10" spans="1:17" ht="16" thickBot="1">
      <c r="A10" s="176">
        <v>40834</v>
      </c>
      <c r="B10" s="175">
        <v>5</v>
      </c>
      <c r="C10" s="174" t="s">
        <v>168</v>
      </c>
      <c r="G10" s="177">
        <v>40940</v>
      </c>
      <c r="H10" s="3">
        <v>20</v>
      </c>
      <c r="I10" s="178">
        <f t="shared" si="0"/>
        <v>22.083333333333336</v>
      </c>
      <c r="J10">
        <v>20</v>
      </c>
    </row>
    <row r="11" spans="1:17" ht="16" thickBot="1">
      <c r="A11" s="176">
        <v>40834</v>
      </c>
      <c r="B11" s="175">
        <v>5</v>
      </c>
      <c r="C11" s="174" t="s">
        <v>169</v>
      </c>
      <c r="G11" s="177">
        <v>40969</v>
      </c>
      <c r="H11" s="3">
        <v>20</v>
      </c>
      <c r="I11" s="178">
        <f t="shared" si="0"/>
        <v>26.500000000000004</v>
      </c>
      <c r="J11">
        <v>25</v>
      </c>
    </row>
    <row r="12" spans="1:17" ht="16" thickBot="1">
      <c r="A12" s="176">
        <v>40854</v>
      </c>
      <c r="B12" s="175">
        <v>5</v>
      </c>
      <c r="C12" s="174" t="s">
        <v>170</v>
      </c>
      <c r="G12" s="177">
        <v>41000</v>
      </c>
      <c r="H12" s="3">
        <v>23</v>
      </c>
      <c r="I12" s="178">
        <f t="shared" si="0"/>
        <v>30.916666666666671</v>
      </c>
      <c r="J12">
        <v>25</v>
      </c>
    </row>
    <row r="13" spans="1:17" ht="16" thickBot="1">
      <c r="A13" s="176">
        <v>40854</v>
      </c>
      <c r="B13" s="175">
        <v>5</v>
      </c>
      <c r="C13" s="174" t="s">
        <v>170</v>
      </c>
      <c r="G13" s="177">
        <v>41030</v>
      </c>
      <c r="H13" s="3"/>
      <c r="I13" s="178">
        <f t="shared" si="0"/>
        <v>35.333333333333336</v>
      </c>
      <c r="J13">
        <v>25</v>
      </c>
    </row>
    <row r="14" spans="1:17" ht="16" thickBot="1">
      <c r="A14" s="176">
        <v>40831</v>
      </c>
      <c r="B14" s="175" t="s">
        <v>174</v>
      </c>
      <c r="C14" s="174" t="s">
        <v>175</v>
      </c>
      <c r="G14" s="177">
        <v>41061</v>
      </c>
      <c r="H14" s="3"/>
      <c r="I14" s="178">
        <f t="shared" si="0"/>
        <v>39.75</v>
      </c>
      <c r="J14">
        <v>26</v>
      </c>
    </row>
    <row r="15" spans="1:17" ht="16" thickBot="1">
      <c r="A15" s="176">
        <v>40843</v>
      </c>
      <c r="B15" s="175" t="s">
        <v>174</v>
      </c>
      <c r="C15" s="174" t="s">
        <v>173</v>
      </c>
      <c r="G15" s="177">
        <v>41091</v>
      </c>
      <c r="H15" s="3"/>
      <c r="I15" s="178">
        <f t="shared" si="0"/>
        <v>44.166666666666664</v>
      </c>
      <c r="J15">
        <v>27</v>
      </c>
    </row>
    <row r="16" spans="1:17" ht="16" thickBot="1">
      <c r="A16" s="176">
        <v>40854</v>
      </c>
      <c r="B16" s="175" t="s">
        <v>174</v>
      </c>
      <c r="C16" s="174" t="s">
        <v>173</v>
      </c>
      <c r="G16" s="177">
        <v>41122</v>
      </c>
      <c r="H16" s="3"/>
      <c r="I16" s="178">
        <f t="shared" si="0"/>
        <v>48.583333333333329</v>
      </c>
      <c r="J16">
        <v>53</v>
      </c>
    </row>
    <row r="17" spans="1:10" ht="16" thickBot="1">
      <c r="A17" s="176">
        <v>40869</v>
      </c>
      <c r="B17" s="175" t="s">
        <v>174</v>
      </c>
      <c r="C17" s="174" t="s">
        <v>173</v>
      </c>
      <c r="G17" s="177">
        <v>41153</v>
      </c>
      <c r="H17" s="3"/>
      <c r="I17" s="178">
        <f t="shared" si="0"/>
        <v>52.999999999999993</v>
      </c>
      <c r="J17">
        <v>55</v>
      </c>
    </row>
    <row r="18" spans="1:10" ht="16" thickBot="1">
      <c r="A18" s="176">
        <v>40878</v>
      </c>
      <c r="B18" s="175" t="s">
        <v>174</v>
      </c>
      <c r="C18" s="174" t="s">
        <v>423</v>
      </c>
    </row>
    <row r="19" spans="1:10" ht="16" thickBot="1">
      <c r="A19" s="176">
        <v>40882</v>
      </c>
      <c r="B19" s="175" t="s">
        <v>174</v>
      </c>
      <c r="C19" s="174" t="s">
        <v>423</v>
      </c>
    </row>
    <row r="20" spans="1:10" ht="16" thickBot="1">
      <c r="A20" s="176">
        <v>40899</v>
      </c>
      <c r="B20" s="175" t="s">
        <v>174</v>
      </c>
      <c r="C20" s="174" t="s">
        <v>450</v>
      </c>
    </row>
    <row r="21" spans="1:10" ht="16" thickBot="1">
      <c r="A21" s="176">
        <v>40931</v>
      </c>
      <c r="B21" s="175" t="s">
        <v>174</v>
      </c>
      <c r="C21" s="174" t="s">
        <v>453</v>
      </c>
    </row>
    <row r="22" spans="1:10" ht="16" thickBot="1">
      <c r="A22" s="176">
        <v>40920</v>
      </c>
      <c r="B22" s="175" t="s">
        <v>449</v>
      </c>
      <c r="C22" s="174" t="s">
        <v>450</v>
      </c>
    </row>
    <row r="23" spans="1:10" ht="15">
      <c r="A23" s="273">
        <v>40946</v>
      </c>
      <c r="B23" s="274" t="s">
        <v>174</v>
      </c>
      <c r="C23" s="275" t="s">
        <v>455</v>
      </c>
    </row>
    <row r="24" spans="1:10" ht="15">
      <c r="A24" s="177">
        <v>40940</v>
      </c>
      <c r="B24" s="274" t="s">
        <v>449</v>
      </c>
      <c r="C24" s="275" t="s">
        <v>458</v>
      </c>
    </row>
    <row r="25" spans="1:10" ht="15">
      <c r="A25" s="273">
        <v>40960</v>
      </c>
      <c r="B25" s="274" t="s">
        <v>174</v>
      </c>
      <c r="C25" s="275" t="s">
        <v>475</v>
      </c>
    </row>
    <row r="26" spans="1:10" ht="15">
      <c r="A26" s="264">
        <v>40951</v>
      </c>
      <c r="B26" s="274" t="s">
        <v>449</v>
      </c>
      <c r="C26" s="275" t="s">
        <v>458</v>
      </c>
    </row>
    <row r="27" spans="1:10" ht="15">
      <c r="A27" s="177">
        <v>41000</v>
      </c>
      <c r="B27" s="274" t="s">
        <v>449</v>
      </c>
      <c r="C27" s="275" t="s">
        <v>458</v>
      </c>
    </row>
    <row r="28" spans="1:10" ht="15">
      <c r="A28" s="177">
        <v>41030</v>
      </c>
      <c r="B28" s="274" t="s">
        <v>449</v>
      </c>
      <c r="C28" s="275" t="s">
        <v>458</v>
      </c>
    </row>
    <row r="29" spans="1:10" ht="15">
      <c r="A29" s="177">
        <v>41061</v>
      </c>
      <c r="B29" s="274" t="s">
        <v>449</v>
      </c>
      <c r="C29" s="275" t="s">
        <v>458</v>
      </c>
    </row>
  </sheetData>
  <pageMargins left="0.7" right="0.7" top="0.75" bottom="0.75" header="0.3" footer="0.3"/>
  <pageSetup scale="69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O57"/>
  <sheetViews>
    <sheetView topLeftCell="A4" workbookViewId="0">
      <selection activeCell="M47" sqref="M47"/>
    </sheetView>
  </sheetViews>
  <sheetFormatPr baseColWidth="10" defaultColWidth="8.83203125" defaultRowHeight="14" x14ac:dyDescent="0"/>
  <cols>
    <col min="8" max="9" width="9.1640625" customWidth="1"/>
    <col min="11" max="11" width="13.5" customWidth="1"/>
    <col min="12" max="12" width="20.83203125" bestFit="1" customWidth="1"/>
    <col min="13" max="13" width="18.33203125" bestFit="1" customWidth="1"/>
    <col min="14" max="14" width="10.1640625" bestFit="1" customWidth="1"/>
    <col min="15" max="16" width="9.1640625" customWidth="1"/>
  </cols>
  <sheetData>
    <row r="2" spans="1:15" ht="18">
      <c r="A2" s="340" t="s">
        <v>494</v>
      </c>
      <c r="B2" s="340"/>
      <c r="C2" s="340"/>
      <c r="D2" s="340"/>
      <c r="E2" s="340"/>
      <c r="F2" s="340"/>
      <c r="G2" s="340"/>
      <c r="H2" s="340"/>
      <c r="J2" s="341"/>
      <c r="K2" s="341"/>
      <c r="L2" s="341"/>
      <c r="M2" s="341"/>
      <c r="N2" s="341"/>
      <c r="O2" s="341"/>
    </row>
    <row r="4" spans="1:15" ht="23">
      <c r="B4" s="6"/>
      <c r="C4" s="6"/>
    </row>
    <row r="33" spans="1:13" ht="15">
      <c r="A33" s="340" t="s">
        <v>485</v>
      </c>
      <c r="B33" s="340" t="s">
        <v>388</v>
      </c>
      <c r="C33" s="340"/>
      <c r="D33" s="340"/>
      <c r="E33" s="340"/>
      <c r="F33" s="340"/>
      <c r="G33" s="340"/>
      <c r="H33" s="340"/>
    </row>
    <row r="35" spans="1:13">
      <c r="J35" s="282" t="s">
        <v>389</v>
      </c>
      <c r="K35" s="282" t="s">
        <v>390</v>
      </c>
      <c r="L35" s="282" t="s">
        <v>477</v>
      </c>
      <c r="M35" s="292" t="s">
        <v>495</v>
      </c>
    </row>
    <row r="36" spans="1:13">
      <c r="I36" t="s">
        <v>481</v>
      </c>
      <c r="J36" s="18">
        <v>0</v>
      </c>
      <c r="K36" s="18">
        <v>0</v>
      </c>
      <c r="L36" s="18">
        <v>0.06</v>
      </c>
      <c r="M36" s="18">
        <v>0.33</v>
      </c>
    </row>
    <row r="37" spans="1:13">
      <c r="I37" t="s">
        <v>482</v>
      </c>
      <c r="J37" s="18">
        <v>0</v>
      </c>
      <c r="K37" s="18">
        <v>0.02</v>
      </c>
      <c r="L37" s="18">
        <v>0.26</v>
      </c>
      <c r="M37" s="18">
        <v>0.33</v>
      </c>
    </row>
    <row r="38" spans="1:13">
      <c r="I38" t="s">
        <v>483</v>
      </c>
      <c r="J38" s="18">
        <v>0</v>
      </c>
      <c r="K38" s="18">
        <v>7.0000000000000007E-2</v>
      </c>
      <c r="L38" s="18">
        <v>0.32</v>
      </c>
      <c r="M38" s="18">
        <v>0.21</v>
      </c>
    </row>
    <row r="39" spans="1:13">
      <c r="I39" t="s">
        <v>486</v>
      </c>
      <c r="J39" s="18">
        <v>0.03</v>
      </c>
      <c r="K39" s="18">
        <v>0.39</v>
      </c>
      <c r="L39" s="18">
        <v>0.2</v>
      </c>
      <c r="M39" s="18">
        <v>0.06</v>
      </c>
    </row>
    <row r="40" spans="1:13">
      <c r="I40" t="s">
        <v>487</v>
      </c>
      <c r="J40" s="18">
        <v>0.02</v>
      </c>
      <c r="K40" s="18">
        <v>0.24</v>
      </c>
      <c r="L40" s="18">
        <v>0.08</v>
      </c>
      <c r="M40" s="18">
        <v>0.04</v>
      </c>
    </row>
    <row r="41" spans="1:13">
      <c r="I41" t="s">
        <v>488</v>
      </c>
      <c r="J41" s="18">
        <v>0.95</v>
      </c>
      <c r="K41" s="18">
        <v>0.28000000000000003</v>
      </c>
      <c r="L41" s="18">
        <v>7.0000000000000007E-2</v>
      </c>
      <c r="M41" s="18">
        <v>0.02</v>
      </c>
    </row>
    <row r="50" spans="1:12" ht="15">
      <c r="A50" s="340" t="s">
        <v>489</v>
      </c>
      <c r="B50" s="340" t="s">
        <v>388</v>
      </c>
      <c r="C50" s="340"/>
      <c r="D50" s="340"/>
      <c r="E50" s="340"/>
      <c r="F50" s="340"/>
      <c r="G50" s="340"/>
      <c r="H50" s="340"/>
    </row>
    <row r="51" spans="1:12">
      <c r="J51" s="292" t="s">
        <v>389</v>
      </c>
      <c r="K51" s="292" t="s">
        <v>478</v>
      </c>
      <c r="L51" s="292" t="s">
        <v>495</v>
      </c>
    </row>
    <row r="52" spans="1:12">
      <c r="I52" t="s">
        <v>479</v>
      </c>
      <c r="J52" s="18">
        <v>0.05</v>
      </c>
      <c r="K52" s="18">
        <v>0.16</v>
      </c>
      <c r="L52" s="18">
        <v>0.3</v>
      </c>
    </row>
    <row r="53" spans="1:12">
      <c r="I53" t="s">
        <v>480</v>
      </c>
      <c r="J53" s="18">
        <v>0.06</v>
      </c>
      <c r="K53" s="18">
        <v>0.08</v>
      </c>
      <c r="L53" s="18">
        <v>0.22</v>
      </c>
    </row>
    <row r="54" spans="1:12">
      <c r="I54" t="s">
        <v>481</v>
      </c>
      <c r="J54" s="18">
        <v>0.05</v>
      </c>
      <c r="K54" s="18">
        <v>0.19</v>
      </c>
      <c r="L54" s="18">
        <v>0.19</v>
      </c>
    </row>
    <row r="55" spans="1:12">
      <c r="I55" t="s">
        <v>482</v>
      </c>
      <c r="J55" s="18">
        <v>0.22</v>
      </c>
      <c r="K55" s="18">
        <v>0.15</v>
      </c>
      <c r="L55" s="18">
        <v>0.17</v>
      </c>
    </row>
    <row r="56" spans="1:12">
      <c r="I56" t="s">
        <v>483</v>
      </c>
      <c r="J56" s="18">
        <v>0.33</v>
      </c>
      <c r="K56" s="18">
        <v>0.3</v>
      </c>
      <c r="L56" s="18">
        <v>0.1</v>
      </c>
    </row>
    <row r="57" spans="1:12">
      <c r="I57" t="s">
        <v>484</v>
      </c>
      <c r="J57" s="18">
        <v>0.3</v>
      </c>
      <c r="K57" s="18">
        <v>0.11</v>
      </c>
      <c r="L57" s="18">
        <v>0.02</v>
      </c>
    </row>
  </sheetData>
  <mergeCells count="4">
    <mergeCell ref="A2:H2"/>
    <mergeCell ref="J2:O2"/>
    <mergeCell ref="A33:H33"/>
    <mergeCell ref="A50:H50"/>
  </mergeCells>
  <pageMargins left="0.7" right="0.7" top="0.75" bottom="0.75" header="0.3" footer="0.3"/>
  <pageSetup scale="5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G194"/>
  <sheetViews>
    <sheetView topLeftCell="A172" workbookViewId="0">
      <selection activeCell="G179" sqref="G179"/>
    </sheetView>
  </sheetViews>
  <sheetFormatPr baseColWidth="10" defaultColWidth="8.83203125" defaultRowHeight="14" x14ac:dyDescent="0"/>
  <cols>
    <col min="1" max="1" width="19.83203125" bestFit="1" customWidth="1"/>
    <col min="2" max="2" width="36.5" bestFit="1" customWidth="1"/>
    <col min="4" max="4" width="14.33203125" bestFit="1" customWidth="1"/>
    <col min="5" max="5" width="17.33203125" bestFit="1" customWidth="1"/>
    <col min="6" max="6" width="44.5" customWidth="1"/>
    <col min="7" max="7" width="15" customWidth="1"/>
  </cols>
  <sheetData>
    <row r="2" spans="1:6" ht="20">
      <c r="A2" s="342" t="s">
        <v>328</v>
      </c>
      <c r="B2" s="342"/>
      <c r="C2" s="342"/>
      <c r="D2" s="342"/>
      <c r="E2" s="342"/>
    </row>
    <row r="4" spans="1:6">
      <c r="A4" s="179" t="s">
        <v>200</v>
      </c>
      <c r="B4" s="179" t="s">
        <v>201</v>
      </c>
      <c r="C4" s="179" t="s">
        <v>202</v>
      </c>
      <c r="D4" s="179" t="s">
        <v>203</v>
      </c>
      <c r="E4" s="179" t="s">
        <v>204</v>
      </c>
    </row>
    <row r="5" spans="1:6">
      <c r="A5" s="180" t="s">
        <v>205</v>
      </c>
      <c r="B5" s="180" t="s">
        <v>206</v>
      </c>
      <c r="C5" s="181">
        <v>40909</v>
      </c>
      <c r="D5" s="180" t="s">
        <v>207</v>
      </c>
      <c r="E5" s="180" t="s">
        <v>208</v>
      </c>
      <c r="F5" s="250" t="s">
        <v>428</v>
      </c>
    </row>
    <row r="6" spans="1:6">
      <c r="A6" s="180" t="s">
        <v>209</v>
      </c>
      <c r="B6" s="180" t="s">
        <v>210</v>
      </c>
      <c r="C6" s="181">
        <v>40909</v>
      </c>
      <c r="D6" s="180" t="s">
        <v>207</v>
      </c>
      <c r="E6" s="180" t="s">
        <v>208</v>
      </c>
      <c r="F6" s="250" t="s">
        <v>429</v>
      </c>
    </row>
    <row r="7" spans="1:6">
      <c r="A7" s="180" t="s">
        <v>211</v>
      </c>
      <c r="B7" s="180" t="s">
        <v>212</v>
      </c>
      <c r="C7" s="182"/>
      <c r="D7" s="180" t="s">
        <v>207</v>
      </c>
      <c r="E7" s="180" t="s">
        <v>208</v>
      </c>
    </row>
    <row r="8" spans="1:6">
      <c r="A8" s="180" t="s">
        <v>205</v>
      </c>
      <c r="B8" s="180" t="s">
        <v>213</v>
      </c>
      <c r="C8" s="181">
        <v>40909</v>
      </c>
      <c r="D8" s="180" t="s">
        <v>207</v>
      </c>
      <c r="E8" s="180" t="s">
        <v>208</v>
      </c>
    </row>
    <row r="9" spans="1:6">
      <c r="A9" s="180" t="s">
        <v>214</v>
      </c>
      <c r="B9" s="180" t="s">
        <v>215</v>
      </c>
      <c r="C9" s="181">
        <v>40909</v>
      </c>
      <c r="D9" s="180" t="s">
        <v>207</v>
      </c>
      <c r="E9" s="180" t="s">
        <v>208</v>
      </c>
    </row>
    <row r="10" spans="1:6">
      <c r="A10" s="180" t="s">
        <v>209</v>
      </c>
      <c r="B10" s="180" t="s">
        <v>216</v>
      </c>
      <c r="C10" s="181">
        <v>40909</v>
      </c>
      <c r="D10" s="180" t="s">
        <v>207</v>
      </c>
      <c r="E10" s="180" t="s">
        <v>208</v>
      </c>
    </row>
    <row r="11" spans="1:6">
      <c r="A11" s="180" t="s">
        <v>211</v>
      </c>
      <c r="B11" s="180" t="s">
        <v>217</v>
      </c>
      <c r="C11" s="182"/>
      <c r="D11" s="180" t="s">
        <v>207</v>
      </c>
      <c r="E11" s="180" t="s">
        <v>208</v>
      </c>
    </row>
    <row r="12" spans="1:6">
      <c r="A12" s="180" t="s">
        <v>218</v>
      </c>
      <c r="B12" s="180" t="s">
        <v>219</v>
      </c>
      <c r="C12" s="181">
        <v>40909</v>
      </c>
      <c r="D12" s="180" t="s">
        <v>207</v>
      </c>
      <c r="E12" s="180" t="s">
        <v>208</v>
      </c>
    </row>
    <row r="13" spans="1:6">
      <c r="A13" s="180" t="s">
        <v>214</v>
      </c>
      <c r="B13" s="180" t="s">
        <v>220</v>
      </c>
      <c r="C13" s="182"/>
      <c r="D13" s="180" t="s">
        <v>207</v>
      </c>
      <c r="E13" s="180" t="s">
        <v>208</v>
      </c>
    </row>
    <row r="14" spans="1:6">
      <c r="A14" s="180" t="s">
        <v>221</v>
      </c>
      <c r="B14" s="180" t="s">
        <v>220</v>
      </c>
      <c r="C14" s="181">
        <v>40909</v>
      </c>
      <c r="D14" s="180" t="s">
        <v>207</v>
      </c>
      <c r="E14" s="180" t="s">
        <v>208</v>
      </c>
    </row>
    <row r="15" spans="1:6">
      <c r="A15" s="180" t="s">
        <v>211</v>
      </c>
      <c r="B15" s="180" t="s">
        <v>220</v>
      </c>
      <c r="C15" s="182"/>
      <c r="D15" s="180" t="s">
        <v>207</v>
      </c>
      <c r="E15" s="180" t="s">
        <v>208</v>
      </c>
    </row>
    <row r="16" spans="1:6">
      <c r="A16" s="180" t="s">
        <v>222</v>
      </c>
      <c r="B16" s="180" t="s">
        <v>223</v>
      </c>
      <c r="C16" s="181">
        <v>40909</v>
      </c>
      <c r="D16" s="180" t="s">
        <v>207</v>
      </c>
      <c r="E16" s="180" t="s">
        <v>224</v>
      </c>
    </row>
    <row r="17" spans="1:5">
      <c r="A17" s="180" t="s">
        <v>225</v>
      </c>
      <c r="B17" s="180" t="s">
        <v>223</v>
      </c>
      <c r="C17" s="181">
        <v>40909</v>
      </c>
      <c r="D17" s="180" t="s">
        <v>207</v>
      </c>
      <c r="E17" s="180" t="s">
        <v>224</v>
      </c>
    </row>
    <row r="18" spans="1:5">
      <c r="A18" s="180" t="s">
        <v>218</v>
      </c>
      <c r="B18" s="180" t="s">
        <v>223</v>
      </c>
      <c r="C18" s="181">
        <v>40909</v>
      </c>
      <c r="D18" s="180" t="s">
        <v>207</v>
      </c>
      <c r="E18" s="180" t="s">
        <v>224</v>
      </c>
    </row>
    <row r="19" spans="1:5">
      <c r="A19" s="180" t="s">
        <v>209</v>
      </c>
      <c r="B19" s="180" t="s">
        <v>226</v>
      </c>
      <c r="C19" s="181">
        <v>40909</v>
      </c>
      <c r="D19" s="180" t="s">
        <v>207</v>
      </c>
      <c r="E19" s="180" t="s">
        <v>224</v>
      </c>
    </row>
    <row r="20" spans="1:5">
      <c r="A20" s="180" t="s">
        <v>218</v>
      </c>
      <c r="B20" s="180" t="s">
        <v>226</v>
      </c>
      <c r="C20" s="181">
        <v>40909</v>
      </c>
      <c r="D20" s="180" t="s">
        <v>207</v>
      </c>
      <c r="E20" s="180" t="s">
        <v>224</v>
      </c>
    </row>
    <row r="21" spans="1:5">
      <c r="A21" s="180" t="s">
        <v>214</v>
      </c>
      <c r="B21" s="180" t="s">
        <v>227</v>
      </c>
      <c r="C21" s="181">
        <v>40909</v>
      </c>
      <c r="D21" s="180" t="s">
        <v>207</v>
      </c>
      <c r="E21" s="180" t="s">
        <v>224</v>
      </c>
    </row>
    <row r="22" spans="1:5">
      <c r="A22" s="180" t="s">
        <v>205</v>
      </c>
      <c r="B22" s="180" t="s">
        <v>228</v>
      </c>
      <c r="C22" s="181">
        <v>40909</v>
      </c>
      <c r="D22" s="180" t="s">
        <v>207</v>
      </c>
      <c r="E22" s="180" t="s">
        <v>224</v>
      </c>
    </row>
    <row r="23" spans="1:5">
      <c r="A23" s="180" t="s">
        <v>214</v>
      </c>
      <c r="B23" s="180" t="s">
        <v>228</v>
      </c>
      <c r="C23" s="181">
        <v>40909</v>
      </c>
      <c r="D23" s="180" t="s">
        <v>207</v>
      </c>
      <c r="E23" s="180" t="s">
        <v>224</v>
      </c>
    </row>
    <row r="24" spans="1:5">
      <c r="A24" s="180" t="s">
        <v>229</v>
      </c>
      <c r="B24" s="180" t="s">
        <v>230</v>
      </c>
      <c r="C24" s="181">
        <v>40909</v>
      </c>
      <c r="D24" s="180" t="s">
        <v>207</v>
      </c>
      <c r="E24" s="180" t="s">
        <v>224</v>
      </c>
    </row>
    <row r="25" spans="1:5">
      <c r="A25" s="180" t="s">
        <v>214</v>
      </c>
      <c r="B25" s="180" t="s">
        <v>230</v>
      </c>
      <c r="C25" s="181">
        <v>40909</v>
      </c>
      <c r="D25" s="180" t="s">
        <v>207</v>
      </c>
      <c r="E25" s="180" t="s">
        <v>224</v>
      </c>
    </row>
    <row r="26" spans="1:5">
      <c r="A26" s="180" t="s">
        <v>214</v>
      </c>
      <c r="B26" s="180" t="s">
        <v>206</v>
      </c>
      <c r="C26" s="181">
        <v>40909</v>
      </c>
      <c r="D26" s="180" t="s">
        <v>207</v>
      </c>
      <c r="E26" s="180" t="s">
        <v>224</v>
      </c>
    </row>
    <row r="27" spans="1:5">
      <c r="A27" s="180" t="s">
        <v>231</v>
      </c>
      <c r="B27" s="180" t="s">
        <v>232</v>
      </c>
      <c r="C27" s="181">
        <v>40909</v>
      </c>
      <c r="D27" s="180" t="s">
        <v>207</v>
      </c>
      <c r="E27" s="180" t="s">
        <v>224</v>
      </c>
    </row>
    <row r="28" spans="1:5">
      <c r="A28" s="180" t="s">
        <v>233</v>
      </c>
      <c r="B28" s="180" t="s">
        <v>234</v>
      </c>
      <c r="C28" s="181">
        <v>40909</v>
      </c>
      <c r="D28" s="180" t="s">
        <v>207</v>
      </c>
      <c r="E28" s="180" t="s">
        <v>224</v>
      </c>
    </row>
    <row r="29" spans="1:5">
      <c r="A29" s="180" t="s">
        <v>235</v>
      </c>
      <c r="B29" s="180" t="s">
        <v>236</v>
      </c>
      <c r="C29" s="181">
        <v>40909</v>
      </c>
      <c r="D29" s="180" t="s">
        <v>207</v>
      </c>
      <c r="E29" s="180" t="s">
        <v>224</v>
      </c>
    </row>
    <row r="30" spans="1:5">
      <c r="A30" s="180" t="s">
        <v>225</v>
      </c>
      <c r="B30" s="180" t="s">
        <v>210</v>
      </c>
      <c r="C30" s="181">
        <v>40909</v>
      </c>
      <c r="D30" s="180" t="s">
        <v>207</v>
      </c>
      <c r="E30" s="180" t="s">
        <v>224</v>
      </c>
    </row>
    <row r="31" spans="1:5">
      <c r="A31" s="180" t="s">
        <v>237</v>
      </c>
      <c r="B31" s="180" t="s">
        <v>210</v>
      </c>
      <c r="C31" s="181">
        <v>40909</v>
      </c>
      <c r="D31" s="180" t="s">
        <v>207</v>
      </c>
      <c r="E31" s="180" t="s">
        <v>224</v>
      </c>
    </row>
    <row r="32" spans="1:5">
      <c r="A32" s="180" t="s">
        <v>237</v>
      </c>
      <c r="B32" s="180" t="s">
        <v>238</v>
      </c>
      <c r="C32" s="181">
        <v>40909</v>
      </c>
      <c r="D32" s="180" t="s">
        <v>207</v>
      </c>
      <c r="E32" s="180" t="s">
        <v>224</v>
      </c>
    </row>
    <row r="33" spans="1:5">
      <c r="A33" s="180" t="s">
        <v>205</v>
      </c>
      <c r="B33" s="180" t="s">
        <v>239</v>
      </c>
      <c r="C33" s="181">
        <v>40909</v>
      </c>
      <c r="D33" s="180" t="s">
        <v>207</v>
      </c>
      <c r="E33" s="180" t="s">
        <v>224</v>
      </c>
    </row>
    <row r="34" spans="1:5">
      <c r="A34" s="180" t="s">
        <v>229</v>
      </c>
      <c r="B34" s="180" t="s">
        <v>240</v>
      </c>
      <c r="C34" s="181">
        <v>40909</v>
      </c>
      <c r="D34" s="180" t="s">
        <v>207</v>
      </c>
      <c r="E34" s="180" t="s">
        <v>224</v>
      </c>
    </row>
    <row r="35" spans="1:5">
      <c r="A35" s="180" t="s">
        <v>214</v>
      </c>
      <c r="B35" s="180" t="s">
        <v>240</v>
      </c>
      <c r="C35" s="181">
        <v>40909</v>
      </c>
      <c r="D35" s="180" t="s">
        <v>207</v>
      </c>
      <c r="E35" s="180" t="s">
        <v>224</v>
      </c>
    </row>
    <row r="36" spans="1:5">
      <c r="A36" s="180" t="s">
        <v>214</v>
      </c>
      <c r="B36" s="180" t="s">
        <v>241</v>
      </c>
      <c r="C36" s="181">
        <v>40909</v>
      </c>
      <c r="D36" s="180" t="s">
        <v>207</v>
      </c>
      <c r="E36" s="180" t="s">
        <v>224</v>
      </c>
    </row>
    <row r="37" spans="1:5">
      <c r="A37" s="180" t="s">
        <v>222</v>
      </c>
      <c r="B37" s="180" t="s">
        <v>242</v>
      </c>
      <c r="C37" s="181">
        <v>40909</v>
      </c>
      <c r="D37" s="180" t="s">
        <v>207</v>
      </c>
      <c r="E37" s="180" t="s">
        <v>224</v>
      </c>
    </row>
    <row r="38" spans="1:5">
      <c r="A38" s="180" t="s">
        <v>237</v>
      </c>
      <c r="B38" s="180" t="s">
        <v>243</v>
      </c>
      <c r="C38" s="181">
        <v>40909</v>
      </c>
      <c r="D38" s="180" t="s">
        <v>207</v>
      </c>
      <c r="E38" s="180" t="s">
        <v>224</v>
      </c>
    </row>
    <row r="39" spans="1:5">
      <c r="A39" s="180" t="s">
        <v>205</v>
      </c>
      <c r="B39" s="180" t="s">
        <v>244</v>
      </c>
      <c r="C39" s="181">
        <v>40909</v>
      </c>
      <c r="D39" s="180" t="s">
        <v>207</v>
      </c>
      <c r="E39" s="180" t="s">
        <v>224</v>
      </c>
    </row>
    <row r="40" spans="1:5">
      <c r="A40" s="180" t="s">
        <v>231</v>
      </c>
      <c r="B40" s="180" t="s">
        <v>245</v>
      </c>
      <c r="C40" s="181">
        <v>40909</v>
      </c>
      <c r="D40" s="180" t="s">
        <v>207</v>
      </c>
      <c r="E40" s="180" t="s">
        <v>224</v>
      </c>
    </row>
    <row r="41" spans="1:5">
      <c r="A41" s="180" t="s">
        <v>246</v>
      </c>
      <c r="B41" s="180" t="s">
        <v>247</v>
      </c>
      <c r="C41" s="181">
        <v>40909</v>
      </c>
      <c r="D41" s="180" t="s">
        <v>207</v>
      </c>
      <c r="E41" s="180" t="s">
        <v>224</v>
      </c>
    </row>
    <row r="42" spans="1:5">
      <c r="A42" s="180" t="s">
        <v>231</v>
      </c>
      <c r="B42" s="180" t="s">
        <v>247</v>
      </c>
      <c r="C42" s="181">
        <v>40909</v>
      </c>
      <c r="D42" s="180" t="s">
        <v>207</v>
      </c>
      <c r="E42" s="180" t="s">
        <v>224</v>
      </c>
    </row>
    <row r="43" spans="1:5">
      <c r="A43" s="180" t="s">
        <v>214</v>
      </c>
      <c r="B43" s="180" t="s">
        <v>247</v>
      </c>
      <c r="C43" s="181">
        <v>40909</v>
      </c>
      <c r="D43" s="180" t="s">
        <v>207</v>
      </c>
      <c r="E43" s="180" t="s">
        <v>224</v>
      </c>
    </row>
    <row r="44" spans="1:5">
      <c r="A44" s="180" t="s">
        <v>205</v>
      </c>
      <c r="B44" s="180" t="s">
        <v>248</v>
      </c>
      <c r="C44" s="181">
        <v>40909</v>
      </c>
      <c r="D44" s="180" t="s">
        <v>207</v>
      </c>
      <c r="E44" s="180" t="s">
        <v>224</v>
      </c>
    </row>
    <row r="45" spans="1:5">
      <c r="A45" s="180" t="s">
        <v>218</v>
      </c>
      <c r="B45" s="180" t="s">
        <v>248</v>
      </c>
      <c r="C45" s="181">
        <v>40909</v>
      </c>
      <c r="D45" s="180" t="s">
        <v>207</v>
      </c>
      <c r="E45" s="180" t="s">
        <v>224</v>
      </c>
    </row>
    <row r="46" spans="1:5">
      <c r="A46" s="180" t="s">
        <v>218</v>
      </c>
      <c r="B46" s="180" t="s">
        <v>212</v>
      </c>
      <c r="C46" s="181">
        <v>40909</v>
      </c>
      <c r="D46" s="180" t="s">
        <v>207</v>
      </c>
      <c r="E46" s="180" t="s">
        <v>224</v>
      </c>
    </row>
    <row r="47" spans="1:5">
      <c r="A47" s="180" t="s">
        <v>229</v>
      </c>
      <c r="B47" s="180" t="s">
        <v>249</v>
      </c>
      <c r="C47" s="181">
        <v>40909</v>
      </c>
      <c r="D47" s="180" t="s">
        <v>207</v>
      </c>
      <c r="E47" s="180" t="s">
        <v>224</v>
      </c>
    </row>
    <row r="48" spans="1:5">
      <c r="A48" s="180" t="s">
        <v>235</v>
      </c>
      <c r="B48" s="180" t="s">
        <v>250</v>
      </c>
      <c r="C48" s="181">
        <v>40909</v>
      </c>
      <c r="D48" s="180" t="s">
        <v>207</v>
      </c>
      <c r="E48" s="180" t="s">
        <v>224</v>
      </c>
    </row>
    <row r="49" spans="1:5">
      <c r="A49" s="180" t="s">
        <v>205</v>
      </c>
      <c r="B49" s="180" t="s">
        <v>251</v>
      </c>
      <c r="C49" s="181">
        <v>40909</v>
      </c>
      <c r="D49" s="180" t="s">
        <v>207</v>
      </c>
      <c r="E49" s="180" t="s">
        <v>224</v>
      </c>
    </row>
    <row r="50" spans="1:5">
      <c r="A50" s="180" t="s">
        <v>225</v>
      </c>
      <c r="B50" s="180" t="s">
        <v>252</v>
      </c>
      <c r="C50" s="181">
        <v>40909</v>
      </c>
      <c r="D50" s="180" t="s">
        <v>207</v>
      </c>
      <c r="E50" s="180" t="s">
        <v>224</v>
      </c>
    </row>
    <row r="51" spans="1:5">
      <c r="A51" s="180" t="s">
        <v>253</v>
      </c>
      <c r="B51" s="180" t="s">
        <v>254</v>
      </c>
      <c r="C51" s="181">
        <v>40909</v>
      </c>
      <c r="D51" s="180" t="s">
        <v>207</v>
      </c>
      <c r="E51" s="180" t="s">
        <v>224</v>
      </c>
    </row>
    <row r="52" spans="1:5">
      <c r="A52" s="180" t="s">
        <v>205</v>
      </c>
      <c r="B52" s="180" t="s">
        <v>255</v>
      </c>
      <c r="C52" s="181">
        <v>40909</v>
      </c>
      <c r="D52" s="180" t="s">
        <v>207</v>
      </c>
      <c r="E52" s="180" t="s">
        <v>224</v>
      </c>
    </row>
    <row r="53" spans="1:5">
      <c r="A53" s="180" t="s">
        <v>229</v>
      </c>
      <c r="B53" s="180" t="s">
        <v>256</v>
      </c>
      <c r="C53" s="181">
        <v>40909</v>
      </c>
      <c r="D53" s="180" t="s">
        <v>207</v>
      </c>
      <c r="E53" s="180" t="s">
        <v>224</v>
      </c>
    </row>
    <row r="54" spans="1:5">
      <c r="A54" s="180" t="s">
        <v>205</v>
      </c>
      <c r="B54" s="180" t="s">
        <v>256</v>
      </c>
      <c r="C54" s="181">
        <v>40909</v>
      </c>
      <c r="D54" s="180" t="s">
        <v>207</v>
      </c>
      <c r="E54" s="180" t="s">
        <v>224</v>
      </c>
    </row>
    <row r="55" spans="1:5">
      <c r="A55" s="180" t="s">
        <v>214</v>
      </c>
      <c r="B55" s="180" t="s">
        <v>256</v>
      </c>
      <c r="C55" s="181">
        <v>40909</v>
      </c>
      <c r="D55" s="180" t="s">
        <v>207</v>
      </c>
      <c r="E55" s="180" t="s">
        <v>224</v>
      </c>
    </row>
    <row r="56" spans="1:5">
      <c r="A56" s="180" t="s">
        <v>205</v>
      </c>
      <c r="B56" s="180" t="s">
        <v>257</v>
      </c>
      <c r="C56" s="181">
        <v>40909</v>
      </c>
      <c r="D56" s="180" t="s">
        <v>207</v>
      </c>
      <c r="E56" s="180" t="s">
        <v>224</v>
      </c>
    </row>
    <row r="57" spans="1:5">
      <c r="A57" s="180" t="s">
        <v>229</v>
      </c>
      <c r="B57" s="180" t="s">
        <v>258</v>
      </c>
      <c r="C57" s="181">
        <v>40909</v>
      </c>
      <c r="D57" s="180" t="s">
        <v>207</v>
      </c>
      <c r="E57" s="180" t="s">
        <v>224</v>
      </c>
    </row>
    <row r="58" spans="1:5">
      <c r="A58" s="180" t="s">
        <v>218</v>
      </c>
      <c r="B58" s="180" t="s">
        <v>259</v>
      </c>
      <c r="C58" s="181">
        <v>40909</v>
      </c>
      <c r="D58" s="180" t="s">
        <v>207</v>
      </c>
      <c r="E58" s="180" t="s">
        <v>224</v>
      </c>
    </row>
    <row r="59" spans="1:5">
      <c r="A59" s="180" t="s">
        <v>260</v>
      </c>
      <c r="B59" s="180" t="s">
        <v>216</v>
      </c>
      <c r="C59" s="181">
        <v>40909</v>
      </c>
      <c r="D59" s="180" t="s">
        <v>207</v>
      </c>
      <c r="E59" s="180" t="s">
        <v>224</v>
      </c>
    </row>
    <row r="60" spans="1:5">
      <c r="A60" s="180" t="s">
        <v>225</v>
      </c>
      <c r="B60" s="180" t="s">
        <v>261</v>
      </c>
      <c r="C60" s="181">
        <v>40909</v>
      </c>
      <c r="D60" s="180" t="s">
        <v>207</v>
      </c>
      <c r="E60" s="180" t="s">
        <v>224</v>
      </c>
    </row>
    <row r="61" spans="1:5">
      <c r="A61" s="180" t="s">
        <v>235</v>
      </c>
      <c r="B61" s="180" t="s">
        <v>217</v>
      </c>
      <c r="C61" s="181">
        <v>40909</v>
      </c>
      <c r="D61" s="180" t="s">
        <v>207</v>
      </c>
      <c r="E61" s="180" t="s">
        <v>224</v>
      </c>
    </row>
    <row r="62" spans="1:5">
      <c r="A62" s="180" t="s">
        <v>209</v>
      </c>
      <c r="B62" s="180" t="s">
        <v>217</v>
      </c>
      <c r="C62" s="181">
        <v>40909</v>
      </c>
      <c r="D62" s="180" t="s">
        <v>207</v>
      </c>
      <c r="E62" s="180" t="s">
        <v>224</v>
      </c>
    </row>
    <row r="63" spans="1:5">
      <c r="A63" s="180" t="s">
        <v>262</v>
      </c>
      <c r="B63" s="180" t="s">
        <v>217</v>
      </c>
      <c r="C63" s="181">
        <v>40909</v>
      </c>
      <c r="D63" s="180" t="s">
        <v>207</v>
      </c>
      <c r="E63" s="180" t="s">
        <v>224</v>
      </c>
    </row>
    <row r="64" spans="1:5">
      <c r="A64" s="180" t="s">
        <v>222</v>
      </c>
      <c r="B64" s="180" t="s">
        <v>217</v>
      </c>
      <c r="C64" s="181">
        <v>40909</v>
      </c>
      <c r="D64" s="180" t="s">
        <v>207</v>
      </c>
      <c r="E64" s="180" t="s">
        <v>224</v>
      </c>
    </row>
    <row r="65" spans="1:5">
      <c r="A65" s="180" t="s">
        <v>263</v>
      </c>
      <c r="B65" s="180" t="s">
        <v>217</v>
      </c>
      <c r="C65" s="181">
        <v>40909</v>
      </c>
      <c r="D65" s="180" t="s">
        <v>207</v>
      </c>
      <c r="E65" s="180" t="s">
        <v>224</v>
      </c>
    </row>
    <row r="66" spans="1:5">
      <c r="A66" s="180" t="s">
        <v>233</v>
      </c>
      <c r="B66" s="180" t="s">
        <v>217</v>
      </c>
      <c r="C66" s="181">
        <v>40909</v>
      </c>
      <c r="D66" s="180" t="s">
        <v>207</v>
      </c>
      <c r="E66" s="180" t="s">
        <v>224</v>
      </c>
    </row>
    <row r="67" spans="1:5">
      <c r="A67" s="180" t="s">
        <v>225</v>
      </c>
      <c r="B67" s="180" t="s">
        <v>217</v>
      </c>
      <c r="C67" s="181">
        <v>40909</v>
      </c>
      <c r="D67" s="180" t="s">
        <v>207</v>
      </c>
      <c r="E67" s="180" t="s">
        <v>224</v>
      </c>
    </row>
    <row r="68" spans="1:5">
      <c r="A68" s="180" t="s">
        <v>237</v>
      </c>
      <c r="B68" s="180" t="s">
        <v>217</v>
      </c>
      <c r="C68" s="181">
        <v>40909</v>
      </c>
      <c r="D68" s="180" t="s">
        <v>207</v>
      </c>
      <c r="E68" s="180" t="s">
        <v>224</v>
      </c>
    </row>
    <row r="69" spans="1:5">
      <c r="A69" s="180" t="s">
        <v>218</v>
      </c>
      <c r="B69" s="180" t="s">
        <v>217</v>
      </c>
      <c r="C69" s="181">
        <v>40909</v>
      </c>
      <c r="D69" s="180" t="s">
        <v>207</v>
      </c>
      <c r="E69" s="180" t="s">
        <v>224</v>
      </c>
    </row>
    <row r="70" spans="1:5">
      <c r="A70" s="180" t="s">
        <v>229</v>
      </c>
      <c r="B70" s="180" t="s">
        <v>264</v>
      </c>
      <c r="C70" s="181">
        <v>40909</v>
      </c>
      <c r="D70" s="180" t="s">
        <v>207</v>
      </c>
      <c r="E70" s="180" t="s">
        <v>224</v>
      </c>
    </row>
    <row r="71" spans="1:5">
      <c r="A71" s="180" t="s">
        <v>229</v>
      </c>
      <c r="B71" s="180" t="s">
        <v>265</v>
      </c>
      <c r="C71" s="181">
        <v>40909</v>
      </c>
      <c r="D71" s="180" t="s">
        <v>207</v>
      </c>
      <c r="E71" s="180" t="s">
        <v>224</v>
      </c>
    </row>
    <row r="72" spans="1:5">
      <c r="A72" s="180" t="s">
        <v>231</v>
      </c>
      <c r="B72" s="180" t="s">
        <v>265</v>
      </c>
      <c r="C72" s="181">
        <v>40909</v>
      </c>
      <c r="D72" s="180" t="s">
        <v>207</v>
      </c>
      <c r="E72" s="180" t="s">
        <v>224</v>
      </c>
    </row>
    <row r="73" spans="1:5">
      <c r="A73" s="180" t="s">
        <v>205</v>
      </c>
      <c r="B73" s="180" t="s">
        <v>266</v>
      </c>
      <c r="C73" s="181">
        <v>40909</v>
      </c>
      <c r="D73" s="180" t="s">
        <v>207</v>
      </c>
      <c r="E73" s="180" t="s">
        <v>224</v>
      </c>
    </row>
    <row r="74" spans="1:5">
      <c r="A74" s="180" t="s">
        <v>225</v>
      </c>
      <c r="B74" s="180" t="s">
        <v>266</v>
      </c>
      <c r="C74" s="181">
        <v>40909</v>
      </c>
      <c r="D74" s="180" t="s">
        <v>207</v>
      </c>
      <c r="E74" s="180" t="s">
        <v>224</v>
      </c>
    </row>
    <row r="75" spans="1:5">
      <c r="A75" s="180" t="s">
        <v>218</v>
      </c>
      <c r="B75" s="180" t="s">
        <v>266</v>
      </c>
      <c r="C75" s="181">
        <v>40909</v>
      </c>
      <c r="D75" s="180" t="s">
        <v>207</v>
      </c>
      <c r="E75" s="180" t="s">
        <v>224</v>
      </c>
    </row>
    <row r="76" spans="1:5">
      <c r="A76" s="180" t="s">
        <v>205</v>
      </c>
      <c r="B76" s="180" t="s">
        <v>267</v>
      </c>
      <c r="C76" s="181">
        <v>40909</v>
      </c>
      <c r="D76" s="180" t="s">
        <v>207</v>
      </c>
      <c r="E76" s="180" t="s">
        <v>224</v>
      </c>
    </row>
    <row r="77" spans="1:5">
      <c r="A77" s="180" t="s">
        <v>235</v>
      </c>
      <c r="B77" s="180" t="s">
        <v>268</v>
      </c>
      <c r="C77" s="181">
        <v>40909</v>
      </c>
      <c r="D77" s="180" t="s">
        <v>207</v>
      </c>
      <c r="E77" s="180" t="s">
        <v>224</v>
      </c>
    </row>
    <row r="78" spans="1:5">
      <c r="A78" s="180" t="s">
        <v>218</v>
      </c>
      <c r="B78" s="180" t="s">
        <v>269</v>
      </c>
      <c r="C78" s="181">
        <v>40909</v>
      </c>
      <c r="D78" s="180" t="s">
        <v>207</v>
      </c>
      <c r="E78" s="180" t="s">
        <v>224</v>
      </c>
    </row>
    <row r="79" spans="1:5">
      <c r="A79" s="180" t="s">
        <v>235</v>
      </c>
      <c r="B79" s="180" t="s">
        <v>220</v>
      </c>
      <c r="C79" s="181">
        <v>40909</v>
      </c>
      <c r="D79" s="180" t="s">
        <v>207</v>
      </c>
      <c r="E79" s="180" t="s">
        <v>224</v>
      </c>
    </row>
    <row r="80" spans="1:5">
      <c r="A80" s="180" t="s">
        <v>253</v>
      </c>
      <c r="B80" s="180" t="s">
        <v>220</v>
      </c>
      <c r="C80" s="181">
        <v>40909</v>
      </c>
      <c r="D80" s="180" t="s">
        <v>207</v>
      </c>
      <c r="E80" s="180" t="s">
        <v>224</v>
      </c>
    </row>
    <row r="81" spans="1:5">
      <c r="A81" s="180" t="s">
        <v>263</v>
      </c>
      <c r="B81" s="180" t="s">
        <v>220</v>
      </c>
      <c r="C81" s="181">
        <v>40909</v>
      </c>
      <c r="D81" s="180" t="s">
        <v>207</v>
      </c>
      <c r="E81" s="180" t="s">
        <v>224</v>
      </c>
    </row>
    <row r="82" spans="1:5">
      <c r="A82" s="180" t="s">
        <v>233</v>
      </c>
      <c r="B82" s="180" t="s">
        <v>220</v>
      </c>
      <c r="C82" s="181">
        <v>40909</v>
      </c>
      <c r="D82" s="180" t="s">
        <v>207</v>
      </c>
      <c r="E82" s="180" t="s">
        <v>224</v>
      </c>
    </row>
    <row r="83" spans="1:5">
      <c r="A83" s="180" t="s">
        <v>225</v>
      </c>
      <c r="B83" s="180" t="s">
        <v>220</v>
      </c>
      <c r="C83" s="181">
        <v>40909</v>
      </c>
      <c r="D83" s="180" t="s">
        <v>207</v>
      </c>
      <c r="E83" s="180" t="s">
        <v>224</v>
      </c>
    </row>
    <row r="84" spans="1:5">
      <c r="A84" s="180" t="s">
        <v>218</v>
      </c>
      <c r="B84" s="180" t="s">
        <v>220</v>
      </c>
      <c r="C84" s="181">
        <v>40909</v>
      </c>
      <c r="D84" s="180" t="s">
        <v>207</v>
      </c>
      <c r="E84" s="180" t="s">
        <v>224</v>
      </c>
    </row>
    <row r="85" spans="1:5">
      <c r="A85" s="180" t="s">
        <v>235</v>
      </c>
      <c r="B85" s="180" t="s">
        <v>270</v>
      </c>
      <c r="C85" s="181">
        <v>40909</v>
      </c>
      <c r="D85" s="180" t="s">
        <v>207</v>
      </c>
      <c r="E85" s="180" t="s">
        <v>224</v>
      </c>
    </row>
    <row r="86" spans="1:5">
      <c r="A86" s="180" t="s">
        <v>214</v>
      </c>
      <c r="B86" s="180" t="s">
        <v>271</v>
      </c>
      <c r="C86" s="181">
        <v>40909</v>
      </c>
      <c r="D86" s="180" t="s">
        <v>207</v>
      </c>
      <c r="E86" s="180" t="s">
        <v>224</v>
      </c>
    </row>
    <row r="87" spans="1:5">
      <c r="A87" s="180" t="s">
        <v>235</v>
      </c>
      <c r="B87" s="180" t="s">
        <v>272</v>
      </c>
      <c r="C87" s="181">
        <v>40909</v>
      </c>
      <c r="D87" s="180" t="s">
        <v>207</v>
      </c>
      <c r="E87" s="180" t="s">
        <v>224</v>
      </c>
    </row>
    <row r="88" spans="1:5">
      <c r="A88" s="180" t="s">
        <v>214</v>
      </c>
      <c r="B88" s="180" t="s">
        <v>273</v>
      </c>
      <c r="C88" s="181">
        <v>40909</v>
      </c>
      <c r="D88" s="180" t="s">
        <v>207</v>
      </c>
      <c r="E88" s="180" t="s">
        <v>224</v>
      </c>
    </row>
    <row r="89" spans="1:5">
      <c r="A89" s="180" t="s">
        <v>214</v>
      </c>
      <c r="B89" s="180" t="s">
        <v>274</v>
      </c>
      <c r="C89" s="181">
        <v>40909</v>
      </c>
      <c r="D89" s="180" t="s">
        <v>207</v>
      </c>
      <c r="E89" s="180" t="s">
        <v>224</v>
      </c>
    </row>
    <row r="90" spans="1:5">
      <c r="A90" s="180" t="s">
        <v>209</v>
      </c>
      <c r="B90" s="180" t="s">
        <v>275</v>
      </c>
      <c r="C90" s="181">
        <v>40909</v>
      </c>
      <c r="D90" s="180" t="s">
        <v>207</v>
      </c>
      <c r="E90" s="180" t="s">
        <v>224</v>
      </c>
    </row>
    <row r="91" spans="1:5">
      <c r="A91" s="180" t="s">
        <v>260</v>
      </c>
      <c r="B91" s="180" t="s">
        <v>275</v>
      </c>
      <c r="C91" s="181">
        <v>40909</v>
      </c>
      <c r="D91" s="180" t="s">
        <v>207</v>
      </c>
      <c r="E91" s="180" t="s">
        <v>224</v>
      </c>
    </row>
    <row r="92" spans="1:5">
      <c r="A92" s="180" t="s">
        <v>225</v>
      </c>
      <c r="B92" s="180" t="s">
        <v>275</v>
      </c>
      <c r="C92" s="181">
        <v>40909</v>
      </c>
      <c r="D92" s="180" t="s">
        <v>207</v>
      </c>
      <c r="E92" s="180" t="s">
        <v>224</v>
      </c>
    </row>
    <row r="93" spans="1:5">
      <c r="A93" s="180" t="s">
        <v>237</v>
      </c>
      <c r="B93" s="180" t="s">
        <v>275</v>
      </c>
      <c r="C93" s="181">
        <v>40909</v>
      </c>
      <c r="D93" s="180" t="s">
        <v>207</v>
      </c>
      <c r="E93" s="180" t="s">
        <v>224</v>
      </c>
    </row>
    <row r="94" spans="1:5">
      <c r="A94" s="180" t="s">
        <v>218</v>
      </c>
      <c r="B94" s="180" t="s">
        <v>275</v>
      </c>
      <c r="C94" s="181">
        <v>40909</v>
      </c>
      <c r="D94" s="180" t="s">
        <v>207</v>
      </c>
      <c r="E94" s="180" t="s">
        <v>224</v>
      </c>
    </row>
    <row r="95" spans="1:5">
      <c r="A95" s="180" t="s">
        <v>276</v>
      </c>
      <c r="B95" s="180" t="s">
        <v>277</v>
      </c>
      <c r="C95" s="181">
        <v>40909</v>
      </c>
      <c r="D95" s="180" t="s">
        <v>207</v>
      </c>
      <c r="E95" s="180" t="s">
        <v>224</v>
      </c>
    </row>
    <row r="96" spans="1:5">
      <c r="A96" s="180" t="s">
        <v>225</v>
      </c>
      <c r="B96" s="180" t="s">
        <v>277</v>
      </c>
      <c r="C96" s="181">
        <v>40909</v>
      </c>
      <c r="D96" s="180" t="s">
        <v>207</v>
      </c>
      <c r="E96" s="180" t="s">
        <v>224</v>
      </c>
    </row>
    <row r="97" spans="1:5">
      <c r="A97" s="180" t="s">
        <v>205</v>
      </c>
      <c r="B97" s="180" t="s">
        <v>278</v>
      </c>
      <c r="C97" s="181">
        <v>40909</v>
      </c>
      <c r="D97" s="180" t="s">
        <v>207</v>
      </c>
      <c r="E97" s="180" t="s">
        <v>224</v>
      </c>
    </row>
    <row r="98" spans="1:5">
      <c r="A98" s="180" t="s">
        <v>231</v>
      </c>
      <c r="B98" s="180" t="s">
        <v>278</v>
      </c>
      <c r="C98" s="181">
        <v>40909</v>
      </c>
      <c r="D98" s="180" t="s">
        <v>207</v>
      </c>
      <c r="E98" s="180" t="s">
        <v>224</v>
      </c>
    </row>
    <row r="99" spans="1:5">
      <c r="A99" s="180" t="s">
        <v>263</v>
      </c>
      <c r="B99" s="180" t="s">
        <v>278</v>
      </c>
      <c r="C99" s="181">
        <v>40909</v>
      </c>
      <c r="D99" s="180" t="s">
        <v>207</v>
      </c>
      <c r="E99" s="180" t="s">
        <v>224</v>
      </c>
    </row>
    <row r="100" spans="1:5">
      <c r="A100" s="180" t="s">
        <v>229</v>
      </c>
      <c r="B100" s="180" t="s">
        <v>279</v>
      </c>
      <c r="C100" s="181">
        <v>40909</v>
      </c>
      <c r="D100" s="180" t="s">
        <v>207</v>
      </c>
      <c r="E100" s="180" t="s">
        <v>224</v>
      </c>
    </row>
    <row r="101" spans="1:5">
      <c r="A101" s="180" t="s">
        <v>214</v>
      </c>
      <c r="B101" s="180" t="s">
        <v>280</v>
      </c>
      <c r="C101" s="181">
        <v>40909</v>
      </c>
      <c r="D101" s="180" t="s">
        <v>207</v>
      </c>
      <c r="E101" s="180" t="s">
        <v>224</v>
      </c>
    </row>
    <row r="102" spans="1:5">
      <c r="A102" s="180" t="s">
        <v>229</v>
      </c>
      <c r="B102" s="180" t="s">
        <v>281</v>
      </c>
      <c r="C102" s="181">
        <v>40909</v>
      </c>
      <c r="D102" s="180" t="s">
        <v>207</v>
      </c>
      <c r="E102" s="180" t="s">
        <v>224</v>
      </c>
    </row>
    <row r="103" spans="1:5">
      <c r="A103" s="180" t="s">
        <v>205</v>
      </c>
      <c r="B103" s="180" t="s">
        <v>281</v>
      </c>
      <c r="C103" s="181">
        <v>40909</v>
      </c>
      <c r="D103" s="180" t="s">
        <v>207</v>
      </c>
      <c r="E103" s="180" t="s">
        <v>224</v>
      </c>
    </row>
    <row r="104" spans="1:5">
      <c r="A104" s="180" t="s">
        <v>229</v>
      </c>
      <c r="B104" s="180" t="s">
        <v>282</v>
      </c>
      <c r="C104" s="181">
        <v>40909</v>
      </c>
      <c r="D104" s="180" t="s">
        <v>207</v>
      </c>
      <c r="E104" s="180" t="s">
        <v>224</v>
      </c>
    </row>
    <row r="105" spans="1:5">
      <c r="A105" s="180" t="s">
        <v>229</v>
      </c>
      <c r="B105" s="180" t="s">
        <v>283</v>
      </c>
      <c r="C105" s="181">
        <v>40909</v>
      </c>
      <c r="D105" s="180" t="s">
        <v>207</v>
      </c>
      <c r="E105" s="180" t="s">
        <v>224</v>
      </c>
    </row>
    <row r="106" spans="1:5">
      <c r="A106" s="180" t="s">
        <v>222</v>
      </c>
      <c r="B106" s="180" t="s">
        <v>284</v>
      </c>
      <c r="C106" s="181">
        <v>40909</v>
      </c>
      <c r="D106" s="180" t="s">
        <v>207</v>
      </c>
      <c r="E106" s="180" t="s">
        <v>224</v>
      </c>
    </row>
    <row r="107" spans="1:5">
      <c r="A107" s="180" t="s">
        <v>225</v>
      </c>
      <c r="B107" s="180" t="s">
        <v>284</v>
      </c>
      <c r="C107" s="181">
        <v>40909</v>
      </c>
      <c r="D107" s="180" t="s">
        <v>207</v>
      </c>
      <c r="E107" s="180" t="s">
        <v>224</v>
      </c>
    </row>
    <row r="108" spans="1:5">
      <c r="A108" s="180" t="s">
        <v>205</v>
      </c>
      <c r="B108" s="180" t="s">
        <v>285</v>
      </c>
      <c r="C108" s="181">
        <v>40909</v>
      </c>
      <c r="D108" s="180" t="s">
        <v>207</v>
      </c>
      <c r="E108" s="180" t="s">
        <v>224</v>
      </c>
    </row>
    <row r="109" spans="1:5">
      <c r="A109" s="180" t="s">
        <v>235</v>
      </c>
      <c r="B109" s="180" t="s">
        <v>223</v>
      </c>
      <c r="C109" s="181">
        <v>40909</v>
      </c>
      <c r="D109" s="180" t="s">
        <v>207</v>
      </c>
      <c r="E109" s="180" t="s">
        <v>286</v>
      </c>
    </row>
    <row r="110" spans="1:5">
      <c r="A110" s="180" t="s">
        <v>253</v>
      </c>
      <c r="B110" s="180" t="s">
        <v>223</v>
      </c>
      <c r="C110" s="181">
        <v>40909</v>
      </c>
      <c r="D110" s="180" t="s">
        <v>207</v>
      </c>
      <c r="E110" s="180" t="s">
        <v>286</v>
      </c>
    </row>
    <row r="111" spans="1:5">
      <c r="A111" s="180" t="s">
        <v>260</v>
      </c>
      <c r="B111" s="180" t="s">
        <v>223</v>
      </c>
      <c r="C111" s="181">
        <v>40909</v>
      </c>
      <c r="D111" s="180" t="s">
        <v>207</v>
      </c>
      <c r="E111" s="180" t="s">
        <v>286</v>
      </c>
    </row>
    <row r="112" spans="1:5">
      <c r="A112" s="180" t="s">
        <v>263</v>
      </c>
      <c r="B112" s="180" t="s">
        <v>226</v>
      </c>
      <c r="C112" s="181">
        <v>40909</v>
      </c>
      <c r="D112" s="180" t="s">
        <v>207</v>
      </c>
      <c r="E112" s="180" t="s">
        <v>286</v>
      </c>
    </row>
    <row r="113" spans="1:5">
      <c r="A113" s="180" t="s">
        <v>260</v>
      </c>
      <c r="B113" s="180" t="s">
        <v>227</v>
      </c>
      <c r="C113" s="181">
        <v>40909</v>
      </c>
      <c r="D113" s="180" t="s">
        <v>207</v>
      </c>
      <c r="E113" s="180" t="s">
        <v>286</v>
      </c>
    </row>
    <row r="114" spans="1:5">
      <c r="A114" s="180" t="s">
        <v>260</v>
      </c>
      <c r="B114" s="180" t="s">
        <v>287</v>
      </c>
      <c r="C114" s="181">
        <v>40909</v>
      </c>
      <c r="D114" s="180" t="s">
        <v>207</v>
      </c>
      <c r="E114" s="180" t="s">
        <v>286</v>
      </c>
    </row>
    <row r="115" spans="1:5">
      <c r="A115" s="180" t="s">
        <v>263</v>
      </c>
      <c r="B115" s="180" t="s">
        <v>288</v>
      </c>
      <c r="C115" s="181">
        <v>40909</v>
      </c>
      <c r="D115" s="180" t="s">
        <v>207</v>
      </c>
      <c r="E115" s="180" t="s">
        <v>286</v>
      </c>
    </row>
    <row r="116" spans="1:5">
      <c r="A116" s="180" t="s">
        <v>260</v>
      </c>
      <c r="B116" s="180" t="s">
        <v>289</v>
      </c>
      <c r="C116" s="181">
        <v>40909</v>
      </c>
      <c r="D116" s="180" t="s">
        <v>207</v>
      </c>
      <c r="E116" s="180" t="s">
        <v>286</v>
      </c>
    </row>
    <row r="117" spans="1:5">
      <c r="A117" s="180" t="s">
        <v>253</v>
      </c>
      <c r="B117" s="180" t="s">
        <v>290</v>
      </c>
      <c r="C117" s="181">
        <v>40909</v>
      </c>
      <c r="D117" s="180" t="s">
        <v>207</v>
      </c>
      <c r="E117" s="180" t="s">
        <v>286</v>
      </c>
    </row>
    <row r="118" spans="1:5">
      <c r="A118" s="180" t="s">
        <v>237</v>
      </c>
      <c r="B118" s="180" t="s">
        <v>291</v>
      </c>
      <c r="C118" s="181">
        <v>40909</v>
      </c>
      <c r="D118" s="180" t="s">
        <v>207</v>
      </c>
      <c r="E118" s="180" t="s">
        <v>286</v>
      </c>
    </row>
    <row r="119" spans="1:5">
      <c r="A119" s="180" t="s">
        <v>292</v>
      </c>
      <c r="B119" s="180" t="s">
        <v>230</v>
      </c>
      <c r="C119" s="181">
        <v>40909</v>
      </c>
      <c r="D119" s="180" t="s">
        <v>207</v>
      </c>
      <c r="E119" s="180" t="s">
        <v>286</v>
      </c>
    </row>
    <row r="120" spans="1:5">
      <c r="A120" s="180" t="s">
        <v>260</v>
      </c>
      <c r="B120" s="180" t="s">
        <v>230</v>
      </c>
      <c r="C120" s="181">
        <v>40909</v>
      </c>
      <c r="D120" s="180" t="s">
        <v>207</v>
      </c>
      <c r="E120" s="180" t="s">
        <v>286</v>
      </c>
    </row>
    <row r="121" spans="1:5">
      <c r="A121" s="180" t="s">
        <v>260</v>
      </c>
      <c r="B121" s="180" t="s">
        <v>293</v>
      </c>
      <c r="C121" s="181">
        <v>40909</v>
      </c>
      <c r="D121" s="180" t="s">
        <v>207</v>
      </c>
      <c r="E121" s="180" t="s">
        <v>286</v>
      </c>
    </row>
    <row r="122" spans="1:5">
      <c r="A122" s="180" t="s">
        <v>294</v>
      </c>
      <c r="B122" s="180" t="s">
        <v>234</v>
      </c>
      <c r="C122" s="181">
        <v>40909</v>
      </c>
      <c r="D122" s="180" t="s">
        <v>207</v>
      </c>
      <c r="E122" s="180" t="s">
        <v>286</v>
      </c>
    </row>
    <row r="123" spans="1:5">
      <c r="A123" s="180" t="s">
        <v>253</v>
      </c>
      <c r="B123" s="180" t="s">
        <v>295</v>
      </c>
      <c r="C123" s="181">
        <v>40909</v>
      </c>
      <c r="D123" s="180" t="s">
        <v>207</v>
      </c>
      <c r="E123" s="180" t="s">
        <v>286</v>
      </c>
    </row>
    <row r="124" spans="1:5">
      <c r="A124" s="180" t="s">
        <v>263</v>
      </c>
      <c r="B124" s="180" t="s">
        <v>210</v>
      </c>
      <c r="C124" s="181">
        <v>40909</v>
      </c>
      <c r="D124" s="180" t="s">
        <v>207</v>
      </c>
      <c r="E124" s="180" t="s">
        <v>286</v>
      </c>
    </row>
    <row r="125" spans="1:5">
      <c r="A125" s="180" t="s">
        <v>294</v>
      </c>
      <c r="B125" s="180" t="s">
        <v>210</v>
      </c>
      <c r="C125" s="181">
        <v>40909</v>
      </c>
      <c r="D125" s="180" t="s">
        <v>207</v>
      </c>
      <c r="E125" s="180" t="s">
        <v>286</v>
      </c>
    </row>
    <row r="126" spans="1:5">
      <c r="A126" s="180" t="s">
        <v>276</v>
      </c>
      <c r="B126" s="180" t="s">
        <v>210</v>
      </c>
      <c r="C126" s="182"/>
      <c r="D126" s="180" t="s">
        <v>207</v>
      </c>
      <c r="E126" s="180" t="s">
        <v>286</v>
      </c>
    </row>
    <row r="127" spans="1:5">
      <c r="A127" s="180" t="s">
        <v>209</v>
      </c>
      <c r="B127" s="180" t="s">
        <v>238</v>
      </c>
      <c r="C127" s="181">
        <v>40909</v>
      </c>
      <c r="D127" s="180" t="s">
        <v>207</v>
      </c>
      <c r="E127" s="180" t="s">
        <v>286</v>
      </c>
    </row>
    <row r="128" spans="1:5">
      <c r="A128" s="180" t="s">
        <v>276</v>
      </c>
      <c r="B128" s="180" t="s">
        <v>296</v>
      </c>
      <c r="C128" s="181">
        <v>40909</v>
      </c>
      <c r="D128" s="180" t="s">
        <v>207</v>
      </c>
      <c r="E128" s="180" t="s">
        <v>286</v>
      </c>
    </row>
    <row r="129" spans="1:5">
      <c r="A129" s="180" t="s">
        <v>237</v>
      </c>
      <c r="B129" s="180" t="s">
        <v>296</v>
      </c>
      <c r="C129" s="181">
        <v>40909</v>
      </c>
      <c r="D129" s="180" t="s">
        <v>207</v>
      </c>
      <c r="E129" s="180" t="s">
        <v>286</v>
      </c>
    </row>
    <row r="130" spans="1:5">
      <c r="A130" s="180" t="s">
        <v>253</v>
      </c>
      <c r="B130" s="180" t="s">
        <v>297</v>
      </c>
      <c r="C130" s="181">
        <v>40909</v>
      </c>
      <c r="D130" s="180" t="s">
        <v>207</v>
      </c>
      <c r="E130" s="180" t="s">
        <v>286</v>
      </c>
    </row>
    <row r="131" spans="1:5">
      <c r="A131" s="180" t="s">
        <v>263</v>
      </c>
      <c r="B131" s="180" t="s">
        <v>297</v>
      </c>
      <c r="C131" s="181">
        <v>40909</v>
      </c>
      <c r="D131" s="180" t="s">
        <v>207</v>
      </c>
      <c r="E131" s="180" t="s">
        <v>286</v>
      </c>
    </row>
    <row r="132" spans="1:5">
      <c r="A132" s="180" t="s">
        <v>294</v>
      </c>
      <c r="B132" s="180" t="s">
        <v>297</v>
      </c>
      <c r="C132" s="181">
        <v>40909</v>
      </c>
      <c r="D132" s="180" t="s">
        <v>207</v>
      </c>
      <c r="E132" s="180" t="s">
        <v>286</v>
      </c>
    </row>
    <row r="133" spans="1:5">
      <c r="A133" s="180" t="s">
        <v>276</v>
      </c>
      <c r="B133" s="180" t="s">
        <v>298</v>
      </c>
      <c r="C133" s="181">
        <v>40909</v>
      </c>
      <c r="D133" s="180" t="s">
        <v>207</v>
      </c>
      <c r="E133" s="180" t="s">
        <v>286</v>
      </c>
    </row>
    <row r="134" spans="1:5">
      <c r="A134" s="180" t="s">
        <v>292</v>
      </c>
      <c r="B134" s="180" t="s">
        <v>240</v>
      </c>
      <c r="C134" s="181">
        <v>40909</v>
      </c>
      <c r="D134" s="180" t="s">
        <v>207</v>
      </c>
      <c r="E134" s="180" t="s">
        <v>286</v>
      </c>
    </row>
    <row r="135" spans="1:5">
      <c r="A135" s="180" t="s">
        <v>276</v>
      </c>
      <c r="B135" s="180" t="s">
        <v>240</v>
      </c>
      <c r="C135" s="181">
        <v>40909</v>
      </c>
      <c r="D135" s="180" t="s">
        <v>207</v>
      </c>
      <c r="E135" s="180" t="s">
        <v>286</v>
      </c>
    </row>
    <row r="136" spans="1:5">
      <c r="A136" s="180" t="s">
        <v>294</v>
      </c>
      <c r="B136" s="180" t="s">
        <v>241</v>
      </c>
      <c r="C136" s="181">
        <v>40909</v>
      </c>
      <c r="D136" s="180" t="s">
        <v>207</v>
      </c>
      <c r="E136" s="180" t="s">
        <v>286</v>
      </c>
    </row>
    <row r="137" spans="1:5">
      <c r="A137" s="180" t="s">
        <v>209</v>
      </c>
      <c r="B137" s="180" t="s">
        <v>242</v>
      </c>
      <c r="C137" s="181">
        <v>40909</v>
      </c>
      <c r="D137" s="180" t="s">
        <v>207</v>
      </c>
      <c r="E137" s="180" t="s">
        <v>286</v>
      </c>
    </row>
    <row r="138" spans="1:5">
      <c r="A138" s="180" t="s">
        <v>294</v>
      </c>
      <c r="B138" s="180" t="s">
        <v>242</v>
      </c>
      <c r="C138" s="181">
        <v>40909</v>
      </c>
      <c r="D138" s="180" t="s">
        <v>207</v>
      </c>
      <c r="E138" s="180" t="s">
        <v>286</v>
      </c>
    </row>
    <row r="139" spans="1:5">
      <c r="A139" s="180" t="s">
        <v>276</v>
      </c>
      <c r="B139" s="180" t="s">
        <v>299</v>
      </c>
      <c r="C139" s="181">
        <v>40909</v>
      </c>
      <c r="D139" s="180" t="s">
        <v>207</v>
      </c>
      <c r="E139" s="180" t="s">
        <v>286</v>
      </c>
    </row>
    <row r="140" spans="1:5">
      <c r="A140" s="180" t="s">
        <v>276</v>
      </c>
      <c r="B140" s="180" t="s">
        <v>247</v>
      </c>
      <c r="C140" s="181">
        <v>40909</v>
      </c>
      <c r="D140" s="180" t="s">
        <v>207</v>
      </c>
      <c r="E140" s="180" t="s">
        <v>286</v>
      </c>
    </row>
    <row r="141" spans="1:5">
      <c r="A141" s="180" t="s">
        <v>276</v>
      </c>
      <c r="B141" s="180" t="s">
        <v>248</v>
      </c>
      <c r="C141" s="181">
        <v>40909</v>
      </c>
      <c r="D141" s="180" t="s">
        <v>207</v>
      </c>
      <c r="E141" s="180" t="s">
        <v>286</v>
      </c>
    </row>
    <row r="142" spans="1:5">
      <c r="A142" s="180" t="s">
        <v>260</v>
      </c>
      <c r="B142" s="180" t="s">
        <v>300</v>
      </c>
      <c r="C142" s="181">
        <v>40909</v>
      </c>
      <c r="D142" s="180" t="s">
        <v>207</v>
      </c>
      <c r="E142" s="180" t="s">
        <v>286</v>
      </c>
    </row>
    <row r="143" spans="1:5" ht="28">
      <c r="A143" s="180" t="s">
        <v>294</v>
      </c>
      <c r="B143" s="180" t="s">
        <v>301</v>
      </c>
      <c r="C143" s="181">
        <v>40909</v>
      </c>
      <c r="D143" s="180" t="s">
        <v>207</v>
      </c>
      <c r="E143" s="180" t="s">
        <v>286</v>
      </c>
    </row>
    <row r="144" spans="1:5">
      <c r="A144" s="180" t="s">
        <v>263</v>
      </c>
      <c r="B144" s="180" t="s">
        <v>302</v>
      </c>
      <c r="C144" s="181">
        <v>40909</v>
      </c>
      <c r="D144" s="180" t="s">
        <v>207</v>
      </c>
      <c r="E144" s="180" t="s">
        <v>286</v>
      </c>
    </row>
    <row r="145" spans="1:5">
      <c r="A145" s="180" t="s">
        <v>276</v>
      </c>
      <c r="B145" s="180" t="s">
        <v>303</v>
      </c>
      <c r="C145" s="181">
        <v>40909</v>
      </c>
      <c r="D145" s="180" t="s">
        <v>207</v>
      </c>
      <c r="E145" s="180" t="s">
        <v>286</v>
      </c>
    </row>
    <row r="146" spans="1:5">
      <c r="A146" s="180" t="s">
        <v>294</v>
      </c>
      <c r="B146" s="180" t="s">
        <v>304</v>
      </c>
      <c r="C146" s="181">
        <v>40909</v>
      </c>
      <c r="D146" s="180" t="s">
        <v>207</v>
      </c>
      <c r="E146" s="180" t="s">
        <v>286</v>
      </c>
    </row>
    <row r="147" spans="1:5">
      <c r="A147" s="180" t="s">
        <v>276</v>
      </c>
      <c r="B147" s="180" t="s">
        <v>304</v>
      </c>
      <c r="C147" s="181">
        <v>40909</v>
      </c>
      <c r="D147" s="180" t="s">
        <v>207</v>
      </c>
      <c r="E147" s="180" t="s">
        <v>286</v>
      </c>
    </row>
    <row r="148" spans="1:5">
      <c r="A148" s="180" t="s">
        <v>237</v>
      </c>
      <c r="B148" s="180" t="s">
        <v>304</v>
      </c>
      <c r="C148" s="181">
        <v>40909</v>
      </c>
      <c r="D148" s="180" t="s">
        <v>207</v>
      </c>
      <c r="E148" s="180" t="s">
        <v>286</v>
      </c>
    </row>
    <row r="149" spans="1:5">
      <c r="A149" s="180" t="s">
        <v>294</v>
      </c>
      <c r="B149" s="180" t="s">
        <v>305</v>
      </c>
      <c r="C149" s="181">
        <v>40909</v>
      </c>
      <c r="D149" s="180" t="s">
        <v>207</v>
      </c>
      <c r="E149" s="180" t="s">
        <v>286</v>
      </c>
    </row>
    <row r="150" spans="1:5">
      <c r="A150" s="180" t="s">
        <v>235</v>
      </c>
      <c r="B150" s="180" t="s">
        <v>254</v>
      </c>
      <c r="C150" s="181">
        <v>40909</v>
      </c>
      <c r="D150" s="180" t="s">
        <v>207</v>
      </c>
      <c r="E150" s="180" t="s">
        <v>286</v>
      </c>
    </row>
    <row r="151" spans="1:5">
      <c r="A151" s="180" t="s">
        <v>260</v>
      </c>
      <c r="B151" s="180" t="s">
        <v>306</v>
      </c>
      <c r="C151" s="181">
        <v>40909</v>
      </c>
      <c r="D151" s="180" t="s">
        <v>207</v>
      </c>
      <c r="E151" s="180" t="s">
        <v>286</v>
      </c>
    </row>
    <row r="152" spans="1:5">
      <c r="A152" s="180" t="s">
        <v>294</v>
      </c>
      <c r="B152" s="180" t="s">
        <v>255</v>
      </c>
      <c r="C152" s="181">
        <v>40909</v>
      </c>
      <c r="D152" s="180" t="s">
        <v>207</v>
      </c>
      <c r="E152" s="180" t="s">
        <v>286</v>
      </c>
    </row>
    <row r="153" spans="1:5">
      <c r="A153" s="180" t="s">
        <v>263</v>
      </c>
      <c r="B153" s="180" t="s">
        <v>258</v>
      </c>
      <c r="C153" s="181">
        <v>40909</v>
      </c>
      <c r="D153" s="180" t="s">
        <v>207</v>
      </c>
      <c r="E153" s="180" t="s">
        <v>286</v>
      </c>
    </row>
    <row r="154" spans="1:5">
      <c r="A154" s="180" t="s">
        <v>294</v>
      </c>
      <c r="B154" s="180" t="s">
        <v>258</v>
      </c>
      <c r="C154" s="181">
        <v>40909</v>
      </c>
      <c r="D154" s="180" t="s">
        <v>207</v>
      </c>
      <c r="E154" s="180" t="s">
        <v>286</v>
      </c>
    </row>
    <row r="155" spans="1:5">
      <c r="A155" s="180" t="s">
        <v>292</v>
      </c>
      <c r="B155" s="180" t="s">
        <v>307</v>
      </c>
      <c r="C155" s="181">
        <v>40909</v>
      </c>
      <c r="D155" s="180" t="s">
        <v>207</v>
      </c>
      <c r="E155" s="180" t="s">
        <v>286</v>
      </c>
    </row>
    <row r="156" spans="1:5">
      <c r="A156" s="180" t="s">
        <v>263</v>
      </c>
      <c r="B156" s="180" t="s">
        <v>308</v>
      </c>
      <c r="C156" s="181">
        <v>40909</v>
      </c>
      <c r="D156" s="180" t="s">
        <v>207</v>
      </c>
      <c r="E156" s="180" t="s">
        <v>286</v>
      </c>
    </row>
    <row r="157" spans="1:5">
      <c r="A157" s="180" t="s">
        <v>292</v>
      </c>
      <c r="B157" s="180" t="s">
        <v>261</v>
      </c>
      <c r="C157" s="181">
        <v>40909</v>
      </c>
      <c r="D157" s="180" t="s">
        <v>207</v>
      </c>
      <c r="E157" s="180" t="s">
        <v>286</v>
      </c>
    </row>
    <row r="158" spans="1:5">
      <c r="A158" s="180" t="s">
        <v>237</v>
      </c>
      <c r="B158" s="180" t="s">
        <v>261</v>
      </c>
      <c r="C158" s="181">
        <v>40909</v>
      </c>
      <c r="D158" s="180" t="s">
        <v>207</v>
      </c>
      <c r="E158" s="180" t="s">
        <v>286</v>
      </c>
    </row>
    <row r="159" spans="1:5">
      <c r="A159" s="180" t="s">
        <v>263</v>
      </c>
      <c r="B159" s="180" t="s">
        <v>309</v>
      </c>
      <c r="C159" s="181">
        <v>40909</v>
      </c>
      <c r="D159" s="180" t="s">
        <v>207</v>
      </c>
      <c r="E159" s="180" t="s">
        <v>286</v>
      </c>
    </row>
    <row r="160" spans="1:5">
      <c r="A160" s="180" t="s">
        <v>260</v>
      </c>
      <c r="B160" s="180" t="s">
        <v>310</v>
      </c>
      <c r="C160" s="181">
        <v>40909</v>
      </c>
      <c r="D160" s="180" t="s">
        <v>207</v>
      </c>
      <c r="E160" s="180" t="s">
        <v>286</v>
      </c>
    </row>
    <row r="161" spans="1:5">
      <c r="A161" s="180" t="s">
        <v>237</v>
      </c>
      <c r="B161" s="180" t="s">
        <v>311</v>
      </c>
      <c r="C161" s="181">
        <v>40909</v>
      </c>
      <c r="D161" s="180" t="s">
        <v>207</v>
      </c>
      <c r="E161" s="180" t="s">
        <v>286</v>
      </c>
    </row>
    <row r="162" spans="1:5">
      <c r="A162" s="180" t="s">
        <v>253</v>
      </c>
      <c r="B162" s="180" t="s">
        <v>217</v>
      </c>
      <c r="C162" s="181">
        <v>40909</v>
      </c>
      <c r="D162" s="180" t="s">
        <v>207</v>
      </c>
      <c r="E162" s="180" t="s">
        <v>286</v>
      </c>
    </row>
    <row r="163" spans="1:5">
      <c r="A163" s="180" t="s">
        <v>292</v>
      </c>
      <c r="B163" s="180" t="s">
        <v>312</v>
      </c>
      <c r="C163" s="181">
        <v>40909</v>
      </c>
      <c r="D163" s="180" t="s">
        <v>207</v>
      </c>
      <c r="E163" s="180" t="s">
        <v>286</v>
      </c>
    </row>
    <row r="164" spans="1:5">
      <c r="A164" s="180" t="s">
        <v>263</v>
      </c>
      <c r="B164" s="180" t="s">
        <v>313</v>
      </c>
      <c r="C164" s="181">
        <v>40909</v>
      </c>
      <c r="D164" s="180" t="s">
        <v>207</v>
      </c>
      <c r="E164" s="180" t="s">
        <v>286</v>
      </c>
    </row>
    <row r="165" spans="1:5">
      <c r="A165" s="180" t="s">
        <v>235</v>
      </c>
      <c r="B165" s="180" t="s">
        <v>314</v>
      </c>
      <c r="C165" s="181">
        <v>40909</v>
      </c>
      <c r="D165" s="180" t="s">
        <v>207</v>
      </c>
      <c r="E165" s="180" t="s">
        <v>286</v>
      </c>
    </row>
    <row r="166" spans="1:5">
      <c r="A166" s="180" t="s">
        <v>253</v>
      </c>
      <c r="B166" s="180" t="s">
        <v>314</v>
      </c>
      <c r="C166" s="181">
        <v>40909</v>
      </c>
      <c r="D166" s="180" t="s">
        <v>207</v>
      </c>
      <c r="E166" s="180" t="s">
        <v>286</v>
      </c>
    </row>
    <row r="167" spans="1:5">
      <c r="A167" s="180" t="s">
        <v>260</v>
      </c>
      <c r="B167" s="180" t="s">
        <v>315</v>
      </c>
      <c r="C167" s="181">
        <v>40909</v>
      </c>
      <c r="D167" s="180" t="s">
        <v>207</v>
      </c>
      <c r="E167" s="180" t="s">
        <v>286</v>
      </c>
    </row>
    <row r="168" spans="1:5">
      <c r="A168" s="180" t="s">
        <v>253</v>
      </c>
      <c r="B168" s="180" t="s">
        <v>316</v>
      </c>
      <c r="C168" s="181">
        <v>40909</v>
      </c>
      <c r="D168" s="180" t="s">
        <v>207</v>
      </c>
      <c r="E168" s="180" t="s">
        <v>286</v>
      </c>
    </row>
    <row r="169" spans="1:5">
      <c r="A169" s="180" t="s">
        <v>294</v>
      </c>
      <c r="B169" s="180" t="s">
        <v>266</v>
      </c>
      <c r="C169" s="181">
        <v>40909</v>
      </c>
      <c r="D169" s="180" t="s">
        <v>207</v>
      </c>
      <c r="E169" s="180" t="s">
        <v>286</v>
      </c>
    </row>
    <row r="170" spans="1:5">
      <c r="A170" s="180" t="s">
        <v>253</v>
      </c>
      <c r="B170" s="180" t="s">
        <v>268</v>
      </c>
      <c r="C170" s="181">
        <v>40909</v>
      </c>
      <c r="D170" s="180" t="s">
        <v>207</v>
      </c>
      <c r="E170" s="180" t="s">
        <v>286</v>
      </c>
    </row>
    <row r="171" spans="1:5">
      <c r="A171" s="180" t="s">
        <v>292</v>
      </c>
      <c r="B171" s="180" t="s">
        <v>317</v>
      </c>
      <c r="C171" s="181">
        <v>40909</v>
      </c>
      <c r="D171" s="180" t="s">
        <v>207</v>
      </c>
      <c r="E171" s="180" t="s">
        <v>286</v>
      </c>
    </row>
    <row r="172" spans="1:5">
      <c r="A172" s="180" t="s">
        <v>237</v>
      </c>
      <c r="B172" s="180" t="s">
        <v>317</v>
      </c>
      <c r="C172" s="181">
        <v>40909</v>
      </c>
      <c r="D172" s="180" t="s">
        <v>207</v>
      </c>
      <c r="E172" s="180" t="s">
        <v>286</v>
      </c>
    </row>
    <row r="173" spans="1:5">
      <c r="A173" s="180" t="s">
        <v>260</v>
      </c>
      <c r="B173" s="180" t="s">
        <v>318</v>
      </c>
      <c r="C173" s="181">
        <v>40909</v>
      </c>
      <c r="D173" s="180" t="s">
        <v>207</v>
      </c>
      <c r="E173" s="180" t="s">
        <v>286</v>
      </c>
    </row>
    <row r="174" spans="1:5">
      <c r="A174" s="180" t="s">
        <v>260</v>
      </c>
      <c r="B174" s="180" t="s">
        <v>220</v>
      </c>
      <c r="C174" s="181">
        <v>40909</v>
      </c>
      <c r="D174" s="180" t="s">
        <v>207</v>
      </c>
      <c r="E174" s="180" t="s">
        <v>286</v>
      </c>
    </row>
    <row r="175" spans="1:5">
      <c r="A175" s="180" t="s">
        <v>294</v>
      </c>
      <c r="B175" s="180" t="s">
        <v>220</v>
      </c>
      <c r="C175" s="181">
        <v>40909</v>
      </c>
      <c r="D175" s="180" t="s">
        <v>207</v>
      </c>
      <c r="E175" s="180" t="s">
        <v>286</v>
      </c>
    </row>
    <row r="176" spans="1:5">
      <c r="A176" s="180" t="s">
        <v>260</v>
      </c>
      <c r="B176" s="180" t="s">
        <v>270</v>
      </c>
      <c r="C176" s="181">
        <v>40909</v>
      </c>
      <c r="D176" s="180" t="s">
        <v>207</v>
      </c>
      <c r="E176" s="180" t="s">
        <v>286</v>
      </c>
    </row>
    <row r="177" spans="1:7">
      <c r="A177" s="180" t="s">
        <v>294</v>
      </c>
      <c r="B177" s="180" t="s">
        <v>271</v>
      </c>
      <c r="C177" s="181">
        <v>40909</v>
      </c>
      <c r="D177" s="180" t="s">
        <v>207</v>
      </c>
      <c r="E177" s="180" t="s">
        <v>286</v>
      </c>
    </row>
    <row r="178" spans="1:7">
      <c r="A178" s="180" t="s">
        <v>263</v>
      </c>
      <c r="B178" s="180" t="s">
        <v>319</v>
      </c>
      <c r="C178" s="181">
        <v>40909</v>
      </c>
      <c r="D178" s="180" t="s">
        <v>207</v>
      </c>
      <c r="E178" s="180" t="s">
        <v>286</v>
      </c>
      <c r="G178" s="180"/>
    </row>
    <row r="179" spans="1:7">
      <c r="A179" s="180" t="s">
        <v>294</v>
      </c>
      <c r="B179" s="180" t="s">
        <v>320</v>
      </c>
      <c r="C179" s="181">
        <v>40909</v>
      </c>
      <c r="D179" s="180" t="s">
        <v>207</v>
      </c>
      <c r="E179" s="180" t="s">
        <v>286</v>
      </c>
    </row>
    <row r="180" spans="1:7">
      <c r="A180" s="180" t="s">
        <v>260</v>
      </c>
      <c r="B180" s="180" t="s">
        <v>321</v>
      </c>
      <c r="C180" s="181">
        <v>40909</v>
      </c>
      <c r="D180" s="180" t="s">
        <v>207</v>
      </c>
      <c r="E180" s="180" t="s">
        <v>286</v>
      </c>
    </row>
    <row r="181" spans="1:7">
      <c r="A181" s="180" t="s">
        <v>263</v>
      </c>
      <c r="B181" s="180" t="s">
        <v>322</v>
      </c>
      <c r="C181" s="181">
        <v>40909</v>
      </c>
      <c r="D181" s="180" t="s">
        <v>207</v>
      </c>
      <c r="E181" s="180" t="s">
        <v>286</v>
      </c>
    </row>
    <row r="182" spans="1:7">
      <c r="A182" s="180" t="s">
        <v>292</v>
      </c>
      <c r="B182" s="180" t="s">
        <v>275</v>
      </c>
      <c r="C182" s="181">
        <v>40909</v>
      </c>
      <c r="D182" s="180" t="s">
        <v>207</v>
      </c>
      <c r="E182" s="180" t="s">
        <v>286</v>
      </c>
    </row>
    <row r="183" spans="1:7">
      <c r="A183" s="180" t="s">
        <v>294</v>
      </c>
      <c r="B183" s="180" t="s">
        <v>275</v>
      </c>
      <c r="C183" s="181">
        <v>40909</v>
      </c>
      <c r="D183" s="180" t="s">
        <v>207</v>
      </c>
      <c r="E183" s="180" t="s">
        <v>286</v>
      </c>
    </row>
    <row r="184" spans="1:7">
      <c r="A184" s="180" t="s">
        <v>294</v>
      </c>
      <c r="B184" s="180" t="s">
        <v>277</v>
      </c>
      <c r="C184" s="181">
        <v>40909</v>
      </c>
      <c r="D184" s="180" t="s">
        <v>207</v>
      </c>
      <c r="E184" s="180" t="s">
        <v>286</v>
      </c>
    </row>
    <row r="185" spans="1:7">
      <c r="A185" s="180" t="s">
        <v>237</v>
      </c>
      <c r="B185" s="180" t="s">
        <v>277</v>
      </c>
      <c r="C185" s="181">
        <v>40909</v>
      </c>
      <c r="D185" s="180" t="s">
        <v>207</v>
      </c>
      <c r="E185" s="180" t="s">
        <v>286</v>
      </c>
    </row>
    <row r="186" spans="1:7">
      <c r="A186" s="180" t="s">
        <v>292</v>
      </c>
      <c r="B186" s="180" t="s">
        <v>278</v>
      </c>
      <c r="C186" s="181">
        <v>40909</v>
      </c>
      <c r="D186" s="180" t="s">
        <v>207</v>
      </c>
      <c r="E186" s="180" t="s">
        <v>286</v>
      </c>
    </row>
    <row r="187" spans="1:7">
      <c r="A187" s="180" t="s">
        <v>209</v>
      </c>
      <c r="B187" s="180" t="s">
        <v>278</v>
      </c>
      <c r="C187" s="181">
        <v>40909</v>
      </c>
      <c r="D187" s="180" t="s">
        <v>207</v>
      </c>
      <c r="E187" s="180" t="s">
        <v>286</v>
      </c>
    </row>
    <row r="188" spans="1:7">
      <c r="A188" s="180" t="s">
        <v>253</v>
      </c>
      <c r="B188" s="180" t="s">
        <v>323</v>
      </c>
      <c r="C188" s="181">
        <v>40909</v>
      </c>
      <c r="D188" s="180" t="s">
        <v>207</v>
      </c>
      <c r="E188" s="180" t="s">
        <v>286</v>
      </c>
    </row>
    <row r="189" spans="1:7">
      <c r="A189" s="180" t="s">
        <v>263</v>
      </c>
      <c r="B189" s="180" t="s">
        <v>324</v>
      </c>
      <c r="C189" s="181">
        <v>40909</v>
      </c>
      <c r="D189" s="180" t="s">
        <v>207</v>
      </c>
      <c r="E189" s="180" t="s">
        <v>286</v>
      </c>
    </row>
    <row r="190" spans="1:7">
      <c r="A190" s="180" t="s">
        <v>294</v>
      </c>
      <c r="B190" s="180" t="s">
        <v>284</v>
      </c>
      <c r="C190" s="181">
        <v>40909</v>
      </c>
      <c r="D190" s="180" t="s">
        <v>207</v>
      </c>
      <c r="E190" s="180" t="s">
        <v>286</v>
      </c>
    </row>
    <row r="191" spans="1:7">
      <c r="A191" s="180" t="s">
        <v>237</v>
      </c>
      <c r="B191" s="180" t="s">
        <v>284</v>
      </c>
      <c r="C191" s="181">
        <v>40909</v>
      </c>
      <c r="D191" s="180" t="s">
        <v>207</v>
      </c>
      <c r="E191" s="180" t="s">
        <v>286</v>
      </c>
    </row>
    <row r="192" spans="1:7">
      <c r="A192" s="180" t="s">
        <v>218</v>
      </c>
      <c r="B192" s="180" t="s">
        <v>284</v>
      </c>
      <c r="C192" s="181">
        <v>40909</v>
      </c>
      <c r="D192" s="180" t="s">
        <v>207</v>
      </c>
      <c r="E192" s="180" t="s">
        <v>286</v>
      </c>
    </row>
    <row r="193" spans="1:5">
      <c r="A193" s="180" t="s">
        <v>263</v>
      </c>
      <c r="B193" s="180" t="s">
        <v>325</v>
      </c>
      <c r="C193" s="181">
        <v>40909</v>
      </c>
      <c r="D193" s="180" t="s">
        <v>207</v>
      </c>
      <c r="E193" s="180" t="s">
        <v>286</v>
      </c>
    </row>
    <row r="194" spans="1:5">
      <c r="A194" s="180" t="s">
        <v>214</v>
      </c>
      <c r="B194" s="180" t="s">
        <v>326</v>
      </c>
      <c r="C194" s="181">
        <v>40909</v>
      </c>
      <c r="D194" s="180" t="s">
        <v>207</v>
      </c>
      <c r="E194" s="180" t="s">
        <v>327</v>
      </c>
    </row>
  </sheetData>
  <mergeCells count="1">
    <mergeCell ref="A2:E2"/>
  </mergeCells>
  <pageMargins left="0.7" right="0.7" top="0.75" bottom="0.75" header="0.3" footer="0.3"/>
  <pageSetup scale="86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Dashboard_May 15 2011</vt:lpstr>
      <vt:lpstr>Dashboard_Nov 15 2010</vt:lpstr>
      <vt:lpstr>June'12 Front Page</vt:lpstr>
      <vt:lpstr>June'12 Page 2</vt:lpstr>
      <vt:lpstr>Academic Summary</vt:lpstr>
      <vt:lpstr>Demographics</vt:lpstr>
      <vt:lpstr>Mobility</vt:lpstr>
      <vt:lpstr>Academic Results</vt:lpstr>
      <vt:lpstr>KIPP thru College</vt:lpstr>
      <vt:lpstr>People Model</vt:lpstr>
      <vt:lpstr>Financial Model</vt:lpstr>
      <vt:lpstr>Recruitment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Rummo</dc:creator>
  <cp:lastModifiedBy>Christopher Haid</cp:lastModifiedBy>
  <cp:lastPrinted>2011-12-13T18:45:28Z</cp:lastPrinted>
  <dcterms:created xsi:type="dcterms:W3CDTF">2010-08-25T17:18:39Z</dcterms:created>
  <dcterms:modified xsi:type="dcterms:W3CDTF">2012-11-13T20:44:32Z</dcterms:modified>
</cp:coreProperties>
</file>