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ch\Downloads\"/>
    </mc:Choice>
  </mc:AlternateContent>
  <xr:revisionPtr revIDLastSave="0" documentId="13_ncr:1_{06711E32-542E-4CFD-9542-C084C0623817}" xr6:coauthVersionLast="47" xr6:coauthVersionMax="47" xr10:uidLastSave="{00000000-0000-0000-0000-000000000000}"/>
  <bookViews>
    <workbookView xWindow="-108" yWindow="-108" windowWidth="23256" windowHeight="12576" activeTab="3" xr2:uid="{5CC0F630-228C-4CAC-93AA-93D92CB4F6C5}"/>
  </bookViews>
  <sheets>
    <sheet name="기본" sheetId="1" r:id="rId1"/>
    <sheet name="할인 이벤트" sheetId="2" r:id="rId2"/>
    <sheet name="스타캐치" sheetId="4" r:id="rId3"/>
    <sheet name="모든 할인 + 스타캐치" sheetId="3" r:id="rId4"/>
    <sheet name="능력치 증가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J26" i="1"/>
  <c r="E26" i="1"/>
  <c r="F26" i="1" s="1"/>
  <c r="J25" i="1"/>
  <c r="E25" i="1"/>
  <c r="F25" i="1" s="1"/>
  <c r="J24" i="1"/>
  <c r="E24" i="1"/>
  <c r="F24" i="1" s="1"/>
  <c r="J23" i="1"/>
  <c r="E23" i="1"/>
  <c r="F23" i="1" s="1"/>
  <c r="J22" i="1"/>
  <c r="E22" i="1"/>
  <c r="F22" i="1" s="1"/>
  <c r="J21" i="1"/>
  <c r="E21" i="1"/>
  <c r="F21" i="1" s="1"/>
  <c r="J20" i="1"/>
  <c r="E20" i="1"/>
  <c r="F20" i="1" s="1"/>
  <c r="J19" i="1"/>
  <c r="E19" i="1"/>
  <c r="F19" i="1" s="1"/>
  <c r="J18" i="1"/>
  <c r="E18" i="1"/>
  <c r="F18" i="1" s="1"/>
  <c r="J17" i="1"/>
  <c r="E17" i="1"/>
  <c r="F17" i="1" s="1"/>
  <c r="J16" i="1"/>
  <c r="E16" i="1"/>
  <c r="F16" i="1" s="1"/>
  <c r="J15" i="1"/>
  <c r="E15" i="1"/>
  <c r="F15" i="1" s="1"/>
  <c r="J14" i="1"/>
  <c r="E14" i="1"/>
  <c r="F14" i="1" s="1"/>
  <c r="J13" i="1"/>
  <c r="E13" i="1"/>
  <c r="F13" i="1" s="1"/>
  <c r="J12" i="1"/>
  <c r="E12" i="1"/>
  <c r="F12" i="1" s="1"/>
  <c r="J11" i="1"/>
  <c r="E11" i="1"/>
  <c r="F11" i="1" s="1"/>
  <c r="J10" i="1"/>
  <c r="E10" i="1"/>
  <c r="F10" i="1" s="1"/>
  <c r="J9" i="1"/>
  <c r="E9" i="1"/>
  <c r="F9" i="1" s="1"/>
  <c r="J8" i="1"/>
  <c r="E8" i="1"/>
  <c r="F8" i="1" s="1"/>
  <c r="J7" i="1"/>
  <c r="E7" i="1"/>
  <c r="F7" i="1" s="1"/>
  <c r="J6" i="1"/>
  <c r="E6" i="1"/>
  <c r="F6" i="1" s="1"/>
  <c r="J5" i="1"/>
  <c r="E5" i="1"/>
  <c r="F5" i="1" s="1"/>
  <c r="J4" i="1"/>
  <c r="E4" i="1"/>
  <c r="F4" i="1" s="1"/>
  <c r="J3" i="1"/>
  <c r="E3" i="1"/>
  <c r="F3" i="1" s="1"/>
  <c r="J2" i="1"/>
  <c r="K26" i="4"/>
  <c r="F26" i="4"/>
  <c r="G26" i="4" s="1"/>
  <c r="K25" i="4"/>
  <c r="F25" i="4"/>
  <c r="G25" i="4" s="1"/>
  <c r="K24" i="4"/>
  <c r="F24" i="4"/>
  <c r="G24" i="4" s="1"/>
  <c r="K23" i="4"/>
  <c r="F23" i="4"/>
  <c r="G23" i="4" s="1"/>
  <c r="K22" i="4"/>
  <c r="F22" i="4"/>
  <c r="G22" i="4" s="1"/>
  <c r="K21" i="4"/>
  <c r="F21" i="4"/>
  <c r="G21" i="4" s="1"/>
  <c r="K20" i="4"/>
  <c r="F20" i="4"/>
  <c r="G20" i="4" s="1"/>
  <c r="K19" i="4"/>
  <c r="F19" i="4"/>
  <c r="G19" i="4" s="1"/>
  <c r="K18" i="4"/>
  <c r="F18" i="4"/>
  <c r="G18" i="4" s="1"/>
  <c r="K17" i="4"/>
  <c r="F17" i="4"/>
  <c r="G17" i="4" s="1"/>
  <c r="K16" i="4"/>
  <c r="F16" i="4"/>
  <c r="G16" i="4" s="1"/>
  <c r="K15" i="4"/>
  <c r="F15" i="4"/>
  <c r="G15" i="4" s="1"/>
  <c r="K14" i="4"/>
  <c r="F14" i="4"/>
  <c r="G14" i="4" s="1"/>
  <c r="K13" i="4"/>
  <c r="F13" i="4"/>
  <c r="G13" i="4" s="1"/>
  <c r="K12" i="4"/>
  <c r="F12" i="4"/>
  <c r="G12" i="4" s="1"/>
  <c r="K11" i="4"/>
  <c r="F11" i="4"/>
  <c r="G11" i="4" s="1"/>
  <c r="K10" i="4"/>
  <c r="F10" i="4"/>
  <c r="G10" i="4" s="1"/>
  <c r="K9" i="4"/>
  <c r="F9" i="4"/>
  <c r="G9" i="4" s="1"/>
  <c r="K8" i="4"/>
  <c r="F8" i="4"/>
  <c r="G8" i="4" s="1"/>
  <c r="K7" i="4"/>
  <c r="F7" i="4"/>
  <c r="G7" i="4" s="1"/>
  <c r="K6" i="4"/>
  <c r="F6" i="4"/>
  <c r="G6" i="4" s="1"/>
  <c r="K5" i="4"/>
  <c r="F5" i="4"/>
  <c r="G5" i="4" s="1"/>
  <c r="K4" i="4"/>
  <c r="F4" i="4"/>
  <c r="G4" i="4" s="1"/>
  <c r="K3" i="4"/>
  <c r="F3" i="4"/>
  <c r="G3" i="4" s="1"/>
  <c r="K2" i="4"/>
  <c r="F2" i="4"/>
  <c r="I26" i="4" s="1"/>
  <c r="J2" i="2"/>
  <c r="E2" i="2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I3" i="3"/>
  <c r="G3" i="3"/>
  <c r="G2" i="3"/>
  <c r="I2" i="3" s="1"/>
  <c r="F3" i="3"/>
  <c r="F2" i="3"/>
  <c r="H4" i="5"/>
  <c r="H8" i="5" s="1"/>
  <c r="H12" i="5" s="1"/>
  <c r="H3" i="5"/>
  <c r="H7" i="5" s="1"/>
  <c r="H11" i="5" s="1"/>
  <c r="I6" i="5"/>
  <c r="I8" i="5" s="1"/>
  <c r="I4" i="5"/>
  <c r="B4" i="5"/>
  <c r="B5" i="5" s="1"/>
  <c r="B6" i="5" s="1"/>
  <c r="B7" i="5" s="1"/>
  <c r="B11" i="5" s="1"/>
  <c r="C15" i="5"/>
  <c r="C14" i="5"/>
  <c r="H6" i="5" s="1"/>
  <c r="H10" i="5" s="1"/>
  <c r="H14" i="5" s="1"/>
  <c r="C13" i="5"/>
  <c r="H5" i="5" s="1"/>
  <c r="H9" i="5" s="1"/>
  <c r="H13" i="5" s="1"/>
  <c r="C8" i="3"/>
  <c r="C8" i="4"/>
  <c r="C3" i="4"/>
  <c r="C4" i="4"/>
  <c r="C5" i="4"/>
  <c r="C6" i="4"/>
  <c r="C7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D3" i="4"/>
  <c r="D4" i="4" s="1"/>
  <c r="D2" i="3"/>
  <c r="D3" i="3" s="1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7" i="3"/>
  <c r="C6" i="3"/>
  <c r="C5" i="3"/>
  <c r="C4" i="3"/>
  <c r="C3" i="3"/>
  <c r="C2" i="2"/>
  <c r="C29" i="1"/>
  <c r="C3" i="1"/>
  <c r="C4" i="1" s="1"/>
  <c r="H11" i="1" l="1"/>
  <c r="H13" i="1"/>
  <c r="H8" i="1"/>
  <c r="H14" i="1"/>
  <c r="F2" i="1"/>
  <c r="H6" i="1" s="1"/>
  <c r="H22" i="1"/>
  <c r="H24" i="1"/>
  <c r="H26" i="1"/>
  <c r="I3" i="4"/>
  <c r="I5" i="4"/>
  <c r="I7" i="4"/>
  <c r="I9" i="4"/>
  <c r="I11" i="4"/>
  <c r="I13" i="4"/>
  <c r="I15" i="4"/>
  <c r="I17" i="4"/>
  <c r="I19" i="4"/>
  <c r="I21" i="4"/>
  <c r="I23" i="4"/>
  <c r="I25" i="4"/>
  <c r="G2" i="4"/>
  <c r="I2" i="4" s="1"/>
  <c r="I4" i="4"/>
  <c r="I6" i="4"/>
  <c r="I8" i="4"/>
  <c r="I10" i="4"/>
  <c r="I12" i="4"/>
  <c r="I14" i="4"/>
  <c r="I16" i="4"/>
  <c r="I18" i="4"/>
  <c r="I20" i="4"/>
  <c r="I22" i="4"/>
  <c r="I24" i="4"/>
  <c r="F2" i="2"/>
  <c r="H2" i="2" s="1"/>
  <c r="I9" i="5"/>
  <c r="B12" i="5"/>
  <c r="N7" i="5"/>
  <c r="N11" i="5" s="1"/>
  <c r="B9" i="5"/>
  <c r="B14" i="5" s="1"/>
  <c r="G6" i="5" s="1"/>
  <c r="G11" i="5" s="1"/>
  <c r="B10" i="5"/>
  <c r="N19" i="5" s="1"/>
  <c r="N23" i="5" s="1"/>
  <c r="B15" i="5"/>
  <c r="G7" i="5" s="1"/>
  <c r="G12" i="5" s="1"/>
  <c r="B8" i="5"/>
  <c r="N20" i="5"/>
  <c r="N24" i="5" s="1"/>
  <c r="D5" i="4"/>
  <c r="B13" i="5"/>
  <c r="G5" i="5" s="1"/>
  <c r="G10" i="5" s="1"/>
  <c r="G3" i="5"/>
  <c r="G8" i="5" s="1"/>
  <c r="G13" i="5" s="1"/>
  <c r="G4" i="5"/>
  <c r="G9" i="5" s="1"/>
  <c r="G14" i="5" s="1"/>
  <c r="C3" i="2"/>
  <c r="D4" i="3"/>
  <c r="F4" i="3" s="1"/>
  <c r="K2" i="3"/>
  <c r="C5" i="1"/>
  <c r="H25" i="1" l="1"/>
  <c r="H9" i="1"/>
  <c r="H21" i="1"/>
  <c r="H20" i="1"/>
  <c r="H23" i="1"/>
  <c r="H7" i="1"/>
  <c r="H18" i="1"/>
  <c r="H5" i="1"/>
  <c r="H16" i="1"/>
  <c r="H19" i="1"/>
  <c r="H3" i="1"/>
  <c r="H4" i="1"/>
  <c r="H17" i="1"/>
  <c r="H2" i="1"/>
  <c r="H10" i="1"/>
  <c r="H15" i="1"/>
  <c r="H12" i="1"/>
  <c r="J3" i="2"/>
  <c r="E3" i="2"/>
  <c r="I4" i="3"/>
  <c r="G4" i="3"/>
  <c r="I3" i="5"/>
  <c r="I5" i="5" s="1"/>
  <c r="I7" i="5" s="1"/>
  <c r="I10" i="5" s="1"/>
  <c r="N6" i="5"/>
  <c r="N10" i="5" s="1"/>
  <c r="I17" i="5"/>
  <c r="D21" i="5" s="1"/>
  <c r="I18" i="5"/>
  <c r="D22" i="5" s="1"/>
  <c r="C4" i="2"/>
  <c r="E4" i="2" s="1"/>
  <c r="F4" i="2" s="1"/>
  <c r="D6" i="4"/>
  <c r="D5" i="3"/>
  <c r="F5" i="3" s="1"/>
  <c r="G5" i="3" s="1"/>
  <c r="C6" i="1"/>
  <c r="F3" i="2" l="1"/>
  <c r="H3" i="2"/>
  <c r="H4" i="2"/>
  <c r="J4" i="2"/>
  <c r="I5" i="3"/>
  <c r="I13" i="5"/>
  <c r="I11" i="5"/>
  <c r="I14" i="5"/>
  <c r="I12" i="5"/>
  <c r="C5" i="2"/>
  <c r="E5" i="2" s="1"/>
  <c r="F5" i="2" s="1"/>
  <c r="D7" i="4"/>
  <c r="D6" i="3"/>
  <c r="F6" i="3" s="1"/>
  <c r="C7" i="1"/>
  <c r="C8" i="1" s="1"/>
  <c r="J5" i="2" l="1"/>
  <c r="H5" i="2"/>
  <c r="J6" i="2"/>
  <c r="G6" i="3"/>
  <c r="I6" i="3"/>
  <c r="C9" i="1"/>
  <c r="D8" i="4"/>
  <c r="N21" i="5"/>
  <c r="N25" i="5" s="1"/>
  <c r="I19" i="5"/>
  <c r="D23" i="5" s="1"/>
  <c r="N8" i="5"/>
  <c r="N12" i="5" s="1"/>
  <c r="C6" i="2"/>
  <c r="D7" i="3"/>
  <c r="F7" i="3" s="1"/>
  <c r="G7" i="3" s="1"/>
  <c r="E6" i="2" l="1"/>
  <c r="I8" i="3"/>
  <c r="I7" i="3"/>
  <c r="D8" i="3"/>
  <c r="F8" i="3" s="1"/>
  <c r="D9" i="3"/>
  <c r="F9" i="3" s="1"/>
  <c r="G9" i="3" s="1"/>
  <c r="D9" i="4"/>
  <c r="C7" i="2"/>
  <c r="C10" i="1"/>
  <c r="C8" i="2" l="1"/>
  <c r="E7" i="2"/>
  <c r="F7" i="2" s="1"/>
  <c r="J7" i="2"/>
  <c r="J8" i="2"/>
  <c r="F6" i="2"/>
  <c r="H6" i="2"/>
  <c r="H7" i="2"/>
  <c r="G8" i="3"/>
  <c r="I9" i="3"/>
  <c r="D10" i="4"/>
  <c r="C9" i="2"/>
  <c r="E9" i="2" s="1"/>
  <c r="F9" i="2" s="1"/>
  <c r="D10" i="3"/>
  <c r="F10" i="3" s="1"/>
  <c r="C11" i="1"/>
  <c r="E8" i="2" l="1"/>
  <c r="J9" i="2"/>
  <c r="G10" i="3"/>
  <c r="I10" i="3"/>
  <c r="D11" i="4"/>
  <c r="C10" i="2"/>
  <c r="D11" i="3"/>
  <c r="F11" i="3" s="1"/>
  <c r="G11" i="3" s="1"/>
  <c r="C12" i="1"/>
  <c r="J10" i="2" l="1"/>
  <c r="F8" i="2"/>
  <c r="H8" i="2"/>
  <c r="H9" i="2"/>
  <c r="E10" i="2"/>
  <c r="F10" i="2" s="1"/>
  <c r="I11" i="3"/>
  <c r="D12" i="4"/>
  <c r="C11" i="2"/>
  <c r="D12" i="3"/>
  <c r="F12" i="3" s="1"/>
  <c r="G12" i="3" s="1"/>
  <c r="C13" i="1"/>
  <c r="H10" i="2" l="1"/>
  <c r="E11" i="2"/>
  <c r="J11" i="2"/>
  <c r="I12" i="3"/>
  <c r="D13" i="4"/>
  <c r="C12" i="2"/>
  <c r="D13" i="3"/>
  <c r="F13" i="3" s="1"/>
  <c r="C14" i="1"/>
  <c r="F11" i="2" l="1"/>
  <c r="E12" i="2"/>
  <c r="J12" i="2"/>
  <c r="H11" i="2"/>
  <c r="G13" i="3"/>
  <c r="I13" i="3"/>
  <c r="D14" i="4"/>
  <c r="C13" i="2"/>
  <c r="D14" i="3"/>
  <c r="F14" i="3" s="1"/>
  <c r="C15" i="1"/>
  <c r="F12" i="2" l="1"/>
  <c r="H12" i="2"/>
  <c r="E13" i="2"/>
  <c r="F13" i="2" s="1"/>
  <c r="J13" i="2"/>
  <c r="G14" i="3"/>
  <c r="I14" i="3"/>
  <c r="D15" i="4"/>
  <c r="C14" i="2"/>
  <c r="D15" i="3"/>
  <c r="F15" i="3" s="1"/>
  <c r="C16" i="1"/>
  <c r="H13" i="2" l="1"/>
  <c r="E14" i="2"/>
  <c r="J14" i="2"/>
  <c r="G15" i="3"/>
  <c r="I15" i="3"/>
  <c r="D16" i="4"/>
  <c r="C15" i="2"/>
  <c r="D16" i="3"/>
  <c r="F16" i="3" s="1"/>
  <c r="C17" i="1"/>
  <c r="F14" i="2" l="1"/>
  <c r="H14" i="2"/>
  <c r="E15" i="2"/>
  <c r="J15" i="2"/>
  <c r="G16" i="3"/>
  <c r="I16" i="3"/>
  <c r="D17" i="4"/>
  <c r="C16" i="2"/>
  <c r="D17" i="3"/>
  <c r="F17" i="3" s="1"/>
  <c r="C18" i="1"/>
  <c r="F15" i="2" l="1"/>
  <c r="H15" i="2"/>
  <c r="E16" i="2"/>
  <c r="J16" i="2"/>
  <c r="G17" i="3"/>
  <c r="I17" i="3"/>
  <c r="D18" i="4"/>
  <c r="C17" i="2"/>
  <c r="D18" i="3"/>
  <c r="F18" i="3" s="1"/>
  <c r="C19" i="1"/>
  <c r="F16" i="2" l="1"/>
  <c r="H16" i="2"/>
  <c r="E17" i="2"/>
  <c r="J17" i="2"/>
  <c r="G18" i="3"/>
  <c r="I18" i="3"/>
  <c r="D19" i="4"/>
  <c r="C18" i="2"/>
  <c r="D19" i="3"/>
  <c r="F19" i="3" s="1"/>
  <c r="C20" i="1"/>
  <c r="F17" i="2" l="1"/>
  <c r="H17" i="2"/>
  <c r="E18" i="2"/>
  <c r="J18" i="2"/>
  <c r="G19" i="3"/>
  <c r="I19" i="3"/>
  <c r="D20" i="4"/>
  <c r="C19" i="2"/>
  <c r="D20" i="3"/>
  <c r="F20" i="3" s="1"/>
  <c r="C21" i="1"/>
  <c r="E19" i="2" l="1"/>
  <c r="J19" i="2"/>
  <c r="F18" i="2"/>
  <c r="H18" i="2"/>
  <c r="G20" i="3"/>
  <c r="I20" i="3"/>
  <c r="D21" i="4"/>
  <c r="C20" i="2"/>
  <c r="D21" i="3"/>
  <c r="F21" i="3" s="1"/>
  <c r="C22" i="1"/>
  <c r="F19" i="2" l="1"/>
  <c r="H19" i="2"/>
  <c r="E20" i="2"/>
  <c r="J20" i="2"/>
  <c r="G21" i="3"/>
  <c r="I21" i="3"/>
  <c r="D22" i="4"/>
  <c r="C21" i="2"/>
  <c r="D22" i="3"/>
  <c r="F22" i="3" s="1"/>
  <c r="C23" i="1"/>
  <c r="E21" i="2" l="1"/>
  <c r="J21" i="2"/>
  <c r="F20" i="2"/>
  <c r="H20" i="2"/>
  <c r="G22" i="3"/>
  <c r="I22" i="3"/>
  <c r="D23" i="4"/>
  <c r="C22" i="2"/>
  <c r="D23" i="3"/>
  <c r="F23" i="3" s="1"/>
  <c r="C24" i="1"/>
  <c r="E22" i="2" l="1"/>
  <c r="J22" i="2"/>
  <c r="F21" i="2"/>
  <c r="H21" i="2"/>
  <c r="G23" i="3"/>
  <c r="I23" i="3"/>
  <c r="D24" i="4"/>
  <c r="C23" i="2"/>
  <c r="D24" i="3"/>
  <c r="F24" i="3" s="1"/>
  <c r="C25" i="1"/>
  <c r="F22" i="2" l="1"/>
  <c r="H22" i="2"/>
  <c r="E23" i="2"/>
  <c r="J23" i="2"/>
  <c r="G24" i="3"/>
  <c r="I24" i="3"/>
  <c r="D25" i="4"/>
  <c r="C24" i="2"/>
  <c r="D25" i="3"/>
  <c r="F25" i="3" s="1"/>
  <c r="C26" i="1"/>
  <c r="E24" i="2" l="1"/>
  <c r="J24" i="2"/>
  <c r="F23" i="2"/>
  <c r="H23" i="2"/>
  <c r="G25" i="3"/>
  <c r="I25" i="3"/>
  <c r="D26" i="4"/>
  <c r="C25" i="2"/>
  <c r="D26" i="3"/>
  <c r="F26" i="3" s="1"/>
  <c r="E25" i="2" l="1"/>
  <c r="J25" i="2"/>
  <c r="F24" i="2"/>
  <c r="H24" i="2"/>
  <c r="G26" i="3"/>
  <c r="I26" i="3"/>
  <c r="C26" i="2"/>
  <c r="F25" i="2" l="1"/>
  <c r="H25" i="2"/>
  <c r="E26" i="2"/>
  <c r="J26" i="2"/>
  <c r="F26" i="2" l="1"/>
  <c r="H26" i="2"/>
</calcChain>
</file>

<file path=xl/sharedStrings.xml><?xml version="1.0" encoding="utf-8"?>
<sst xmlns="http://schemas.openxmlformats.org/spreadsheetml/2006/main" count="512" uniqueCount="60">
  <si>
    <t>0-&gt;1</t>
    <phoneticPr fontId="2" type="noConversion"/>
  </si>
  <si>
    <t>1-&gt;2</t>
    <phoneticPr fontId="2" type="noConversion"/>
  </si>
  <si>
    <t>2-&gt;3</t>
    <phoneticPr fontId="2" type="noConversion"/>
  </si>
  <si>
    <t>3-&gt;4</t>
    <phoneticPr fontId="2" type="noConversion"/>
  </si>
  <si>
    <t>4-&gt;5</t>
    <phoneticPr fontId="2" type="noConversion"/>
  </si>
  <si>
    <t>5-&gt;6</t>
    <phoneticPr fontId="2" type="noConversion"/>
  </si>
  <si>
    <t>7-&gt;8</t>
    <phoneticPr fontId="2" type="noConversion"/>
  </si>
  <si>
    <t>8-&gt;9</t>
    <phoneticPr fontId="2" type="noConversion"/>
  </si>
  <si>
    <t>9-&gt;10</t>
    <phoneticPr fontId="2" type="noConversion"/>
  </si>
  <si>
    <t>확률</t>
    <phoneticPr fontId="2" type="noConversion"/>
  </si>
  <si>
    <t>비용</t>
    <phoneticPr fontId="2" type="noConversion"/>
  </si>
  <si>
    <t>기대비용</t>
    <phoneticPr fontId="2" type="noConversion"/>
  </si>
  <si>
    <t>10-&gt;11</t>
    <phoneticPr fontId="2" type="noConversion"/>
  </si>
  <si>
    <t>11-&gt;12</t>
    <phoneticPr fontId="2" type="noConversion"/>
  </si>
  <si>
    <t>12-&gt;13</t>
    <phoneticPr fontId="2" type="noConversion"/>
  </si>
  <si>
    <t>13-&gt;14</t>
    <phoneticPr fontId="2" type="noConversion"/>
  </si>
  <si>
    <t>14-&gt;15</t>
    <phoneticPr fontId="2" type="noConversion"/>
  </si>
  <si>
    <t>15-&gt;16</t>
    <phoneticPr fontId="2" type="noConversion"/>
  </si>
  <si>
    <t>16-&gt;17</t>
    <phoneticPr fontId="2" type="noConversion"/>
  </si>
  <si>
    <t>17-&gt;18</t>
    <phoneticPr fontId="2" type="noConversion"/>
  </si>
  <si>
    <t>18-&gt;19</t>
    <phoneticPr fontId="2" type="noConversion"/>
  </si>
  <si>
    <t>19-&gt;20</t>
    <phoneticPr fontId="2" type="noConversion"/>
  </si>
  <si>
    <t>20-&gt;21</t>
    <phoneticPr fontId="2" type="noConversion"/>
  </si>
  <si>
    <t>21-&gt;22</t>
    <phoneticPr fontId="2" type="noConversion"/>
  </si>
  <si>
    <t>22-&gt;23</t>
    <phoneticPr fontId="2" type="noConversion"/>
  </si>
  <si>
    <t>23-&gt;24</t>
    <phoneticPr fontId="2" type="noConversion"/>
  </si>
  <si>
    <t>24-&gt;25</t>
    <phoneticPr fontId="2" type="noConversion"/>
  </si>
  <si>
    <t>스트레이트</t>
    <phoneticPr fontId="2" type="noConversion"/>
  </si>
  <si>
    <t>기대 비용의 누적</t>
    <phoneticPr fontId="2" type="noConversion"/>
  </si>
  <si>
    <t>강화 비용 30% 할인</t>
    <phoneticPr fontId="2" type="noConversion"/>
  </si>
  <si>
    <t>강화 할인 30% + MVP 할인 10% + PC방 할인 5%</t>
    <phoneticPr fontId="2" type="noConversion"/>
  </si>
  <si>
    <t xml:space="preserve"> </t>
    <phoneticPr fontId="2" type="noConversion"/>
  </si>
  <si>
    <t>스타캐치 적용</t>
    <phoneticPr fontId="2" type="noConversion"/>
  </si>
  <si>
    <t>스타캐치</t>
    <phoneticPr fontId="2" type="noConversion"/>
  </si>
  <si>
    <t>스탯</t>
    <phoneticPr fontId="2" type="noConversion"/>
  </si>
  <si>
    <t>공격력/마력</t>
    <phoneticPr fontId="2" type="noConversion"/>
  </si>
  <si>
    <t>6-&gt;7</t>
    <phoneticPr fontId="2" type="noConversion"/>
  </si>
  <si>
    <t>총 추가 스탯</t>
    <phoneticPr fontId="2" type="noConversion"/>
  </si>
  <si>
    <t>기존 추가 스탯</t>
    <phoneticPr fontId="2" type="noConversion"/>
  </si>
  <si>
    <t>스탯 변화 배율</t>
    <phoneticPr fontId="2" type="noConversion"/>
  </si>
  <si>
    <t>22성 기준</t>
    <phoneticPr fontId="2" type="noConversion"/>
  </si>
  <si>
    <t>17성 기준</t>
    <phoneticPr fontId="2" type="noConversion"/>
  </si>
  <si>
    <t>기존 무기 추가 공격력 마력</t>
    <phoneticPr fontId="2" type="noConversion"/>
  </si>
  <si>
    <t>기존 방어구 추가 공격력 마력</t>
    <phoneticPr fontId="2" type="noConversion"/>
  </si>
  <si>
    <t>무기 총 추가 공격력 마력</t>
    <phoneticPr fontId="2" type="noConversion"/>
  </si>
  <si>
    <t>방어구 총 추가 공격력 마력</t>
    <phoneticPr fontId="2" type="noConversion"/>
  </si>
  <si>
    <t>무기</t>
    <phoneticPr fontId="2" type="noConversion"/>
  </si>
  <si>
    <t>방어구</t>
    <phoneticPr fontId="2" type="noConversion"/>
  </si>
  <si>
    <t>무기 공격력 마력 변화 배율</t>
    <phoneticPr fontId="2" type="noConversion"/>
  </si>
  <si>
    <t>방어구 공격력 마력 변화 배율</t>
    <phoneticPr fontId="2" type="noConversion"/>
  </si>
  <si>
    <t>총 무기 추가 공격력 마력</t>
    <phoneticPr fontId="2" type="noConversion"/>
  </si>
  <si>
    <t>총 방어구 추가 공격력 마력</t>
    <phoneticPr fontId="2" type="noConversion"/>
  </si>
  <si>
    <t>단위</t>
    <phoneticPr fontId="2" type="noConversion"/>
  </si>
  <si>
    <t>억</t>
    <phoneticPr fontId="2" type="noConversion"/>
  </si>
  <si>
    <t>원</t>
    <phoneticPr fontId="2" type="noConversion"/>
  </si>
  <si>
    <t>실패 시 장인의 기운</t>
    <phoneticPr fontId="2" type="noConversion"/>
  </si>
  <si>
    <t>None</t>
    <phoneticPr fontId="2" type="noConversion"/>
  </si>
  <si>
    <t>조</t>
    <phoneticPr fontId="2" type="noConversion"/>
  </si>
  <si>
    <t>강화 1회 비용</t>
    <phoneticPr fontId="2" type="noConversion"/>
  </si>
  <si>
    <t>기대 비용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</si>
</sst>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&quot;₩&quot;#,##0_);[Red]\(&quot;₩&quot;#,##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7B7F-22D7-4B05-9805-41384B6BAB78}">
  <dimension ref="A1:K31"/>
  <sheetViews>
    <sheetView zoomScale="85" zoomScaleNormal="85" workbookViewId="0">
      <selection activeCell="D2" sqref="D2:D26"/>
    </sheetView>
  </sheetViews>
  <sheetFormatPr defaultRowHeight="17.399999999999999" x14ac:dyDescent="0.4"/>
  <cols>
    <col min="3" max="3" width="15.69921875" bestFit="1" customWidth="1"/>
    <col min="4" max="4" width="19.59765625" bestFit="1" customWidth="1"/>
    <col min="5" max="5" width="21.296875" bestFit="1" customWidth="1"/>
    <col min="6" max="6" width="12.8984375" bestFit="1" customWidth="1"/>
    <col min="7" max="7" width="5.3984375" bestFit="1" customWidth="1"/>
    <col min="8" max="8" width="18.59765625" bestFit="1" customWidth="1"/>
    <col min="9" max="9" width="5.3984375" bestFit="1" customWidth="1"/>
    <col min="10" max="10" width="12.8984375" bestFit="1" customWidth="1"/>
    <col min="11" max="11" width="5.3984375" bestFit="1" customWidth="1"/>
  </cols>
  <sheetData>
    <row r="1" spans="1:11" x14ac:dyDescent="0.4">
      <c r="B1" t="s">
        <v>9</v>
      </c>
      <c r="C1" t="s">
        <v>10</v>
      </c>
      <c r="D1" s="7" t="s">
        <v>55</v>
      </c>
      <c r="E1" s="8" t="s">
        <v>59</v>
      </c>
      <c r="F1" s="8" t="s">
        <v>11</v>
      </c>
      <c r="G1" s="6" t="s">
        <v>52</v>
      </c>
      <c r="H1" s="10" t="s">
        <v>28</v>
      </c>
      <c r="I1" s="6" t="s">
        <v>52</v>
      </c>
      <c r="J1" s="6" t="s">
        <v>27</v>
      </c>
      <c r="K1" s="6" t="s">
        <v>52</v>
      </c>
    </row>
    <row r="2" spans="1:11" x14ac:dyDescent="0.4">
      <c r="A2" t="s">
        <v>0</v>
      </c>
      <c r="B2">
        <v>100</v>
      </c>
      <c r="C2" s="3">
        <v>1000000</v>
      </c>
      <c r="D2" s="7" t="s">
        <v>56</v>
      </c>
      <c r="E2" s="4">
        <f>(C2*(100/B2))</f>
        <v>1000000</v>
      </c>
      <c r="F2" s="3">
        <f>IF(E2&lt;1000000000000, IF(E2&lt;100000000, E2, E2/100000000), E2/ 1000000000000)</f>
        <v>1000000</v>
      </c>
      <c r="G2" s="9" t="s">
        <v>54</v>
      </c>
      <c r="H2" s="3">
        <f>SUM(F2)</f>
        <v>1000000</v>
      </c>
      <c r="I2" s="9" t="s">
        <v>54</v>
      </c>
      <c r="J2" s="3">
        <f>C2</f>
        <v>1000000</v>
      </c>
      <c r="K2" s="9" t="s">
        <v>54</v>
      </c>
    </row>
    <row r="3" spans="1:11" x14ac:dyDescent="0.4">
      <c r="A3" t="s">
        <v>1</v>
      </c>
      <c r="B3">
        <v>90</v>
      </c>
      <c r="C3" s="3">
        <f>C2*1.1</f>
        <v>1100000</v>
      </c>
      <c r="D3" s="7">
        <v>90</v>
      </c>
      <c r="E3" s="4">
        <f>((100/D3)*C3+C3)</f>
        <v>2322222.222222222</v>
      </c>
      <c r="F3" s="3">
        <f>IF(E3&lt;1000000000000, IF(E3&lt;100000000, E3, E3/100000000), E3/ 1000000000000)</f>
        <v>2322222.222222222</v>
      </c>
      <c r="G3" s="9" t="s">
        <v>54</v>
      </c>
      <c r="H3" s="3">
        <f>IF(SUM(E$2:$F3)&lt;1000000000000, IF(SUM(E$2:$F3)&lt;100000000, SUM(E$2:$F3), SUM(E$2:$F3)/100000000), SUM(E$2:$F3)/1000000000000)</f>
        <v>6644444.444444444</v>
      </c>
      <c r="I3" s="9" t="s">
        <v>54</v>
      </c>
      <c r="J3" s="3">
        <f>IF(SUM(C$2:$D3)&lt;1000000000000, IF(SUM(C$2:$D3)&lt;100000000, SUM(C$2:$D3), SUM(C$2:$D3)/100000000), SUM(C$2:$D3)/1000000000000)</f>
        <v>2100090</v>
      </c>
      <c r="K3" s="9" t="s">
        <v>54</v>
      </c>
    </row>
    <row r="4" spans="1:11" x14ac:dyDescent="0.4">
      <c r="A4" t="s">
        <v>2</v>
      </c>
      <c r="B4">
        <v>80</v>
      </c>
      <c r="C4" s="3">
        <f>C3*1.1</f>
        <v>1210000</v>
      </c>
      <c r="D4" s="7">
        <v>90</v>
      </c>
      <c r="E4" s="4">
        <f t="shared" ref="E4:E26" si="0">((100/D4)*C4+C4)</f>
        <v>2554444.4444444445</v>
      </c>
      <c r="F4" s="3">
        <f>IF(E4&lt;1000000000000, IF(E4&lt;100000000, E4, E4/100000000), E4/ 1000000000000)</f>
        <v>2554444.4444444445</v>
      </c>
      <c r="G4" s="9" t="s">
        <v>54</v>
      </c>
      <c r="H4" s="3">
        <f>IF(SUM(E$2:$F4)&lt;1000000000000, IF(SUM(E$2:$F4)&lt;100000000, SUM(E$2:$F4), SUM(E$2:$F4)/100000000), SUM(E$2:$F4)/1000000000000)</f>
        <v>11753333.333333332</v>
      </c>
      <c r="I4" s="9" t="s">
        <v>54</v>
      </c>
      <c r="J4" s="3">
        <f>IF(SUM(C$2:$D4)&lt;1000000000000, IF(SUM(C$2:$D4)&lt;100000000, SUM(C$2:$D4), SUM(C$2:$D4)/100000000), SUM(C$2:$D4)/1000000000000)</f>
        <v>3310180</v>
      </c>
      <c r="K4" s="9" t="s">
        <v>54</v>
      </c>
    </row>
    <row r="5" spans="1:11" x14ac:dyDescent="0.4">
      <c r="A5" t="s">
        <v>3</v>
      </c>
      <c r="B5">
        <v>70</v>
      </c>
      <c r="C5" s="3">
        <f>C4*1.1</f>
        <v>1331000</v>
      </c>
      <c r="D5" s="7">
        <v>90</v>
      </c>
      <c r="E5" s="4">
        <f t="shared" si="0"/>
        <v>2809888.888888889</v>
      </c>
      <c r="F5" s="3">
        <f>IF(E5&lt;1000000000000, IF(E5&lt;100000000, E5, E5/100000000), E5/ 1000000000000)</f>
        <v>2809888.888888889</v>
      </c>
      <c r="G5" s="9" t="s">
        <v>54</v>
      </c>
      <c r="H5" s="3">
        <f>IF(SUM(E$2:$F5)&lt;1000000000000, IF(SUM(E$2:$F5)&lt;100000000, SUM(E$2:$F5), SUM(E$2:$F5)/100000000), SUM(E$2:$F5)/1000000000000)</f>
        <v>17373111.111111108</v>
      </c>
      <c r="I5" s="9" t="s">
        <v>54</v>
      </c>
      <c r="J5" s="3">
        <f>IF(SUM(C$2:$D5)&lt;1000000000000, IF(SUM(C$2:$D5)&lt;100000000, SUM(C$2:$D5), SUM(C$2:$D5)/100000000), SUM(C$2:$D5)/1000000000000)</f>
        <v>4641270</v>
      </c>
      <c r="K5" s="9" t="s">
        <v>54</v>
      </c>
    </row>
    <row r="6" spans="1:11" x14ac:dyDescent="0.4">
      <c r="A6" t="s">
        <v>4</v>
      </c>
      <c r="B6">
        <v>60</v>
      </c>
      <c r="C6" s="3">
        <f>C5*1.1</f>
        <v>1464100.0000000002</v>
      </c>
      <c r="D6" s="7">
        <v>45</v>
      </c>
      <c r="E6" s="4">
        <f t="shared" si="0"/>
        <v>4717655.5555555569</v>
      </c>
      <c r="F6" s="3">
        <f>IF(E6&lt;1000000000000, IF(E6&lt;100000000, E6, E6/100000000), E6/ 1000000000000)</f>
        <v>4717655.5555555569</v>
      </c>
      <c r="G6" s="9" t="s">
        <v>54</v>
      </c>
      <c r="H6" s="3">
        <f>IF(SUM(E$2:$F6)&lt;1000000000000, IF(SUM(E$2:$F6)&lt;100000000, SUM(E$2:$F6), SUM(E$2:$F6)/100000000), SUM(E$2:$F6)/1000000000000)</f>
        <v>26808422.22222222</v>
      </c>
      <c r="I6" s="9" t="s">
        <v>54</v>
      </c>
      <c r="J6" s="3">
        <f>IF(SUM(C$2:$D6)&lt;1000000000000, IF(SUM(C$2:$D6)&lt;100000000, SUM(C$2:$D6), SUM(C$2:$D6)/100000000), SUM(C$2:$D6)/1000000000000)</f>
        <v>6105415</v>
      </c>
      <c r="K6" s="9" t="s">
        <v>54</v>
      </c>
    </row>
    <row r="7" spans="1:11" x14ac:dyDescent="0.4">
      <c r="A7" t="s">
        <v>5</v>
      </c>
      <c r="B7">
        <v>50</v>
      </c>
      <c r="C7" s="3">
        <f>C6*1.2</f>
        <v>1756920.0000000002</v>
      </c>
      <c r="D7" s="7">
        <v>45</v>
      </c>
      <c r="E7" s="4">
        <f t="shared" si="0"/>
        <v>5661186.6666666679</v>
      </c>
      <c r="F7" s="3">
        <f>IF(E7&lt;1000000000000, IF(E7&lt;100000000, E7, E7/100000000), E7/ 1000000000000)</f>
        <v>5661186.6666666679</v>
      </c>
      <c r="G7" s="9" t="s">
        <v>54</v>
      </c>
      <c r="H7" s="3">
        <f>IF(SUM(E$2:$F7)&lt;1000000000000, IF(SUM(E$2:$F7)&lt;100000000, SUM(E$2:$F7), SUM(E$2:$F7)/100000000), SUM(E$2:$F7)/1000000000000)</f>
        <v>38130795.555555552</v>
      </c>
      <c r="I7" s="9" t="s">
        <v>54</v>
      </c>
      <c r="J7" s="3">
        <f>IF(SUM(C$2:$D7)&lt;1000000000000, IF(SUM(C$2:$D7)&lt;100000000, SUM(C$2:$D7), SUM(C$2:$D7)/100000000), SUM(C$2:$D7)/1000000000000)</f>
        <v>7862380</v>
      </c>
      <c r="K7" s="9" t="s">
        <v>54</v>
      </c>
    </row>
    <row r="8" spans="1:11" x14ac:dyDescent="0.4">
      <c r="A8" t="s">
        <v>36</v>
      </c>
      <c r="B8">
        <v>50</v>
      </c>
      <c r="C8" s="3">
        <f>C7*1.2</f>
        <v>2108304</v>
      </c>
      <c r="D8" s="7">
        <v>45</v>
      </c>
      <c r="E8" s="4">
        <f t="shared" si="0"/>
        <v>6793424</v>
      </c>
      <c r="F8" s="3">
        <f>IF(E8&lt;1000000000000, IF(E8&lt;100000000, E8, E8/100000000), E8/ 1000000000000)</f>
        <v>6793424</v>
      </c>
      <c r="G8" s="9" t="s">
        <v>54</v>
      </c>
      <c r="H8" s="3">
        <f>IF(SUM(E$2:$F8)&lt;1000000000000, IF(SUM(E$2:$F8)&lt;100000000, SUM(E$2:$F8), SUM(E$2:$F8)/100000000), SUM(E$2:$F8)/1000000000000)</f>
        <v>51717643.555555552</v>
      </c>
      <c r="I8" s="9" t="s">
        <v>54</v>
      </c>
      <c r="J8" s="3">
        <f>IF(SUM(C$2:$D8)&lt;1000000000000, IF(SUM(C$2:$D8)&lt;100000000, SUM(C$2:$D8), SUM(C$2:$D8)/100000000), SUM(C$2:$D8)/1000000000000)</f>
        <v>9970729</v>
      </c>
      <c r="K8" s="9" t="s">
        <v>54</v>
      </c>
    </row>
    <row r="9" spans="1:11" x14ac:dyDescent="0.4">
      <c r="A9" t="s">
        <v>6</v>
      </c>
      <c r="B9">
        <v>40</v>
      </c>
      <c r="C9" s="3">
        <f>C8*1.2</f>
        <v>2529964.7999999998</v>
      </c>
      <c r="D9" s="7">
        <v>15</v>
      </c>
      <c r="E9" s="4">
        <f t="shared" si="0"/>
        <v>19396396.800000001</v>
      </c>
      <c r="F9" s="3">
        <f>IF(E9&lt;1000000000000, IF(E9&lt;100000000, E9, E9/100000000), E9/ 1000000000000)</f>
        <v>19396396.800000001</v>
      </c>
      <c r="G9" s="9" t="s">
        <v>54</v>
      </c>
      <c r="H9" s="3">
        <f>IF(SUM(E$2:$F9)&lt;1000000000000, IF(SUM(E$2:$F9)&lt;100000000, SUM(E$2:$F9), SUM(E$2:$F9)/100000000), SUM(E$2:$F9)/1000000000000)</f>
        <v>90510437.155555546</v>
      </c>
      <c r="I9" s="9" t="s">
        <v>54</v>
      </c>
      <c r="J9" s="3">
        <f>IF(SUM(C$2:$D9)&lt;1000000000000, IF(SUM(C$2:$D9)&lt;100000000, SUM(C$2:$D9), SUM(C$2:$D9)/100000000), SUM(C$2:$D9)/1000000000000)</f>
        <v>12500708.800000001</v>
      </c>
      <c r="K9" s="9" t="s">
        <v>54</v>
      </c>
    </row>
    <row r="10" spans="1:11" x14ac:dyDescent="0.4">
      <c r="A10" t="s">
        <v>7</v>
      </c>
      <c r="B10">
        <v>35</v>
      </c>
      <c r="C10" s="3">
        <f>C9*1.2</f>
        <v>3035957.76</v>
      </c>
      <c r="D10" s="7">
        <v>15</v>
      </c>
      <c r="E10" s="4">
        <f t="shared" si="0"/>
        <v>23275676.159999996</v>
      </c>
      <c r="F10" s="3">
        <f>IF(E10&lt;1000000000000, IF(E10&lt;100000000, E10, E10/100000000), E10/ 1000000000000)</f>
        <v>23275676.159999996</v>
      </c>
      <c r="G10" s="9" t="s">
        <v>54</v>
      </c>
      <c r="H10" s="3">
        <f>IF(SUM(E$2:$F10)&lt;1000000000000, IF(SUM(E$2:$F10)&lt;100000000, SUM(E$2:$F10), SUM(E$2:$F10)/100000000), SUM(E$2:$F10)/1000000000000)</f>
        <v>1.3706178947555554</v>
      </c>
      <c r="I10" s="9" t="s">
        <v>53</v>
      </c>
      <c r="J10" s="3">
        <f>IF(SUM(C$2:$D10)&lt;1000000000000, IF(SUM(C$2:$D10)&lt;100000000, SUM(C$2:$D10), SUM(C$2:$D10)/100000000), SUM(C$2:$D10)/1000000000000)</f>
        <v>15536681.560000001</v>
      </c>
      <c r="K10" s="9" t="s">
        <v>54</v>
      </c>
    </row>
    <row r="11" spans="1:11" x14ac:dyDescent="0.4">
      <c r="A11" t="s">
        <v>8</v>
      </c>
      <c r="B11">
        <v>30</v>
      </c>
      <c r="C11" s="3">
        <f>C10*1.2</f>
        <v>3643149.3119999995</v>
      </c>
      <c r="D11" s="7">
        <v>7.5</v>
      </c>
      <c r="E11" s="4">
        <f t="shared" si="0"/>
        <v>52218473.471999995</v>
      </c>
      <c r="F11" s="3">
        <f>IF(E11&lt;1000000000000, IF(E11&lt;100000000, E11, E11/100000000), E11/ 1000000000000)</f>
        <v>52218473.471999995</v>
      </c>
      <c r="G11" s="9" t="s">
        <v>54</v>
      </c>
      <c r="H11" s="3">
        <f>IF(SUM(E$2:$F11)&lt;1000000000000, IF(SUM(E$2:$F11)&lt;100000000, SUM(E$2:$F11), SUM(E$2:$F11)/100000000), SUM(E$2:$F11)/1000000000000)</f>
        <v>2.4149873641955555</v>
      </c>
      <c r="I11" s="9" t="s">
        <v>53</v>
      </c>
      <c r="J11" s="3">
        <f>IF(SUM(C$2:$D11)&lt;1000000000000, IF(SUM(C$2:$D11)&lt;100000000, SUM(C$2:$D11), SUM(C$2:$D11)/100000000), SUM(C$2:$D11)/1000000000000)</f>
        <v>19179838.372000001</v>
      </c>
      <c r="K11" s="9" t="s">
        <v>54</v>
      </c>
    </row>
    <row r="12" spans="1:11" x14ac:dyDescent="0.4">
      <c r="A12" t="s">
        <v>12</v>
      </c>
      <c r="B12">
        <v>30</v>
      </c>
      <c r="C12" s="3">
        <f>C11*1.4</f>
        <v>5100409.036799999</v>
      </c>
      <c r="D12" s="7">
        <v>7.5</v>
      </c>
      <c r="E12" s="4">
        <f t="shared" si="0"/>
        <v>73105862.860799983</v>
      </c>
      <c r="F12" s="3">
        <f>IF(E12&lt;1000000000000, IF(E12&lt;100000000, E12, E12/100000000), E12/ 1000000000000)</f>
        <v>73105862.860799983</v>
      </c>
      <c r="G12" s="9" t="s">
        <v>54</v>
      </c>
      <c r="H12" s="3">
        <f>IF(SUM(E$2:$F12)&lt;1000000000000, IF(SUM(E$2:$F12)&lt;100000000, SUM(E$2:$F12), SUM(E$2:$F12)/100000000), SUM(E$2:$F12)/1000000000000)</f>
        <v>3.8771046214115548</v>
      </c>
      <c r="I12" s="9" t="s">
        <v>53</v>
      </c>
      <c r="J12" s="3">
        <f>IF(SUM(C$2:$D12)&lt;1000000000000, IF(SUM(C$2:$D12)&lt;100000000, SUM(C$2:$D12), SUM(C$2:$D12)/100000000), SUM(C$2:$D12)/1000000000000)</f>
        <v>24280254.908799998</v>
      </c>
      <c r="K12" s="9" t="s">
        <v>54</v>
      </c>
    </row>
    <row r="13" spans="1:11" x14ac:dyDescent="0.4">
      <c r="A13" t="s">
        <v>13</v>
      </c>
      <c r="B13">
        <v>20</v>
      </c>
      <c r="C13" s="3">
        <f>C12*1.4</f>
        <v>7140572.651519998</v>
      </c>
      <c r="D13" s="7">
        <v>4.5</v>
      </c>
      <c r="E13" s="4">
        <f t="shared" si="0"/>
        <v>165819964.90751994</v>
      </c>
      <c r="F13" s="3">
        <f>IF(E13&lt;1000000000000, IF(E13&lt;100000000, E13, E13/100000000), E13/ 1000000000000)</f>
        <v>1.6581996490751993</v>
      </c>
      <c r="G13" s="9" t="s">
        <v>53</v>
      </c>
      <c r="H13" s="3">
        <f>IF(SUM(E$2:$F13)&lt;1000000000000, IF(SUM(E$2:$F13)&lt;100000000, SUM(E$2:$F13), SUM(E$2:$F13)/100000000), SUM(E$2:$F13)/1000000000000)</f>
        <v>5.535304287068751</v>
      </c>
      <c r="I13" s="9" t="s">
        <v>53</v>
      </c>
      <c r="J13" s="3">
        <f>IF(SUM(C$2:$D13)&lt;1000000000000, IF(SUM(C$2:$D13)&lt;100000000, SUM(C$2:$D13), SUM(C$2:$D13)/100000000), SUM(C$2:$D13)/1000000000000)</f>
        <v>31420832.060319997</v>
      </c>
      <c r="K13" s="9" t="s">
        <v>54</v>
      </c>
    </row>
    <row r="14" spans="1:11" x14ac:dyDescent="0.4">
      <c r="A14" t="s">
        <v>14</v>
      </c>
      <c r="B14">
        <v>20</v>
      </c>
      <c r="C14" s="3">
        <f>C13*1.4</f>
        <v>9996801.7121279966</v>
      </c>
      <c r="D14" s="7">
        <v>4.5</v>
      </c>
      <c r="E14" s="4">
        <f t="shared" si="0"/>
        <v>232147950.87052789</v>
      </c>
      <c r="F14" s="3">
        <f>IF(E14&lt;1000000000000, IF(E14&lt;100000000, E14, E14/100000000), E14/ 1000000000000)</f>
        <v>2.3214795087052789</v>
      </c>
      <c r="G14" s="9" t="s">
        <v>53</v>
      </c>
      <c r="H14" s="3">
        <f>IF(SUM(E$2:$F14)&lt;1000000000000, IF(SUM(E$2:$F14)&lt;100000000, SUM(E$2:$F14), SUM(E$2:$F14)/100000000), SUM(E$2:$F14)/1000000000000)</f>
        <v>7.8567838189888253</v>
      </c>
      <c r="I14" s="9" t="s">
        <v>53</v>
      </c>
      <c r="J14" s="3">
        <f>IF(SUM(C$2:$D14)&lt;1000000000000, IF(SUM(C$2:$D14)&lt;100000000, SUM(C$2:$D14), SUM(C$2:$D14)/100000000), SUM(C$2:$D14)/1000000000000)</f>
        <v>41417638.272447996</v>
      </c>
      <c r="K14" s="9" t="s">
        <v>54</v>
      </c>
    </row>
    <row r="15" spans="1:11" x14ac:dyDescent="0.4">
      <c r="A15" t="s">
        <v>15</v>
      </c>
      <c r="B15">
        <v>10</v>
      </c>
      <c r="C15" s="3">
        <f>C14*1.4</f>
        <v>13995522.396979194</v>
      </c>
      <c r="D15" s="7">
        <v>3.75</v>
      </c>
      <c r="E15" s="4">
        <f t="shared" si="0"/>
        <v>387209452.98309106</v>
      </c>
      <c r="F15" s="3">
        <f>IF(E15&lt;1000000000000, IF(E15&lt;100000000, E15, E15/100000000), E15/ 1000000000000)</f>
        <v>3.8720945298309104</v>
      </c>
      <c r="G15" s="9" t="s">
        <v>53</v>
      </c>
      <c r="H15" s="3">
        <f>IF(SUM(E$2:$F15)&lt;1000000000000, IF(SUM(E$2:$F15)&lt;100000000, SUM(E$2:$F15), SUM(E$2:$F15)/100000000), SUM(E$2:$F15)/1000000000000)</f>
        <v>11.728878387540682</v>
      </c>
      <c r="I15" s="9" t="s">
        <v>53</v>
      </c>
      <c r="J15" s="3">
        <f>IF(SUM(C$2:$D15)&lt;1000000000000, IF(SUM(C$2:$D15)&lt;100000000, SUM(C$2:$D15), SUM(C$2:$D15)/100000000), SUM(C$2:$D15)/1000000000000)</f>
        <v>55413164.419427186</v>
      </c>
      <c r="K15" s="9" t="s">
        <v>54</v>
      </c>
    </row>
    <row r="16" spans="1:11" x14ac:dyDescent="0.4">
      <c r="A16" t="s">
        <v>16</v>
      </c>
      <c r="B16">
        <v>10</v>
      </c>
      <c r="C16" s="3">
        <f>C15*1.4</f>
        <v>19593731.355770871</v>
      </c>
      <c r="D16" s="7">
        <v>3.75</v>
      </c>
      <c r="E16" s="4">
        <f t="shared" si="0"/>
        <v>542093234.17632747</v>
      </c>
      <c r="F16" s="3">
        <f>IF(E16&lt;1000000000000, IF(E16&lt;100000000, E16, E16/100000000), E16/ 1000000000000)</f>
        <v>5.4209323417632751</v>
      </c>
      <c r="G16" s="9" t="s">
        <v>53</v>
      </c>
      <c r="H16" s="3">
        <f>IF(SUM(E$2:$F16)&lt;1000000000000, IF(SUM(E$2:$F16)&lt;100000000, SUM(E$2:$F16), SUM(E$2:$F16)/100000000), SUM(E$2:$F16)/1000000000000)</f>
        <v>17.149810783513278</v>
      </c>
      <c r="I16" s="9" t="s">
        <v>53</v>
      </c>
      <c r="J16" s="3">
        <f>IF(SUM(C$2:$D16)&lt;1000000000000, IF(SUM(C$2:$D16)&lt;100000000, SUM(C$2:$D16), SUM(C$2:$D16)/100000000), SUM(C$2:$D16)/1000000000000)</f>
        <v>75006899.525198057</v>
      </c>
      <c r="K16" s="9" t="s">
        <v>54</v>
      </c>
    </row>
    <row r="17" spans="1:11" x14ac:dyDescent="0.4">
      <c r="A17" t="s">
        <v>17</v>
      </c>
      <c r="B17">
        <v>7</v>
      </c>
      <c r="C17" s="3">
        <f t="shared" ref="C17:C26" si="1">C16*1.5</f>
        <v>29390597.033656307</v>
      </c>
      <c r="D17" s="7">
        <v>2</v>
      </c>
      <c r="E17" s="4">
        <f t="shared" si="0"/>
        <v>1498920448.7164717</v>
      </c>
      <c r="F17" s="3">
        <f>IF(E17&lt;1000000000000, IF(E17&lt;100000000, E17, E17/100000000), E17/ 1000000000000)</f>
        <v>14.989204487164717</v>
      </c>
      <c r="G17" s="9" t="s">
        <v>53</v>
      </c>
      <c r="H17" s="3">
        <f>IF(SUM(E$2:$F17)&lt;1000000000000, IF(SUM(E$2:$F17)&lt;100000000, SUM(E$2:$F17), SUM(E$2:$F17)/100000000), SUM(E$2:$F17)/1000000000000)</f>
        <v>32.13901542057004</v>
      </c>
      <c r="I17" s="9" t="s">
        <v>53</v>
      </c>
      <c r="J17" s="3">
        <f>IF(SUM(C$2:$D17)&lt;1000000000000, IF(SUM(C$2:$D17)&lt;100000000, SUM(C$2:$D17), SUM(C$2:$D17)/100000000), SUM(C$2:$D17)/1000000000000)</f>
        <v>1.0439749855885436</v>
      </c>
      <c r="K17" s="9" t="s">
        <v>53</v>
      </c>
    </row>
    <row r="18" spans="1:11" x14ac:dyDescent="0.4">
      <c r="A18" t="s">
        <v>18</v>
      </c>
      <c r="B18">
        <v>7</v>
      </c>
      <c r="C18" s="3">
        <f t="shared" si="1"/>
        <v>44085895.550484464</v>
      </c>
      <c r="D18" s="7">
        <v>2</v>
      </c>
      <c r="E18" s="4">
        <f t="shared" si="0"/>
        <v>2248380673.074708</v>
      </c>
      <c r="F18" s="3">
        <f>IF(E18&lt;1000000000000, IF(E18&lt;100000000, E18, E18/100000000), E18/ 1000000000000)</f>
        <v>22.48380673074708</v>
      </c>
      <c r="G18" s="9" t="s">
        <v>53</v>
      </c>
      <c r="H18" s="3">
        <f>IF(SUM(E$2:$F18)&lt;1000000000000, IF(SUM(E$2:$F18)&lt;100000000, SUM(E$2:$F18), SUM(E$2:$F18)/100000000), SUM(E$2:$F18)/1000000000000)</f>
        <v>54.622822376155185</v>
      </c>
      <c r="I18" s="9" t="s">
        <v>53</v>
      </c>
      <c r="J18" s="3">
        <f>IF(SUM(C$2:$D18)&lt;1000000000000, IF(SUM(C$2:$D18)&lt;100000000, SUM(C$2:$D18), SUM(C$2:$D18)/100000000), SUM(C$2:$D18)/1000000000000)</f>
        <v>1.4848339610933883</v>
      </c>
      <c r="K18" s="9" t="s">
        <v>53</v>
      </c>
    </row>
    <row r="19" spans="1:11" x14ac:dyDescent="0.4">
      <c r="A19" t="s">
        <v>19</v>
      </c>
      <c r="B19">
        <v>5</v>
      </c>
      <c r="C19" s="3">
        <f t="shared" si="1"/>
        <v>66128843.325726695</v>
      </c>
      <c r="D19" s="7">
        <v>1.2</v>
      </c>
      <c r="E19" s="4">
        <f t="shared" si="0"/>
        <v>5576865787.1362848</v>
      </c>
      <c r="F19" s="3">
        <f>IF(E19&lt;1000000000000, IF(E19&lt;100000000, E19, E19/100000000), E19/ 1000000000000)</f>
        <v>55.768657871362848</v>
      </c>
      <c r="G19" s="9" t="s">
        <v>53</v>
      </c>
      <c r="H19" s="3">
        <f>IF(SUM(E$2:$F19)&lt;1000000000000, IF(SUM(E$2:$F19)&lt;100000000, SUM(E$2:$F19), SUM(E$2:$F19)/100000000), SUM(E$2:$F19)/1000000000000)</f>
        <v>110.39148080520462</v>
      </c>
      <c r="I19" s="9" t="s">
        <v>53</v>
      </c>
      <c r="J19" s="3">
        <f>IF(SUM(C$2:$D19)&lt;1000000000000, IF(SUM(C$2:$D19)&lt;100000000, SUM(C$2:$D19), SUM(C$2:$D19)/100000000), SUM(C$2:$D19)/1000000000000)</f>
        <v>2.146122406350655</v>
      </c>
      <c r="K19" s="9" t="s">
        <v>53</v>
      </c>
    </row>
    <row r="20" spans="1:11" x14ac:dyDescent="0.4">
      <c r="A20" t="s">
        <v>20</v>
      </c>
      <c r="B20">
        <v>4</v>
      </c>
      <c r="C20" s="3">
        <f t="shared" si="1"/>
        <v>99193264.988590047</v>
      </c>
      <c r="D20" s="7">
        <v>0.75</v>
      </c>
      <c r="E20" s="4">
        <f t="shared" si="0"/>
        <v>13324961930.13393</v>
      </c>
      <c r="F20" s="3">
        <f>IF(E20&lt;1000000000000, IF(E20&lt;100000000, E20, E20/100000000), E20/ 1000000000000)</f>
        <v>133.24961930133929</v>
      </c>
      <c r="G20" s="9" t="s">
        <v>53</v>
      </c>
      <c r="H20" s="3">
        <f>IF(SUM(E$2:$F20)&lt;1000000000000, IF(SUM(E$2:$F20)&lt;100000000, SUM(E$2:$F20), SUM(E$2:$F20)/100000000), SUM(E$2:$F20)/1000000000000)</f>
        <v>243.64110143904011</v>
      </c>
      <c r="I20" s="9" t="s">
        <v>53</v>
      </c>
      <c r="J20" s="3">
        <f>IF(SUM(C$2:$D20)&lt;1000000000000, IF(SUM(C$2:$D20)&lt;100000000, SUM(C$2:$D20), SUM(C$2:$D20)/100000000), SUM(C$2:$D20)/1000000000000)</f>
        <v>3.1380550637365556</v>
      </c>
      <c r="K20" s="9" t="s">
        <v>53</v>
      </c>
    </row>
    <row r="21" spans="1:11" x14ac:dyDescent="0.4">
      <c r="A21" t="s">
        <v>21</v>
      </c>
      <c r="B21">
        <v>3</v>
      </c>
      <c r="C21" s="3">
        <f t="shared" si="1"/>
        <v>148789897.48288506</v>
      </c>
      <c r="D21" s="7">
        <v>0.5</v>
      </c>
      <c r="E21" s="4">
        <f t="shared" si="0"/>
        <v>29906769394.059895</v>
      </c>
      <c r="F21" s="3">
        <f>IF(E21&lt;1000000000000, IF(E21&lt;100000000, E21, E21/100000000), E21/ 1000000000000)</f>
        <v>299.06769394059893</v>
      </c>
      <c r="G21" s="9" t="s">
        <v>53</v>
      </c>
      <c r="H21" s="3">
        <f>IF(SUM(E$2:$F21)&lt;1000000000000, IF(SUM(E$2:$F21)&lt;100000000, SUM(E$2:$F21), SUM(E$2:$F21)/100000000), SUM(E$2:$F21)/1000000000000)</f>
        <v>542.708798370316</v>
      </c>
      <c r="I21" s="9" t="s">
        <v>53</v>
      </c>
      <c r="J21" s="3">
        <f>IF(SUM(C$2:$D21)&lt;1000000000000, IF(SUM(C$2:$D21)&lt;100000000, SUM(C$2:$D21), SUM(C$2:$D21)/100000000), SUM(C$2:$D21)/1000000000000)</f>
        <v>4.6259540435654065</v>
      </c>
      <c r="K21" s="9" t="s">
        <v>53</v>
      </c>
    </row>
    <row r="22" spans="1:11" x14ac:dyDescent="0.4">
      <c r="A22" t="s">
        <v>22</v>
      </c>
      <c r="B22">
        <v>2</v>
      </c>
      <c r="C22" s="3">
        <f t="shared" si="1"/>
        <v>223184846.22432759</v>
      </c>
      <c r="D22" s="7">
        <v>0.1</v>
      </c>
      <c r="E22" s="4">
        <f t="shared" si="0"/>
        <v>223408031070.55194</v>
      </c>
      <c r="F22" s="3">
        <f>IF(E22&lt;1000000000000, IF(E22&lt;100000000, E22, E22/100000000), E22/ 1000000000000)</f>
        <v>2234.0803107055194</v>
      </c>
      <c r="G22" s="9" t="s">
        <v>53</v>
      </c>
      <c r="H22" s="3">
        <f>IF(SUM(E$2:$F22)&lt;1000000000000, IF(SUM(E$2:$F22)&lt;100000000, SUM(E$2:$F22), SUM(E$2:$F22)/100000000), SUM(E$2:$F22)/1000000000000)</f>
        <v>2776.7891314166386</v>
      </c>
      <c r="I22" s="9" t="s">
        <v>53</v>
      </c>
      <c r="J22" s="3">
        <f>IF(SUM(C$2:$D22)&lt;1000000000000, IF(SUM(C$2:$D22)&lt;100000000, SUM(C$2:$D22), SUM(C$2:$D22)/100000000), SUM(C$2:$D22)/1000000000000)</f>
        <v>6.8578025068086825</v>
      </c>
      <c r="K22" s="9" t="s">
        <v>53</v>
      </c>
    </row>
    <row r="23" spans="1:11" x14ac:dyDescent="0.4">
      <c r="A23" t="s">
        <v>23</v>
      </c>
      <c r="B23">
        <v>1</v>
      </c>
      <c r="C23" s="3">
        <f t="shared" si="1"/>
        <v>334777269.33649141</v>
      </c>
      <c r="D23" s="7">
        <v>0.05</v>
      </c>
      <c r="E23" s="4">
        <f t="shared" si="0"/>
        <v>669889315942.31934</v>
      </c>
      <c r="F23" s="3">
        <f>IF(E23&lt;1000000000000, IF(E23&lt;100000000, E23, E23/100000000), E23/ 1000000000000)</f>
        <v>6698.8931594231935</v>
      </c>
      <c r="G23" s="9" t="s">
        <v>53</v>
      </c>
      <c r="H23" s="3">
        <f>IF(SUM(E$2:$F23)&lt;1000000000000, IF(SUM(E$2:$F23)&lt;100000000, SUM(E$2:$F23), SUM(E$2:$F23)/100000000), SUM(E$2:$F23)/1000000000000)</f>
        <v>9475.682357828764</v>
      </c>
      <c r="I23" s="9" t="s">
        <v>53</v>
      </c>
      <c r="J23" s="3">
        <f>IF(SUM(C$2:$D23)&lt;1000000000000, IF(SUM(C$2:$D23)&lt;100000000, SUM(C$2:$D23), SUM(C$2:$D23)/100000000), SUM(C$2:$D23)/1000000000000)</f>
        <v>10.205575200673596</v>
      </c>
      <c r="K23" s="9" t="s">
        <v>53</v>
      </c>
    </row>
    <row r="24" spans="1:11" x14ac:dyDescent="0.4">
      <c r="A24" t="s">
        <v>24</v>
      </c>
      <c r="B24">
        <v>1</v>
      </c>
      <c r="C24" s="3">
        <f t="shared" si="1"/>
        <v>502165904.00473714</v>
      </c>
      <c r="D24" s="7">
        <v>0.01</v>
      </c>
      <c r="E24" s="4">
        <f t="shared" si="0"/>
        <v>5022161205951.376</v>
      </c>
      <c r="F24" s="3">
        <f>IF(E24&lt;1000000000000, IF(E24&lt;100000000, E24, E24/100000000), E24/ 1000000000000)</f>
        <v>5.0221612059513756</v>
      </c>
      <c r="G24" s="9" t="s">
        <v>57</v>
      </c>
      <c r="H24" s="3">
        <f>IF(SUM(E$2:$F24)&lt;1000000000000, IF(SUM(E$2:$F24)&lt;100000000, SUM(E$2:$F24), SUM(E$2:$F24)/100000000), SUM(E$2:$F24)/1000000000000)</f>
        <v>5.9697294417392746</v>
      </c>
      <c r="I24" s="9" t="s">
        <v>57</v>
      </c>
      <c r="J24" s="3">
        <f>IF(SUM(C$2:$D24)&lt;1000000000000, IF(SUM(C$2:$D24)&lt;100000000, SUM(C$2:$D24), SUM(C$2:$D24)/100000000), SUM(C$2:$D24)/1000000000000)</f>
        <v>15.227234240820968</v>
      </c>
      <c r="K24" s="9" t="s">
        <v>53</v>
      </c>
    </row>
    <row r="25" spans="1:11" x14ac:dyDescent="0.4">
      <c r="A25" t="s">
        <v>25</v>
      </c>
      <c r="B25">
        <v>0.5</v>
      </c>
      <c r="C25" s="3">
        <f t="shared" si="1"/>
        <v>753248856.00710571</v>
      </c>
      <c r="D25" s="7">
        <v>3.0000000000000001E-3</v>
      </c>
      <c r="E25" s="4">
        <f t="shared" si="0"/>
        <v>25109048449092.867</v>
      </c>
      <c r="F25" s="3">
        <f>IF(E25&lt;1000000000000, IF(E25&lt;100000000, E25, E25/100000000), E25/ 1000000000000)</f>
        <v>25.109048449092867</v>
      </c>
      <c r="G25" s="9" t="s">
        <v>57</v>
      </c>
      <c r="H25" s="3">
        <f>IF(SUM(E$2:$F25)&lt;1000000000000, IF(SUM(E$2:$F25)&lt;100000000, SUM(E$2:$F25), SUM(E$2:$F25)/100000000), SUM(E$2:$F25)/1000000000000)</f>
        <v>31.07877789085725</v>
      </c>
      <c r="I25" s="9" t="s">
        <v>57</v>
      </c>
      <c r="J25" s="3">
        <f>IF(SUM(C$2:$D25)&lt;1000000000000, IF(SUM(C$2:$D25)&lt;100000000, SUM(C$2:$D25), SUM(C$2:$D25)/100000000), SUM(C$2:$D25)/1000000000000)</f>
        <v>22.75972280092202</v>
      </c>
      <c r="K25" s="9" t="s">
        <v>53</v>
      </c>
    </row>
    <row r="26" spans="1:11" x14ac:dyDescent="0.4">
      <c r="A26" t="s">
        <v>26</v>
      </c>
      <c r="B26">
        <v>0.1</v>
      </c>
      <c r="C26" s="3">
        <f t="shared" si="1"/>
        <v>1129873284.0106585</v>
      </c>
      <c r="D26" s="7">
        <v>1E-3</v>
      </c>
      <c r="E26" s="4">
        <f t="shared" si="0"/>
        <v>112988458274349.86</v>
      </c>
      <c r="F26" s="3">
        <f>IF(E26&lt;1000000000000, IF(E26&lt;100000000, E26, E26/100000000), E26/ 1000000000000)</f>
        <v>112.98845827434985</v>
      </c>
      <c r="G26" s="9" t="s">
        <v>57</v>
      </c>
      <c r="H26" s="3">
        <f>IF(SUM(E$2:$F26)&lt;1000000000000, IF(SUM(E$2:$F26)&lt;100000000, SUM(E$2:$F26), SUM(E$2:$F26)/100000000), SUM(E$2:$F26)/1000000000000)</f>
        <v>144.06723616532014</v>
      </c>
      <c r="I26" s="9" t="s">
        <v>57</v>
      </c>
      <c r="J26" s="3">
        <f>IF(SUM(C$2:$D26)&lt;1000000000000, IF(SUM(C$2:$D26)&lt;100000000, SUM(C$2:$D26), SUM(C$2:$D26)/100000000), SUM(C$2:$D26)/1000000000000)</f>
        <v>34.058455641038606</v>
      </c>
      <c r="K26" s="9" t="s">
        <v>53</v>
      </c>
    </row>
    <row r="28" spans="1:11" x14ac:dyDescent="0.4">
      <c r="H28" s="2"/>
    </row>
    <row r="29" spans="1:11" x14ac:dyDescent="0.4">
      <c r="C29">
        <f>2000*9000</f>
        <v>18000000</v>
      </c>
      <c r="H29" s="2"/>
    </row>
    <row r="30" spans="1:11" x14ac:dyDescent="0.4">
      <c r="H30" s="2"/>
    </row>
    <row r="31" spans="1:11" x14ac:dyDescent="0.4">
      <c r="H31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68A0-DA08-4D0D-8F15-9D70E6A13DF6}">
  <dimension ref="A1:K28"/>
  <sheetViews>
    <sheetView zoomScale="85" zoomScaleNormal="85" workbookViewId="0">
      <selection activeCell="N19" sqref="N19"/>
    </sheetView>
  </sheetViews>
  <sheetFormatPr defaultRowHeight="17.399999999999999" x14ac:dyDescent="0.4"/>
  <cols>
    <col min="3" max="3" width="14.09765625" bestFit="1" customWidth="1"/>
    <col min="4" max="4" width="19.59765625" bestFit="1" customWidth="1"/>
    <col min="5" max="6" width="21.296875" bestFit="1" customWidth="1"/>
    <col min="7" max="7" width="5.3984375" bestFit="1" customWidth="1"/>
    <col min="8" max="8" width="18.59765625" bestFit="1" customWidth="1"/>
    <col min="9" max="9" width="5.3984375" bestFit="1" customWidth="1"/>
    <col min="10" max="10" width="12.8984375" bestFit="1" customWidth="1"/>
    <col min="11" max="12" width="5.3984375" bestFit="1" customWidth="1"/>
  </cols>
  <sheetData>
    <row r="1" spans="1:11" x14ac:dyDescent="0.4">
      <c r="B1" s="6" t="s">
        <v>9</v>
      </c>
      <c r="C1" s="6" t="s">
        <v>10</v>
      </c>
      <c r="D1" s="7" t="s">
        <v>55</v>
      </c>
      <c r="E1" s="8" t="s">
        <v>59</v>
      </c>
      <c r="F1" s="8" t="s">
        <v>11</v>
      </c>
      <c r="G1" s="6" t="s">
        <v>52</v>
      </c>
      <c r="H1" s="10" t="s">
        <v>28</v>
      </c>
      <c r="I1" s="6" t="s">
        <v>52</v>
      </c>
      <c r="J1" s="6" t="s">
        <v>27</v>
      </c>
      <c r="K1" s="6" t="s">
        <v>52</v>
      </c>
    </row>
    <row r="2" spans="1:11" x14ac:dyDescent="0.4">
      <c r="A2" t="s">
        <v>0</v>
      </c>
      <c r="B2">
        <v>100</v>
      </c>
      <c r="C2" s="3">
        <f>1000000*((100-A28)/100)</f>
        <v>700000</v>
      </c>
      <c r="D2" s="7" t="s">
        <v>56</v>
      </c>
      <c r="E2" s="4">
        <f>(C2*(100/B2))</f>
        <v>700000</v>
      </c>
      <c r="F2" s="3">
        <f>IF(E2&lt;1000000000000, IF(E2&lt;100000000, E2, E2/100000000), E2/ 1000000000000)</f>
        <v>700000</v>
      </c>
      <c r="G2" s="9" t="s">
        <v>54</v>
      </c>
      <c r="H2" s="3">
        <f>SUM(F2)</f>
        <v>700000</v>
      </c>
      <c r="I2" s="9" t="s">
        <v>54</v>
      </c>
      <c r="J2" s="3">
        <f>C2</f>
        <v>700000</v>
      </c>
      <c r="K2" s="9" t="s">
        <v>54</v>
      </c>
    </row>
    <row r="3" spans="1:11" x14ac:dyDescent="0.4">
      <c r="A3" t="s">
        <v>1</v>
      </c>
      <c r="B3">
        <v>90</v>
      </c>
      <c r="C3" s="3">
        <f>C2*1.1</f>
        <v>770000.00000000012</v>
      </c>
      <c r="D3" s="7">
        <v>90</v>
      </c>
      <c r="E3" s="4">
        <f>((100/D3)*C3+C3)</f>
        <v>1625555.555555556</v>
      </c>
      <c r="F3" s="3">
        <f>IF(E3&lt;1000000000000, IF(E3&lt;100000000, E3, E3/100000000), E3/ 1000000000000)</f>
        <v>1625555.555555556</v>
      </c>
      <c r="G3" s="9" t="s">
        <v>54</v>
      </c>
      <c r="H3" s="3">
        <f>IF(SUM($E$2:E3)&lt;1000000000000, IF(SUM($E$2:E3)&lt;100000000, SUM($E$2:E3), SUM($E$2:E3)/100000000), SUM($E$2:E3)/1000000000000)</f>
        <v>2325555.555555556</v>
      </c>
      <c r="I3" s="9" t="s">
        <v>54</v>
      </c>
      <c r="J3" s="3">
        <f>IF(SUM($C$2:C3)&lt;1000000000000, IF(SUM($C$2:C3)&lt;100000000, SUM($C$2:C3), SUM($C$2:C3)/100000000), SUM($C$2:C3)/1000000000000)</f>
        <v>1470000</v>
      </c>
      <c r="K3" s="9" t="s">
        <v>54</v>
      </c>
    </row>
    <row r="4" spans="1:11" x14ac:dyDescent="0.4">
      <c r="A4" t="s">
        <v>2</v>
      </c>
      <c r="B4">
        <v>80</v>
      </c>
      <c r="C4" s="3">
        <f>C3*1.1</f>
        <v>847000.00000000023</v>
      </c>
      <c r="D4" s="7">
        <v>90</v>
      </c>
      <c r="E4" s="4">
        <f t="shared" ref="E4:E26" si="0">((100/D4)*C4+C4)</f>
        <v>1788111.1111111115</v>
      </c>
      <c r="F4" s="3">
        <f>IF(E4&lt;1000000000000, IF(E4&lt;100000000, E4, E4/100000000), E4/ 1000000000000)</f>
        <v>1788111.1111111115</v>
      </c>
      <c r="G4" s="9" t="s">
        <v>54</v>
      </c>
      <c r="H4" s="3">
        <f>IF(SUM($E$2:E4)&lt;1000000000000, IF(SUM($E$2:E4)&lt;100000000, SUM($E$2:E4), SUM($E$2:E4)/100000000), SUM($E$2:E4)/1000000000000)</f>
        <v>4113666.6666666674</v>
      </c>
      <c r="I4" s="9" t="s">
        <v>54</v>
      </c>
      <c r="J4" s="3">
        <f>IF(SUM($C$2:C4)&lt;1000000000000, IF(SUM($C$2:C4)&lt;100000000, SUM($C$2:C4), SUM($C$2:C4)/100000000), SUM($C$2:C4)/1000000000000)</f>
        <v>2317000</v>
      </c>
      <c r="K4" s="9" t="s">
        <v>54</v>
      </c>
    </row>
    <row r="5" spans="1:11" x14ac:dyDescent="0.4">
      <c r="A5" t="s">
        <v>3</v>
      </c>
      <c r="B5">
        <v>70</v>
      </c>
      <c r="C5" s="3">
        <f>C4*1.1</f>
        <v>931700.00000000035</v>
      </c>
      <c r="D5" s="7">
        <v>90</v>
      </c>
      <c r="E5" s="4">
        <f t="shared" si="0"/>
        <v>1966922.2222222229</v>
      </c>
      <c r="F5" s="3">
        <f>IF(E5&lt;1000000000000, IF(E5&lt;100000000, E5, E5/100000000), E5/ 1000000000000)</f>
        <v>1966922.2222222229</v>
      </c>
      <c r="G5" s="9" t="s">
        <v>54</v>
      </c>
      <c r="H5" s="3">
        <f>IF(SUM($E$2:E5)&lt;1000000000000, IF(SUM($E$2:E5)&lt;100000000, SUM($E$2:E5), SUM($E$2:E5)/100000000), SUM($E$2:E5)/1000000000000)</f>
        <v>6080588.8888888899</v>
      </c>
      <c r="I5" s="9" t="s">
        <v>54</v>
      </c>
      <c r="J5" s="3">
        <f>IF(SUM($C$2:C5)&lt;1000000000000, IF(SUM($C$2:C5)&lt;100000000, SUM($C$2:C5), SUM($C$2:C5)/100000000), SUM($C$2:C5)/1000000000000)</f>
        <v>3248700.0000000005</v>
      </c>
      <c r="K5" s="9" t="s">
        <v>54</v>
      </c>
    </row>
    <row r="6" spans="1:11" x14ac:dyDescent="0.4">
      <c r="A6" t="s">
        <v>4</v>
      </c>
      <c r="B6">
        <v>60</v>
      </c>
      <c r="C6" s="3">
        <f>C5*1.1</f>
        <v>1024870.0000000005</v>
      </c>
      <c r="D6" s="7">
        <v>45</v>
      </c>
      <c r="E6" s="4">
        <f t="shared" si="0"/>
        <v>3302358.8888888904</v>
      </c>
      <c r="F6" s="3">
        <f>IF(E6&lt;1000000000000, IF(E6&lt;100000000, E6, E6/100000000), E6/ 1000000000000)</f>
        <v>3302358.8888888904</v>
      </c>
      <c r="G6" s="9" t="s">
        <v>54</v>
      </c>
      <c r="H6" s="3">
        <f>IF(SUM($E$2:E6)&lt;1000000000000, IF(SUM($E$2:E6)&lt;100000000, SUM($E$2:E6), SUM($E$2:E6)/100000000), SUM($E$2:E6)/1000000000000)</f>
        <v>9382947.7777777798</v>
      </c>
      <c r="I6" s="9" t="s">
        <v>54</v>
      </c>
      <c r="J6" s="3">
        <f>IF(SUM($C$2:C6)&lt;1000000000000, IF(SUM($C$2:C6)&lt;100000000, SUM($C$2:C6), SUM($C$2:C6)/100000000), SUM($C$2:C6)/1000000000000)</f>
        <v>4273570.0000000009</v>
      </c>
      <c r="K6" s="9" t="s">
        <v>54</v>
      </c>
    </row>
    <row r="7" spans="1:11" x14ac:dyDescent="0.4">
      <c r="A7" t="s">
        <v>5</v>
      </c>
      <c r="B7">
        <v>50</v>
      </c>
      <c r="C7" s="3">
        <f>C6*1.2</f>
        <v>1229844.0000000005</v>
      </c>
      <c r="D7" s="7">
        <v>45</v>
      </c>
      <c r="E7" s="4">
        <f t="shared" si="0"/>
        <v>3962830.6666666684</v>
      </c>
      <c r="F7" s="3">
        <f>IF(E7&lt;1000000000000, IF(E7&lt;100000000, E7, E7/100000000), E7/ 1000000000000)</f>
        <v>3962830.6666666684</v>
      </c>
      <c r="G7" s="9" t="s">
        <v>54</v>
      </c>
      <c r="H7" s="3">
        <f>IF(SUM($E$2:E7)&lt;1000000000000, IF(SUM($E$2:E7)&lt;100000000, SUM($E$2:E7), SUM($E$2:E7)/100000000), SUM($E$2:E7)/1000000000000)</f>
        <v>13345778.444444448</v>
      </c>
      <c r="I7" s="9" t="s">
        <v>54</v>
      </c>
      <c r="J7" s="3">
        <f>IF(SUM($C$2:C7)&lt;1000000000000, IF(SUM($C$2:C7)&lt;100000000, SUM($C$2:C7), SUM($C$2:C7)/100000000), SUM($C$2:C7)/1000000000000)</f>
        <v>5503414.0000000019</v>
      </c>
      <c r="K7" s="9" t="s">
        <v>54</v>
      </c>
    </row>
    <row r="8" spans="1:11" x14ac:dyDescent="0.4">
      <c r="A8" t="s">
        <v>36</v>
      </c>
      <c r="B8">
        <v>50</v>
      </c>
      <c r="C8" s="3">
        <f>C7*1.2</f>
        <v>1475812.8000000005</v>
      </c>
      <c r="D8" s="7">
        <v>45</v>
      </c>
      <c r="E8" s="4">
        <f t="shared" si="0"/>
        <v>4755396.8000000017</v>
      </c>
      <c r="F8" s="3">
        <f>IF(E8&lt;1000000000000, IF(E8&lt;100000000, E8, E8/100000000), E8/ 1000000000000)</f>
        <v>4755396.8000000017</v>
      </c>
      <c r="G8" s="9" t="s">
        <v>54</v>
      </c>
      <c r="H8" s="3">
        <f>IF(SUM($E$2:E8)&lt;1000000000000, IF(SUM($E$2:E8)&lt;100000000, SUM($E$2:E8), SUM($E$2:E8)/100000000), SUM($E$2:E8)/1000000000000)</f>
        <v>18101175.244444449</v>
      </c>
      <c r="I8" s="9" t="s">
        <v>54</v>
      </c>
      <c r="J8" s="3">
        <f>IF(SUM($C$2:C8)&lt;1000000000000, IF(SUM($C$2:C8)&lt;100000000, SUM($C$2:C8), SUM($C$2:C8)/100000000), SUM($C$2:C8)/1000000000000)</f>
        <v>6979226.8000000026</v>
      </c>
      <c r="K8" s="9" t="s">
        <v>54</v>
      </c>
    </row>
    <row r="9" spans="1:11" x14ac:dyDescent="0.4">
      <c r="A9" t="s">
        <v>6</v>
      </c>
      <c r="B9">
        <v>40</v>
      </c>
      <c r="C9" s="3">
        <f>C8*1.2</f>
        <v>1770975.3600000006</v>
      </c>
      <c r="D9" s="7">
        <v>15</v>
      </c>
      <c r="E9" s="4">
        <f t="shared" si="0"/>
        <v>13577477.760000005</v>
      </c>
      <c r="F9" s="3">
        <f>IF(E9&lt;1000000000000, IF(E9&lt;100000000, E9, E9/100000000), E9/ 1000000000000)</f>
        <v>13577477.760000005</v>
      </c>
      <c r="G9" s="9" t="s">
        <v>54</v>
      </c>
      <c r="H9" s="3">
        <f>IF(SUM($E$2:E9)&lt;1000000000000, IF(SUM($E$2:E9)&lt;100000000, SUM($E$2:E9), SUM($E$2:E9)/100000000), SUM($E$2:E9)/1000000000000)</f>
        <v>31678653.004444454</v>
      </c>
      <c r="I9" s="9" t="s">
        <v>54</v>
      </c>
      <c r="J9" s="3">
        <f>IF(SUM($C$2:C9)&lt;1000000000000, IF(SUM($C$2:C9)&lt;100000000, SUM($C$2:C9), SUM($C$2:C9)/100000000), SUM($C$2:C9)/1000000000000)</f>
        <v>8750202.1600000039</v>
      </c>
      <c r="K9" s="9" t="s">
        <v>54</v>
      </c>
    </row>
    <row r="10" spans="1:11" x14ac:dyDescent="0.4">
      <c r="A10" t="s">
        <v>7</v>
      </c>
      <c r="B10">
        <v>35</v>
      </c>
      <c r="C10" s="3">
        <f>C9*1.2</f>
        <v>2125170.4320000005</v>
      </c>
      <c r="D10" s="7">
        <v>15</v>
      </c>
      <c r="E10" s="4">
        <f t="shared" si="0"/>
        <v>16292973.312000005</v>
      </c>
      <c r="F10" s="3">
        <f>IF(E10&lt;1000000000000, IF(E10&lt;100000000, E10, E10/100000000), E10/ 1000000000000)</f>
        <v>16292973.312000005</v>
      </c>
      <c r="G10" s="9" t="s">
        <v>54</v>
      </c>
      <c r="H10" s="3">
        <f>IF(SUM($E$2:E10)&lt;1000000000000, IF(SUM($E$2:E10)&lt;100000000, SUM($E$2:E10), SUM($E$2:E10)/100000000), SUM($E$2:E10)/1000000000000)</f>
        <v>47971626.316444457</v>
      </c>
      <c r="I10" s="9" t="s">
        <v>54</v>
      </c>
      <c r="J10" s="3">
        <f>IF(SUM($C$2:C10)&lt;1000000000000, IF(SUM($C$2:C10)&lt;100000000, SUM($C$2:C10), SUM($C$2:C10)/100000000), SUM($C$2:C10)/1000000000000)</f>
        <v>10875372.592000004</v>
      </c>
      <c r="K10" s="9" t="s">
        <v>54</v>
      </c>
    </row>
    <row r="11" spans="1:11" x14ac:dyDescent="0.4">
      <c r="A11" t="s">
        <v>8</v>
      </c>
      <c r="B11">
        <v>30</v>
      </c>
      <c r="C11" s="3">
        <f>C10*1.2</f>
        <v>2550204.5184000004</v>
      </c>
      <c r="D11" s="7">
        <v>7.5</v>
      </c>
      <c r="E11" s="4">
        <f t="shared" si="0"/>
        <v>36552931.430400006</v>
      </c>
      <c r="F11" s="3">
        <f>IF(E11&lt;1000000000000, IF(E11&lt;100000000, E11, E11/100000000), E11/ 1000000000000)</f>
        <v>36552931.430400006</v>
      </c>
      <c r="G11" s="9" t="s">
        <v>54</v>
      </c>
      <c r="H11" s="3">
        <f>IF(SUM($E$2:E11)&lt;1000000000000, IF(SUM($E$2:E11)&lt;100000000, SUM($E$2:E11), SUM($E$2:E11)/100000000), SUM($E$2:E11)/1000000000000)</f>
        <v>84524557.746844471</v>
      </c>
      <c r="I11" s="9" t="s">
        <v>54</v>
      </c>
      <c r="J11" s="3">
        <f>IF(SUM($C$2:C11)&lt;1000000000000, IF(SUM($C$2:C11)&lt;100000000, SUM($C$2:C11), SUM($C$2:C11)/100000000), SUM($C$2:C11)/1000000000000)</f>
        <v>13425577.110400004</v>
      </c>
      <c r="K11" s="9" t="s">
        <v>54</v>
      </c>
    </row>
    <row r="12" spans="1:11" x14ac:dyDescent="0.4">
      <c r="A12" t="s">
        <v>12</v>
      </c>
      <c r="B12">
        <v>30</v>
      </c>
      <c r="C12" s="3">
        <f>C11*1.4</f>
        <v>3570286.3257600004</v>
      </c>
      <c r="D12" s="7">
        <v>7.5</v>
      </c>
      <c r="E12" s="4">
        <f t="shared" si="0"/>
        <v>51174104.002560005</v>
      </c>
      <c r="F12" s="3">
        <f>IF(E12&lt;1000000000000, IF(E12&lt;100000000, E12, E12/100000000), E12/ 1000000000000)</f>
        <v>51174104.002560005</v>
      </c>
      <c r="G12" s="9" t="s">
        <v>54</v>
      </c>
      <c r="H12" s="3">
        <f>IF(SUM($E$2:E12)&lt;1000000000000, IF(SUM($E$2:E12)&lt;100000000, SUM($E$2:E12), SUM($E$2:E12)/100000000), SUM($E$2:E12)/1000000000000)</f>
        <v>1.3569866174940448</v>
      </c>
      <c r="I12" s="9" t="s">
        <v>54</v>
      </c>
      <c r="J12" s="3">
        <f>IF(SUM($C$2:C12)&lt;1000000000000, IF(SUM($C$2:C12)&lt;100000000, SUM($C$2:C12), SUM($C$2:C12)/100000000), SUM($C$2:C12)/1000000000000)</f>
        <v>16995863.436160006</v>
      </c>
      <c r="K12" s="9" t="s">
        <v>54</v>
      </c>
    </row>
    <row r="13" spans="1:11" x14ac:dyDescent="0.4">
      <c r="A13" t="s">
        <v>13</v>
      </c>
      <c r="B13">
        <v>20</v>
      </c>
      <c r="C13" s="3">
        <f>C12*1.4</f>
        <v>4998400.8560640002</v>
      </c>
      <c r="D13" s="7">
        <v>4.5</v>
      </c>
      <c r="E13" s="4">
        <f t="shared" si="0"/>
        <v>116073975.43526401</v>
      </c>
      <c r="F13" s="3">
        <f>IF(E13&lt;1000000000000, IF(E13&lt;100000000, E13, E13/100000000), E13/ 1000000000000)</f>
        <v>1.1607397543526401</v>
      </c>
      <c r="G13" s="9" t="s">
        <v>54</v>
      </c>
      <c r="H13" s="3">
        <f>IF(SUM($E$2:E13)&lt;1000000000000, IF(SUM($E$2:E13)&lt;100000000, SUM($E$2:E13), SUM($E$2:E13)/100000000), SUM($E$2:E13)/1000000000000)</f>
        <v>2.5177263718466847</v>
      </c>
      <c r="I13" s="9" t="s">
        <v>53</v>
      </c>
      <c r="J13" s="3">
        <f>IF(SUM($C$2:C13)&lt;1000000000000, IF(SUM($C$2:C13)&lt;100000000, SUM($C$2:C13), SUM($C$2:C13)/100000000), SUM($C$2:C13)/1000000000000)</f>
        <v>21994264.292224005</v>
      </c>
      <c r="K13" s="9" t="s">
        <v>54</v>
      </c>
    </row>
    <row r="14" spans="1:11" x14ac:dyDescent="0.4">
      <c r="A14" t="s">
        <v>14</v>
      </c>
      <c r="B14">
        <v>20</v>
      </c>
      <c r="C14" s="3">
        <f>C13*1.4</f>
        <v>6997761.1984895999</v>
      </c>
      <c r="D14" s="7">
        <v>4.5</v>
      </c>
      <c r="E14" s="4">
        <f t="shared" si="0"/>
        <v>162503565.60936961</v>
      </c>
      <c r="F14" s="3">
        <f>IF(E14&lt;1000000000000, IF(E14&lt;100000000, E14, E14/100000000), E14/ 1000000000000)</f>
        <v>1.625035656093696</v>
      </c>
      <c r="G14" s="9" t="s">
        <v>53</v>
      </c>
      <c r="H14" s="3">
        <f>IF(SUM($E$2:E14)&lt;1000000000000, IF(SUM($E$2:E14)&lt;100000000, SUM($E$2:E14), SUM($E$2:E14)/100000000), SUM($E$2:E14)/1000000000000)</f>
        <v>4.142762027940381</v>
      </c>
      <c r="I14" s="9" t="s">
        <v>53</v>
      </c>
      <c r="J14" s="3">
        <f>IF(SUM($C$2:C14)&lt;1000000000000, IF(SUM($C$2:C14)&lt;100000000, SUM($C$2:C14), SUM($C$2:C14)/100000000), SUM($C$2:C14)/1000000000000)</f>
        <v>28992025.490713604</v>
      </c>
      <c r="K14" s="9" t="s">
        <v>54</v>
      </c>
    </row>
    <row r="15" spans="1:11" x14ac:dyDescent="0.4">
      <c r="A15" t="s">
        <v>15</v>
      </c>
      <c r="B15">
        <v>10</v>
      </c>
      <c r="C15" s="3">
        <f>C14*1.4</f>
        <v>9796865.6778854392</v>
      </c>
      <c r="D15" s="7">
        <v>3.75</v>
      </c>
      <c r="E15" s="4">
        <f t="shared" si="0"/>
        <v>271046617.08816379</v>
      </c>
      <c r="F15" s="3">
        <f>IF(E15&lt;1000000000000, IF(E15&lt;100000000, E15, E15/100000000), E15/ 1000000000000)</f>
        <v>2.710466170881638</v>
      </c>
      <c r="G15" s="9" t="s">
        <v>53</v>
      </c>
      <c r="H15" s="3">
        <f>IF(SUM($E$2:E15)&lt;1000000000000, IF(SUM($E$2:E15)&lt;100000000, SUM($E$2:E15), SUM($E$2:E15)/100000000), SUM($E$2:E15)/1000000000000)</f>
        <v>6.8532281988220189</v>
      </c>
      <c r="I15" s="9" t="s">
        <v>53</v>
      </c>
      <c r="J15" s="3">
        <f>IF(SUM($C$2:C15)&lt;1000000000000, IF(SUM($C$2:C15)&lt;100000000, SUM($C$2:C15), SUM($C$2:C15)/100000000), SUM($C$2:C15)/1000000000000)</f>
        <v>38788891.168599039</v>
      </c>
      <c r="K15" s="9" t="s">
        <v>54</v>
      </c>
    </row>
    <row r="16" spans="1:11" x14ac:dyDescent="0.4">
      <c r="A16" t="s">
        <v>16</v>
      </c>
      <c r="B16">
        <v>10</v>
      </c>
      <c r="C16" s="3">
        <f>C15*1.4</f>
        <v>13715611.949039614</v>
      </c>
      <c r="D16" s="7">
        <v>3.75</v>
      </c>
      <c r="E16" s="4">
        <f t="shared" si="0"/>
        <v>379465263.92342937</v>
      </c>
      <c r="F16" s="3">
        <f>IF(E16&lt;1000000000000, IF(E16&lt;100000000, E16, E16/100000000), E16/ 1000000000000)</f>
        <v>3.7946526392342936</v>
      </c>
      <c r="G16" s="9" t="s">
        <v>53</v>
      </c>
      <c r="H16" s="3">
        <f>IF(SUM($E$2:E16)&lt;1000000000000, IF(SUM($E$2:E16)&lt;100000000, SUM($E$2:E16), SUM($E$2:E16)/100000000), SUM($E$2:E16)/1000000000000)</f>
        <v>10.647880838056313</v>
      </c>
      <c r="I16" s="9" t="s">
        <v>53</v>
      </c>
      <c r="J16" s="3">
        <f>IF(SUM($C$2:C16)&lt;1000000000000, IF(SUM($C$2:C16)&lt;100000000, SUM($C$2:C16), SUM($C$2:C16)/100000000), SUM($C$2:C16)/1000000000000)</f>
        <v>52504503.117638655</v>
      </c>
      <c r="K16" s="9" t="s">
        <v>54</v>
      </c>
    </row>
    <row r="17" spans="1:11" x14ac:dyDescent="0.4">
      <c r="A17" t="s">
        <v>17</v>
      </c>
      <c r="B17">
        <v>7</v>
      </c>
      <c r="C17" s="3">
        <f t="shared" ref="C17:D26" si="1">C16*1.5</f>
        <v>20573417.92355942</v>
      </c>
      <c r="D17" s="7">
        <v>2</v>
      </c>
      <c r="E17" s="4">
        <f t="shared" si="0"/>
        <v>1049244314.1015304</v>
      </c>
      <c r="F17" s="3">
        <f>IF(E17&lt;1000000000000, IF(E17&lt;100000000, E17, E17/100000000), E17/ 1000000000000)</f>
        <v>10.492443141015304</v>
      </c>
      <c r="G17" s="9" t="s">
        <v>53</v>
      </c>
      <c r="H17" s="3">
        <f>IF(SUM($E$2:E17)&lt;1000000000000, IF(SUM($E$2:E17)&lt;100000000, SUM($E$2:E17), SUM($E$2:E17)/100000000), SUM($E$2:E17)/1000000000000)</f>
        <v>21.140323979071617</v>
      </c>
      <c r="I17" s="9" t="s">
        <v>53</v>
      </c>
      <c r="J17" s="3">
        <f>IF(SUM($C$2:C17)&lt;1000000000000, IF(SUM($C$2:C17)&lt;100000000, SUM($C$2:C17), SUM($C$2:C17)/100000000), SUM($C$2:C17)/1000000000000)</f>
        <v>73077921.041198075</v>
      </c>
      <c r="K17" s="9" t="s">
        <v>54</v>
      </c>
    </row>
    <row r="18" spans="1:11" x14ac:dyDescent="0.4">
      <c r="A18" t="s">
        <v>18</v>
      </c>
      <c r="B18">
        <v>7</v>
      </c>
      <c r="C18" s="3">
        <f t="shared" si="1"/>
        <v>30860126.88533913</v>
      </c>
      <c r="D18" s="7">
        <v>2</v>
      </c>
      <c r="E18" s="4">
        <f t="shared" si="0"/>
        <v>1573866471.1522956</v>
      </c>
      <c r="F18" s="3">
        <f>IF(E18&lt;1000000000000, IF(E18&lt;100000000, E18, E18/100000000), E18/ 1000000000000)</f>
        <v>15.738664711522956</v>
      </c>
      <c r="G18" s="9" t="s">
        <v>53</v>
      </c>
      <c r="H18" s="3">
        <f>IF(SUM($E$2:E18)&lt;1000000000000, IF(SUM($E$2:E18)&lt;100000000, SUM($E$2:E18), SUM($E$2:E18)/100000000), SUM($E$2:E18)/1000000000000)</f>
        <v>36.878988690594575</v>
      </c>
      <c r="I18" s="9" t="s">
        <v>53</v>
      </c>
      <c r="J18" s="3">
        <f>IF(SUM($C$2:C18)&lt;1000000000000, IF(SUM($C$2:C18)&lt;100000000, SUM($C$2:C18), SUM($C$2:C18)/100000000), SUM($C$2:C18)/1000000000000)</f>
        <v>1.039380479265372</v>
      </c>
      <c r="K18" s="9" t="s">
        <v>54</v>
      </c>
    </row>
    <row r="19" spans="1:11" x14ac:dyDescent="0.4">
      <c r="A19" t="s">
        <v>19</v>
      </c>
      <c r="B19">
        <v>5</v>
      </c>
      <c r="C19" s="3">
        <f t="shared" si="1"/>
        <v>46290190.328008696</v>
      </c>
      <c r="D19" s="7">
        <v>1.2</v>
      </c>
      <c r="E19" s="4">
        <f t="shared" si="0"/>
        <v>3903806050.9954004</v>
      </c>
      <c r="F19" s="3">
        <f>IF(E19&lt;1000000000000, IF(E19&lt;100000000, E19, E19/100000000), E19/ 1000000000000)</f>
        <v>39.038060509954008</v>
      </c>
      <c r="G19" s="9" t="s">
        <v>53</v>
      </c>
      <c r="H19" s="3">
        <f>IF(SUM($E$2:E19)&lt;1000000000000, IF(SUM($E$2:E19)&lt;100000000, SUM($E$2:E19), SUM($E$2:E19)/100000000), SUM($E$2:E19)/1000000000000)</f>
        <v>75.917049200548576</v>
      </c>
      <c r="I19" s="9" t="s">
        <v>53</v>
      </c>
      <c r="J19" s="3">
        <f>IF(SUM($C$2:C19)&lt;1000000000000, IF(SUM($C$2:C19)&lt;100000000, SUM($C$2:C19), SUM($C$2:C19)/100000000), SUM($C$2:C19)/1000000000000)</f>
        <v>1.502282382545459</v>
      </c>
      <c r="K19" s="9" t="s">
        <v>53</v>
      </c>
    </row>
    <row r="20" spans="1:11" x14ac:dyDescent="0.4">
      <c r="A20" t="s">
        <v>20</v>
      </c>
      <c r="B20">
        <v>4</v>
      </c>
      <c r="C20" s="3">
        <f t="shared" si="1"/>
        <v>69435285.492013037</v>
      </c>
      <c r="D20" s="7">
        <v>0.75</v>
      </c>
      <c r="E20" s="4">
        <f t="shared" si="0"/>
        <v>9327473351.0937538</v>
      </c>
      <c r="F20" s="3">
        <f>IF(E20&lt;1000000000000, IF(E20&lt;100000000, E20, E20/100000000), E20/ 1000000000000)</f>
        <v>93.274733510937537</v>
      </c>
      <c r="G20" s="9" t="s">
        <v>53</v>
      </c>
      <c r="H20" s="3">
        <f>IF(SUM($E$2:E20)&lt;1000000000000, IF(SUM($E$2:E20)&lt;100000000, SUM($E$2:E20), SUM($E$2:E20)/100000000), SUM($E$2:E20)/1000000000000)</f>
        <v>169.1917827114861</v>
      </c>
      <c r="I20" s="9" t="s">
        <v>53</v>
      </c>
      <c r="J20" s="3">
        <f>IF(SUM($C$2:C20)&lt;1000000000000, IF(SUM($C$2:C20)&lt;100000000, SUM($C$2:C20), SUM($C$2:C20)/100000000), SUM($C$2:C20)/1000000000000)</f>
        <v>2.1966352374655895</v>
      </c>
      <c r="K20" s="9" t="s">
        <v>53</v>
      </c>
    </row>
    <row r="21" spans="1:11" x14ac:dyDescent="0.4">
      <c r="A21" t="s">
        <v>21</v>
      </c>
      <c r="B21">
        <v>3</v>
      </c>
      <c r="C21" s="3">
        <f t="shared" si="1"/>
        <v>104152928.23801956</v>
      </c>
      <c r="D21" s="7">
        <v>0.5</v>
      </c>
      <c r="E21" s="4">
        <f t="shared" si="0"/>
        <v>20934738575.84193</v>
      </c>
      <c r="F21" s="3">
        <f>IF(E21&lt;1000000000000, IF(E21&lt;100000000, E21, E21/100000000), E21/ 1000000000000)</f>
        <v>209.34738575841931</v>
      </c>
      <c r="G21" s="9" t="s">
        <v>53</v>
      </c>
      <c r="H21" s="3">
        <f>IF(SUM($E$2:E21)&lt;1000000000000, IF(SUM($E$2:E21)&lt;100000000, SUM($E$2:E21), SUM($E$2:E21)/100000000), SUM($E$2:E21)/1000000000000)</f>
        <v>378.53916846990541</v>
      </c>
      <c r="I21" s="9" t="s">
        <v>53</v>
      </c>
      <c r="J21" s="3">
        <f>IF(SUM($C$2:C21)&lt;1000000000000, IF(SUM($C$2:C21)&lt;100000000, SUM($C$2:C21), SUM($C$2:C21)/100000000), SUM($C$2:C21)/1000000000000)</f>
        <v>3.2381645198457849</v>
      </c>
      <c r="K21" s="9" t="s">
        <v>53</v>
      </c>
    </row>
    <row r="22" spans="1:11" x14ac:dyDescent="0.4">
      <c r="A22" t="s">
        <v>22</v>
      </c>
      <c r="B22">
        <v>2</v>
      </c>
      <c r="C22" s="3">
        <f t="shared" si="1"/>
        <v>156229392.35702932</v>
      </c>
      <c r="D22" s="7">
        <v>0.1</v>
      </c>
      <c r="E22" s="4">
        <f t="shared" si="0"/>
        <v>156385621749.38635</v>
      </c>
      <c r="F22" s="3">
        <f>IF(E22&lt;1000000000000, IF(E22&lt;100000000, E22, E22/100000000), E22/ 1000000000000)</f>
        <v>1563.8562174938636</v>
      </c>
      <c r="G22" s="9" t="s">
        <v>53</v>
      </c>
      <c r="H22" s="3">
        <f>IF(SUM($E$2:E22)&lt;1000000000000, IF(SUM($E$2:E22)&lt;100000000, SUM($E$2:E22), SUM($E$2:E22)/100000000), SUM($E$2:E22)/1000000000000)</f>
        <v>1942.3953859637688</v>
      </c>
      <c r="I22" s="9" t="s">
        <v>53</v>
      </c>
      <c r="J22" s="3">
        <f>IF(SUM($C$2:C22)&lt;1000000000000, IF(SUM($C$2:C22)&lt;100000000, SUM($C$2:C22), SUM($C$2:C22)/100000000), SUM($C$2:C22)/1000000000000)</f>
        <v>4.800458443416078</v>
      </c>
      <c r="K22" s="9" t="s">
        <v>53</v>
      </c>
    </row>
    <row r="23" spans="1:11" x14ac:dyDescent="0.4">
      <c r="A23" t="s">
        <v>23</v>
      </c>
      <c r="B23">
        <v>1</v>
      </c>
      <c r="C23" s="3">
        <f t="shared" si="1"/>
        <v>234344088.53554398</v>
      </c>
      <c r="D23" s="7">
        <v>0.05</v>
      </c>
      <c r="E23" s="4">
        <f t="shared" si="0"/>
        <v>468922521159.62347</v>
      </c>
      <c r="F23" s="3">
        <f>IF(E23&lt;1000000000000, IF(E23&lt;100000000, E23, E23/100000000), E23/ 1000000000000)</f>
        <v>4689.2252115962347</v>
      </c>
      <c r="G23" s="9" t="s">
        <v>53</v>
      </c>
      <c r="H23" s="3">
        <f>IF(SUM($E$2:E23)&lt;1000000000000, IF(SUM($E$2:E23)&lt;100000000, SUM($E$2:E23), SUM($E$2:E23)/100000000), SUM($E$2:E23)/1000000000000)</f>
        <v>6631.6205975600033</v>
      </c>
      <c r="I23" s="9" t="s">
        <v>53</v>
      </c>
      <c r="J23" s="3">
        <f>IF(SUM($C$2:C23)&lt;1000000000000, IF(SUM($C$2:C23)&lt;100000000, SUM($C$2:C23), SUM($C$2:C23)/100000000), SUM($C$2:C23)/1000000000000)</f>
        <v>7.1438993287715169</v>
      </c>
      <c r="K23" s="9" t="s">
        <v>53</v>
      </c>
    </row>
    <row r="24" spans="1:11" x14ac:dyDescent="0.4">
      <c r="A24" t="s">
        <v>24</v>
      </c>
      <c r="B24">
        <v>1</v>
      </c>
      <c r="C24" s="3">
        <f t="shared" si="1"/>
        <v>351516132.803316</v>
      </c>
      <c r="D24" s="7">
        <v>0.01</v>
      </c>
      <c r="E24" s="4">
        <f t="shared" si="0"/>
        <v>3515512844165.9634</v>
      </c>
      <c r="F24" s="3">
        <f>IF(E24&lt;1000000000000, IF(E24&lt;100000000, E24, E24/100000000), E24/ 1000000000000)</f>
        <v>3.5155128441659635</v>
      </c>
      <c r="G24" s="9" t="s">
        <v>53</v>
      </c>
      <c r="H24" s="3">
        <f>IF(SUM($E$2:E24)&lt;1000000000000, IF(SUM($E$2:E24)&lt;100000000, SUM($E$2:E24), SUM($E$2:E24)/100000000), SUM($E$2:E24)/1000000000000)</f>
        <v>4.1786749039219639</v>
      </c>
      <c r="I24" s="9" t="s">
        <v>53</v>
      </c>
      <c r="J24" s="3">
        <f>IF(SUM($C$2:C24)&lt;1000000000000, IF(SUM($C$2:C24)&lt;100000000, SUM($C$2:C24), SUM($C$2:C24)/100000000), SUM($C$2:C24)/1000000000000)</f>
        <v>10.659060656804677</v>
      </c>
      <c r="K24" s="9" t="s">
        <v>53</v>
      </c>
    </row>
    <row r="25" spans="1:11" x14ac:dyDescent="0.4">
      <c r="A25" t="s">
        <v>25</v>
      </c>
      <c r="B25">
        <v>0.5</v>
      </c>
      <c r="C25" s="3">
        <f t="shared" si="1"/>
        <v>527274199.204974</v>
      </c>
      <c r="D25" s="7">
        <v>3.0000000000000001E-3</v>
      </c>
      <c r="E25" s="4">
        <f t="shared" si="0"/>
        <v>17576333914365.006</v>
      </c>
      <c r="F25" s="3">
        <f>IF(E25&lt;1000000000000, IF(E25&lt;100000000, E25, E25/100000000), E25/ 1000000000000)</f>
        <v>17.576333914365005</v>
      </c>
      <c r="G25" s="9" t="s">
        <v>57</v>
      </c>
      <c r="H25" s="3">
        <f>IF(SUM($E$2:E25)&lt;1000000000000, IF(SUM($E$2:E25)&lt;100000000, SUM($E$2:E25), SUM($E$2:E25)/100000000), SUM($E$2:E25)/1000000000000)</f>
        <v>21.755008818286967</v>
      </c>
      <c r="I25" s="9" t="s">
        <v>57</v>
      </c>
      <c r="J25" s="3">
        <f>IF(SUM($C$2:C25)&lt;1000000000000, IF(SUM($C$2:C25)&lt;100000000, SUM($C$2:C25), SUM($C$2:C25)/100000000), SUM($C$2:C25)/1000000000000)</f>
        <v>15.931802648854418</v>
      </c>
      <c r="K25" s="9" t="s">
        <v>53</v>
      </c>
    </row>
    <row r="26" spans="1:11" x14ac:dyDescent="0.4">
      <c r="A26" t="s">
        <v>26</v>
      </c>
      <c r="B26">
        <v>0.1</v>
      </c>
      <c r="C26" s="3">
        <f t="shared" si="1"/>
        <v>790911298.80746102</v>
      </c>
      <c r="D26" s="7">
        <v>1E-3</v>
      </c>
      <c r="E26" s="4">
        <f t="shared" si="0"/>
        <v>79091920792044.922</v>
      </c>
      <c r="F26" s="3">
        <f>IF(E26&lt;1000000000000, IF(E26&lt;100000000, E26, E26/100000000), E26/ 1000000000000)</f>
        <v>79.091920792044917</v>
      </c>
      <c r="G26" s="9" t="s">
        <v>57</v>
      </c>
      <c r="H26" s="3">
        <f>IF(SUM($E$2:E26)&lt;1000000000000, IF(SUM($E$2:E26)&lt;100000000, SUM($E$2:E26), SUM($E$2:E26)/100000000), SUM($E$2:E26)/1000000000000)</f>
        <v>100.84692961033188</v>
      </c>
      <c r="I26" s="9" t="s">
        <v>57</v>
      </c>
      <c r="J26" s="3">
        <f>IF(SUM($C$2:C26)&lt;1000000000000, IF(SUM($C$2:C26)&lt;100000000, SUM($C$2:C26), SUM($C$2:C26)/100000000), SUM($C$2:C26)/1000000000000)</f>
        <v>23.840915636929026</v>
      </c>
      <c r="K26" s="9" t="s">
        <v>53</v>
      </c>
    </row>
    <row r="27" spans="1:11" x14ac:dyDescent="0.4">
      <c r="A27" t="s">
        <v>29</v>
      </c>
      <c r="D27" s="3"/>
      <c r="F27" s="3"/>
      <c r="H27" s="3"/>
      <c r="J27" s="3"/>
    </row>
    <row r="28" spans="1:11" x14ac:dyDescent="0.4">
      <c r="A28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DC6F-1229-4665-A0E6-AFE706A38483}">
  <dimension ref="A1:L26"/>
  <sheetViews>
    <sheetView zoomScale="85" zoomScaleNormal="85" workbookViewId="0">
      <selection activeCell="E21" sqref="E21"/>
    </sheetView>
  </sheetViews>
  <sheetFormatPr defaultRowHeight="17.399999999999999" x14ac:dyDescent="0.4"/>
  <cols>
    <col min="4" max="4" width="16.59765625" customWidth="1"/>
    <col min="5" max="5" width="19.59765625" bestFit="1" customWidth="1"/>
    <col min="6" max="6" width="21.296875" bestFit="1" customWidth="1"/>
    <col min="7" max="7" width="12.8984375" bestFit="1" customWidth="1"/>
    <col min="8" max="8" width="5.3984375" bestFit="1" customWidth="1"/>
    <col min="9" max="9" width="18.59765625" bestFit="1" customWidth="1"/>
    <col min="10" max="10" width="5.3984375" bestFit="1" customWidth="1"/>
    <col min="11" max="11" width="12.8984375" bestFit="1" customWidth="1"/>
    <col min="12" max="12" width="5.3984375" bestFit="1" customWidth="1"/>
  </cols>
  <sheetData>
    <row r="1" spans="1:12" x14ac:dyDescent="0.4">
      <c r="B1" s="6" t="s">
        <v>9</v>
      </c>
      <c r="C1" s="6" t="s">
        <v>33</v>
      </c>
      <c r="D1" s="6" t="s">
        <v>10</v>
      </c>
      <c r="E1" s="7" t="s">
        <v>55</v>
      </c>
      <c r="F1" s="8" t="s">
        <v>59</v>
      </c>
      <c r="G1" s="8" t="s">
        <v>11</v>
      </c>
      <c r="H1" s="6" t="s">
        <v>52</v>
      </c>
      <c r="I1" s="10" t="s">
        <v>28</v>
      </c>
      <c r="J1" s="6" t="s">
        <v>52</v>
      </c>
      <c r="K1" s="6" t="s">
        <v>27</v>
      </c>
      <c r="L1" s="6" t="s">
        <v>52</v>
      </c>
    </row>
    <row r="2" spans="1:12" x14ac:dyDescent="0.4">
      <c r="A2" t="s">
        <v>0</v>
      </c>
      <c r="B2">
        <v>100</v>
      </c>
      <c r="D2" s="3">
        <v>1000000</v>
      </c>
      <c r="E2" s="7" t="s">
        <v>56</v>
      </c>
      <c r="F2" s="4">
        <f>(D2*(100/B2))</f>
        <v>1000000</v>
      </c>
      <c r="G2" s="3">
        <f>IF(F2&lt;1000000000000, IF(F2&lt;100000000, F2, F2/100000000), F2/ 1000000000000)</f>
        <v>1000000</v>
      </c>
      <c r="H2" s="9" t="s">
        <v>54</v>
      </c>
      <c r="I2" s="3">
        <f>SUM(G2)</f>
        <v>1000000</v>
      </c>
      <c r="J2" s="9" t="s">
        <v>54</v>
      </c>
      <c r="K2" s="3">
        <f>D2</f>
        <v>1000000</v>
      </c>
      <c r="L2" s="9" t="s">
        <v>54</v>
      </c>
    </row>
    <row r="3" spans="1:12" x14ac:dyDescent="0.4">
      <c r="A3" t="s">
        <v>1</v>
      </c>
      <c r="B3">
        <v>90</v>
      </c>
      <c r="C3" s="1">
        <f>'할인 이벤트'!B3+'할인 이벤트'!B3*0.05</f>
        <v>94.5</v>
      </c>
      <c r="D3" s="3">
        <f>D2*1.1</f>
        <v>1100000</v>
      </c>
      <c r="E3" s="7">
        <v>100</v>
      </c>
      <c r="F3" s="4">
        <f>((100/E3)*D3+D3)</f>
        <v>2200000</v>
      </c>
      <c r="G3" s="3">
        <f>IF(F3&lt;1000000000000, IF(F3&lt;100000000, F3, F3/100000000), F3/ 1000000000000)</f>
        <v>2200000</v>
      </c>
      <c r="H3" s="9" t="s">
        <v>54</v>
      </c>
      <c r="I3" s="3">
        <f>IF(SUM($F$2:F3)&lt;1000000000000, IF(SUM($F$2:F3)&lt;100000000, SUM($F$2:F3), SUM($F$2:F3)/100000000), SUM($F$2:F3)/1000000000000)</f>
        <v>3200000</v>
      </c>
      <c r="J3" s="9" t="s">
        <v>54</v>
      </c>
      <c r="K3" s="3">
        <f>IF(SUM($D$2:D3)&lt;1000000000000, IF(SUM($D$2:D3)&lt;100000000, SUM($D$2:D3), SUM($D$2:D3)/100000000), SUM($D$2:D3)/1000000000000)</f>
        <v>2100000</v>
      </c>
      <c r="L3" s="9" t="s">
        <v>54</v>
      </c>
    </row>
    <row r="4" spans="1:12" x14ac:dyDescent="0.4">
      <c r="A4" t="s">
        <v>2</v>
      </c>
      <c r="B4">
        <v>80</v>
      </c>
      <c r="C4" s="1">
        <f>'할인 이벤트'!B4+'할인 이벤트'!B4*0.05</f>
        <v>84</v>
      </c>
      <c r="D4" s="3">
        <f>D3*1.1</f>
        <v>1210000</v>
      </c>
      <c r="E4" s="7">
        <v>100</v>
      </c>
      <c r="F4" s="4">
        <f t="shared" ref="F4:F26" si="0">((100/E4)*D4+D4)</f>
        <v>2420000</v>
      </c>
      <c r="G4" s="3">
        <f>IF(F4&lt;1000000000000, IF(F4&lt;100000000, F4, F4/100000000), F4/ 1000000000000)</f>
        <v>2420000</v>
      </c>
      <c r="H4" s="9" t="s">
        <v>54</v>
      </c>
      <c r="I4" s="3">
        <f>IF(SUM($F$2:F4)&lt;1000000000000, IF(SUM($F$2:F4)&lt;100000000, SUM($F$2:F4), SUM($F$2:F4)/100000000), SUM($F$2:F4)/1000000000000)</f>
        <v>5620000</v>
      </c>
      <c r="J4" s="9" t="s">
        <v>54</v>
      </c>
      <c r="K4" s="3">
        <f>IF(SUM($D$2:D4)&lt;1000000000000, IF(SUM($D$2:D4)&lt;100000000, SUM($D$2:D4), SUM($D$2:D4)/100000000), SUM($D$2:D4)/1000000000000)</f>
        <v>3310000</v>
      </c>
      <c r="L4" s="9" t="s">
        <v>54</v>
      </c>
    </row>
    <row r="5" spans="1:12" x14ac:dyDescent="0.4">
      <c r="A5" t="s">
        <v>3</v>
      </c>
      <c r="B5">
        <v>70</v>
      </c>
      <c r="C5" s="1">
        <f>'할인 이벤트'!B5+'할인 이벤트'!B5*0.05</f>
        <v>73.5</v>
      </c>
      <c r="D5" s="3">
        <f>D4*1.1</f>
        <v>1331000</v>
      </c>
      <c r="E5" s="7">
        <v>100</v>
      </c>
      <c r="F5" s="4">
        <f t="shared" si="0"/>
        <v>2662000</v>
      </c>
      <c r="G5" s="3">
        <f>IF(F5&lt;1000000000000, IF(F5&lt;100000000, F5, F5/100000000), F5/ 1000000000000)</f>
        <v>2662000</v>
      </c>
      <c r="H5" s="9" t="s">
        <v>54</v>
      </c>
      <c r="I5" s="3">
        <f>IF(SUM($F$2:F5)&lt;1000000000000, IF(SUM($F$2:F5)&lt;100000000, SUM($F$2:F5), SUM($F$2:F5)/100000000), SUM($F$2:F5)/1000000000000)</f>
        <v>8282000</v>
      </c>
      <c r="J5" s="9" t="s">
        <v>54</v>
      </c>
      <c r="K5" s="3">
        <f>IF(SUM($D$2:D5)&lt;1000000000000, IF(SUM($D$2:D5)&lt;100000000, SUM($D$2:D5), SUM($D$2:D5)/100000000), SUM($D$2:D5)/1000000000000)</f>
        <v>4641000</v>
      </c>
      <c r="L5" s="9" t="s">
        <v>54</v>
      </c>
    </row>
    <row r="6" spans="1:12" x14ac:dyDescent="0.4">
      <c r="A6" t="s">
        <v>4</v>
      </c>
      <c r="B6">
        <v>60</v>
      </c>
      <c r="C6" s="1">
        <f>'할인 이벤트'!B6+'할인 이벤트'!B6*0.05</f>
        <v>63</v>
      </c>
      <c r="D6" s="3">
        <f>D5*1.1</f>
        <v>1464100.0000000002</v>
      </c>
      <c r="E6" s="7">
        <v>50</v>
      </c>
      <c r="F6" s="4">
        <f t="shared" si="0"/>
        <v>4392300.0000000009</v>
      </c>
      <c r="G6" s="3">
        <f>IF(F6&lt;1000000000000, IF(F6&lt;100000000, F6, F6/100000000), F6/ 1000000000000)</f>
        <v>4392300.0000000009</v>
      </c>
      <c r="H6" s="9" t="s">
        <v>54</v>
      </c>
      <c r="I6" s="3">
        <f>IF(SUM($F$2:F6)&lt;1000000000000, IF(SUM($F$2:F6)&lt;100000000, SUM($F$2:F6), SUM($F$2:F6)/100000000), SUM($F$2:F6)/1000000000000)</f>
        <v>12674300</v>
      </c>
      <c r="J6" s="9" t="s">
        <v>54</v>
      </c>
      <c r="K6" s="3">
        <f>IF(SUM($D$2:D6)&lt;1000000000000, IF(SUM($D$2:D6)&lt;100000000, SUM($D$2:D6), SUM($D$2:D6)/100000000), SUM($D$2:D6)/1000000000000)</f>
        <v>6105100</v>
      </c>
      <c r="L6" s="9" t="s">
        <v>54</v>
      </c>
    </row>
    <row r="7" spans="1:12" x14ac:dyDescent="0.4">
      <c r="A7" t="s">
        <v>5</v>
      </c>
      <c r="B7">
        <v>50</v>
      </c>
      <c r="C7" s="1">
        <f>'할인 이벤트'!B7+'할인 이벤트'!B7*0.05</f>
        <v>52.5</v>
      </c>
      <c r="D7" s="3">
        <f>D6*1.2</f>
        <v>1756920.0000000002</v>
      </c>
      <c r="E7" s="7">
        <v>50</v>
      </c>
      <c r="F7" s="4">
        <f t="shared" si="0"/>
        <v>5270760.0000000009</v>
      </c>
      <c r="G7" s="3">
        <f>IF(F7&lt;1000000000000, IF(F7&lt;100000000, F7, F7/100000000), F7/ 1000000000000)</f>
        <v>5270760.0000000009</v>
      </c>
      <c r="H7" s="9" t="s">
        <v>54</v>
      </c>
      <c r="I7" s="3">
        <f>IF(SUM($F$2:F7)&lt;1000000000000, IF(SUM($F$2:F7)&lt;100000000, SUM($F$2:F7), SUM($F$2:F7)/100000000), SUM($F$2:F7)/1000000000000)</f>
        <v>17945060</v>
      </c>
      <c r="J7" s="9" t="s">
        <v>54</v>
      </c>
      <c r="K7" s="3">
        <f>IF(SUM($D$2:D7)&lt;1000000000000, IF(SUM($D$2:D7)&lt;100000000, SUM($D$2:D7), SUM($D$2:D7)/100000000), SUM($D$2:D7)/1000000000000)</f>
        <v>7862020</v>
      </c>
      <c r="L7" s="9" t="s">
        <v>54</v>
      </c>
    </row>
    <row r="8" spans="1:12" x14ac:dyDescent="0.4">
      <c r="A8" t="s">
        <v>36</v>
      </c>
      <c r="B8">
        <v>50</v>
      </c>
      <c r="C8" s="1">
        <f>'할인 이벤트'!B9+'할인 이벤트'!B9*0.05</f>
        <v>42</v>
      </c>
      <c r="D8" s="3">
        <f>D7*1.2</f>
        <v>2108304</v>
      </c>
      <c r="E8" s="7">
        <v>50</v>
      </c>
      <c r="F8" s="4">
        <f t="shared" si="0"/>
        <v>6324912</v>
      </c>
      <c r="G8" s="3">
        <f>IF(F8&lt;1000000000000, IF(F8&lt;100000000, F8, F8/100000000), F8/ 1000000000000)</f>
        <v>6324912</v>
      </c>
      <c r="H8" s="9" t="s">
        <v>54</v>
      </c>
      <c r="I8" s="3">
        <f>IF(SUM($F$2:F8)&lt;1000000000000, IF(SUM($F$2:F8)&lt;100000000, SUM($F$2:F8), SUM($F$2:F8)/100000000), SUM($F$2:F8)/1000000000000)</f>
        <v>24269972</v>
      </c>
      <c r="J8" s="9" t="s">
        <v>54</v>
      </c>
      <c r="K8" s="3">
        <f>IF(SUM($D$2:D8)&lt;1000000000000, IF(SUM($D$2:D8)&lt;100000000, SUM($D$2:D8), SUM($D$2:D8)/100000000), SUM($D$2:D8)/1000000000000)</f>
        <v>9970324</v>
      </c>
      <c r="L8" s="9" t="s">
        <v>54</v>
      </c>
    </row>
    <row r="9" spans="1:12" x14ac:dyDescent="0.4">
      <c r="A9" t="s">
        <v>6</v>
      </c>
      <c r="B9">
        <v>40</v>
      </c>
      <c r="C9" s="1">
        <f>'할인 이벤트'!B9+'할인 이벤트'!B9*0.05</f>
        <v>42</v>
      </c>
      <c r="D9" s="3">
        <f>D8*1.2</f>
        <v>2529964.7999999998</v>
      </c>
      <c r="E9" s="7">
        <v>20</v>
      </c>
      <c r="F9" s="4">
        <f t="shared" si="0"/>
        <v>15179788.800000001</v>
      </c>
      <c r="G9" s="3">
        <f>IF(F9&lt;1000000000000, IF(F9&lt;100000000, F9, F9/100000000), F9/ 1000000000000)</f>
        <v>15179788.800000001</v>
      </c>
      <c r="H9" s="9" t="s">
        <v>54</v>
      </c>
      <c r="I9" s="3">
        <f>IF(SUM($F$2:F9)&lt;1000000000000, IF(SUM($F$2:F9)&lt;100000000, SUM($F$2:F9), SUM($F$2:F9)/100000000), SUM($F$2:F9)/1000000000000)</f>
        <v>39449760.799999997</v>
      </c>
      <c r="J9" s="9" t="s">
        <v>54</v>
      </c>
      <c r="K9" s="3">
        <f>IF(SUM($D$2:D9)&lt;1000000000000, IF(SUM($D$2:D9)&lt;100000000, SUM($D$2:D9), SUM($D$2:D9)/100000000), SUM($D$2:D9)/1000000000000)</f>
        <v>12500288.800000001</v>
      </c>
      <c r="L9" s="9" t="s">
        <v>54</v>
      </c>
    </row>
    <row r="10" spans="1:12" x14ac:dyDescent="0.4">
      <c r="A10" t="s">
        <v>7</v>
      </c>
      <c r="B10">
        <v>35</v>
      </c>
      <c r="C10" s="1">
        <f>'할인 이벤트'!B10+'할인 이벤트'!B10*0.05</f>
        <v>36.75</v>
      </c>
      <c r="D10" s="3">
        <f>D9*1.2</f>
        <v>3035957.76</v>
      </c>
      <c r="E10" s="7">
        <v>20</v>
      </c>
      <c r="F10" s="4">
        <f t="shared" si="0"/>
        <v>18215746.559999999</v>
      </c>
      <c r="G10" s="3">
        <f>IF(F10&lt;1000000000000, IF(F10&lt;100000000, F10, F10/100000000), F10/ 1000000000000)</f>
        <v>18215746.559999999</v>
      </c>
      <c r="H10" s="9" t="s">
        <v>54</v>
      </c>
      <c r="I10" s="3">
        <f>IF(SUM($F$2:F10)&lt;1000000000000, IF(SUM($F$2:F10)&lt;100000000, SUM($F$2:F10), SUM($F$2:F10)/100000000), SUM($F$2:F10)/1000000000000)</f>
        <v>57665507.359999999</v>
      </c>
      <c r="J10" s="9" t="s">
        <v>54</v>
      </c>
      <c r="K10" s="3">
        <f>IF(SUM($D$2:D10)&lt;1000000000000, IF(SUM($D$2:D10)&lt;100000000, SUM($D$2:D10), SUM($D$2:D10)/100000000), SUM($D$2:D10)/1000000000000)</f>
        <v>15536246.560000001</v>
      </c>
      <c r="L10" s="9" t="s">
        <v>54</v>
      </c>
    </row>
    <row r="11" spans="1:12" x14ac:dyDescent="0.4">
      <c r="A11" t="s">
        <v>8</v>
      </c>
      <c r="B11">
        <v>30</v>
      </c>
      <c r="C11" s="1">
        <f>'할인 이벤트'!B11+'할인 이벤트'!B11*0.05</f>
        <v>31.5</v>
      </c>
      <c r="D11" s="3">
        <f>D10*1.2</f>
        <v>3643149.3119999995</v>
      </c>
      <c r="E11" s="7">
        <v>10</v>
      </c>
      <c r="F11" s="4">
        <f t="shared" si="0"/>
        <v>40074642.431999996</v>
      </c>
      <c r="G11" s="3">
        <f>IF(F11&lt;1000000000000, IF(F11&lt;100000000, F11, F11/100000000), F11/ 1000000000000)</f>
        <v>40074642.431999996</v>
      </c>
      <c r="H11" s="9" t="s">
        <v>54</v>
      </c>
      <c r="I11" s="3">
        <f>IF(SUM($F$2:F11)&lt;1000000000000, IF(SUM($F$2:F11)&lt;100000000, SUM($F$2:F11), SUM($F$2:F11)/100000000), SUM($F$2:F11)/1000000000000)</f>
        <v>97740149.791999996</v>
      </c>
      <c r="J11" s="9" t="s">
        <v>54</v>
      </c>
      <c r="K11" s="3">
        <f>IF(SUM($D$2:D11)&lt;1000000000000, IF(SUM($D$2:D11)&lt;100000000, SUM($D$2:D11), SUM($D$2:D11)/100000000), SUM($D$2:D11)/1000000000000)</f>
        <v>19179395.872000001</v>
      </c>
      <c r="L11" s="9" t="s">
        <v>54</v>
      </c>
    </row>
    <row r="12" spans="1:12" x14ac:dyDescent="0.4">
      <c r="A12" t="s">
        <v>12</v>
      </c>
      <c r="B12">
        <v>30</v>
      </c>
      <c r="C12" s="1">
        <f>'할인 이벤트'!B12+'할인 이벤트'!B12*0.05</f>
        <v>31.5</v>
      </c>
      <c r="D12" s="3">
        <f>D11*1.4</f>
        <v>5100409.036799999</v>
      </c>
      <c r="E12" s="7">
        <v>10</v>
      </c>
      <c r="F12" s="4">
        <f t="shared" si="0"/>
        <v>56104499.404799983</v>
      </c>
      <c r="G12" s="3">
        <f>IF(F12&lt;1000000000000, IF(F12&lt;100000000, F12, F12/100000000), F12/ 1000000000000)</f>
        <v>56104499.404799983</v>
      </c>
      <c r="H12" s="9" t="s">
        <v>54</v>
      </c>
      <c r="I12" s="3">
        <f>IF(SUM($F$2:F12)&lt;1000000000000, IF(SUM($F$2:F12)&lt;100000000, SUM($F$2:F12), SUM($F$2:F12)/100000000), SUM($F$2:F12)/1000000000000)</f>
        <v>1.5384464919679999</v>
      </c>
      <c r="J12" s="9" t="s">
        <v>53</v>
      </c>
      <c r="K12" s="3">
        <f>IF(SUM($D$2:D12)&lt;1000000000000, IF(SUM($D$2:D12)&lt;100000000, SUM($D$2:D12), SUM($D$2:D12)/100000000), SUM($D$2:D12)/1000000000000)</f>
        <v>24279804.908799998</v>
      </c>
      <c r="L12" s="9" t="s">
        <v>54</v>
      </c>
    </row>
    <row r="13" spans="1:12" x14ac:dyDescent="0.4">
      <c r="A13" t="s">
        <v>13</v>
      </c>
      <c r="B13">
        <v>20</v>
      </c>
      <c r="C13" s="1">
        <f>'할인 이벤트'!B13+'할인 이벤트'!B13*0.05</f>
        <v>21</v>
      </c>
      <c r="D13" s="3">
        <f>D12*1.4</f>
        <v>7140572.651519998</v>
      </c>
      <c r="E13" s="7">
        <v>5</v>
      </c>
      <c r="F13" s="4">
        <f t="shared" si="0"/>
        <v>149952025.68191993</v>
      </c>
      <c r="G13" s="3">
        <f>IF(F13&lt;1000000000000, IF(F13&lt;100000000, F13, F13/100000000), F13/ 1000000000000)</f>
        <v>1.4995202568191994</v>
      </c>
      <c r="H13" s="9" t="s">
        <v>53</v>
      </c>
      <c r="I13" s="3">
        <f>IF(SUM($F$2:F13)&lt;1000000000000, IF(SUM($F$2:F13)&lt;100000000, SUM($F$2:F13), SUM($F$2:F13)/100000000), SUM($F$2:F13)/1000000000000)</f>
        <v>3.0379667487871993</v>
      </c>
      <c r="J13" s="9" t="s">
        <v>53</v>
      </c>
      <c r="K13" s="3">
        <f>IF(SUM($D$2:D13)&lt;1000000000000, IF(SUM($D$2:D13)&lt;100000000, SUM($D$2:D13), SUM($D$2:D13)/100000000), SUM($D$2:D13)/1000000000000)</f>
        <v>31420377.560319997</v>
      </c>
      <c r="L13" s="9" t="s">
        <v>54</v>
      </c>
    </row>
    <row r="14" spans="1:12" x14ac:dyDescent="0.4">
      <c r="A14" t="s">
        <v>14</v>
      </c>
      <c r="B14">
        <v>20</v>
      </c>
      <c r="C14" s="1">
        <f>'할인 이벤트'!B14+'할인 이벤트'!B14*0.05</f>
        <v>21</v>
      </c>
      <c r="D14" s="3">
        <f>D13*1.4</f>
        <v>9996801.7121279966</v>
      </c>
      <c r="E14" s="7">
        <v>5</v>
      </c>
      <c r="F14" s="4">
        <f t="shared" si="0"/>
        <v>209932835.95468792</v>
      </c>
      <c r="G14" s="3">
        <f>IF(F14&lt;1000000000000, IF(F14&lt;100000000, F14, F14/100000000), F14/ 1000000000000)</f>
        <v>2.0993283595468792</v>
      </c>
      <c r="H14" s="9" t="s">
        <v>53</v>
      </c>
      <c r="I14" s="3">
        <f>IF(SUM($F$2:F14)&lt;1000000000000, IF(SUM($F$2:F14)&lt;100000000, SUM($F$2:F14), SUM($F$2:F14)/100000000), SUM($F$2:F14)/1000000000000)</f>
        <v>5.1372951083340785</v>
      </c>
      <c r="J14" s="9" t="s">
        <v>53</v>
      </c>
      <c r="K14" s="3">
        <f>IF(SUM($D$2:D14)&lt;1000000000000, IF(SUM($D$2:D14)&lt;100000000, SUM($D$2:D14), SUM($D$2:D14)/100000000), SUM($D$2:D14)/1000000000000)</f>
        <v>41417179.272447996</v>
      </c>
      <c r="L14" s="9" t="s">
        <v>54</v>
      </c>
    </row>
    <row r="15" spans="1:12" x14ac:dyDescent="0.4">
      <c r="A15" t="s">
        <v>15</v>
      </c>
      <c r="B15">
        <v>10</v>
      </c>
      <c r="C15" s="1">
        <f>'할인 이벤트'!B15+'할인 이벤트'!B15*0.05</f>
        <v>10.5</v>
      </c>
      <c r="D15" s="3">
        <f>D14*1.4</f>
        <v>13995522.396979194</v>
      </c>
      <c r="E15" s="7">
        <v>4</v>
      </c>
      <c r="F15" s="4">
        <f t="shared" si="0"/>
        <v>363883582.32145905</v>
      </c>
      <c r="G15" s="3">
        <f>IF(F15&lt;1000000000000, IF(F15&lt;100000000, F15, F15/100000000), F15/ 1000000000000)</f>
        <v>3.6388358232145905</v>
      </c>
      <c r="H15" s="9" t="s">
        <v>53</v>
      </c>
      <c r="I15" s="3">
        <f>IF(SUM($F$2:F15)&lt;1000000000000, IF(SUM($F$2:F15)&lt;100000000, SUM($F$2:F15), SUM($F$2:F15)/100000000), SUM($F$2:F15)/1000000000000)</f>
        <v>8.7761309315486695</v>
      </c>
      <c r="J15" s="9" t="s">
        <v>53</v>
      </c>
      <c r="K15" s="3">
        <f>IF(SUM($D$2:D15)&lt;1000000000000, IF(SUM($D$2:D15)&lt;100000000, SUM($D$2:D15), SUM($D$2:D15)/100000000), SUM($D$2:D15)/1000000000000)</f>
        <v>55412701.669427186</v>
      </c>
      <c r="L15" s="9" t="s">
        <v>54</v>
      </c>
    </row>
    <row r="16" spans="1:12" x14ac:dyDescent="0.4">
      <c r="A16" t="s">
        <v>16</v>
      </c>
      <c r="B16">
        <v>10</v>
      </c>
      <c r="C16" s="1">
        <f>'할인 이벤트'!B16+'할인 이벤트'!B16*0.05</f>
        <v>10.5</v>
      </c>
      <c r="D16" s="3">
        <f>D15*1.4</f>
        <v>19593731.355770871</v>
      </c>
      <c r="E16" s="7">
        <v>4</v>
      </c>
      <c r="F16" s="4">
        <f t="shared" si="0"/>
        <v>509437015.25004268</v>
      </c>
      <c r="G16" s="3">
        <f>IF(F16&lt;1000000000000, IF(F16&lt;100000000, F16, F16/100000000), F16/ 1000000000000)</f>
        <v>5.094370152500427</v>
      </c>
      <c r="H16" s="9" t="s">
        <v>53</v>
      </c>
      <c r="I16" s="3">
        <f>IF(SUM($F$2:F16)&lt;1000000000000, IF(SUM($F$2:F16)&lt;100000000, SUM($F$2:F16), SUM($F$2:F16)/100000000), SUM($F$2:F16)/1000000000000)</f>
        <v>13.870501084049096</v>
      </c>
      <c r="J16" s="9" t="s">
        <v>53</v>
      </c>
      <c r="K16" s="3">
        <f>IF(SUM($D$2:D16)&lt;1000000000000, IF(SUM($D$2:D16)&lt;100000000, SUM($D$2:D16), SUM($D$2:D16)/100000000), SUM($D$2:D16)/1000000000000)</f>
        <v>75006433.025198057</v>
      </c>
      <c r="L16" s="9" t="s">
        <v>54</v>
      </c>
    </row>
    <row r="17" spans="1:12" x14ac:dyDescent="0.4">
      <c r="A17" t="s">
        <v>17</v>
      </c>
      <c r="B17">
        <v>7</v>
      </c>
      <c r="C17" s="1">
        <f>'할인 이벤트'!B17+'할인 이벤트'!B17*0.05</f>
        <v>7.35</v>
      </c>
      <c r="D17" s="3">
        <f t="shared" ref="D17:D26" si="1">D16*1.5</f>
        <v>29390597.033656307</v>
      </c>
      <c r="E17" s="7">
        <v>2.5</v>
      </c>
      <c r="F17" s="4">
        <f t="shared" si="0"/>
        <v>1205014478.3799086</v>
      </c>
      <c r="G17" s="3">
        <f>IF(F17&lt;1000000000000, IF(F17&lt;100000000, F17, F17/100000000), F17/ 1000000000000)</f>
        <v>12.050144783799086</v>
      </c>
      <c r="H17" s="9" t="s">
        <v>53</v>
      </c>
      <c r="I17" s="3">
        <f>IF(SUM($F$2:F17)&lt;1000000000000, IF(SUM($F$2:F17)&lt;100000000, SUM($F$2:F17), SUM($F$2:F17)/100000000), SUM($F$2:F17)/1000000000000)</f>
        <v>25.920645867848183</v>
      </c>
      <c r="J17" s="9" t="s">
        <v>53</v>
      </c>
      <c r="K17" s="3">
        <f>IF(SUM($D$2:D17)&lt;1000000000000, IF(SUM($D$2:D17)&lt;100000000, SUM($D$2:D17), SUM($D$2:D17)/100000000), SUM($D$2:D17)/1000000000000)</f>
        <v>1.0439703005885437</v>
      </c>
      <c r="L17" s="9" t="s">
        <v>53</v>
      </c>
    </row>
    <row r="18" spans="1:12" x14ac:dyDescent="0.4">
      <c r="A18" t="s">
        <v>18</v>
      </c>
      <c r="B18">
        <v>7</v>
      </c>
      <c r="C18" s="1">
        <f>'할인 이벤트'!B18+'할인 이벤트'!B18*0.05</f>
        <v>7.35</v>
      </c>
      <c r="D18" s="3">
        <f t="shared" si="1"/>
        <v>44085895.550484464</v>
      </c>
      <c r="E18" s="7">
        <v>2.5</v>
      </c>
      <c r="F18" s="4">
        <f t="shared" si="0"/>
        <v>1807521717.5698631</v>
      </c>
      <c r="G18" s="3">
        <f>IF(F18&lt;1000000000000, IF(F18&lt;100000000, F18, F18/100000000), F18/ 1000000000000)</f>
        <v>18.075217175698629</v>
      </c>
      <c r="H18" s="9" t="s">
        <v>53</v>
      </c>
      <c r="I18" s="3">
        <f>IF(SUM($F$2:F18)&lt;1000000000000, IF(SUM($F$2:F18)&lt;100000000, SUM($F$2:F18), SUM($F$2:F18)/100000000), SUM($F$2:F18)/1000000000000)</f>
        <v>43.995863043546812</v>
      </c>
      <c r="J18" s="9" t="s">
        <v>53</v>
      </c>
      <c r="K18" s="3">
        <f>IF(SUM($D$2:D18)&lt;1000000000000, IF(SUM($D$2:D18)&lt;100000000, SUM($D$2:D18), SUM($D$2:D18)/100000000), SUM($D$2:D18)/1000000000000)</f>
        <v>1.4848292560933882</v>
      </c>
      <c r="L18" s="9" t="s">
        <v>53</v>
      </c>
    </row>
    <row r="19" spans="1:12" x14ac:dyDescent="0.4">
      <c r="A19" t="s">
        <v>19</v>
      </c>
      <c r="B19">
        <v>5</v>
      </c>
      <c r="C19" s="1">
        <f>'할인 이벤트'!B19+'할인 이벤트'!B19*0.05</f>
        <v>5.25</v>
      </c>
      <c r="D19" s="3">
        <f t="shared" si="1"/>
        <v>66128843.325726695</v>
      </c>
      <c r="E19" s="7">
        <v>2</v>
      </c>
      <c r="F19" s="4">
        <f t="shared" si="0"/>
        <v>3372571009.6120615</v>
      </c>
      <c r="G19" s="3">
        <f>IF(F19&lt;1000000000000, IF(F19&lt;100000000, F19, F19/100000000), F19/ 1000000000000)</f>
        <v>33.725710096120615</v>
      </c>
      <c r="H19" s="9" t="s">
        <v>53</v>
      </c>
      <c r="I19" s="3">
        <f>IF(SUM($F$2:F19)&lt;1000000000000, IF(SUM($F$2:F19)&lt;100000000, SUM($F$2:F19), SUM($F$2:F19)/100000000), SUM($F$2:F19)/1000000000000)</f>
        <v>77.721573139667427</v>
      </c>
      <c r="J19" s="9" t="s">
        <v>53</v>
      </c>
      <c r="K19" s="3">
        <f>IF(SUM($D$2:D19)&lt;1000000000000, IF(SUM($D$2:D19)&lt;100000000, SUM($D$2:D19), SUM($D$2:D19)/100000000), SUM($D$2:D19)/1000000000000)</f>
        <v>2.1461176893506551</v>
      </c>
      <c r="L19" s="9" t="s">
        <v>53</v>
      </c>
    </row>
    <row r="20" spans="1:12" x14ac:dyDescent="0.4">
      <c r="A20" t="s">
        <v>20</v>
      </c>
      <c r="B20">
        <v>4</v>
      </c>
      <c r="C20" s="1">
        <f>'할인 이벤트'!B20+'할인 이벤트'!B20*0.05</f>
        <v>4.2</v>
      </c>
      <c r="D20" s="3">
        <f t="shared" si="1"/>
        <v>99193264.988590047</v>
      </c>
      <c r="E20" s="7">
        <v>1.25</v>
      </c>
      <c r="F20" s="4">
        <f t="shared" si="0"/>
        <v>8034654464.0757942</v>
      </c>
      <c r="G20" s="3">
        <f>IF(F20&lt;1000000000000, IF(F20&lt;100000000, F20, F20/100000000), F20/ 1000000000000)</f>
        <v>80.346544640757941</v>
      </c>
      <c r="H20" s="9" t="s">
        <v>53</v>
      </c>
      <c r="I20" s="3">
        <f>IF(SUM($F$2:F20)&lt;1000000000000, IF(SUM($F$2:F20)&lt;100000000, SUM($F$2:F20), SUM($F$2:F20)/100000000), SUM($F$2:F20)/1000000000000)</f>
        <v>158.06811778042538</v>
      </c>
      <c r="J20" s="9" t="s">
        <v>53</v>
      </c>
      <c r="K20" s="3">
        <f>IF(SUM($D$2:D20)&lt;1000000000000, IF(SUM($D$2:D20)&lt;100000000, SUM($D$2:D20), SUM($D$2:D20)/100000000), SUM($D$2:D20)/1000000000000)</f>
        <v>3.1380503392365555</v>
      </c>
      <c r="L20" s="9" t="s">
        <v>53</v>
      </c>
    </row>
    <row r="21" spans="1:12" x14ac:dyDescent="0.4">
      <c r="A21" t="s">
        <v>21</v>
      </c>
      <c r="B21">
        <v>3</v>
      </c>
      <c r="C21" s="1">
        <f>'할인 이벤트'!B21+'할인 이벤트'!B21*0.05</f>
        <v>3.15</v>
      </c>
      <c r="D21" s="3">
        <f t="shared" si="1"/>
        <v>148789897.48288506</v>
      </c>
      <c r="E21" s="7">
        <v>1</v>
      </c>
      <c r="F21" s="4">
        <f t="shared" si="0"/>
        <v>15027779645.771391</v>
      </c>
      <c r="G21" s="3">
        <f>IF(F21&lt;1000000000000, IF(F21&lt;100000000, F21, F21/100000000), F21/ 1000000000000)</f>
        <v>150.27779645771392</v>
      </c>
      <c r="H21" s="9" t="s">
        <v>53</v>
      </c>
      <c r="I21" s="3">
        <f>IF(SUM($F$2:F21)&lt;1000000000000, IF(SUM($F$2:F21)&lt;100000000, SUM($F$2:F21), SUM($F$2:F21)/100000000), SUM($F$2:F21)/1000000000000)</f>
        <v>308.34591423813924</v>
      </c>
      <c r="J21" s="9" t="s">
        <v>53</v>
      </c>
      <c r="K21" s="3">
        <f>IF(SUM($D$2:D21)&lt;1000000000000, IF(SUM($D$2:D21)&lt;100000000, SUM($D$2:D21), SUM($D$2:D21)/100000000), SUM($D$2:D21)/1000000000000)</f>
        <v>4.625949314065406</v>
      </c>
      <c r="L21" s="9" t="s">
        <v>53</v>
      </c>
    </row>
    <row r="22" spans="1:12" x14ac:dyDescent="0.4">
      <c r="A22" t="s">
        <v>22</v>
      </c>
      <c r="B22">
        <v>2</v>
      </c>
      <c r="C22" s="1">
        <f>'할인 이벤트'!B22+'할인 이벤트'!B22*0.05</f>
        <v>2.1</v>
      </c>
      <c r="D22" s="3">
        <f t="shared" si="1"/>
        <v>223184846.22432759</v>
      </c>
      <c r="E22" s="7">
        <v>0.5</v>
      </c>
      <c r="F22" s="4">
        <f t="shared" si="0"/>
        <v>44860154091.089844</v>
      </c>
      <c r="G22" s="3">
        <f>IF(F22&lt;1000000000000, IF(F22&lt;100000000, F22, F22/100000000), F22/ 1000000000000)</f>
        <v>448.60154091089845</v>
      </c>
      <c r="H22" s="9" t="s">
        <v>53</v>
      </c>
      <c r="I22" s="3">
        <f>IF(SUM($F$2:F22)&lt;1000000000000, IF(SUM($F$2:F22)&lt;100000000, SUM($F$2:F22), SUM($F$2:F22)/100000000), SUM($F$2:F22)/1000000000000)</f>
        <v>756.94745514903775</v>
      </c>
      <c r="J22" s="9" t="s">
        <v>53</v>
      </c>
      <c r="K22" s="3">
        <f>IF(SUM($D$2:D22)&lt;1000000000000, IF(SUM($D$2:D22)&lt;100000000, SUM($D$2:D22), SUM($D$2:D22)/100000000), SUM($D$2:D22)/1000000000000)</f>
        <v>6.8577977763086819</v>
      </c>
      <c r="L22" s="9" t="s">
        <v>53</v>
      </c>
    </row>
    <row r="23" spans="1:12" x14ac:dyDescent="0.4">
      <c r="A23" t="s">
        <v>23</v>
      </c>
      <c r="B23">
        <v>1</v>
      </c>
      <c r="C23" s="1">
        <f>'할인 이벤트'!B23+'할인 이벤트'!B23*0.05</f>
        <v>1.05</v>
      </c>
      <c r="D23" s="3">
        <f t="shared" si="1"/>
        <v>334777269.33649141</v>
      </c>
      <c r="E23" s="7">
        <v>0.1</v>
      </c>
      <c r="F23" s="4">
        <f t="shared" si="0"/>
        <v>335112046605.82788</v>
      </c>
      <c r="G23" s="3">
        <f>IF(F23&lt;1000000000000, IF(F23&lt;100000000, F23, F23/100000000), F23/ 1000000000000)</f>
        <v>3351.1204660582789</v>
      </c>
      <c r="H23" s="9" t="s">
        <v>53</v>
      </c>
      <c r="I23" s="3">
        <f>IF(SUM($F$2:F23)&lt;1000000000000, IF(SUM($F$2:F23)&lt;100000000, SUM($F$2:F23), SUM($F$2:F23)/100000000), SUM($F$2:F23)/1000000000000)</f>
        <v>4108.0679212073173</v>
      </c>
      <c r="J23" s="9" t="s">
        <v>53</v>
      </c>
      <c r="K23" s="3">
        <f>IF(SUM($D$2:D23)&lt;1000000000000, IF(SUM($D$2:D23)&lt;100000000, SUM($D$2:D23), SUM($D$2:D23)/100000000), SUM($D$2:D23)/1000000000000)</f>
        <v>10.205570469673596</v>
      </c>
      <c r="L23" s="9" t="s">
        <v>53</v>
      </c>
    </row>
    <row r="24" spans="1:12" x14ac:dyDescent="0.4">
      <c r="A24" t="s">
        <v>24</v>
      </c>
      <c r="B24">
        <v>1</v>
      </c>
      <c r="C24" s="1">
        <f>'할인 이벤트'!B24+'할인 이벤트'!B24*0.05</f>
        <v>1.05</v>
      </c>
      <c r="D24" s="3">
        <f t="shared" si="1"/>
        <v>502165904.00473714</v>
      </c>
      <c r="E24" s="7">
        <v>0.05</v>
      </c>
      <c r="F24" s="4">
        <f t="shared" si="0"/>
        <v>1004833973913.479</v>
      </c>
      <c r="G24" s="3">
        <f>IF(F24&lt;1000000000000, IF(F24&lt;100000000, F24, F24/100000000), F24/ 1000000000000)</f>
        <v>1.0048339739134791</v>
      </c>
      <c r="H24" s="9" t="s">
        <v>57</v>
      </c>
      <c r="I24" s="3">
        <f>IF(SUM($F$2:F24)&lt;1000000000000, IF(SUM($F$2:F24)&lt;100000000, SUM($F$2:F24), SUM($F$2:F24)/100000000), SUM($F$2:F24)/1000000000000)</f>
        <v>1.4156407660342107</v>
      </c>
      <c r="J24" s="9" t="s">
        <v>57</v>
      </c>
      <c r="K24" s="3">
        <f>IF(SUM($D$2:D24)&lt;1000000000000, IF(SUM($D$2:D24)&lt;100000000, SUM($D$2:D24), SUM($D$2:D24)/100000000), SUM($D$2:D24)/1000000000000)</f>
        <v>15.227229509720967</v>
      </c>
      <c r="L24" s="9" t="s">
        <v>53</v>
      </c>
    </row>
    <row r="25" spans="1:12" x14ac:dyDescent="0.4">
      <c r="A25" t="s">
        <v>25</v>
      </c>
      <c r="B25">
        <v>0.5</v>
      </c>
      <c r="C25" s="1">
        <f>'할인 이벤트'!B25+'할인 이벤트'!B25*0.05</f>
        <v>0.52500000000000002</v>
      </c>
      <c r="D25" s="3">
        <f t="shared" si="1"/>
        <v>753248856.00710571</v>
      </c>
      <c r="E25" s="7">
        <v>0.01</v>
      </c>
      <c r="F25" s="4">
        <f t="shared" si="0"/>
        <v>7533241808927.0635</v>
      </c>
      <c r="G25" s="3">
        <f>IF(F25&lt;1000000000000, IF(F25&lt;100000000, F25, F25/100000000), F25/ 1000000000000)</f>
        <v>7.5332418089270634</v>
      </c>
      <c r="H25" s="9" t="s">
        <v>57</v>
      </c>
      <c r="I25" s="3">
        <f>IF(SUM($F$2:F25)&lt;1000000000000, IF(SUM($F$2:F25)&lt;100000000, SUM($F$2:F25), SUM($F$2:F25)/100000000), SUM($F$2:F25)/1000000000000)</f>
        <v>8.9488825749612726</v>
      </c>
      <c r="J25" s="9" t="s">
        <v>57</v>
      </c>
      <c r="K25" s="3">
        <f>IF(SUM($D$2:D25)&lt;1000000000000, IF(SUM($D$2:D25)&lt;100000000, SUM($D$2:D25), SUM($D$2:D25)/100000000), SUM($D$2:D25)/1000000000000)</f>
        <v>22.759718069792022</v>
      </c>
      <c r="L25" s="9" t="s">
        <v>53</v>
      </c>
    </row>
    <row r="26" spans="1:12" x14ac:dyDescent="0.4">
      <c r="A26" t="s">
        <v>26</v>
      </c>
      <c r="B26">
        <v>0.1</v>
      </c>
      <c r="C26" s="1">
        <f>'할인 이벤트'!B26+'할인 이벤트'!B26*0.05</f>
        <v>0.10500000000000001</v>
      </c>
      <c r="D26" s="3">
        <f t="shared" si="1"/>
        <v>1129873284.0106585</v>
      </c>
      <c r="E26" s="7">
        <v>5.0000000000000001E-3</v>
      </c>
      <c r="F26" s="4">
        <f t="shared" si="0"/>
        <v>22598595553497.184</v>
      </c>
      <c r="G26" s="3">
        <f>IF(F26&lt;1000000000000, IF(F26&lt;100000000, F26, F26/100000000), F26/ 1000000000000)</f>
        <v>22.598595553497184</v>
      </c>
      <c r="H26" s="9" t="s">
        <v>57</v>
      </c>
      <c r="I26" s="3">
        <f>IF(SUM($F$2:F26)&lt;1000000000000, IF(SUM($F$2:F26)&lt;100000000, SUM($F$2:F26), SUM($F$2:F26)/100000000), SUM($F$2:F26)/1000000000000)</f>
        <v>31.547478128458458</v>
      </c>
      <c r="J26" s="9" t="s">
        <v>57</v>
      </c>
      <c r="K26" s="3">
        <f>IF(SUM($D$2:D26)&lt;1000000000000, IF(SUM($D$2:D26)&lt;100000000, SUM($D$2:D26), SUM($D$2:D26)/100000000), SUM($D$2:D26)/1000000000000)</f>
        <v>34.058450909898603</v>
      </c>
      <c r="L26" s="9" t="s">
        <v>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9648-20A8-4872-B145-999A37848A2F}">
  <dimension ref="A1:L28"/>
  <sheetViews>
    <sheetView tabSelected="1" zoomScale="85" zoomScaleNormal="85" workbookViewId="0">
      <selection activeCell="A18" sqref="A18:L18"/>
    </sheetView>
  </sheetViews>
  <sheetFormatPr defaultRowHeight="17.399999999999999" x14ac:dyDescent="0.4"/>
  <cols>
    <col min="4" max="4" width="17.19921875" customWidth="1"/>
    <col min="5" max="5" width="19.59765625" style="7" bestFit="1" customWidth="1"/>
    <col min="6" max="6" width="22.5" style="4" bestFit="1" customWidth="1"/>
    <col min="7" max="7" width="12.8984375" style="9" bestFit="1" customWidth="1"/>
    <col min="8" max="8" width="5.3984375" bestFit="1" customWidth="1"/>
    <col min="9" max="9" width="18.59765625" bestFit="1" customWidth="1"/>
    <col min="10" max="10" width="5.3984375" style="3" bestFit="1" customWidth="1"/>
    <col min="11" max="11" width="12.8984375" bestFit="1" customWidth="1"/>
    <col min="12" max="12" width="5.3984375" bestFit="1" customWidth="1"/>
  </cols>
  <sheetData>
    <row r="1" spans="1:12" x14ac:dyDescent="0.4">
      <c r="B1" s="6" t="s">
        <v>9</v>
      </c>
      <c r="C1" s="6" t="s">
        <v>33</v>
      </c>
      <c r="D1" s="6" t="s">
        <v>58</v>
      </c>
      <c r="E1" s="7" t="s">
        <v>55</v>
      </c>
      <c r="F1" s="8" t="s">
        <v>59</v>
      </c>
      <c r="G1" s="8" t="s">
        <v>11</v>
      </c>
      <c r="H1" s="6" t="s">
        <v>52</v>
      </c>
      <c r="I1" s="10" t="s">
        <v>28</v>
      </c>
      <c r="J1" s="6" t="s">
        <v>52</v>
      </c>
      <c r="K1" s="6" t="s">
        <v>27</v>
      </c>
      <c r="L1" s="6" t="s">
        <v>52</v>
      </c>
    </row>
    <row r="2" spans="1:12" x14ac:dyDescent="0.4">
      <c r="A2" t="s">
        <v>0</v>
      </c>
      <c r="B2">
        <v>100</v>
      </c>
      <c r="D2" s="3">
        <f>1000000*((100-B28)/100)*((100-A28)/100)*((100-C28)/100)</f>
        <v>598500</v>
      </c>
      <c r="E2" s="7" t="s">
        <v>56</v>
      </c>
      <c r="F2" s="4">
        <f>(D2*(100/B2))</f>
        <v>598500</v>
      </c>
      <c r="G2" s="3">
        <f>IF(F2&lt;1000000000000, IF(F2&lt;100000000, F2, F2/100000000), F2/ 1000000000000)</f>
        <v>598500</v>
      </c>
      <c r="H2" s="9" t="s">
        <v>54</v>
      </c>
      <c r="I2" s="3">
        <f>SUM(G2)</f>
        <v>598500</v>
      </c>
      <c r="J2" s="9" t="s">
        <v>54</v>
      </c>
      <c r="K2" s="3">
        <f>D2</f>
        <v>598500</v>
      </c>
      <c r="L2" s="9" t="s">
        <v>54</v>
      </c>
    </row>
    <row r="3" spans="1:12" x14ac:dyDescent="0.4">
      <c r="A3" t="s">
        <v>1</v>
      </c>
      <c r="B3">
        <v>90</v>
      </c>
      <c r="C3" s="1">
        <f>B3+B3*0.05</f>
        <v>94.5</v>
      </c>
      <c r="D3" s="3">
        <f>D2*1.1</f>
        <v>658350</v>
      </c>
      <c r="E3" s="7">
        <v>100</v>
      </c>
      <c r="F3" s="4">
        <f>((100/E3)*D3+D3)</f>
        <v>1316700</v>
      </c>
      <c r="G3" s="3">
        <f>IF(F3&lt;1000000000000, IF(F3&lt;100000000, F3, F3/100000000), F3/ 1000000000000)</f>
        <v>1316700</v>
      </c>
      <c r="H3" s="9" t="s">
        <v>54</v>
      </c>
      <c r="I3" s="3">
        <f>IF(SUM($F$2:F3)&lt;1000000000000, IF(SUM($F$2:F3)&lt;100000000, SUM($F$2:F3), SUM($F$2:F3)/100000000), SUM($F$2:F3)/1000000000000)</f>
        <v>1915200</v>
      </c>
      <c r="J3" s="9" t="s">
        <v>54</v>
      </c>
      <c r="K3" s="3">
        <f>IF(SUM($D$2:D3)&lt;1000000000000, IF(SUM($D$2:D3)&lt;100000000, SUM($D$2:D3), SUM($D$2:D3)/100000000), SUM($D$2:D3)/1000000000000)</f>
        <v>1256850</v>
      </c>
      <c r="L3" s="9" t="s">
        <v>54</v>
      </c>
    </row>
    <row r="4" spans="1:12" x14ac:dyDescent="0.4">
      <c r="A4" t="s">
        <v>2</v>
      </c>
      <c r="B4">
        <v>80</v>
      </c>
      <c r="C4" s="1">
        <f t="shared" ref="C4:C8" si="0">B4+B4*0.05</f>
        <v>84</v>
      </c>
      <c r="D4" s="3">
        <f>D3*1.1</f>
        <v>724185.00000000012</v>
      </c>
      <c r="E4" s="7">
        <v>100</v>
      </c>
      <c r="F4" s="4">
        <f t="shared" ref="F4:F26" si="1">((100/E4)*D4+D4)</f>
        <v>1448370.0000000002</v>
      </c>
      <c r="G4" s="3">
        <f>IF(F4&lt;1000000000000, IF(F4&lt;100000000, F4, F4/100000000), F4/ 1000000000000)</f>
        <v>1448370.0000000002</v>
      </c>
      <c r="H4" s="9" t="s">
        <v>54</v>
      </c>
      <c r="I4" s="3">
        <f>IF(SUM($F$2:F4)&lt;1000000000000, IF(SUM($F$2:F4)&lt;100000000, SUM($F$2:F4), SUM($F$2:F4)/100000000), SUM($F$2:F4)/1000000000000)</f>
        <v>3363570</v>
      </c>
      <c r="J4" s="9" t="s">
        <v>54</v>
      </c>
      <c r="K4" s="3">
        <f>IF(SUM($D$2:D4)&lt;1000000000000, IF(SUM($D$2:D4)&lt;100000000, SUM($D$2:D4), SUM($D$2:D4)/100000000), SUM($D$2:D4)/1000000000000)</f>
        <v>1981035</v>
      </c>
      <c r="L4" s="9" t="s">
        <v>54</v>
      </c>
    </row>
    <row r="5" spans="1:12" x14ac:dyDescent="0.4">
      <c r="A5" t="s">
        <v>3</v>
      </c>
      <c r="B5">
        <v>70</v>
      </c>
      <c r="C5" s="1">
        <f t="shared" si="0"/>
        <v>73.5</v>
      </c>
      <c r="D5" s="3">
        <f>D4*1.1</f>
        <v>796603.50000000023</v>
      </c>
      <c r="E5" s="7">
        <v>100</v>
      </c>
      <c r="F5" s="4">
        <f t="shared" si="1"/>
        <v>1593207.0000000005</v>
      </c>
      <c r="G5" s="3">
        <f>IF(F5&lt;1000000000000, IF(F5&lt;100000000, F5, F5/100000000), F5/ 1000000000000)</f>
        <v>1593207.0000000005</v>
      </c>
      <c r="H5" s="9" t="s">
        <v>54</v>
      </c>
      <c r="I5" s="3">
        <f>IF(SUM($F$2:F5)&lt;1000000000000, IF(SUM($F$2:F5)&lt;100000000, SUM($F$2:F5), SUM($F$2:F5)/100000000), SUM($F$2:F5)/1000000000000)</f>
        <v>4956777</v>
      </c>
      <c r="J5" s="9" t="s">
        <v>54</v>
      </c>
      <c r="K5" s="3">
        <f>IF(SUM($D$2:D5)&lt;1000000000000, IF(SUM($D$2:D5)&lt;100000000, SUM($D$2:D5), SUM($D$2:D5)/100000000), SUM($D$2:D5)/1000000000000)</f>
        <v>2777638.5</v>
      </c>
      <c r="L5" s="9" t="s">
        <v>54</v>
      </c>
    </row>
    <row r="6" spans="1:12" x14ac:dyDescent="0.4">
      <c r="A6" t="s">
        <v>4</v>
      </c>
      <c r="B6">
        <v>60</v>
      </c>
      <c r="C6" s="1">
        <f t="shared" si="0"/>
        <v>63</v>
      </c>
      <c r="D6" s="3">
        <f>D5*1.1</f>
        <v>876263.85000000033</v>
      </c>
      <c r="E6" s="7">
        <v>50</v>
      </c>
      <c r="F6" s="4">
        <f t="shared" si="1"/>
        <v>2628791.5500000007</v>
      </c>
      <c r="G6" s="3">
        <f>IF(F6&lt;1000000000000, IF(F6&lt;100000000, F6, F6/100000000), F6/ 1000000000000)</f>
        <v>2628791.5500000007</v>
      </c>
      <c r="H6" s="9" t="s">
        <v>54</v>
      </c>
      <c r="I6" s="3">
        <f>IF(SUM($F$2:F6)&lt;1000000000000, IF(SUM($F$2:F6)&lt;100000000, SUM($F$2:F6), SUM($F$2:F6)/100000000), SUM($F$2:F6)/1000000000000)</f>
        <v>7585568.5500000007</v>
      </c>
      <c r="J6" s="9" t="s">
        <v>54</v>
      </c>
      <c r="K6" s="3">
        <f>IF(SUM($D$2:D6)&lt;1000000000000, IF(SUM($D$2:D6)&lt;100000000, SUM($D$2:D6), SUM($D$2:D6)/100000000), SUM($D$2:D6)/1000000000000)</f>
        <v>3653902.3500000006</v>
      </c>
      <c r="L6" s="9" t="s">
        <v>54</v>
      </c>
    </row>
    <row r="7" spans="1:12" x14ac:dyDescent="0.4">
      <c r="A7" t="s">
        <v>5</v>
      </c>
      <c r="B7">
        <v>50</v>
      </c>
      <c r="C7" s="1">
        <f t="shared" si="0"/>
        <v>52.5</v>
      </c>
      <c r="D7" s="3">
        <f>D6*1.2</f>
        <v>1051516.6200000003</v>
      </c>
      <c r="E7" s="7">
        <v>50</v>
      </c>
      <c r="F7" s="4">
        <f t="shared" si="1"/>
        <v>3154549.8600000013</v>
      </c>
      <c r="G7" s="3">
        <f>IF(F7&lt;1000000000000, IF(F7&lt;100000000, F7, F7/100000000), F7/ 1000000000000)</f>
        <v>3154549.8600000013</v>
      </c>
      <c r="H7" s="9" t="s">
        <v>54</v>
      </c>
      <c r="I7" s="3">
        <f>IF(SUM($F$2:F7)&lt;1000000000000, IF(SUM($F$2:F7)&lt;100000000, SUM($F$2:F7), SUM($F$2:F7)/100000000), SUM($F$2:F7)/1000000000000)</f>
        <v>10740118.410000002</v>
      </c>
      <c r="J7" s="9" t="s">
        <v>54</v>
      </c>
      <c r="K7" s="3">
        <f>IF(SUM($D$2:D7)&lt;1000000000000, IF(SUM($D$2:D7)&lt;100000000, SUM($D$2:D7), SUM($D$2:D7)/100000000), SUM($D$2:D7)/1000000000000)</f>
        <v>4705418.9700000007</v>
      </c>
      <c r="L7" s="9" t="s">
        <v>54</v>
      </c>
    </row>
    <row r="8" spans="1:12" x14ac:dyDescent="0.4">
      <c r="A8" t="s">
        <v>36</v>
      </c>
      <c r="B8">
        <v>50</v>
      </c>
      <c r="C8" s="1">
        <f t="shared" si="0"/>
        <v>52.5</v>
      </c>
      <c r="D8" s="3">
        <f>D7*1.2</f>
        <v>1261819.9440000004</v>
      </c>
      <c r="E8" s="7">
        <v>50</v>
      </c>
      <c r="F8" s="4">
        <f t="shared" si="1"/>
        <v>3785459.8320000013</v>
      </c>
      <c r="G8" s="3">
        <f>IF(F8&lt;1000000000000, IF(F8&lt;100000000, F8, F8/100000000), F8/ 1000000000000)</f>
        <v>3785459.8320000013</v>
      </c>
      <c r="H8" s="9" t="s">
        <v>54</v>
      </c>
      <c r="I8" s="3">
        <f>IF(SUM($F$2:F8)&lt;1000000000000, IF(SUM($F$2:F8)&lt;100000000, SUM($F$2:F8), SUM($F$2:F8)/100000000), SUM($F$2:F8)/1000000000000)</f>
        <v>14525578.242000002</v>
      </c>
      <c r="J8" s="9" t="s">
        <v>54</v>
      </c>
      <c r="K8" s="3">
        <f>IF(SUM($D$2:D8)&lt;1000000000000, IF(SUM($D$2:D8)&lt;100000000, SUM($D$2:D8), SUM($D$2:D8)/100000000), SUM($D$2:D8)/1000000000000)</f>
        <v>5967238.9140000008</v>
      </c>
      <c r="L8" s="9" t="s">
        <v>54</v>
      </c>
    </row>
    <row r="9" spans="1:12" x14ac:dyDescent="0.4">
      <c r="A9" t="s">
        <v>6</v>
      </c>
      <c r="B9">
        <v>40</v>
      </c>
      <c r="C9" s="1">
        <f t="shared" ref="C9:C26" si="2">B9+B9*0.05</f>
        <v>42</v>
      </c>
      <c r="D9" s="3">
        <f>D8*1.2</f>
        <v>1514183.9328000003</v>
      </c>
      <c r="E9" s="7">
        <v>20</v>
      </c>
      <c r="F9" s="4">
        <f t="shared" si="1"/>
        <v>9085103.5968000013</v>
      </c>
      <c r="G9" s="3">
        <f>IF(F9&lt;1000000000000, IF(F9&lt;100000000, F9, F9/100000000), F9/ 1000000000000)</f>
        <v>9085103.5968000013</v>
      </c>
      <c r="H9" s="9" t="s">
        <v>54</v>
      </c>
      <c r="I9" s="3">
        <f>IF(SUM($F$2:F9)&lt;1000000000000, IF(SUM($F$2:F9)&lt;100000000, SUM($F$2:F9), SUM($F$2:F9)/100000000), SUM($F$2:F9)/1000000000000)</f>
        <v>23610681.838800006</v>
      </c>
      <c r="J9" s="9" t="s">
        <v>54</v>
      </c>
      <c r="K9" s="3">
        <f>IF(SUM($D$2:D9)&lt;1000000000000, IF(SUM($D$2:D9)&lt;100000000, SUM($D$2:D9), SUM($D$2:D9)/100000000), SUM($D$2:D9)/1000000000000)</f>
        <v>7481422.8468000013</v>
      </c>
      <c r="L9" s="9" t="s">
        <v>54</v>
      </c>
    </row>
    <row r="10" spans="1:12" x14ac:dyDescent="0.4">
      <c r="A10" t="s">
        <v>7</v>
      </c>
      <c r="B10">
        <v>35</v>
      </c>
      <c r="C10" s="1">
        <f t="shared" si="2"/>
        <v>36.75</v>
      </c>
      <c r="D10" s="3">
        <f>D9*1.2</f>
        <v>1817020.7193600002</v>
      </c>
      <c r="E10" s="7">
        <v>20</v>
      </c>
      <c r="F10" s="4">
        <f t="shared" si="1"/>
        <v>10902124.316160001</v>
      </c>
      <c r="G10" s="3">
        <f>IF(F10&lt;1000000000000, IF(F10&lt;100000000, F10, F10/100000000), F10/ 1000000000000)</f>
        <v>10902124.316160001</v>
      </c>
      <c r="H10" s="9" t="s">
        <v>54</v>
      </c>
      <c r="I10" s="3">
        <f>IF(SUM($F$2:F10)&lt;1000000000000, IF(SUM($F$2:F10)&lt;100000000, SUM($F$2:F10), SUM($F$2:F10)/100000000), SUM($F$2:F10)/1000000000000)</f>
        <v>34512806.154960006</v>
      </c>
      <c r="J10" s="9" t="s">
        <v>54</v>
      </c>
      <c r="K10" s="3">
        <f>IF(SUM($D$2:D10)&lt;1000000000000, IF(SUM($D$2:D10)&lt;100000000, SUM($D$2:D10), SUM($D$2:D10)/100000000), SUM($D$2:D10)/1000000000000)</f>
        <v>9298443.5661600009</v>
      </c>
      <c r="L10" s="9" t="s">
        <v>54</v>
      </c>
    </row>
    <row r="11" spans="1:12" x14ac:dyDescent="0.4">
      <c r="A11" t="s">
        <v>8</v>
      </c>
      <c r="B11">
        <v>30</v>
      </c>
      <c r="C11" s="1">
        <f t="shared" si="2"/>
        <v>31.5</v>
      </c>
      <c r="D11" s="3">
        <f>D10*1.2</f>
        <v>2180424.8632320003</v>
      </c>
      <c r="E11" s="7">
        <v>10</v>
      </c>
      <c r="F11" s="4">
        <f t="shared" si="1"/>
        <v>23984673.495552003</v>
      </c>
      <c r="G11" s="3">
        <f>IF(F11&lt;1000000000000, IF(F11&lt;100000000, F11, F11/100000000), F11/ 1000000000000)</f>
        <v>23984673.495552003</v>
      </c>
      <c r="H11" s="9" t="s">
        <v>54</v>
      </c>
      <c r="I11" s="3">
        <f>IF(SUM($F$2:F11)&lt;1000000000000, IF(SUM($F$2:F11)&lt;100000000, SUM($F$2:F11), SUM($F$2:F11)/100000000), SUM($F$2:F11)/1000000000000)</f>
        <v>58497479.65051201</v>
      </c>
      <c r="J11" s="9" t="s">
        <v>54</v>
      </c>
      <c r="K11" s="3">
        <f>IF(SUM($D$2:D11)&lt;1000000000000, IF(SUM($D$2:D11)&lt;100000000, SUM($D$2:D11), SUM($D$2:D11)/100000000), SUM($D$2:D11)/1000000000000)</f>
        <v>11478868.429392001</v>
      </c>
      <c r="L11" s="9" t="s">
        <v>54</v>
      </c>
    </row>
    <row r="12" spans="1:12" x14ac:dyDescent="0.4">
      <c r="A12" t="s">
        <v>12</v>
      </c>
      <c r="B12">
        <v>30</v>
      </c>
      <c r="C12" s="1">
        <f t="shared" si="2"/>
        <v>31.5</v>
      </c>
      <c r="D12" s="3">
        <f>D11*1.4</f>
        <v>3052594.8085248</v>
      </c>
      <c r="E12" s="7">
        <v>10</v>
      </c>
      <c r="F12" s="4">
        <f t="shared" si="1"/>
        <v>33578542.893772803</v>
      </c>
      <c r="G12" s="3">
        <f>IF(F12&lt;1000000000000, IF(F12&lt;100000000, F12, F12/100000000), F12/ 1000000000000)</f>
        <v>33578542.893772803</v>
      </c>
      <c r="H12" s="9" t="s">
        <v>54</v>
      </c>
      <c r="I12" s="3">
        <f>IF(SUM($F$2:F12)&lt;1000000000000, IF(SUM($F$2:F12)&lt;100000000, SUM($F$2:F12), SUM($F$2:F12)/100000000), SUM($F$2:F12)/1000000000000)</f>
        <v>92076022.544284821</v>
      </c>
      <c r="J12" s="9" t="s">
        <v>54</v>
      </c>
      <c r="K12" s="3">
        <f>IF(SUM($D$2:D12)&lt;1000000000000, IF(SUM($D$2:D12)&lt;100000000, SUM($D$2:D12), SUM($D$2:D12)/100000000), SUM($D$2:D12)/1000000000000)</f>
        <v>14531463.237916801</v>
      </c>
      <c r="L12" s="9" t="s">
        <v>54</v>
      </c>
    </row>
    <row r="13" spans="1:12" x14ac:dyDescent="0.4">
      <c r="A13" t="s">
        <v>13</v>
      </c>
      <c r="B13">
        <v>20</v>
      </c>
      <c r="C13" s="1">
        <f t="shared" si="2"/>
        <v>21</v>
      </c>
      <c r="D13" s="3">
        <f>D12*1.4</f>
        <v>4273632.7319347197</v>
      </c>
      <c r="E13" s="7">
        <v>5</v>
      </c>
      <c r="F13" s="4">
        <f t="shared" si="1"/>
        <v>89746287.370629117</v>
      </c>
      <c r="G13" s="3">
        <f>IF(F13&lt;1000000000000, IF(F13&lt;100000000, F13, F13/100000000), F13/ 1000000000000)</f>
        <v>89746287.370629117</v>
      </c>
      <c r="H13" s="9" t="s">
        <v>54</v>
      </c>
      <c r="I13" s="3">
        <f>IF(SUM($F$2:F13)&lt;1000000000000, IF(SUM($F$2:F13)&lt;100000000, SUM($F$2:F13), SUM($F$2:F13)/100000000), SUM($F$2:F13)/1000000000000)</f>
        <v>1.8182230991491395</v>
      </c>
      <c r="J13" s="9" t="s">
        <v>53</v>
      </c>
      <c r="K13" s="3">
        <f>IF(SUM($D$2:D13)&lt;1000000000000, IF(SUM($D$2:D13)&lt;100000000, SUM($D$2:D13), SUM($D$2:D13)/100000000), SUM($D$2:D13)/1000000000000)</f>
        <v>18805095.96985152</v>
      </c>
      <c r="L13" s="9" t="s">
        <v>54</v>
      </c>
    </row>
    <row r="14" spans="1:12" x14ac:dyDescent="0.4">
      <c r="A14" t="s">
        <v>14</v>
      </c>
      <c r="B14">
        <v>20</v>
      </c>
      <c r="C14" s="1">
        <f t="shared" si="2"/>
        <v>21</v>
      </c>
      <c r="D14" s="3">
        <f>D13*1.4</f>
        <v>5983085.824708607</v>
      </c>
      <c r="E14" s="7">
        <v>5</v>
      </c>
      <c r="F14" s="4">
        <f t="shared" si="1"/>
        <v>125644802.31888075</v>
      </c>
      <c r="G14" s="3">
        <f>IF(F14&lt;1000000000000, IF(F14&lt;100000000, F14, F14/100000000), F14/ 1000000000000)</f>
        <v>1.2564480231888076</v>
      </c>
      <c r="H14" s="9" t="s">
        <v>53</v>
      </c>
      <c r="I14" s="3">
        <f>IF(SUM($F$2:F14)&lt;1000000000000, IF(SUM($F$2:F14)&lt;100000000, SUM($F$2:F14), SUM($F$2:F14)/100000000), SUM($F$2:F14)/1000000000000)</f>
        <v>3.0746711223379468</v>
      </c>
      <c r="J14" s="9" t="s">
        <v>53</v>
      </c>
      <c r="K14" s="3">
        <f>IF(SUM($D$2:D14)&lt;1000000000000, IF(SUM($D$2:D14)&lt;100000000, SUM($D$2:D14), SUM($D$2:D14)/100000000), SUM($D$2:D14)/1000000000000)</f>
        <v>24788181.794560127</v>
      </c>
      <c r="L14" s="9" t="s">
        <v>54</v>
      </c>
    </row>
    <row r="15" spans="1:12" x14ac:dyDescent="0.4">
      <c r="A15" t="s">
        <v>15</v>
      </c>
      <c r="B15">
        <v>10</v>
      </c>
      <c r="C15" s="1">
        <f t="shared" si="2"/>
        <v>10.5</v>
      </c>
      <c r="D15" s="3">
        <f>D14*1.4</f>
        <v>8376320.1545920493</v>
      </c>
      <c r="E15" s="7">
        <v>4</v>
      </c>
      <c r="F15" s="4">
        <f t="shared" si="1"/>
        <v>217784324.01939327</v>
      </c>
      <c r="G15" s="3">
        <f>IF(F15&lt;1000000000000, IF(F15&lt;100000000, F15, F15/100000000), F15/ 1000000000000)</f>
        <v>2.1778432401939325</v>
      </c>
      <c r="H15" s="9" t="s">
        <v>53</v>
      </c>
      <c r="I15" s="3">
        <f>IF(SUM($F$2:F15)&lt;1000000000000, IF(SUM($F$2:F15)&lt;100000000, SUM($F$2:F15), SUM($F$2:F15)/100000000), SUM($F$2:F15)/1000000000000)</f>
        <v>5.2525143625318798</v>
      </c>
      <c r="J15" s="9" t="s">
        <v>53</v>
      </c>
      <c r="K15" s="3">
        <f>IF(SUM($D$2:D15)&lt;1000000000000, IF(SUM($D$2:D15)&lt;100000000, SUM($D$2:D15), SUM($D$2:D15)/100000000), SUM($D$2:D15)/1000000000000)</f>
        <v>33164501.949152175</v>
      </c>
      <c r="L15" s="9" t="s">
        <v>54</v>
      </c>
    </row>
    <row r="16" spans="1:12" x14ac:dyDescent="0.4">
      <c r="A16" t="s">
        <v>16</v>
      </c>
      <c r="B16">
        <v>10</v>
      </c>
      <c r="C16" s="1">
        <f t="shared" si="2"/>
        <v>10.5</v>
      </c>
      <c r="D16" s="3">
        <f>D15*1.4</f>
        <v>11726848.216428868</v>
      </c>
      <c r="E16" s="7">
        <v>4</v>
      </c>
      <c r="F16" s="4">
        <f t="shared" si="1"/>
        <v>304898053.6271506</v>
      </c>
      <c r="G16" s="3">
        <f>IF(F16&lt;1000000000000, IF(F16&lt;100000000, F16, F16/100000000), F16/ 1000000000000)</f>
        <v>3.0489805362715061</v>
      </c>
      <c r="H16" s="9" t="s">
        <v>53</v>
      </c>
      <c r="I16" s="3">
        <f>IF(SUM($F$2:F16)&lt;1000000000000, IF(SUM($F$2:F16)&lt;100000000, SUM($F$2:F16), SUM($F$2:F16)/100000000), SUM($F$2:F16)/1000000000000)</f>
        <v>8.3014948988033854</v>
      </c>
      <c r="J16" s="9" t="s">
        <v>53</v>
      </c>
      <c r="K16" s="3">
        <f>IF(SUM($D$2:D16)&lt;1000000000000, IF(SUM($D$2:D16)&lt;100000000, SUM($D$2:D16), SUM($D$2:D16)/100000000), SUM($D$2:D16)/1000000000000)</f>
        <v>44891350.165581048</v>
      </c>
      <c r="L16" s="9" t="s">
        <v>54</v>
      </c>
    </row>
    <row r="17" spans="1:12" x14ac:dyDescent="0.4">
      <c r="A17" t="s">
        <v>17</v>
      </c>
      <c r="B17">
        <v>7</v>
      </c>
      <c r="C17" s="1">
        <f t="shared" si="2"/>
        <v>7.35</v>
      </c>
      <c r="D17" s="3">
        <f t="shared" ref="D17:D26" si="3">D16*1.5</f>
        <v>17590272.324643303</v>
      </c>
      <c r="E17" s="7">
        <v>2.5</v>
      </c>
      <c r="F17" s="4">
        <f t="shared" si="1"/>
        <v>721201165.31037533</v>
      </c>
      <c r="G17" s="3">
        <f>IF(F17&lt;1000000000000, IF(F17&lt;100000000, F17, F17/100000000), F17/ 1000000000000)</f>
        <v>7.2120116531037537</v>
      </c>
      <c r="H17" s="9" t="s">
        <v>53</v>
      </c>
      <c r="I17" s="3">
        <f>IF(SUM($F$2:F17)&lt;1000000000000, IF(SUM($F$2:F17)&lt;100000000, SUM($F$2:F17), SUM($F$2:F17)/100000000), SUM($F$2:F17)/1000000000000)</f>
        <v>15.513506551907138</v>
      </c>
      <c r="J17" s="9" t="s">
        <v>53</v>
      </c>
      <c r="K17" s="3">
        <f>IF(SUM($D$2:D17)&lt;1000000000000, IF(SUM($D$2:D17)&lt;100000000, SUM($D$2:D17), SUM($D$2:D17)/100000000), SUM($D$2:D17)/1000000000000)</f>
        <v>62481622.490224347</v>
      </c>
      <c r="L17" s="9" t="s">
        <v>54</v>
      </c>
    </row>
    <row r="18" spans="1:12" x14ac:dyDescent="0.4">
      <c r="A18" t="s">
        <v>18</v>
      </c>
      <c r="B18">
        <v>7</v>
      </c>
      <c r="C18" s="1">
        <f t="shared" si="2"/>
        <v>7.35</v>
      </c>
      <c r="D18" s="3">
        <f t="shared" si="3"/>
        <v>26385408.486964956</v>
      </c>
      <c r="E18" s="7">
        <v>2.5</v>
      </c>
      <c r="F18" s="4">
        <f t="shared" si="1"/>
        <v>1081801747.9655633</v>
      </c>
      <c r="G18" s="3">
        <f>IF(F18&lt;1000000000000, IF(F18&lt;100000000, F18, F18/100000000), F18/ 1000000000000)</f>
        <v>10.818017479655634</v>
      </c>
      <c r="H18" s="9" t="s">
        <v>53</v>
      </c>
      <c r="I18" s="3">
        <f>IF(SUM($F$2:F18)&lt;1000000000000, IF(SUM($F$2:F18)&lt;100000000, SUM($F$2:F18), SUM($F$2:F18)/100000000), SUM($F$2:F18)/1000000000000)</f>
        <v>26.331524031562772</v>
      </c>
      <c r="J18" s="9" t="s">
        <v>53</v>
      </c>
      <c r="K18" s="3">
        <f>IF(SUM($D$2:D18)&lt;1000000000000, IF(SUM($D$2:D18)&lt;100000000, SUM($D$2:D18), SUM($D$2:D18)/100000000), SUM($D$2:D18)/1000000000000)</f>
        <v>88867030.977189302</v>
      </c>
      <c r="L18" s="9" t="s">
        <v>54</v>
      </c>
    </row>
    <row r="19" spans="1:12" x14ac:dyDescent="0.4">
      <c r="A19" t="s">
        <v>19</v>
      </c>
      <c r="B19">
        <v>5</v>
      </c>
      <c r="C19" s="1">
        <f t="shared" si="2"/>
        <v>5.25</v>
      </c>
      <c r="D19" s="3">
        <f t="shared" si="3"/>
        <v>39578112.730447434</v>
      </c>
      <c r="E19" s="7">
        <v>2</v>
      </c>
      <c r="F19" s="4">
        <f t="shared" si="1"/>
        <v>2018483749.2528193</v>
      </c>
      <c r="G19" s="3">
        <f>IF(F19&lt;1000000000000, IF(F19&lt;100000000, F19, F19/100000000), F19/ 1000000000000)</f>
        <v>20.184837492528192</v>
      </c>
      <c r="H19" s="9" t="s">
        <v>53</v>
      </c>
      <c r="I19" s="3">
        <f>IF(SUM($F$2:F19)&lt;1000000000000, IF(SUM($F$2:F19)&lt;100000000, SUM($F$2:F19), SUM($F$2:F19)/100000000), SUM($F$2:F19)/1000000000000)</f>
        <v>46.516361524090968</v>
      </c>
      <c r="J19" s="9" t="s">
        <v>53</v>
      </c>
      <c r="K19" s="3">
        <f>IF(SUM($D$2:D19)&lt;1000000000000, IF(SUM($D$2:D19)&lt;100000000, SUM($D$2:D19), SUM($D$2:D19)/100000000), SUM($D$2:D19)/1000000000000)</f>
        <v>1.2844514370763673</v>
      </c>
      <c r="L19" s="9" t="s">
        <v>53</v>
      </c>
    </row>
    <row r="20" spans="1:12" x14ac:dyDescent="0.4">
      <c r="A20" t="s">
        <v>20</v>
      </c>
      <c r="B20">
        <v>4</v>
      </c>
      <c r="C20" s="1">
        <f t="shared" si="2"/>
        <v>4.2</v>
      </c>
      <c r="D20" s="3">
        <f t="shared" si="3"/>
        <v>59367169.095671147</v>
      </c>
      <c r="E20" s="7">
        <v>1.25</v>
      </c>
      <c r="F20" s="4">
        <f t="shared" si="1"/>
        <v>4808740696.7493629</v>
      </c>
      <c r="G20" s="3">
        <f>IF(F20&lt;1000000000000, IF(F20&lt;100000000, F20, F20/100000000), F20/ 1000000000000)</f>
        <v>48.087406967493628</v>
      </c>
      <c r="H20" s="9" t="s">
        <v>53</v>
      </c>
      <c r="I20" s="3">
        <f>IF(SUM($F$2:F20)&lt;1000000000000, IF(SUM($F$2:F20)&lt;100000000, SUM($F$2:F20), SUM($F$2:F20)/100000000), SUM($F$2:F20)/1000000000000)</f>
        <v>94.603768491584589</v>
      </c>
      <c r="J20" s="9" t="s">
        <v>53</v>
      </c>
      <c r="K20" s="3">
        <f>IF(SUM($D$2:D20)&lt;1000000000000, IF(SUM($D$2:D20)&lt;100000000, SUM($D$2:D20), SUM($D$2:D20)/100000000), SUM($D$2:D20)/1000000000000)</f>
        <v>1.878123128033079</v>
      </c>
      <c r="L20" s="9" t="s">
        <v>53</v>
      </c>
    </row>
    <row r="21" spans="1:12" x14ac:dyDescent="0.4">
      <c r="A21" t="s">
        <v>21</v>
      </c>
      <c r="B21">
        <v>3</v>
      </c>
      <c r="C21" s="1">
        <f t="shared" si="2"/>
        <v>3.15</v>
      </c>
      <c r="D21" s="3">
        <f t="shared" si="3"/>
        <v>89050753.643506721</v>
      </c>
      <c r="E21" s="7">
        <v>1</v>
      </c>
      <c r="F21" s="4">
        <f t="shared" si="1"/>
        <v>8994126117.9941788</v>
      </c>
      <c r="G21" s="3">
        <f>IF(F21&lt;1000000000000, IF(F21&lt;100000000, F21, F21/100000000), F21/ 1000000000000)</f>
        <v>89.94126117994179</v>
      </c>
      <c r="H21" s="9" t="s">
        <v>53</v>
      </c>
      <c r="I21" s="3">
        <f>IF(SUM($F$2:F21)&lt;1000000000000, IF(SUM($F$2:F21)&lt;100000000, SUM($F$2:F21), SUM($F$2:F21)/100000000), SUM($F$2:F21)/1000000000000)</f>
        <v>184.54502967152638</v>
      </c>
      <c r="J21" s="9" t="s">
        <v>53</v>
      </c>
      <c r="K21" s="3">
        <f>IF(SUM($D$2:D21)&lt;1000000000000, IF(SUM($D$2:D21)&lt;100000000, SUM($D$2:D21), SUM($D$2:D21)/100000000), SUM($D$2:D21)/1000000000000)</f>
        <v>2.7686306644681458</v>
      </c>
      <c r="L21" s="9" t="s">
        <v>53</v>
      </c>
    </row>
    <row r="22" spans="1:12" x14ac:dyDescent="0.4">
      <c r="A22" t="s">
        <v>22</v>
      </c>
      <c r="B22">
        <v>2</v>
      </c>
      <c r="C22" s="1">
        <f t="shared" si="2"/>
        <v>2.1</v>
      </c>
      <c r="D22" s="3">
        <f t="shared" si="3"/>
        <v>133576130.46526009</v>
      </c>
      <c r="E22" s="7">
        <v>0.5</v>
      </c>
      <c r="F22" s="4">
        <f t="shared" si="1"/>
        <v>26848802223.517277</v>
      </c>
      <c r="G22" s="3">
        <f>IF(F22&lt;1000000000000, IF(F22&lt;100000000, F22, F22/100000000), F22/ 1000000000000)</f>
        <v>268.48802223517276</v>
      </c>
      <c r="H22" s="9" t="s">
        <v>53</v>
      </c>
      <c r="I22" s="3">
        <f>IF(SUM($F$2:F22)&lt;1000000000000, IF(SUM($F$2:F22)&lt;100000000, SUM($F$2:F22), SUM($F$2:F22)/100000000), SUM($F$2:F22)/1000000000000)</f>
        <v>453.03305190669914</v>
      </c>
      <c r="J22" s="9" t="s">
        <v>53</v>
      </c>
      <c r="K22" s="3">
        <f>IF(SUM($D$2:D22)&lt;1000000000000, IF(SUM($D$2:D22)&lt;100000000, SUM($D$2:D22), SUM($D$2:D22)/100000000), SUM($D$2:D22)/1000000000000)</f>
        <v>4.1043919691207469</v>
      </c>
      <c r="L22" s="9" t="s">
        <v>53</v>
      </c>
    </row>
    <row r="23" spans="1:12" x14ac:dyDescent="0.4">
      <c r="A23" t="s">
        <v>23</v>
      </c>
      <c r="B23">
        <v>1</v>
      </c>
      <c r="C23" s="1">
        <f t="shared" si="2"/>
        <v>1.05</v>
      </c>
      <c r="D23" s="3">
        <f t="shared" si="3"/>
        <v>200364195.69789013</v>
      </c>
      <c r="E23" s="7">
        <v>0.1</v>
      </c>
      <c r="F23" s="4">
        <f t="shared" si="1"/>
        <v>200564559893.58801</v>
      </c>
      <c r="G23" s="3">
        <f>IF(F23&lt;1000000000000, IF(F23&lt;100000000, F23, F23/100000000), F23/ 1000000000000)</f>
        <v>2005.6455989358801</v>
      </c>
      <c r="H23" s="9" t="s">
        <v>53</v>
      </c>
      <c r="I23" s="3">
        <f>IF(SUM($F$2:F23)&lt;1000000000000, IF(SUM($F$2:F23)&lt;100000000, SUM($F$2:F23), SUM($F$2:F23)/100000000), SUM($F$2:F23)/1000000000000)</f>
        <v>2458.6786508425794</v>
      </c>
      <c r="J23" s="9" t="s">
        <v>53</v>
      </c>
      <c r="K23" s="3">
        <f>IF(SUM($D$2:D23)&lt;1000000000000, IF(SUM($D$2:D23)&lt;100000000, SUM($D$2:D23), SUM($D$2:D23)/100000000), SUM($D$2:D23)/1000000000000)</f>
        <v>6.1080339260996483</v>
      </c>
      <c r="L23" s="9" t="s">
        <v>53</v>
      </c>
    </row>
    <row r="24" spans="1:12" x14ac:dyDescent="0.4">
      <c r="A24" t="s">
        <v>24</v>
      </c>
      <c r="B24">
        <v>1</v>
      </c>
      <c r="C24" s="1">
        <f t="shared" si="2"/>
        <v>1.05</v>
      </c>
      <c r="D24" s="3">
        <f t="shared" si="3"/>
        <v>300546293.54683518</v>
      </c>
      <c r="E24" s="7">
        <v>0.05</v>
      </c>
      <c r="F24" s="4">
        <f t="shared" si="1"/>
        <v>601393133387.21729</v>
      </c>
      <c r="G24" s="3">
        <f>IF(F24&lt;1000000000000, IF(F24&lt;100000000, F24, F24/100000000), F24/ 1000000000000)</f>
        <v>6013.9313338721731</v>
      </c>
      <c r="H24" s="9" t="s">
        <v>53</v>
      </c>
      <c r="I24" s="3">
        <f>IF(SUM($F$2:F24)&lt;1000000000000, IF(SUM($F$2:F24)&lt;100000000, SUM($F$2:F24), SUM($F$2:F24)/100000000), SUM($F$2:F24)/1000000000000)</f>
        <v>8472.6099847147525</v>
      </c>
      <c r="J24" s="9" t="s">
        <v>53</v>
      </c>
      <c r="K24" s="3">
        <f>IF(SUM($D$2:D24)&lt;1000000000000, IF(SUM($D$2:D24)&lt;100000000, SUM($D$2:D24), SUM($D$2:D24)/100000000), SUM($D$2:D24)/1000000000000)</f>
        <v>9.1134968615680005</v>
      </c>
      <c r="L24" s="9" t="s">
        <v>53</v>
      </c>
    </row>
    <row r="25" spans="1:12" x14ac:dyDescent="0.4">
      <c r="A25" t="s">
        <v>25</v>
      </c>
      <c r="B25">
        <v>0.5</v>
      </c>
      <c r="C25" s="1">
        <f t="shared" si="2"/>
        <v>0.52500000000000002</v>
      </c>
      <c r="D25" s="3">
        <f t="shared" si="3"/>
        <v>450819440.32025278</v>
      </c>
      <c r="E25" s="7">
        <v>0.01</v>
      </c>
      <c r="F25" s="4">
        <f t="shared" si="1"/>
        <v>4508645222642.8477</v>
      </c>
      <c r="G25" s="3">
        <f>IF(F25&lt;1000000000000, IF(F25&lt;100000000, F25, F25/100000000), F25/ 1000000000000)</f>
        <v>4.5086452226428477</v>
      </c>
      <c r="H25" s="9" t="s">
        <v>57</v>
      </c>
      <c r="I25" s="3">
        <f>IF(SUM($F$2:F25)&lt;1000000000000, IF(SUM($F$2:F25)&lt;100000000, SUM($F$2:F25), SUM($F$2:F25)/100000000), SUM($F$2:F25)/1000000000000)</f>
        <v>5.3559062211143234</v>
      </c>
      <c r="J25" s="9" t="s">
        <v>57</v>
      </c>
      <c r="K25" s="3">
        <f>IF(SUM($D$2:D25)&lt;1000000000000, IF(SUM($D$2:D25)&lt;100000000, SUM($D$2:D25), SUM($D$2:D25)/100000000), SUM($D$2:D25)/1000000000000)</f>
        <v>13.621691264770527</v>
      </c>
      <c r="L25" s="9" t="s">
        <v>53</v>
      </c>
    </row>
    <row r="26" spans="1:12" x14ac:dyDescent="0.4">
      <c r="A26" t="s">
        <v>26</v>
      </c>
      <c r="B26">
        <v>0.1</v>
      </c>
      <c r="C26" s="1">
        <f t="shared" si="2"/>
        <v>0.10500000000000001</v>
      </c>
      <c r="D26" s="3">
        <f t="shared" si="3"/>
        <v>676229160.4803791</v>
      </c>
      <c r="E26" s="7">
        <v>5.0000000000000001E-3</v>
      </c>
      <c r="F26" s="4">
        <f t="shared" si="1"/>
        <v>13525259438768.063</v>
      </c>
      <c r="G26" s="3">
        <f>IF(F26&lt;1000000000000, IF(F26&lt;100000000, F26, F26/100000000), F26/ 1000000000000)</f>
        <v>13.525259438768062</v>
      </c>
      <c r="H26" s="9" t="s">
        <v>57</v>
      </c>
      <c r="I26" s="3">
        <f>IF(SUM($F$2:F26)&lt;1000000000000, IF(SUM($F$2:F26)&lt;100000000, SUM($F$2:F26), SUM($F$2:F26)/100000000), SUM($F$2:F26)/1000000000000)</f>
        <v>18.881165659882388</v>
      </c>
      <c r="J26" s="9" t="s">
        <v>57</v>
      </c>
      <c r="K26" s="3">
        <f>IF(SUM($D$2:D26)&lt;1000000000000, IF(SUM($D$2:D26)&lt;100000000, SUM($D$2:D26), SUM($D$2:D26)/100000000), SUM($D$2:D26)/1000000000000)</f>
        <v>20.383982869574318</v>
      </c>
      <c r="L26" s="9" t="s">
        <v>53</v>
      </c>
    </row>
    <row r="27" spans="1:12" x14ac:dyDescent="0.4">
      <c r="A27" t="s">
        <v>30</v>
      </c>
      <c r="E27" s="7" t="s">
        <v>31</v>
      </c>
      <c r="F27" s="4" t="s">
        <v>32</v>
      </c>
      <c r="J27" s="5"/>
    </row>
    <row r="28" spans="1:12" x14ac:dyDescent="0.4">
      <c r="A28">
        <v>30</v>
      </c>
      <c r="B28">
        <v>10</v>
      </c>
      <c r="C28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DB6F-C3EB-43EA-8679-342EADC0C2E2}">
  <dimension ref="A1:N25"/>
  <sheetViews>
    <sheetView zoomScale="85" zoomScaleNormal="85" workbookViewId="0">
      <selection activeCell="R13" sqref="R12:R13"/>
    </sheetView>
  </sheetViews>
  <sheetFormatPr defaultRowHeight="17.399999999999999" x14ac:dyDescent="0.4"/>
  <sheetData>
    <row r="1" spans="1:14" x14ac:dyDescent="0.4">
      <c r="C1" t="s">
        <v>35</v>
      </c>
      <c r="H1" t="s">
        <v>35</v>
      </c>
      <c r="J1" t="s">
        <v>41</v>
      </c>
    </row>
    <row r="2" spans="1:14" x14ac:dyDescent="0.4">
      <c r="B2" t="s">
        <v>34</v>
      </c>
      <c r="C2" t="s">
        <v>46</v>
      </c>
      <c r="D2" t="s">
        <v>47</v>
      </c>
      <c r="G2" t="s">
        <v>34</v>
      </c>
      <c r="H2" t="s">
        <v>46</v>
      </c>
      <c r="I2" t="s">
        <v>47</v>
      </c>
      <c r="J2" t="s">
        <v>38</v>
      </c>
      <c r="N2">
        <v>62</v>
      </c>
    </row>
    <row r="3" spans="1:14" x14ac:dyDescent="0.4">
      <c r="A3" t="s">
        <v>0</v>
      </c>
      <c r="B3">
        <v>3</v>
      </c>
      <c r="C3">
        <v>0</v>
      </c>
      <c r="D3">
        <v>0</v>
      </c>
      <c r="F3" t="s">
        <v>15</v>
      </c>
      <c r="G3">
        <f>B11+2</f>
        <v>6</v>
      </c>
      <c r="H3">
        <f>C11*2.5</f>
        <v>5</v>
      </c>
      <c r="I3">
        <f>D15+1</f>
        <v>4</v>
      </c>
      <c r="J3" t="s">
        <v>42</v>
      </c>
      <c r="N3">
        <v>17</v>
      </c>
    </row>
    <row r="4" spans="1:14" x14ac:dyDescent="0.4">
      <c r="A4" t="s">
        <v>1</v>
      </c>
      <c r="B4">
        <f>B3</f>
        <v>3</v>
      </c>
      <c r="C4">
        <v>0</v>
      </c>
      <c r="D4">
        <v>0</v>
      </c>
      <c r="F4" t="s">
        <v>16</v>
      </c>
      <c r="G4">
        <f>B12+2</f>
        <v>6</v>
      </c>
      <c r="H4">
        <f>C12*2.5</f>
        <v>5</v>
      </c>
      <c r="I4">
        <f>D15+1</f>
        <v>4</v>
      </c>
      <c r="J4" t="s">
        <v>43</v>
      </c>
      <c r="N4">
        <v>19</v>
      </c>
    </row>
    <row r="5" spans="1:14" x14ac:dyDescent="0.4">
      <c r="A5" t="s">
        <v>2</v>
      </c>
      <c r="B5">
        <f t="shared" ref="B5:B7" si="0">B4</f>
        <v>3</v>
      </c>
      <c r="C5">
        <v>0</v>
      </c>
      <c r="D5">
        <v>0</v>
      </c>
      <c r="F5" t="s">
        <v>17</v>
      </c>
      <c r="G5">
        <f>B13+2</f>
        <v>8</v>
      </c>
      <c r="H5">
        <f>C13*2.5</f>
        <v>5</v>
      </c>
      <c r="I5">
        <f>I3*1.5</f>
        <v>6</v>
      </c>
    </row>
    <row r="6" spans="1:14" x14ac:dyDescent="0.4">
      <c r="A6" t="s">
        <v>3</v>
      </c>
      <c r="B6">
        <f t="shared" si="0"/>
        <v>3</v>
      </c>
      <c r="C6">
        <v>1</v>
      </c>
      <c r="D6">
        <v>0</v>
      </c>
      <c r="F6" t="s">
        <v>18</v>
      </c>
      <c r="G6">
        <f>B14+2</f>
        <v>8</v>
      </c>
      <c r="H6">
        <f>C14*2.5</f>
        <v>5</v>
      </c>
      <c r="I6">
        <f>I4*1.5</f>
        <v>6</v>
      </c>
      <c r="J6" t="s">
        <v>37</v>
      </c>
      <c r="N6">
        <f>SUM(B3:B15,G3:G6)</f>
        <v>81</v>
      </c>
    </row>
    <row r="7" spans="1:14" x14ac:dyDescent="0.4">
      <c r="A7" t="s">
        <v>4</v>
      </c>
      <c r="B7">
        <f t="shared" si="0"/>
        <v>3</v>
      </c>
      <c r="C7">
        <v>1</v>
      </c>
      <c r="D7">
        <v>0</v>
      </c>
      <c r="F7" t="s">
        <v>19</v>
      </c>
      <c r="G7">
        <f>B15+2</f>
        <v>8</v>
      </c>
      <c r="H7">
        <f>H3*3</f>
        <v>15</v>
      </c>
      <c r="I7">
        <f>I5*2</f>
        <v>12</v>
      </c>
      <c r="J7" t="s">
        <v>50</v>
      </c>
      <c r="N7">
        <f>SUM(C3:C15,H3:H6)</f>
        <v>35</v>
      </c>
    </row>
    <row r="8" spans="1:14" x14ac:dyDescent="0.4">
      <c r="A8" t="s">
        <v>5</v>
      </c>
      <c r="B8">
        <f>B7+1</f>
        <v>4</v>
      </c>
      <c r="C8">
        <v>1</v>
      </c>
      <c r="D8">
        <v>0</v>
      </c>
      <c r="F8" t="s">
        <v>20</v>
      </c>
      <c r="G8">
        <f>G3+2</f>
        <v>8</v>
      </c>
      <c r="H8">
        <f t="shared" ref="H8" si="1">H4*3</f>
        <v>15</v>
      </c>
      <c r="I8">
        <f>I6*3</f>
        <v>18</v>
      </c>
      <c r="J8" t="s">
        <v>51</v>
      </c>
      <c r="N8">
        <f>SUM(D3:D15,I3:I6)</f>
        <v>37</v>
      </c>
    </row>
    <row r="9" spans="1:14" x14ac:dyDescent="0.4">
      <c r="A9" t="s">
        <v>36</v>
      </c>
      <c r="B9">
        <f>B7+1</f>
        <v>4</v>
      </c>
      <c r="C9">
        <v>1</v>
      </c>
      <c r="D9">
        <v>1</v>
      </c>
      <c r="F9" t="s">
        <v>21</v>
      </c>
      <c r="G9">
        <f>G4+2</f>
        <v>8</v>
      </c>
      <c r="H9">
        <f>H5*4</f>
        <v>20</v>
      </c>
      <c r="I9">
        <f>I6*3</f>
        <v>18</v>
      </c>
    </row>
    <row r="10" spans="1:14" x14ac:dyDescent="0.4">
      <c r="A10" t="s">
        <v>6</v>
      </c>
      <c r="B10">
        <f>B7+1</f>
        <v>4</v>
      </c>
      <c r="C10">
        <v>1</v>
      </c>
      <c r="D10">
        <v>2</v>
      </c>
      <c r="F10" t="s">
        <v>22</v>
      </c>
      <c r="G10">
        <f>G5+2</f>
        <v>10</v>
      </c>
      <c r="H10">
        <f>H6*4</f>
        <v>20</v>
      </c>
      <c r="I10">
        <f>I7*2</f>
        <v>24</v>
      </c>
      <c r="J10" t="s">
        <v>39</v>
      </c>
      <c r="N10" s="1">
        <f>N6/N2</f>
        <v>1.3064516129032258</v>
      </c>
    </row>
    <row r="11" spans="1:14" x14ac:dyDescent="0.4">
      <c r="A11" t="s">
        <v>7</v>
      </c>
      <c r="B11">
        <f>B7+1</f>
        <v>4</v>
      </c>
      <c r="C11">
        <v>2</v>
      </c>
      <c r="D11">
        <v>2</v>
      </c>
      <c r="F11" t="s">
        <v>23</v>
      </c>
      <c r="G11">
        <f t="shared" ref="G11:G14" si="2">G6+2</f>
        <v>10</v>
      </c>
      <c r="H11">
        <f>H7*2</f>
        <v>30</v>
      </c>
      <c r="I11">
        <f>I10*1.5</f>
        <v>36</v>
      </c>
      <c r="J11" t="s">
        <v>48</v>
      </c>
      <c r="N11" s="1">
        <f>N7/N3</f>
        <v>2.0588235294117645</v>
      </c>
    </row>
    <row r="12" spans="1:14" x14ac:dyDescent="0.4">
      <c r="A12" t="s">
        <v>8</v>
      </c>
      <c r="B12">
        <f>B7+1</f>
        <v>4</v>
      </c>
      <c r="C12">
        <v>2</v>
      </c>
      <c r="D12">
        <v>3</v>
      </c>
      <c r="F12" t="s">
        <v>24</v>
      </c>
      <c r="G12">
        <f t="shared" si="2"/>
        <v>10</v>
      </c>
      <c r="H12">
        <f>H8*2</f>
        <v>30</v>
      </c>
      <c r="I12">
        <f>I10*1.5</f>
        <v>36</v>
      </c>
      <c r="J12" t="s">
        <v>49</v>
      </c>
      <c r="N12" s="1">
        <f>N8/N4</f>
        <v>1.9473684210526316</v>
      </c>
    </row>
    <row r="13" spans="1:14" x14ac:dyDescent="0.4">
      <c r="A13" t="s">
        <v>12</v>
      </c>
      <c r="B13">
        <f>B8+2</f>
        <v>6</v>
      </c>
      <c r="C13">
        <f>C8*2</f>
        <v>2</v>
      </c>
      <c r="D13">
        <v>3</v>
      </c>
      <c r="F13" t="s">
        <v>25</v>
      </c>
      <c r="G13">
        <f t="shared" si="2"/>
        <v>10</v>
      </c>
      <c r="H13">
        <f>H9*2</f>
        <v>40</v>
      </c>
      <c r="I13">
        <f>I10*1.5</f>
        <v>36</v>
      </c>
    </row>
    <row r="14" spans="1:14" x14ac:dyDescent="0.4">
      <c r="A14" t="s">
        <v>13</v>
      </c>
      <c r="B14">
        <f>B9+2</f>
        <v>6</v>
      </c>
      <c r="C14">
        <f>C9*2</f>
        <v>2</v>
      </c>
      <c r="D14">
        <v>3</v>
      </c>
      <c r="F14" t="s">
        <v>26</v>
      </c>
      <c r="G14">
        <f t="shared" si="2"/>
        <v>10</v>
      </c>
      <c r="H14">
        <f>H10*3</f>
        <v>60</v>
      </c>
      <c r="I14">
        <f>I10*2</f>
        <v>48</v>
      </c>
      <c r="J14" t="s">
        <v>40</v>
      </c>
    </row>
    <row r="15" spans="1:14" x14ac:dyDescent="0.4">
      <c r="A15" t="s">
        <v>14</v>
      </c>
      <c r="B15">
        <f>B10+2</f>
        <v>6</v>
      </c>
      <c r="C15">
        <f>C10*2</f>
        <v>2</v>
      </c>
      <c r="D15">
        <v>3</v>
      </c>
      <c r="J15" t="s">
        <v>38</v>
      </c>
      <c r="N15">
        <v>117</v>
      </c>
    </row>
    <row r="16" spans="1:14" x14ac:dyDescent="0.4">
      <c r="J16" t="s">
        <v>42</v>
      </c>
      <c r="N16">
        <v>72</v>
      </c>
    </row>
    <row r="17" spans="1:14" x14ac:dyDescent="0.4">
      <c r="A17" t="s">
        <v>38</v>
      </c>
      <c r="D17">
        <v>117</v>
      </c>
      <c r="F17" t="s">
        <v>37</v>
      </c>
      <c r="I17">
        <f>SUM(B3:B15,G3:G14)</f>
        <v>155</v>
      </c>
      <c r="J17" t="s">
        <v>43</v>
      </c>
      <c r="N17">
        <v>85</v>
      </c>
    </row>
    <row r="18" spans="1:14" x14ac:dyDescent="0.4">
      <c r="A18" t="s">
        <v>42</v>
      </c>
      <c r="D18">
        <v>168</v>
      </c>
      <c r="F18" t="s">
        <v>44</v>
      </c>
      <c r="I18">
        <f>SUM(C3:C15,H3:H14)</f>
        <v>265</v>
      </c>
    </row>
    <row r="19" spans="1:14" x14ac:dyDescent="0.4">
      <c r="A19" t="s">
        <v>43</v>
      </c>
      <c r="D19">
        <v>145</v>
      </c>
      <c r="F19" t="s">
        <v>45</v>
      </c>
      <c r="I19">
        <f>SUM(D3:D15,I3:I14)</f>
        <v>265</v>
      </c>
      <c r="J19" t="s">
        <v>37</v>
      </c>
      <c r="N19">
        <f>SUM(B3:B15,G3:G11)</f>
        <v>125</v>
      </c>
    </row>
    <row r="20" spans="1:14" x14ac:dyDescent="0.4">
      <c r="J20" t="s">
        <v>50</v>
      </c>
      <c r="N20">
        <f>SUM(C3:C15,H3:H11)</f>
        <v>135</v>
      </c>
    </row>
    <row r="21" spans="1:14" x14ac:dyDescent="0.4">
      <c r="A21" t="s">
        <v>39</v>
      </c>
      <c r="D21" s="1">
        <f>I17/D17</f>
        <v>1.3247863247863247</v>
      </c>
      <c r="J21" t="s">
        <v>51</v>
      </c>
      <c r="N21">
        <f>SUM(D3:D15,I3:I11)</f>
        <v>145</v>
      </c>
    </row>
    <row r="22" spans="1:14" x14ac:dyDescent="0.4">
      <c r="A22" t="s">
        <v>48</v>
      </c>
      <c r="D22" s="1">
        <f>I18/D18</f>
        <v>1.5773809523809523</v>
      </c>
    </row>
    <row r="23" spans="1:14" x14ac:dyDescent="0.4">
      <c r="A23" t="s">
        <v>49</v>
      </c>
      <c r="D23" s="1">
        <f>I19/D19</f>
        <v>1.8275862068965518</v>
      </c>
      <c r="J23" t="s">
        <v>39</v>
      </c>
      <c r="N23" s="1">
        <f>N19/N15</f>
        <v>1.0683760683760684</v>
      </c>
    </row>
    <row r="24" spans="1:14" x14ac:dyDescent="0.4">
      <c r="J24" t="s">
        <v>48</v>
      </c>
      <c r="N24" s="1">
        <f>N20/N16</f>
        <v>1.875</v>
      </c>
    </row>
    <row r="25" spans="1:14" x14ac:dyDescent="0.4">
      <c r="J25" t="s">
        <v>49</v>
      </c>
      <c r="N25" s="1">
        <f>N21/N17</f>
        <v>1.7058823529411764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기본</vt:lpstr>
      <vt:lpstr>할인 이벤트</vt:lpstr>
      <vt:lpstr>스타캐치</vt:lpstr>
      <vt:lpstr>모든 할인 + 스타캐치</vt:lpstr>
      <vt:lpstr>능력치 증가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이세철</dc:creator>
  <cp:lastModifiedBy>이세철</cp:lastModifiedBy>
  <dcterms:created xsi:type="dcterms:W3CDTF">2022-05-21T16:32:22Z</dcterms:created>
  <dcterms:modified xsi:type="dcterms:W3CDTF">2023-05-20T22:03:34Z</dcterms:modified>
</cp:coreProperties>
</file>