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814"/>
  <workbookPr/>
  <mc:AlternateContent xmlns:mc="http://schemas.openxmlformats.org/markup-compatibility/2006">
    <mc:Choice Requires="x15">
      <x15ac:absPath xmlns:x15ac="http://schemas.microsoft.com/office/spreadsheetml/2010/11/ac" url="https://uob-my.sharepoint.com/personal/fg22589_bristol_ac_uk/Documents/Redexplorer/sources/"/>
    </mc:Choice>
  </mc:AlternateContent>
  <xr:revisionPtr revIDLastSave="0" documentId="8_{86A17F68-2C0A-4BB7-B0D6-589081752BC8}" xr6:coauthVersionLast="47" xr6:coauthVersionMax="47" xr10:uidLastSave="{00000000-0000-0000-0000-000000000000}"/>
  <bookViews>
    <workbookView xWindow="-120" yWindow="-16320" windowWidth="29040" windowHeight="15720" xr2:uid="{00000000-000D-0000-FFFF-FFFF00000000}"/>
  </bookViews>
  <sheets>
    <sheet name="Sheet1"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S25" i="1" l="1"/>
  <c r="T25" i="1"/>
  <c r="U25" i="1"/>
  <c r="V25" i="1"/>
  <c r="W25" i="1"/>
  <c r="X25" i="1"/>
  <c r="Y25" i="1"/>
  <c r="R25" i="1"/>
  <c r="S24" i="1"/>
  <c r="T24" i="1"/>
  <c r="U24" i="1"/>
  <c r="V24" i="1"/>
  <c r="W24" i="1"/>
  <c r="X24" i="1"/>
  <c r="Y24" i="1"/>
  <c r="R24" i="1"/>
  <c r="R18" i="1"/>
  <c r="S18" i="1"/>
  <c r="S19" i="1"/>
  <c r="S20" i="1"/>
  <c r="S21" i="1"/>
  <c r="S22" i="1"/>
  <c r="T18" i="1"/>
  <c r="U18" i="1"/>
  <c r="V18" i="1"/>
  <c r="W18" i="1"/>
  <c r="X18" i="1"/>
  <c r="Y18" i="1"/>
  <c r="T19" i="1"/>
  <c r="U19" i="1"/>
  <c r="V19" i="1"/>
  <c r="W19" i="1"/>
  <c r="X19" i="1"/>
  <c r="Y19" i="1"/>
  <c r="T20" i="1"/>
  <c r="U20" i="1"/>
  <c r="V20" i="1"/>
  <c r="W20" i="1"/>
  <c r="X20" i="1"/>
  <c r="Y20" i="1"/>
  <c r="T21" i="1"/>
  <c r="U21" i="1"/>
  <c r="V21" i="1"/>
  <c r="W21" i="1"/>
  <c r="X21" i="1"/>
  <c r="Y21" i="1"/>
  <c r="T22" i="1"/>
  <c r="U22" i="1"/>
  <c r="V22" i="1"/>
  <c r="W22" i="1"/>
  <c r="X22" i="1"/>
  <c r="Y22" i="1"/>
  <c r="R19" i="1"/>
  <c r="R20" i="1"/>
  <c r="R21" i="1"/>
  <c r="R22" i="1"/>
</calcChain>
</file>

<file path=xl/sharedStrings.xml><?xml version="1.0" encoding="utf-8"?>
<sst xmlns="http://schemas.openxmlformats.org/spreadsheetml/2006/main" count="471" uniqueCount="110">
  <si>
    <t>ID</t>
  </si>
  <si>
    <t>Start time</t>
  </si>
  <si>
    <t>Completion time</t>
  </si>
  <si>
    <t>Email</t>
  </si>
  <si>
    <t>Name</t>
  </si>
  <si>
    <t>C</t>
  </si>
  <si>
    <t>C++</t>
  </si>
  <si>
    <t>Java</t>
  </si>
  <si>
    <t>JavaScript</t>
  </si>
  <si>
    <t>TypeScript</t>
  </si>
  <si>
    <t>Python</t>
  </si>
  <si>
    <t>C#</t>
  </si>
  <si>
    <t>Rust</t>
  </si>
  <si>
    <t>Elixr</t>
  </si>
  <si>
    <t>F#</t>
  </si>
  <si>
    <t>Scala</t>
  </si>
  <si>
    <t>OCaml</t>
  </si>
  <si>
    <t>I can program in an imperative language</t>
  </si>
  <si>
    <t>Imperative programming languages are hard to learn</t>
  </si>
  <si>
    <t>I feel like I have an intuitive understanding of how imperative languages work</t>
  </si>
  <si>
    <t>I would prefer to use an imperative programming language over another kind</t>
  </si>
  <si>
    <t>I can program in a functional language</t>
  </si>
  <si>
    <t>Functional programming languages are hard to learn</t>
  </si>
  <si>
    <t>I feel like I have an intuitive understanding of how functional languages work</t>
  </si>
  <si>
    <t>I would prefer to use a functional programming language over another kind</t>
  </si>
  <si>
    <t xml:space="preserve">Choose the most correct option
</t>
  </si>
  <si>
    <t>Do you think functional languages are hard to learn, if so why</t>
  </si>
  <si>
    <t xml:space="preserve">To what extent do you think my project is a useful way to demonstrate the evaluation of functional languages, be honest!
</t>
  </si>
  <si>
    <t xml:space="preserve">Do you think the language is good
</t>
  </si>
  <si>
    <t xml:space="preserve">Do you think the interface is intuitive
</t>
  </si>
  <si>
    <t xml:space="preserve">What do you like about the interface
</t>
  </si>
  <si>
    <t xml:space="preserve">Do you have any things i can improve about the interface
</t>
  </si>
  <si>
    <t xml:space="preserve">What do you like about the language
</t>
  </si>
  <si>
    <t>Do you have any language features you think would make it better. I am intending to add pattern matching, so not that!</t>
  </si>
  <si>
    <t xml:space="preserve">What do you like about the type system
</t>
  </si>
  <si>
    <t xml:space="preserve">Anything i can improve about the type system
</t>
  </si>
  <si>
    <t>anonymous</t>
  </si>
  <si>
    <t>5-Lots</t>
  </si>
  <si>
    <t>4</t>
  </si>
  <si>
    <t>3</t>
  </si>
  <si>
    <t>2</t>
  </si>
  <si>
    <t>1-None</t>
  </si>
  <si>
    <t>Agree</t>
  </si>
  <si>
    <t>Disagree</t>
  </si>
  <si>
    <t>Strongly Disagree</t>
  </si>
  <si>
    <t xml:space="preserve">		I have been formally taught functional programming languages in an academic setting, and I have also explored functional programming outside this</t>
  </si>
  <si>
    <t>5-Very</t>
  </si>
  <si>
    <t>5-Very much</t>
  </si>
  <si>
    <t>Very simple to use and understand</t>
  </si>
  <si>
    <t>Strongly agree</t>
  </si>
  <si>
    <t>Neutral</t>
  </si>
  <si>
    <t>I have been formally taught functional programming languages in an academic setting, and I have not looked at them outside of this</t>
  </si>
  <si>
    <t>3-A bit</t>
  </si>
  <si>
    <t xml:space="preserve">The UI is nice and it is quite intuitive </t>
  </si>
  <si>
    <t>Makes sense, is a good way to show the state of the program evolve, makes it more intuitive if you can watch exactly what your program does</t>
  </si>
  <si>
    <t>I feel the main difficulty in haskell is writing the programs in the first place, once you understand how to do that I feel that seeing the steps the program makes would be something you already understand, so as a teaching tool I'm unsure how effective it is</t>
  </si>
  <si>
    <t>Very distinct purpose, works entirely differently to traditional programming languages and is probably the best in it's field</t>
  </si>
  <si>
    <t>Don't really have a problem as much as it's just not one that naturally makes sense to me</t>
  </si>
  <si>
    <t>For it's purpose, having exact types is helpful and neccesary</t>
  </si>
  <si>
    <t>Don't think so</t>
  </si>
  <si>
    <t>4-Yes</t>
  </si>
  <si>
    <t xml:space="preserve">Simple colours and good contrast for visibility </t>
  </si>
  <si>
    <t>Less long instructions at the beginning and maybe the step through button could be clearer</t>
  </si>
  <si>
    <t xml:space="preserve">Simple to understand </t>
  </si>
  <si>
    <t xml:space="preserve">Well documented </t>
  </si>
  <si>
    <t>The design</t>
  </si>
  <si>
    <t>Could be tested on safari and impelemented on that</t>
  </si>
  <si>
    <t>Great</t>
  </si>
  <si>
    <t>I think it is alright it is easy to use</t>
  </si>
  <si>
    <t>I think it s great</t>
  </si>
  <si>
    <t>Functional programming is a very different way of thinking about computation compared to other programming paradigms.</t>
  </si>
  <si>
    <t>2-Not really</t>
  </si>
  <si>
    <t>You have to think in a fundamentally different way to other language paradigms, and if you’ve grown up using a different one it’s hard to change</t>
  </si>
  <si>
    <t>Good layout, like the ability to choose execution order</t>
  </si>
  <si>
    <t>Put More lazy - less lazy next to the selections</t>
  </si>
  <si>
    <t>It’s haskellish</t>
  </si>
  <si>
    <t>Remove pattern matching</t>
  </si>
  <si>
    <t>System</t>
  </si>
  <si>
    <t>I don't believe so, I believe this comes from perspective. Someone who's learned an imperative or object oriented language may face a greater learning curve than someone completely new to programming but at the same time can find the connections between the respective languages themselves and understand functional languages themselves.
At the same time I feel concepts with functional languages can be hard to interpret as they come from a more theoretical background in category theory.</t>
  </si>
  <si>
    <t>Very clean and explains everything well.</t>
  </si>
  <si>
    <t>Maybe an explanation of what lazy and free choice is.</t>
  </si>
  <si>
    <t>Seems like a really neat idea and is very cool theoretically.</t>
  </si>
  <si>
    <t>It is so different to imperative languages it can feel like relearning coding</t>
  </si>
  <si>
    <t>The fact it's on a webpage with clear buttons</t>
  </si>
  <si>
    <t>Yes, because they have a fundamentally unintuitive and different nature to other programming languages.</t>
  </si>
  <si>
    <t>The buttons are clear and large, and the projects leads you into reading the welcome very well.</t>
  </si>
  <si>
    <t>Some less sandboxy guide to show off the type inference</t>
  </si>
  <si>
    <t>It's more clear than Haskell.</t>
  </si>
  <si>
    <t>None come to mind.</t>
  </si>
  <si>
    <t>Its inference is robust.</t>
  </si>
  <si>
    <t>An optional tutorial/ guide</t>
  </si>
  <si>
    <t>U need to be very specific with what you write</t>
  </si>
  <si>
    <t>Clearly defined areas</t>
  </si>
  <si>
    <t>Move the buttons to a more accessible spot</t>
  </si>
  <si>
    <t>Very different to non functional languages so you need to think a bit differently when writing them</t>
  </si>
  <si>
    <t>Clean, no unnecessary buttons, text etc</t>
  </si>
  <si>
    <t>Make sure the text doesnt overflow buttons, maybe limit the number of recursion</t>
  </si>
  <si>
    <t>Easily readable</t>
  </si>
  <si>
    <t>Prevents bugs</t>
  </si>
  <si>
    <t>I have never formally been taught functional programming, but I have explored using them anyway.</t>
  </si>
  <si>
    <t>Most people don't begin by learning functional languagss, so a functional paradigm is difficult to adapt to.</t>
  </si>
  <si>
    <t>They get complex in later stages of studying it</t>
  </si>
  <si>
    <t>It looks clean</t>
  </si>
  <si>
    <t>It can be better but I don’t know what to add</t>
  </si>
  <si>
    <t>It is good</t>
  </si>
  <si>
    <t>yes they are hard to learn but also I don’t enjoy coding in it. But this project did help me understand it a bit better.</t>
  </si>
  <si>
    <t>highlights changes in red</t>
  </si>
  <si>
    <t>Strongly Agree</t>
  </si>
  <si>
    <t>Strongly/Agree</t>
  </si>
  <si>
    <t>Strongly/Disagree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</si>
</sst>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 h:mm:ss"/>
  </numFmts>
  <fonts count="3">
    <font>
      <sz val="11"/>
      <color theme="1"/>
      <name val="Calibri"/>
      <family val="2"/>
      <scheme val="minor"/>
    </font>
    <font>
      <b/>
      <sz val="11"/>
      <color rgb="FFFFFFFF"/>
      <name val="Calibri"/>
      <family val="2"/>
      <scheme val="minor"/>
    </font>
    <font>
      <sz val="11"/>
      <color rgb="FF000000"/>
      <name val="Calibri"/>
      <family val="2"/>
      <scheme val="minor"/>
    </font>
  </fonts>
  <fills count="4">
    <fill>
      <patternFill patternType="none"/>
    </fill>
    <fill>
      <patternFill patternType="gray125"/>
    </fill>
    <fill>
      <patternFill patternType="solid">
        <fgColor rgb="FF5B9BD5"/>
        <bgColor rgb="FF5B9BD5"/>
      </patternFill>
    </fill>
    <fill>
      <patternFill patternType="solid">
        <fgColor rgb="FFDDEBF7"/>
        <bgColor rgb="FFDDEBF7"/>
      </patternFill>
    </fill>
  </fills>
  <borders count="1">
    <border>
      <left/>
      <right/>
      <top/>
      <bottom/>
      <diagonal/>
    </border>
  </borders>
  <cellStyleXfs count="1">
    <xf numFmtId="0" fontId="0" fillId="0" borderId="0"/>
  </cellStyleXfs>
  <cellXfs count="6">
    <xf numFmtId="0" fontId="0" fillId="0" borderId="0" xfId="0"/>
    <xf numFmtId="164" fontId="0" fillId="0" borderId="0" xfId="0" applyNumberFormat="1"/>
    <xf numFmtId="0" fontId="0" fillId="0" borderId="0" xfId="0" quotePrefix="1"/>
    <xf numFmtId="0" fontId="1" fillId="2" borderId="0" xfId="0" applyFont="1" applyFill="1"/>
    <xf numFmtId="0" fontId="2" fillId="3" borderId="0" xfId="0" applyFont="1" applyFill="1"/>
    <xf numFmtId="0" fontId="2" fillId="0" borderId="0" xfId="0" applyFont="1"/>
  </cellXfs>
  <cellStyles count="1">
    <cellStyle name="Normal" xfId="0" builtinId="0"/>
  </cellStyles>
  <dxfs count="28">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m/d/yy\ h:mm:ss"/>
    </dxf>
    <dxf>
      <numFmt numFmtId="164" formatCode="m/d/yy\ h:mm:ss"/>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AJ16" totalsRowShown="0">
  <autoFilter ref="A1:AJ16" xr:uid="{00000000-0009-0000-0100-000001000000}"/>
  <tableColumns count="36">
    <tableColumn id="1" xr3:uid="{00000000-0010-0000-0000-000001000000}" name="ID" dataDxfId="27"/>
    <tableColumn id="2" xr3:uid="{00000000-0010-0000-0000-000002000000}" name="Start time" dataDxfId="26"/>
    <tableColumn id="3" xr3:uid="{00000000-0010-0000-0000-000003000000}" name="Completion time" dataDxfId="25"/>
    <tableColumn id="4" xr3:uid="{00000000-0010-0000-0000-000004000000}" name="Email" dataDxfId="24"/>
    <tableColumn id="5" xr3:uid="{00000000-0010-0000-0000-000005000000}" name="Name" dataDxfId="23"/>
    <tableColumn id="6" xr3:uid="{00000000-0010-0000-0000-000006000000}" name="C" dataDxfId="22"/>
    <tableColumn id="7" xr3:uid="{00000000-0010-0000-0000-000007000000}" name="C++" dataDxfId="21"/>
    <tableColumn id="8" xr3:uid="{00000000-0010-0000-0000-000008000000}" name="Java" dataDxfId="20"/>
    <tableColumn id="9" xr3:uid="{00000000-0010-0000-0000-000009000000}" name="JavaScript" dataDxfId="19"/>
    <tableColumn id="10" xr3:uid="{00000000-0010-0000-0000-00000A000000}" name="TypeScript" dataDxfId="18"/>
    <tableColumn id="11" xr3:uid="{00000000-0010-0000-0000-00000B000000}" name="Python" dataDxfId="17"/>
    <tableColumn id="12" xr3:uid="{00000000-0010-0000-0000-00000C000000}" name="C#" dataDxfId="16"/>
    <tableColumn id="13" xr3:uid="{00000000-0010-0000-0000-00000D000000}" name="Rust" dataDxfId="15"/>
    <tableColumn id="14" xr3:uid="{00000000-0010-0000-0000-00000E000000}" name="Elixr" dataDxfId="14"/>
    <tableColumn id="15" xr3:uid="{00000000-0010-0000-0000-00000F000000}" name="F#" dataDxfId="13"/>
    <tableColumn id="16" xr3:uid="{00000000-0010-0000-0000-000010000000}" name="Scala" dataDxfId="12"/>
    <tableColumn id="17" xr3:uid="{00000000-0010-0000-0000-000011000000}" name="OCaml" dataDxfId="11"/>
    <tableColumn id="18" xr3:uid="{00000000-0010-0000-0000-000012000000}" name="I can program in an imperative language"/>
    <tableColumn id="19" xr3:uid="{00000000-0010-0000-0000-000013000000}" name="Imperative programming languages are hard to learn"/>
    <tableColumn id="20" xr3:uid="{00000000-0010-0000-0000-000014000000}" name="I feel like I have an intuitive understanding of how imperative languages work"/>
    <tableColumn id="21" xr3:uid="{00000000-0010-0000-0000-000015000000}" name="I would prefer to use an imperative programming language over another kind"/>
    <tableColumn id="37" xr3:uid="{C0A60A00-5547-453B-8EAE-F7319D7D8280}" name="I can program in a functional language"/>
    <tableColumn id="36" xr3:uid="{91C63A82-7443-4702-A96D-8FB1CCA00BE7}" name="Functional programming languages are hard to learn"/>
    <tableColumn id="35" xr3:uid="{8D8E3804-7337-42BA-AB1A-EEDA8FFFC965}" name="I feel like I have an intuitive understanding of how functional languages work"/>
    <tableColumn id="34" xr3:uid="{4833585F-A842-4E53-8978-EF6ADEB57804}" name="I would prefer to use a functional programming language over another kind"/>
    <tableColumn id="22" xr3:uid="{00000000-0010-0000-0000-000016000000}" name="Choose the most correct option_x000a_" dataDxfId="10"/>
    <tableColumn id="23" xr3:uid="{00000000-0010-0000-0000-000017000000}" name="Do you think functional languages are hard to learn, if so why" dataDxfId="9"/>
    <tableColumn id="24" xr3:uid="{00000000-0010-0000-0000-000018000000}" name="To what extent do you think my project is a useful way to demonstrate the evaluation of functional languages, be honest!_x000a_" dataDxfId="8"/>
    <tableColumn id="25" xr3:uid="{00000000-0010-0000-0000-000019000000}" name="Do you think the language is good_x000a_" dataDxfId="7"/>
    <tableColumn id="26" xr3:uid="{00000000-0010-0000-0000-00001A000000}" name="Do you think the interface is intuitive_x000a_" dataDxfId="6"/>
    <tableColumn id="27" xr3:uid="{00000000-0010-0000-0000-00001B000000}" name="What do you like about the interface_x000a_" dataDxfId="5"/>
    <tableColumn id="28" xr3:uid="{00000000-0010-0000-0000-00001C000000}" name="Do you have any things i can improve about the interface_x000a_" dataDxfId="4"/>
    <tableColumn id="29" xr3:uid="{00000000-0010-0000-0000-00001D000000}" name="What do you like about the language_x000a_" dataDxfId="3"/>
    <tableColumn id="30" xr3:uid="{00000000-0010-0000-0000-00001E000000}" name="Do you have any language features you think would make it better. I am intending to add pattern matching, so not that!" dataDxfId="2"/>
    <tableColumn id="31" xr3:uid="{00000000-0010-0000-0000-00001F000000}" name="What do you like about the type system_x000a_" dataDxfId="1"/>
    <tableColumn id="32" xr3:uid="{00000000-0010-0000-0000-000020000000}" name="Anything i can improve about the type system_x000a_"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J25"/>
  <sheetViews>
    <sheetView tabSelected="1" topLeftCell="AA1" workbookViewId="0">
      <selection activeCell="R17" sqref="R17"/>
    </sheetView>
  </sheetViews>
  <sheetFormatPr defaultRowHeight="14.45"/>
  <cols>
    <col min="1" max="1" width="20.42578125" customWidth="1"/>
    <col min="2" max="30" width="20" bestFit="1" customWidth="1"/>
    <col min="31" max="31" width="79.7109375" customWidth="1"/>
    <col min="32" max="32" width="101.7109375" customWidth="1"/>
  </cols>
  <sheetData>
    <row r="1" spans="1:36">
      <c r="A1" t="s">
        <v>0</v>
      </c>
      <c r="B1" t="s">
        <v>1</v>
      </c>
      <c r="C1" t="s">
        <v>2</v>
      </c>
      <c r="D1" t="s">
        <v>3</v>
      </c>
      <c r="E1" t="s">
        <v>4</v>
      </c>
      <c r="F1" t="s">
        <v>5</v>
      </c>
      <c r="G1" t="s">
        <v>6</v>
      </c>
      <c r="H1" t="s">
        <v>7</v>
      </c>
      <c r="I1" t="s">
        <v>8</v>
      </c>
      <c r="J1" t="s">
        <v>9</v>
      </c>
      <c r="K1" t="s">
        <v>10</v>
      </c>
      <c r="L1" t="s">
        <v>11</v>
      </c>
      <c r="M1" t="s">
        <v>12</v>
      </c>
      <c r="N1" t="s">
        <v>13</v>
      </c>
      <c r="O1" t="s">
        <v>14</v>
      </c>
      <c r="P1" t="s">
        <v>15</v>
      </c>
      <c r="Q1" t="s">
        <v>16</v>
      </c>
      <c r="R1" s="3" t="s">
        <v>17</v>
      </c>
      <c r="S1" s="3" t="s">
        <v>18</v>
      </c>
      <c r="T1" s="3" t="s">
        <v>19</v>
      </c>
      <c r="U1" s="3" t="s">
        <v>20</v>
      </c>
      <c r="V1" s="3" t="s">
        <v>21</v>
      </c>
      <c r="W1" s="3" t="s">
        <v>22</v>
      </c>
      <c r="X1" s="3" t="s">
        <v>23</v>
      </c>
      <c r="Y1" s="3" t="s">
        <v>24</v>
      </c>
      <c r="Z1" t="s">
        <v>25</v>
      </c>
      <c r="AA1" t="s">
        <v>26</v>
      </c>
      <c r="AB1" t="s">
        <v>27</v>
      </c>
      <c r="AC1" t="s">
        <v>28</v>
      </c>
      <c r="AD1" t="s">
        <v>29</v>
      </c>
      <c r="AE1" t="s">
        <v>30</v>
      </c>
      <c r="AF1" t="s">
        <v>31</v>
      </c>
      <c r="AG1" t="s">
        <v>32</v>
      </c>
      <c r="AH1" t="s">
        <v>33</v>
      </c>
      <c r="AI1" t="s">
        <v>34</v>
      </c>
      <c r="AJ1" t="s">
        <v>35</v>
      </c>
    </row>
    <row r="2" spans="1:36">
      <c r="A2">
        <v>1</v>
      </c>
      <c r="B2" s="1">
        <v>45693.593020833301</v>
      </c>
      <c r="C2" s="1">
        <v>45693.594710648104</v>
      </c>
      <c r="D2" t="s">
        <v>36</v>
      </c>
      <c r="F2" t="s">
        <v>37</v>
      </c>
      <c r="G2" t="s">
        <v>37</v>
      </c>
      <c r="H2" t="s">
        <v>37</v>
      </c>
      <c r="I2" s="2" t="s">
        <v>38</v>
      </c>
      <c r="J2" t="s">
        <v>37</v>
      </c>
      <c r="K2" s="2" t="s">
        <v>39</v>
      </c>
      <c r="L2" s="2" t="s">
        <v>39</v>
      </c>
      <c r="M2" s="2" t="s">
        <v>40</v>
      </c>
      <c r="N2" t="s">
        <v>41</v>
      </c>
      <c r="O2" t="s">
        <v>41</v>
      </c>
      <c r="P2" t="s">
        <v>41</v>
      </c>
      <c r="Q2" t="s">
        <v>41</v>
      </c>
      <c r="R2" s="4" t="s">
        <v>42</v>
      </c>
      <c r="S2" s="4" t="s">
        <v>43</v>
      </c>
      <c r="T2" s="4" t="s">
        <v>42</v>
      </c>
      <c r="U2" s="4" t="s">
        <v>42</v>
      </c>
      <c r="V2" s="4" t="s">
        <v>43</v>
      </c>
      <c r="W2" s="4" t="s">
        <v>42</v>
      </c>
      <c r="X2" s="4" t="s">
        <v>43</v>
      </c>
      <c r="Y2" s="4" t="s">
        <v>44</v>
      </c>
      <c r="Z2" t="s">
        <v>45</v>
      </c>
      <c r="AB2" t="s">
        <v>46</v>
      </c>
      <c r="AC2" t="s">
        <v>47</v>
      </c>
      <c r="AD2" t="s">
        <v>47</v>
      </c>
      <c r="AE2" t="s">
        <v>48</v>
      </c>
    </row>
    <row r="3" spans="1:36">
      <c r="A3">
        <v>2</v>
      </c>
      <c r="B3" s="1">
        <v>45693.593275462998</v>
      </c>
      <c r="C3" s="1">
        <v>45693.596851851798</v>
      </c>
      <c r="D3" t="s">
        <v>36</v>
      </c>
      <c r="F3" s="2" t="s">
        <v>39</v>
      </c>
      <c r="G3" t="s">
        <v>37</v>
      </c>
      <c r="H3" s="2" t="s">
        <v>39</v>
      </c>
      <c r="I3" s="2" t="s">
        <v>38</v>
      </c>
      <c r="J3" s="2" t="s">
        <v>38</v>
      </c>
      <c r="K3" s="2" t="s">
        <v>38</v>
      </c>
      <c r="L3" s="2" t="s">
        <v>40</v>
      </c>
      <c r="M3" t="s">
        <v>41</v>
      </c>
      <c r="N3" t="s">
        <v>41</v>
      </c>
      <c r="O3" t="s">
        <v>41</v>
      </c>
      <c r="P3" t="s">
        <v>41</v>
      </c>
      <c r="Q3" t="s">
        <v>41</v>
      </c>
      <c r="R3" s="5" t="s">
        <v>49</v>
      </c>
      <c r="S3" s="5" t="s">
        <v>50</v>
      </c>
      <c r="T3" s="5" t="s">
        <v>49</v>
      </c>
      <c r="U3" s="5" t="s">
        <v>42</v>
      </c>
      <c r="V3" s="5" t="s">
        <v>49</v>
      </c>
      <c r="W3" s="5" t="s">
        <v>50</v>
      </c>
      <c r="X3" s="5" t="s">
        <v>42</v>
      </c>
      <c r="Y3" s="5" t="s">
        <v>43</v>
      </c>
      <c r="Z3" t="s">
        <v>51</v>
      </c>
      <c r="AB3" s="2" t="s">
        <v>38</v>
      </c>
      <c r="AC3" t="s">
        <v>52</v>
      </c>
      <c r="AD3" t="s">
        <v>47</v>
      </c>
      <c r="AE3" t="s">
        <v>53</v>
      </c>
    </row>
    <row r="4" spans="1:36">
      <c r="A4">
        <v>3</v>
      </c>
      <c r="B4" s="1">
        <v>45693.600312499999</v>
      </c>
      <c r="C4" s="1">
        <v>45693.605277777802</v>
      </c>
      <c r="D4" t="s">
        <v>36</v>
      </c>
      <c r="F4" s="2" t="s">
        <v>39</v>
      </c>
      <c r="G4" s="2" t="s">
        <v>38</v>
      </c>
      <c r="H4" s="2" t="s">
        <v>39</v>
      </c>
      <c r="I4" t="s">
        <v>41</v>
      </c>
      <c r="J4" t="s">
        <v>41</v>
      </c>
      <c r="K4" s="2" t="s">
        <v>39</v>
      </c>
      <c r="L4" t="s">
        <v>37</v>
      </c>
      <c r="M4" t="s">
        <v>41</v>
      </c>
      <c r="N4" t="s">
        <v>41</v>
      </c>
      <c r="O4" t="s">
        <v>41</v>
      </c>
      <c r="P4" t="s">
        <v>41</v>
      </c>
      <c r="Q4" t="s">
        <v>41</v>
      </c>
      <c r="R4" s="4" t="s">
        <v>42</v>
      </c>
      <c r="S4" s="4" t="s">
        <v>44</v>
      </c>
      <c r="T4" s="4" t="s">
        <v>42</v>
      </c>
      <c r="U4" s="4" t="s">
        <v>43</v>
      </c>
      <c r="V4" s="4" t="s">
        <v>42</v>
      </c>
      <c r="W4" s="4" t="s">
        <v>50</v>
      </c>
      <c r="X4" s="4" t="s">
        <v>42</v>
      </c>
      <c r="Y4" s="4" t="s">
        <v>43</v>
      </c>
      <c r="Z4" t="s">
        <v>51</v>
      </c>
      <c r="AB4" s="2" t="s">
        <v>38</v>
      </c>
      <c r="AC4" t="s">
        <v>52</v>
      </c>
      <c r="AD4" t="s">
        <v>52</v>
      </c>
      <c r="AE4" t="s">
        <v>54</v>
      </c>
      <c r="AF4" t="s">
        <v>55</v>
      </c>
      <c r="AG4" t="s">
        <v>56</v>
      </c>
      <c r="AH4" t="s">
        <v>57</v>
      </c>
      <c r="AI4" t="s">
        <v>58</v>
      </c>
      <c r="AJ4" t="s">
        <v>59</v>
      </c>
    </row>
    <row r="5" spans="1:36">
      <c r="A5">
        <v>4</v>
      </c>
      <c r="B5" s="1">
        <v>45693.604513888902</v>
      </c>
      <c r="C5" s="1">
        <v>45693.605856481503</v>
      </c>
      <c r="D5" t="s">
        <v>36</v>
      </c>
      <c r="F5" s="2" t="s">
        <v>40</v>
      </c>
      <c r="G5" s="2" t="s">
        <v>40</v>
      </c>
      <c r="H5" t="s">
        <v>37</v>
      </c>
      <c r="I5" t="s">
        <v>37</v>
      </c>
      <c r="J5" s="2" t="s">
        <v>38</v>
      </c>
      <c r="K5" t="s">
        <v>37</v>
      </c>
      <c r="L5" t="s">
        <v>41</v>
      </c>
      <c r="M5" t="s">
        <v>41</v>
      </c>
      <c r="N5" t="s">
        <v>41</v>
      </c>
      <c r="O5" t="s">
        <v>41</v>
      </c>
      <c r="P5" t="s">
        <v>41</v>
      </c>
      <c r="Q5" s="2" t="s">
        <v>39</v>
      </c>
      <c r="R5" s="5" t="s">
        <v>43</v>
      </c>
      <c r="S5" s="5" t="s">
        <v>49</v>
      </c>
      <c r="T5" s="5" t="s">
        <v>44</v>
      </c>
      <c r="U5" s="5" t="s">
        <v>42</v>
      </c>
      <c r="V5" s="5" t="s">
        <v>43</v>
      </c>
      <c r="W5" s="5" t="s">
        <v>49</v>
      </c>
      <c r="X5" s="5" t="s">
        <v>43</v>
      </c>
      <c r="Y5" s="5" t="s">
        <v>43</v>
      </c>
      <c r="Z5" t="s">
        <v>51</v>
      </c>
      <c r="AB5" t="s">
        <v>46</v>
      </c>
      <c r="AC5" t="s">
        <v>60</v>
      </c>
      <c r="AD5" t="s">
        <v>52</v>
      </c>
      <c r="AE5" t="s">
        <v>61</v>
      </c>
      <c r="AF5" t="s">
        <v>62</v>
      </c>
      <c r="AG5" t="s">
        <v>63</v>
      </c>
      <c r="AI5" t="s">
        <v>64</v>
      </c>
    </row>
    <row r="6" spans="1:36">
      <c r="A6">
        <v>5</v>
      </c>
      <c r="B6" s="1">
        <v>45693.604537036997</v>
      </c>
      <c r="C6" s="1">
        <v>45693.606689814798</v>
      </c>
      <c r="D6" t="s">
        <v>36</v>
      </c>
      <c r="F6" s="2" t="s">
        <v>39</v>
      </c>
      <c r="G6" t="s">
        <v>41</v>
      </c>
      <c r="H6" s="2" t="s">
        <v>40</v>
      </c>
      <c r="I6" t="s">
        <v>41</v>
      </c>
      <c r="J6" t="s">
        <v>41</v>
      </c>
      <c r="K6" s="2" t="s">
        <v>40</v>
      </c>
      <c r="L6" t="s">
        <v>41</v>
      </c>
      <c r="M6" t="s">
        <v>41</v>
      </c>
      <c r="N6" t="s">
        <v>41</v>
      </c>
      <c r="O6" t="s">
        <v>41</v>
      </c>
      <c r="P6" t="s">
        <v>41</v>
      </c>
      <c r="Q6" s="2" t="s">
        <v>38</v>
      </c>
      <c r="R6" s="4" t="s">
        <v>42</v>
      </c>
      <c r="S6" s="4" t="s">
        <v>42</v>
      </c>
      <c r="T6" s="4" t="s">
        <v>42</v>
      </c>
      <c r="U6" s="4" t="s">
        <v>42</v>
      </c>
      <c r="V6" s="4" t="s">
        <v>42</v>
      </c>
      <c r="W6" s="4" t="s">
        <v>42</v>
      </c>
      <c r="X6" s="4" t="s">
        <v>42</v>
      </c>
      <c r="Y6" s="4" t="s">
        <v>43</v>
      </c>
      <c r="Z6" t="s">
        <v>45</v>
      </c>
      <c r="AB6" s="2" t="s">
        <v>39</v>
      </c>
      <c r="AC6" t="s">
        <v>60</v>
      </c>
      <c r="AD6" t="s">
        <v>60</v>
      </c>
      <c r="AE6" t="s">
        <v>65</v>
      </c>
      <c r="AF6" t="s">
        <v>66</v>
      </c>
      <c r="AG6" t="s">
        <v>67</v>
      </c>
      <c r="AI6" t="s">
        <v>68</v>
      </c>
      <c r="AJ6" t="s">
        <v>69</v>
      </c>
    </row>
    <row r="7" spans="1:36">
      <c r="A7">
        <v>6</v>
      </c>
      <c r="B7" s="1">
        <v>45693.606539351902</v>
      </c>
      <c r="C7" s="1">
        <v>45693.614583333299</v>
      </c>
      <c r="D7" t="s">
        <v>36</v>
      </c>
      <c r="F7" s="2" t="s">
        <v>39</v>
      </c>
      <c r="G7" s="2" t="s">
        <v>39</v>
      </c>
      <c r="H7" s="2" t="s">
        <v>39</v>
      </c>
      <c r="I7" s="2" t="s">
        <v>38</v>
      </c>
      <c r="J7" s="2" t="s">
        <v>38</v>
      </c>
      <c r="K7" t="s">
        <v>37</v>
      </c>
      <c r="L7" t="s">
        <v>41</v>
      </c>
      <c r="M7" t="s">
        <v>41</v>
      </c>
      <c r="N7" t="s">
        <v>41</v>
      </c>
      <c r="O7" t="s">
        <v>41</v>
      </c>
      <c r="P7" t="s">
        <v>41</v>
      </c>
      <c r="Q7" t="s">
        <v>41</v>
      </c>
      <c r="R7" s="5" t="s">
        <v>49</v>
      </c>
      <c r="S7" s="5" t="s">
        <v>43</v>
      </c>
      <c r="T7" s="5" t="s">
        <v>42</v>
      </c>
      <c r="U7" s="5" t="s">
        <v>42</v>
      </c>
      <c r="V7" s="5" t="s">
        <v>42</v>
      </c>
      <c r="W7" s="5" t="s">
        <v>50</v>
      </c>
      <c r="X7" s="5" t="s">
        <v>50</v>
      </c>
      <c r="Y7" s="5" t="s">
        <v>44</v>
      </c>
      <c r="Z7" t="s">
        <v>51</v>
      </c>
      <c r="AA7" t="s">
        <v>70</v>
      </c>
      <c r="AB7" s="2" t="s">
        <v>38</v>
      </c>
      <c r="AC7" t="s">
        <v>52</v>
      </c>
      <c r="AD7" t="s">
        <v>71</v>
      </c>
    </row>
    <row r="8" spans="1:36">
      <c r="A8">
        <v>7</v>
      </c>
      <c r="B8" s="1">
        <v>45693.615682870397</v>
      </c>
      <c r="C8" s="1">
        <v>45693.622314814798</v>
      </c>
      <c r="D8" t="s">
        <v>36</v>
      </c>
      <c r="F8" s="2" t="s">
        <v>39</v>
      </c>
      <c r="G8" s="2" t="s">
        <v>40</v>
      </c>
      <c r="H8" s="2" t="s">
        <v>39</v>
      </c>
      <c r="I8" s="2" t="s">
        <v>40</v>
      </c>
      <c r="J8" t="s">
        <v>41</v>
      </c>
      <c r="K8" s="2" t="s">
        <v>38</v>
      </c>
      <c r="L8" s="2" t="s">
        <v>40</v>
      </c>
      <c r="M8" t="s">
        <v>41</v>
      </c>
      <c r="N8" t="s">
        <v>41</v>
      </c>
      <c r="O8" t="s">
        <v>41</v>
      </c>
      <c r="P8" t="s">
        <v>41</v>
      </c>
      <c r="Q8" t="s">
        <v>41</v>
      </c>
      <c r="R8" s="4" t="s">
        <v>42</v>
      </c>
      <c r="S8" s="4" t="s">
        <v>50</v>
      </c>
      <c r="T8" s="4" t="s">
        <v>42</v>
      </c>
      <c r="U8" s="4" t="s">
        <v>50</v>
      </c>
      <c r="V8" s="4" t="s">
        <v>50</v>
      </c>
      <c r="W8" s="4" t="s">
        <v>49</v>
      </c>
      <c r="X8" s="4" t="s">
        <v>43</v>
      </c>
      <c r="Y8" s="4" t="s">
        <v>42</v>
      </c>
      <c r="Z8" t="s">
        <v>51</v>
      </c>
      <c r="AA8" t="s">
        <v>72</v>
      </c>
      <c r="AB8" t="s">
        <v>46</v>
      </c>
      <c r="AC8" t="s">
        <v>60</v>
      </c>
      <c r="AD8" t="s">
        <v>47</v>
      </c>
      <c r="AE8" t="s">
        <v>73</v>
      </c>
      <c r="AF8" t="s">
        <v>74</v>
      </c>
      <c r="AG8" t="s">
        <v>75</v>
      </c>
      <c r="AH8" t="s">
        <v>76</v>
      </c>
      <c r="AI8" t="s">
        <v>77</v>
      </c>
      <c r="AJ8" t="s">
        <v>77</v>
      </c>
    </row>
    <row r="9" spans="1:36">
      <c r="A9">
        <v>8</v>
      </c>
      <c r="B9" s="1">
        <v>45693.619687500002</v>
      </c>
      <c r="C9" s="1">
        <v>45693.622766203698</v>
      </c>
      <c r="D9" t="s">
        <v>36</v>
      </c>
      <c r="F9" t="s">
        <v>37</v>
      </c>
      <c r="G9" s="2" t="s">
        <v>39</v>
      </c>
      <c r="H9" t="s">
        <v>37</v>
      </c>
      <c r="I9" s="2" t="s">
        <v>39</v>
      </c>
      <c r="J9" s="2" t="s">
        <v>38</v>
      </c>
      <c r="K9" t="s">
        <v>37</v>
      </c>
      <c r="L9" s="2" t="s">
        <v>39</v>
      </c>
      <c r="M9" s="2" t="s">
        <v>38</v>
      </c>
      <c r="N9" s="2" t="s">
        <v>38</v>
      </c>
      <c r="O9" s="2" t="s">
        <v>39</v>
      </c>
      <c r="P9" s="2" t="s">
        <v>38</v>
      </c>
      <c r="Q9" t="s">
        <v>37</v>
      </c>
      <c r="R9" s="5" t="s">
        <v>42</v>
      </c>
      <c r="S9" s="5" t="s">
        <v>43</v>
      </c>
      <c r="T9" s="5" t="s">
        <v>42</v>
      </c>
      <c r="U9" s="5" t="s">
        <v>42</v>
      </c>
      <c r="V9" s="5" t="s">
        <v>50</v>
      </c>
      <c r="W9" s="5" t="s">
        <v>42</v>
      </c>
      <c r="X9" s="5" t="s">
        <v>50</v>
      </c>
      <c r="Y9" s="5" t="s">
        <v>44</v>
      </c>
      <c r="Z9" t="s">
        <v>45</v>
      </c>
      <c r="AA9" t="s">
        <v>78</v>
      </c>
      <c r="AB9" t="s">
        <v>46</v>
      </c>
      <c r="AC9" t="s">
        <v>60</v>
      </c>
      <c r="AD9" t="s">
        <v>47</v>
      </c>
      <c r="AE9" t="s">
        <v>79</v>
      </c>
      <c r="AF9" t="s">
        <v>80</v>
      </c>
      <c r="AG9" t="s">
        <v>81</v>
      </c>
    </row>
    <row r="10" spans="1:36">
      <c r="A10">
        <v>9</v>
      </c>
      <c r="B10" s="1">
        <v>45693.615937499999</v>
      </c>
      <c r="C10" s="1">
        <v>45693.623506944401</v>
      </c>
      <c r="D10" t="s">
        <v>36</v>
      </c>
      <c r="F10" s="2" t="s">
        <v>40</v>
      </c>
      <c r="G10" s="2" t="s">
        <v>39</v>
      </c>
      <c r="H10" s="2" t="s">
        <v>39</v>
      </c>
      <c r="I10" s="2" t="s">
        <v>38</v>
      </c>
      <c r="J10" s="2" t="s">
        <v>40</v>
      </c>
      <c r="K10" t="s">
        <v>37</v>
      </c>
      <c r="L10" t="s">
        <v>37</v>
      </c>
      <c r="M10" t="s">
        <v>41</v>
      </c>
      <c r="N10" t="s">
        <v>41</v>
      </c>
      <c r="O10" t="s">
        <v>41</v>
      </c>
      <c r="P10" t="s">
        <v>41</v>
      </c>
      <c r="Q10" t="s">
        <v>41</v>
      </c>
      <c r="R10" s="4" t="s">
        <v>49</v>
      </c>
      <c r="S10" s="4" t="s">
        <v>44</v>
      </c>
      <c r="T10" s="4" t="s">
        <v>49</v>
      </c>
      <c r="U10" s="4" t="s">
        <v>49</v>
      </c>
      <c r="V10" s="4" t="s">
        <v>42</v>
      </c>
      <c r="W10" s="4" t="s">
        <v>43</v>
      </c>
      <c r="X10" s="4" t="s">
        <v>50</v>
      </c>
      <c r="Y10" s="4" t="s">
        <v>43</v>
      </c>
      <c r="Z10" t="s">
        <v>51</v>
      </c>
      <c r="AA10" t="s">
        <v>82</v>
      </c>
      <c r="AB10" t="s">
        <v>46</v>
      </c>
      <c r="AC10" t="s">
        <v>47</v>
      </c>
      <c r="AD10" t="s">
        <v>60</v>
      </c>
      <c r="AE10" t="s">
        <v>83</v>
      </c>
    </row>
    <row r="11" spans="1:36">
      <c r="A11">
        <v>10</v>
      </c>
      <c r="B11" s="1">
        <v>45693.6254976852</v>
      </c>
      <c r="C11" s="1">
        <v>45693.629004629598</v>
      </c>
      <c r="D11" t="s">
        <v>36</v>
      </c>
      <c r="F11" s="2" t="s">
        <v>39</v>
      </c>
      <c r="G11" s="2" t="s">
        <v>38</v>
      </c>
      <c r="H11" s="2" t="s">
        <v>38</v>
      </c>
      <c r="I11" s="2" t="s">
        <v>40</v>
      </c>
      <c r="J11" t="s">
        <v>41</v>
      </c>
      <c r="K11" s="2" t="s">
        <v>39</v>
      </c>
      <c r="L11" s="2" t="s">
        <v>40</v>
      </c>
      <c r="M11" t="s">
        <v>41</v>
      </c>
      <c r="N11" t="s">
        <v>41</v>
      </c>
      <c r="O11" t="s">
        <v>41</v>
      </c>
      <c r="P11" t="s">
        <v>41</v>
      </c>
      <c r="Q11" t="s">
        <v>41</v>
      </c>
      <c r="R11" s="5" t="s">
        <v>42</v>
      </c>
      <c r="S11" s="5" t="s">
        <v>50</v>
      </c>
      <c r="T11" s="5" t="s">
        <v>49</v>
      </c>
      <c r="U11" s="5" t="s">
        <v>49</v>
      </c>
      <c r="V11" s="5" t="s">
        <v>49</v>
      </c>
      <c r="W11" s="5" t="s">
        <v>43</v>
      </c>
      <c r="X11" s="5" t="s">
        <v>49</v>
      </c>
      <c r="Y11" s="5" t="s">
        <v>43</v>
      </c>
      <c r="Z11" t="s">
        <v>51</v>
      </c>
      <c r="AA11" t="s">
        <v>84</v>
      </c>
      <c r="AB11" s="2" t="s">
        <v>38</v>
      </c>
      <c r="AC11" t="s">
        <v>47</v>
      </c>
      <c r="AD11" t="s">
        <v>60</v>
      </c>
      <c r="AE11" t="s">
        <v>85</v>
      </c>
      <c r="AF11" t="s">
        <v>86</v>
      </c>
      <c r="AG11" t="s">
        <v>87</v>
      </c>
      <c r="AH11" t="s">
        <v>88</v>
      </c>
      <c r="AI11" t="s">
        <v>89</v>
      </c>
      <c r="AJ11" t="s">
        <v>90</v>
      </c>
    </row>
    <row r="12" spans="1:36">
      <c r="A12">
        <v>11</v>
      </c>
      <c r="B12" s="1">
        <v>45693.636354166701</v>
      </c>
      <c r="C12" s="1">
        <v>45693.638414351903</v>
      </c>
      <c r="D12" t="s">
        <v>36</v>
      </c>
      <c r="F12" s="2" t="s">
        <v>38</v>
      </c>
      <c r="G12" s="2" t="s">
        <v>38</v>
      </c>
      <c r="H12" s="2" t="s">
        <v>39</v>
      </c>
      <c r="I12" t="s">
        <v>37</v>
      </c>
      <c r="J12" t="s">
        <v>41</v>
      </c>
      <c r="K12" t="s">
        <v>37</v>
      </c>
      <c r="L12" s="2" t="s">
        <v>38</v>
      </c>
      <c r="M12" t="s">
        <v>41</v>
      </c>
      <c r="N12" t="s">
        <v>41</v>
      </c>
      <c r="O12" t="s">
        <v>41</v>
      </c>
      <c r="P12" t="s">
        <v>41</v>
      </c>
      <c r="Q12" s="2" t="s">
        <v>39</v>
      </c>
      <c r="R12" s="4" t="s">
        <v>49</v>
      </c>
      <c r="S12" s="4" t="s">
        <v>44</v>
      </c>
      <c r="T12" s="4" t="s">
        <v>49</v>
      </c>
      <c r="U12" s="4" t="s">
        <v>49</v>
      </c>
      <c r="V12" s="4" t="s">
        <v>49</v>
      </c>
      <c r="W12" s="4" t="s">
        <v>50</v>
      </c>
      <c r="X12" s="4" t="s">
        <v>50</v>
      </c>
      <c r="Y12" s="4" t="s">
        <v>44</v>
      </c>
      <c r="Z12" t="s">
        <v>45</v>
      </c>
      <c r="AA12" t="s">
        <v>91</v>
      </c>
      <c r="AB12" t="s">
        <v>46</v>
      </c>
      <c r="AC12" t="s">
        <v>47</v>
      </c>
      <c r="AD12" t="s">
        <v>60</v>
      </c>
      <c r="AE12" t="s">
        <v>92</v>
      </c>
      <c r="AF12" t="s">
        <v>93</v>
      </c>
    </row>
    <row r="13" spans="1:36">
      <c r="A13">
        <v>12</v>
      </c>
      <c r="B13" s="1">
        <v>45693.636377314797</v>
      </c>
      <c r="C13" s="1">
        <v>45693.638888888898</v>
      </c>
      <c r="D13" t="s">
        <v>36</v>
      </c>
      <c r="F13" s="2" t="s">
        <v>38</v>
      </c>
      <c r="G13" t="s">
        <v>37</v>
      </c>
      <c r="H13" s="2" t="s">
        <v>39</v>
      </c>
      <c r="I13" s="2" t="s">
        <v>39</v>
      </c>
      <c r="J13" t="s">
        <v>41</v>
      </c>
      <c r="K13" t="s">
        <v>37</v>
      </c>
      <c r="L13" t="s">
        <v>37</v>
      </c>
      <c r="M13" t="s">
        <v>41</v>
      </c>
      <c r="N13" t="s">
        <v>41</v>
      </c>
      <c r="O13" t="s">
        <v>41</v>
      </c>
      <c r="P13" t="s">
        <v>41</v>
      </c>
      <c r="Q13" t="s">
        <v>41</v>
      </c>
      <c r="R13" s="5" t="s">
        <v>42</v>
      </c>
      <c r="S13" s="5" t="s">
        <v>44</v>
      </c>
      <c r="T13" s="5" t="s">
        <v>42</v>
      </c>
      <c r="U13" s="5" t="s">
        <v>49</v>
      </c>
      <c r="V13" s="5" t="s">
        <v>49</v>
      </c>
      <c r="W13" s="5" t="s">
        <v>43</v>
      </c>
      <c r="X13" s="5" t="s">
        <v>42</v>
      </c>
      <c r="Y13" s="5" t="s">
        <v>43</v>
      </c>
      <c r="Z13" t="s">
        <v>51</v>
      </c>
      <c r="AA13" t="s">
        <v>94</v>
      </c>
      <c r="AB13" s="2" t="s">
        <v>38</v>
      </c>
      <c r="AC13" t="s">
        <v>47</v>
      </c>
      <c r="AD13" t="s">
        <v>47</v>
      </c>
      <c r="AE13" t="s">
        <v>95</v>
      </c>
      <c r="AF13" t="s">
        <v>96</v>
      </c>
      <c r="AG13" t="s">
        <v>97</v>
      </c>
      <c r="AI13" t="s">
        <v>98</v>
      </c>
    </row>
    <row r="14" spans="1:36">
      <c r="A14">
        <v>13</v>
      </c>
      <c r="B14" s="1">
        <v>45693.644525463002</v>
      </c>
      <c r="C14" s="1">
        <v>45693.646331018499</v>
      </c>
      <c r="D14" t="s">
        <v>36</v>
      </c>
      <c r="F14" t="s">
        <v>41</v>
      </c>
      <c r="G14" t="s">
        <v>41</v>
      </c>
      <c r="H14" t="s">
        <v>41</v>
      </c>
      <c r="I14" s="2" t="s">
        <v>40</v>
      </c>
      <c r="J14" t="s">
        <v>41</v>
      </c>
      <c r="K14" s="2" t="s">
        <v>38</v>
      </c>
      <c r="L14" t="s">
        <v>41</v>
      </c>
      <c r="M14" t="s">
        <v>41</v>
      </c>
      <c r="N14" t="s">
        <v>41</v>
      </c>
      <c r="O14" t="s">
        <v>41</v>
      </c>
      <c r="P14" t="s">
        <v>41</v>
      </c>
      <c r="Q14" t="s">
        <v>41</v>
      </c>
      <c r="R14" s="4" t="s">
        <v>42</v>
      </c>
      <c r="S14" s="4" t="s">
        <v>43</v>
      </c>
      <c r="T14" s="4" t="s">
        <v>42</v>
      </c>
      <c r="U14" s="4" t="s">
        <v>42</v>
      </c>
      <c r="V14" s="4" t="s">
        <v>43</v>
      </c>
      <c r="W14" s="4" t="s">
        <v>49</v>
      </c>
      <c r="X14" s="4" t="s">
        <v>44</v>
      </c>
      <c r="Y14" s="4" t="s">
        <v>44</v>
      </c>
      <c r="Z14" t="s">
        <v>99</v>
      </c>
      <c r="AA14" t="s">
        <v>100</v>
      </c>
      <c r="AB14" s="2" t="s">
        <v>39</v>
      </c>
      <c r="AC14" t="s">
        <v>52</v>
      </c>
      <c r="AD14" t="s">
        <v>52</v>
      </c>
    </row>
    <row r="15" spans="1:36">
      <c r="A15">
        <v>14</v>
      </c>
      <c r="B15" s="1">
        <v>45693.651793981502</v>
      </c>
      <c r="C15" s="1">
        <v>45693.653067129599</v>
      </c>
      <c r="D15" t="s">
        <v>36</v>
      </c>
      <c r="F15" s="2" t="s">
        <v>39</v>
      </c>
      <c r="G15" s="2" t="s">
        <v>39</v>
      </c>
      <c r="H15" s="2" t="s">
        <v>38</v>
      </c>
      <c r="I15" t="s">
        <v>37</v>
      </c>
      <c r="J15" t="s">
        <v>41</v>
      </c>
      <c r="K15" s="2" t="s">
        <v>38</v>
      </c>
      <c r="L15" t="s">
        <v>41</v>
      </c>
      <c r="M15" t="s">
        <v>41</v>
      </c>
      <c r="N15" t="s">
        <v>41</v>
      </c>
      <c r="O15" t="s">
        <v>41</v>
      </c>
      <c r="P15" t="s">
        <v>41</v>
      </c>
      <c r="Q15" s="2" t="s">
        <v>39</v>
      </c>
      <c r="R15" s="5" t="s">
        <v>44</v>
      </c>
      <c r="S15" s="5" t="s">
        <v>50</v>
      </c>
      <c r="T15" s="5" t="s">
        <v>44</v>
      </c>
      <c r="U15" s="5" t="s">
        <v>50</v>
      </c>
      <c r="V15" s="5" t="s">
        <v>42</v>
      </c>
      <c r="W15" s="5" t="s">
        <v>43</v>
      </c>
      <c r="X15" s="5" t="s">
        <v>49</v>
      </c>
      <c r="Y15" s="5" t="s">
        <v>42</v>
      </c>
      <c r="Z15" t="s">
        <v>45</v>
      </c>
      <c r="AA15" t="s">
        <v>101</v>
      </c>
      <c r="AB15" t="s">
        <v>46</v>
      </c>
      <c r="AC15" t="s">
        <v>47</v>
      </c>
      <c r="AD15" t="s">
        <v>60</v>
      </c>
      <c r="AE15" t="s">
        <v>102</v>
      </c>
      <c r="AF15" t="s">
        <v>103</v>
      </c>
      <c r="AG15" t="s">
        <v>104</v>
      </c>
    </row>
    <row r="16" spans="1:36">
      <c r="A16">
        <v>15</v>
      </c>
      <c r="B16" s="1">
        <v>45693.636805555601</v>
      </c>
      <c r="C16" s="1">
        <v>45693.701724537001</v>
      </c>
      <c r="D16" t="s">
        <v>36</v>
      </c>
      <c r="F16" s="2" t="s">
        <v>39</v>
      </c>
      <c r="G16" s="2" t="s">
        <v>38</v>
      </c>
      <c r="H16" s="2" t="s">
        <v>39</v>
      </c>
      <c r="I16" s="2" t="s">
        <v>38</v>
      </c>
      <c r="J16" s="2" t="s">
        <v>39</v>
      </c>
      <c r="K16" t="s">
        <v>37</v>
      </c>
      <c r="L16" s="2" t="s">
        <v>39</v>
      </c>
      <c r="M16" t="s">
        <v>41</v>
      </c>
      <c r="N16" t="s">
        <v>41</v>
      </c>
      <c r="O16" t="s">
        <v>41</v>
      </c>
      <c r="P16" t="s">
        <v>41</v>
      </c>
      <c r="Q16" t="s">
        <v>41</v>
      </c>
      <c r="R16" s="4" t="s">
        <v>50</v>
      </c>
      <c r="S16" s="4" t="s">
        <v>49</v>
      </c>
      <c r="T16" s="4" t="s">
        <v>50</v>
      </c>
      <c r="U16" s="4" t="s">
        <v>42</v>
      </c>
      <c r="V16" s="4" t="s">
        <v>42</v>
      </c>
      <c r="W16" s="4" t="s">
        <v>49</v>
      </c>
      <c r="X16" s="4" t="s">
        <v>42</v>
      </c>
      <c r="Y16" s="4" t="s">
        <v>50</v>
      </c>
      <c r="Z16" t="s">
        <v>51</v>
      </c>
      <c r="AA16" t="s">
        <v>105</v>
      </c>
      <c r="AB16" s="2" t="s">
        <v>38</v>
      </c>
      <c r="AC16" t="s">
        <v>52</v>
      </c>
      <c r="AD16" t="s">
        <v>52</v>
      </c>
      <c r="AE16" t="s">
        <v>106</v>
      </c>
    </row>
    <row r="18" spans="17:25">
      <c r="Q18" t="s">
        <v>44</v>
      </c>
      <c r="R18">
        <f>(COUNTIF(Table1[I can program in an imperative language], Q18)/15)*100</f>
        <v>6.666666666666667</v>
      </c>
      <c r="S18">
        <f>(COUNTIF(Table1[Imperative programming languages are hard to learn], "Strongly Disagree")/15)*100</f>
        <v>26.666666666666668</v>
      </c>
      <c r="T18">
        <f>(COUNTIF(Table1[I feel like I have an intuitive understanding of how imperative languages work], "Strongly Disagree")/15)*100</f>
        <v>13.333333333333334</v>
      </c>
      <c r="U18">
        <f>(COUNTIF(Table1[I would prefer to use an imperative programming language over another kind], "Strongly Disagree")/15)*100</f>
        <v>0</v>
      </c>
      <c r="V18">
        <f>(COUNTIF(Table1[I can program in a functional language], "Strongly Disagree")/15)*100</f>
        <v>0</v>
      </c>
      <c r="W18">
        <f>(COUNTIF(Table1[Functional programming languages are hard to learn], "Strongly Disagree")/15)*100</f>
        <v>0</v>
      </c>
      <c r="X18">
        <f>(COUNTIF(Table1[I feel like I have an intuitive understanding of how functional languages work], "Strongly Disagree")/15)*100</f>
        <v>6.666666666666667</v>
      </c>
      <c r="Y18">
        <f>(COUNTIF(Table1[I would prefer to use a functional programming language over another kind], "Strongly Disagree")/15)*100</f>
        <v>33.333333333333329</v>
      </c>
    </row>
    <row r="19" spans="17:25">
      <c r="Q19" t="s">
        <v>43</v>
      </c>
      <c r="R19">
        <f>(COUNTIF(Table1[I can program in an imperative language], Q19)/15)*100</f>
        <v>6.666666666666667</v>
      </c>
      <c r="S19">
        <f>(COUNTIF(Table1[Imperative programming languages are hard to learn], "Disagree")/15)*100</f>
        <v>26.666666666666668</v>
      </c>
      <c r="T19">
        <f>(COUNTIF(Table1[I feel like I have an intuitive understanding of how imperative languages work], "Disagree")/15)*100</f>
        <v>0</v>
      </c>
      <c r="U19">
        <f>(COUNTIF(Table1[I would prefer to use an imperative programming language over another kind], "Disagree")/15)*100</f>
        <v>6.666666666666667</v>
      </c>
      <c r="V19">
        <f>(COUNTIF(Table1[I can program in a functional language], "Disagree")/15)*100</f>
        <v>20</v>
      </c>
      <c r="W19">
        <f>(COUNTIF(Table1[Functional programming languages are hard to learn], "Disagree")/15)*100</f>
        <v>26.666666666666668</v>
      </c>
      <c r="X19">
        <f>(COUNTIF(Table1[I feel like I have an intuitive understanding of how functional languages work], "Disagree")/15)*100</f>
        <v>20</v>
      </c>
      <c r="Y19">
        <f>(COUNTIF(Table1[I would prefer to use a functional programming language over another kind], "Disagree")/15)*100</f>
        <v>46.666666666666664</v>
      </c>
    </row>
    <row r="20" spans="17:25">
      <c r="Q20" t="s">
        <v>50</v>
      </c>
      <c r="R20">
        <f>(COUNTIF(Table1[I can program in an imperative language], Q20)/15)*100</f>
        <v>6.666666666666667</v>
      </c>
      <c r="S20">
        <f>(COUNTIF(Table1[Imperative programming languages are hard to learn], "Neutral")/15)*100</f>
        <v>26.666666666666668</v>
      </c>
      <c r="T20">
        <f>(COUNTIF(Table1[I feel like I have an intuitive understanding of how imperative languages work], "Neutral")/15)*100</f>
        <v>6.666666666666667</v>
      </c>
      <c r="U20">
        <f>(COUNTIF(Table1[I would prefer to use an imperative programming language over another kind], "Neutral")/15)*100</f>
        <v>13.333333333333334</v>
      </c>
      <c r="V20">
        <f>(COUNTIF(Table1[I can program in a functional language], "Neutral")/15)*100</f>
        <v>13.333333333333334</v>
      </c>
      <c r="W20">
        <f>(COUNTIF(Table1[Functional programming languages are hard to learn], "Neutral")/15)*100</f>
        <v>26.666666666666668</v>
      </c>
      <c r="X20">
        <f>(COUNTIF(Table1[I feel like I have an intuitive understanding of how functional languages work], "Neutral")/15)*100</f>
        <v>26.666666666666668</v>
      </c>
      <c r="Y20">
        <f>(COUNTIF(Table1[I would prefer to use a functional programming language over another kind], "Neutral")/15)*100</f>
        <v>6.666666666666667</v>
      </c>
    </row>
    <row r="21" spans="17:25">
      <c r="Q21" t="s">
        <v>42</v>
      </c>
      <c r="R21">
        <f>(COUNTIF(Table1[I can program in an imperative language], Q21)/15)*100</f>
        <v>53.333333333333336</v>
      </c>
      <c r="S21">
        <f>(COUNTIF(Table1[Imperative programming languages are hard to learn], "Agree")/15)*100</f>
        <v>6.666666666666667</v>
      </c>
      <c r="T21">
        <f>(COUNTIF(Table1[I feel like I have an intuitive understanding of how imperative languages work], "Agree")/15)*100</f>
        <v>53.333333333333336</v>
      </c>
      <c r="U21">
        <f>(COUNTIF(Table1[I would prefer to use an imperative programming language over another kind], "Agree")/15)*100</f>
        <v>53.333333333333336</v>
      </c>
      <c r="V21">
        <f>(COUNTIF(Table1[I can program in a functional language], "Agree")/15)*100</f>
        <v>40</v>
      </c>
      <c r="W21">
        <f>(COUNTIF(Table1[Functional programming languages are hard to learn], "Agree")/15)*100</f>
        <v>20</v>
      </c>
      <c r="X21">
        <f>(COUNTIF(Table1[I feel like I have an intuitive understanding of how functional languages work], "Agree")/15)*100</f>
        <v>33.333333333333329</v>
      </c>
      <c r="Y21">
        <f>(COUNTIF(Table1[I would prefer to use a functional programming language over another kind], "Agree")/15)*100</f>
        <v>13.333333333333334</v>
      </c>
    </row>
    <row r="22" spans="17:25">
      <c r="Q22" t="s">
        <v>107</v>
      </c>
      <c r="R22">
        <f>(COUNTIF(Table1[I can program in an imperative language], Q22)/15)*100</f>
        <v>26.666666666666668</v>
      </c>
      <c r="S22">
        <f>(COUNTIF(Table1[Imperative programming languages are hard to learn], "Strongly Agree")/15)*100</f>
        <v>13.333333333333334</v>
      </c>
      <c r="T22">
        <f>(COUNTIF(Table1[I feel like I have an intuitive understanding of how imperative languages work], "Strongly Agree")/15)*100</f>
        <v>26.666666666666668</v>
      </c>
      <c r="U22">
        <f>(COUNTIF(Table1[I would prefer to use an imperative programming language over another kind], "Strongly Agree")/15)*100</f>
        <v>26.666666666666668</v>
      </c>
      <c r="V22">
        <f>(COUNTIF(Table1[I can program in a functional language], "Strongly Agree")/15)*100</f>
        <v>26.666666666666668</v>
      </c>
      <c r="W22">
        <f>(COUNTIF(Table1[Functional programming languages are hard to learn], "Strongly Agree")/15)*100</f>
        <v>26.666666666666668</v>
      </c>
      <c r="X22">
        <f>(COUNTIF(Table1[I feel like I have an intuitive understanding of how functional languages work], "Strongly Agree")/15)*100</f>
        <v>13.333333333333334</v>
      </c>
      <c r="Y22">
        <f>(COUNTIF(Table1[I would prefer to use a functional programming language over another kind], "Strongly Agree")/15)*100</f>
        <v>0</v>
      </c>
    </row>
    <row r="24" spans="17:25">
      <c r="Q24" t="s">
        <v>108</v>
      </c>
      <c r="R24">
        <f>R21+R22</f>
        <v>80</v>
      </c>
      <c r="S24">
        <f>S21+S22</f>
        <v>20</v>
      </c>
      <c r="T24">
        <f>T21+T22</f>
        <v>80</v>
      </c>
      <c r="U24">
        <f>U21+U22</f>
        <v>80</v>
      </c>
      <c r="V24">
        <f>V21+V22</f>
        <v>66.666666666666671</v>
      </c>
      <c r="W24">
        <f>W21+W22</f>
        <v>46.666666666666671</v>
      </c>
      <c r="X24">
        <f>X21+X22</f>
        <v>46.666666666666664</v>
      </c>
      <c r="Y24">
        <f>Y21+Y22</f>
        <v>13.333333333333334</v>
      </c>
    </row>
    <row r="25" spans="17:25">
      <c r="Q25" t="s">
        <v>109</v>
      </c>
      <c r="R25">
        <f>R18+R19</f>
        <v>13.333333333333334</v>
      </c>
      <c r="S25">
        <f>S18+S19</f>
        <v>53.333333333333336</v>
      </c>
      <c r="T25">
        <f>T18+T19</f>
        <v>13.333333333333334</v>
      </c>
      <c r="U25">
        <f>U18+U19</f>
        <v>6.666666666666667</v>
      </c>
      <c r="V25">
        <f>V18+V19</f>
        <v>20</v>
      </c>
      <c r="W25">
        <f>W18+W19</f>
        <v>26.666666666666668</v>
      </c>
      <c r="X25">
        <f>X18+X19</f>
        <v>26.666666666666668</v>
      </c>
      <c r="Y25">
        <f>Y18+Y19</f>
        <v>80</v>
      </c>
    </row>
  </sheetData>
  <pageMargins left="0.7" right="0.7" top="0.75" bottom="0.75" header="0.3" footer="0.3"/>
  <pageSetup paperSize="9"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Y D A A B Q S w M E F A A C A A g A A 6 6 K W o X x p k y m A A A A 9 w A A A B I A H A B D b 2 5 m a W c v U G F j a 2 F n Z S 5 4 b W w g o h g A K K A U A A A A A A A A A A A A A A A A A A A A A A A A A A A A h Y 8 x D o I w G I W v Q r r T F h g E U k q i g 4 s k J i b G t S k V G u H H 0 G K 5 m 4 N H 8 g p i F H V z f N / 7 h v f u 1 x v L x 7 b x L q o 3 u o M M B Z g i T 4 H s S g 1 V h g Z 7 9 G O U c 7 Y V 8 i Q q 5 U 0 y m H Q 0 Z Y Z q a 8 8 p I c 4 5 7 C L c 9 R U J K Q 3 I o d j s Z K 1 a g T 6 y / i / 7 G o w V I B X i b P 8 a w 0 M c R A k O 4 k W C K S M z Z Y W G r x F O g 5 / t D 2 S r o b F D r 7 g C f 7 1 k Z I 6 M v E / w B 1 B L A w Q U A A I A C A A D r o p 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A 6 6 K W i i K R 7 g O A A A A E Q A A A B M A H A B G b 3 J t d W x h c y 9 T Z W N 0 a W 9 u M S 5 t I K I Y A C i g F A A A A A A A A A A A A A A A A A A A A A A A A A A A A C t O T S 7 J z M 9 T C I b Q h t Y A U E s B A i 0 A F A A C A A g A A 6 6 K W o X x p k y m A A A A 9 w A A A B I A A A A A A A A A A A A A A A A A A A A A A E N v b m Z p Z y 9 Q Y W N r Y W d l L n h t b F B L A Q I t A B Q A A g A I A A O u i l o P y u m r p A A A A O k A A A A T A A A A A A A A A A A A A A A A A P I A A A B b Q 2 9 u d G V u d F 9 U e X B l c 1 0 u e G 1 s U E s B A i 0 A F A A C A A g A A 6 6 K W i i K R 7 g O A A A A E Q A A A B M A A A A A A A A A A A A A A A A A 4 w E A A E Z v c m 1 1 b G F z L 1 N l Y 3 R p b 2 4 x L m 1 Q S w U G A A A A A A M A A w D C A A A A P g 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M a t A D t G n t V O u K g S v P 4 S N / M A A A A A A g A A A A A A E G Y A A A A B A A A g A A A A T p 4 u b R 3 N w X c t p T g b f F 7 Y u c y v v e x m 7 d q p B r z r I L Z F i b o A A A A A D o A A A A A C A A A g A A A A 3 C M 9 y M 9 W F Q g h Y j c A c M M W w J j F w V A I y 6 I V a 6 1 N f w j x l 4 h Q A A A A 2 6 4 c O c n x 7 0 U b y I X k I / O c N q / k 3 B w 3 C X s 0 A O R 1 o m 4 C I K d T z i E P 4 A 1 H Y f Z / r p U L a y 1 i F U M P 9 r t g U B D f f g T L d 9 T Z O l Y B z m P 2 K 0 g l Q X m z G 6 X Q 6 Q 5 A A A A A 2 U r i w c F i Y + V + C 8 + I a J 5 1 Y U N Z v t b b + / V R D 6 Q E J H 7 + 0 K + H i 2 8 Z 7 e D 5 4 r S 1 q t q E d a X M / v A M z m x s 6 Y B 1 K P B S 2 8 R P I Q = = < / D a t a M a s h u p > 
</file>

<file path=customXml/itemProps1.xml><?xml version="1.0" encoding="utf-8"?>
<ds:datastoreItem xmlns:ds="http://schemas.openxmlformats.org/officeDocument/2006/customXml" ds:itemID="{DDA0A686-546C-4976-A46F-68624DE843A3}"/>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kiran sturt</dc:creator>
  <cp:keywords/>
  <dc:description/>
  <cp:lastModifiedBy/>
  <cp:revision/>
  <dcterms:created xsi:type="dcterms:W3CDTF">2025-04-10T18:36:52Z</dcterms:created>
  <dcterms:modified xsi:type="dcterms:W3CDTF">2025-04-19T22:38:29Z</dcterms:modified>
  <cp:category/>
  <cp:contentStatus/>
</cp:coreProperties>
</file>