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hul\Desktop\SMS A1-2\"/>
    </mc:Choice>
  </mc:AlternateContent>
  <xr:revisionPtr revIDLastSave="0" documentId="13_ncr:1_{2B991D53-37B0-47A0-ADB4-1C9CC0DC6A09}" xr6:coauthVersionLast="36" xr6:coauthVersionMax="36" xr10:uidLastSave="{00000000-0000-0000-0000-000000000000}"/>
  <bookViews>
    <workbookView xWindow="0" yWindow="0" windowWidth="14400" windowHeight="6340" xr2:uid="{831BAD50-F118-47FC-B1D5-A137FA2E5B4B}"/>
  </bookViews>
  <sheets>
    <sheet name="Home" sheetId="2" r:id="rId1"/>
    <sheet name="Leave Map -1" sheetId="4" r:id="rId2"/>
    <sheet name="Formula Table" sheetId="1" r:id="rId3"/>
  </sheets>
  <externalReferences>
    <externalReference r:id="rId4"/>
    <externalReference r:id="rId5"/>
  </externalReferences>
  <definedNames>
    <definedName name="Employee_name">'Leave Map -1'!$B$6</definedName>
    <definedName name="L_LEAVE">[1]!T_LEAVETYPE[LEAVE TYPE]</definedName>
    <definedName name="Weekend_L">'Formula Table'!$H$2:$H$8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" i="4" l="1"/>
  <c r="D12" i="4" l="1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D15" i="4"/>
  <c r="AS15" i="4" s="1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X16" i="4"/>
  <c r="Y16" i="4"/>
  <c r="Z16" i="4"/>
  <c r="AA16" i="4"/>
  <c r="AB16" i="4"/>
  <c r="AC16" i="4"/>
  <c r="AD16" i="4"/>
  <c r="AE16" i="4"/>
  <c r="AF16" i="4"/>
  <c r="AG16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D18" i="4"/>
  <c r="E18" i="4"/>
  <c r="F18" i="4"/>
  <c r="G18" i="4"/>
  <c r="H18" i="4"/>
  <c r="I18" i="4"/>
  <c r="J18" i="4"/>
  <c r="K18" i="4"/>
  <c r="L18" i="4"/>
  <c r="M18" i="4"/>
  <c r="N18" i="4"/>
  <c r="Q18" i="4"/>
  <c r="R18" i="4"/>
  <c r="S18" i="4"/>
  <c r="T18" i="4"/>
  <c r="U18" i="4"/>
  <c r="V18" i="4"/>
  <c r="W18" i="4"/>
  <c r="X18" i="4"/>
  <c r="Z18" i="4"/>
  <c r="AA18" i="4"/>
  <c r="AB18" i="4"/>
  <c r="AC18" i="4"/>
  <c r="AD18" i="4"/>
  <c r="AE18" i="4"/>
  <c r="AF18" i="4"/>
  <c r="AG18" i="4"/>
  <c r="D19" i="4"/>
  <c r="E19" i="4"/>
  <c r="AR19" i="4" s="1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D23" i="4"/>
  <c r="E23" i="4"/>
  <c r="F23" i="4"/>
  <c r="AO23" i="4" s="1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AA23" i="4"/>
  <c r="AB23" i="4"/>
  <c r="AC23" i="4"/>
  <c r="AD23" i="4"/>
  <c r="AE23" i="4"/>
  <c r="AF23" i="4"/>
  <c r="AG23" i="4"/>
  <c r="C13" i="4"/>
  <c r="AT13" i="4" s="1"/>
  <c r="C14" i="4"/>
  <c r="AT14" i="4" s="1"/>
  <c r="C15" i="4"/>
  <c r="AT15" i="4" s="1"/>
  <c r="C16" i="4"/>
  <c r="AS16" i="4" s="1"/>
  <c r="C17" i="4"/>
  <c r="AS17" i="4" s="1"/>
  <c r="C18" i="4"/>
  <c r="AS18" i="4" s="1"/>
  <c r="C19" i="4"/>
  <c r="AS19" i="4" s="1"/>
  <c r="C20" i="4"/>
  <c r="AT20" i="4" s="1"/>
  <c r="C21" i="4"/>
  <c r="AT21" i="4" s="1"/>
  <c r="C22" i="4"/>
  <c r="AT22" i="4" s="1"/>
  <c r="C23" i="4"/>
  <c r="AT23" i="4" s="1"/>
  <c r="AO15" i="4" l="1"/>
  <c r="AP19" i="4"/>
  <c r="AN18" i="4"/>
  <c r="AO22" i="4"/>
  <c r="AO14" i="4"/>
  <c r="AP18" i="4"/>
  <c r="AQ22" i="4"/>
  <c r="AQ14" i="4"/>
  <c r="AR18" i="4"/>
  <c r="AS22" i="4"/>
  <c r="AS14" i="4"/>
  <c r="AT18" i="4"/>
  <c r="AT19" i="4"/>
  <c r="AN17" i="4"/>
  <c r="AO21" i="4"/>
  <c r="AO13" i="4"/>
  <c r="AP17" i="4"/>
  <c r="AQ21" i="4"/>
  <c r="AQ13" i="4"/>
  <c r="AR17" i="4"/>
  <c r="AS21" i="4"/>
  <c r="AS13" i="4"/>
  <c r="AT17" i="4"/>
  <c r="AN19" i="4"/>
  <c r="AQ23" i="4"/>
  <c r="AN16" i="4"/>
  <c r="AO20" i="4"/>
  <c r="AP16" i="4"/>
  <c r="AQ20" i="4"/>
  <c r="AR16" i="4"/>
  <c r="AS20" i="4"/>
  <c r="AT16" i="4"/>
  <c r="AN23" i="4"/>
  <c r="AN15" i="4"/>
  <c r="AO19" i="4"/>
  <c r="AP23" i="4"/>
  <c r="AP15" i="4"/>
  <c r="AQ19" i="4"/>
  <c r="AR23" i="4"/>
  <c r="AR15" i="4"/>
  <c r="AQ15" i="4"/>
  <c r="AN22" i="4"/>
  <c r="AN14" i="4"/>
  <c r="AO18" i="4"/>
  <c r="AP22" i="4"/>
  <c r="AP14" i="4"/>
  <c r="AQ18" i="4"/>
  <c r="AR22" i="4"/>
  <c r="AR14" i="4"/>
  <c r="AS23" i="4"/>
  <c r="AN21" i="4"/>
  <c r="AN13" i="4"/>
  <c r="AO17" i="4"/>
  <c r="AP21" i="4"/>
  <c r="AP13" i="4"/>
  <c r="AQ17" i="4"/>
  <c r="AR21" i="4"/>
  <c r="AR13" i="4"/>
  <c r="AN20" i="4"/>
  <c r="AO16" i="4"/>
  <c r="AP20" i="4"/>
  <c r="AQ16" i="4"/>
  <c r="AR20" i="4"/>
  <c r="AR11" i="4" l="1"/>
  <c r="AT11" i="4" l="1"/>
  <c r="AS11" i="4"/>
  <c r="AQ11" i="4"/>
  <c r="AP11" i="4"/>
  <c r="AO11" i="4"/>
  <c r="AN11" i="4"/>
  <c r="AH9" i="4"/>
  <c r="C12" i="4"/>
  <c r="AT12" i="4" l="1"/>
  <c r="AT24" i="4" s="1"/>
  <c r="AR12" i="4"/>
  <c r="AR24" i="4" s="1"/>
  <c r="AP12" i="4"/>
  <c r="AN12" i="4"/>
  <c r="AN24" i="4" s="1"/>
  <c r="AS12" i="4"/>
  <c r="AS24" i="4" s="1"/>
  <c r="AQ12" i="4"/>
  <c r="AQ24" i="4" s="1"/>
  <c r="AO12" i="4"/>
  <c r="AO24" i="4" s="1"/>
  <c r="AC9" i="4"/>
  <c r="X9" i="4"/>
  <c r="S9" i="4"/>
  <c r="N9" i="4"/>
  <c r="I9" i="4"/>
  <c r="D9" i="4"/>
  <c r="AR8" i="4"/>
  <c r="AQ8" i="4"/>
  <c r="AP8" i="4"/>
  <c r="AO8" i="4"/>
  <c r="AT8" i="4"/>
  <c r="AS8" i="4"/>
  <c r="AN8" i="4"/>
  <c r="B8" i="4"/>
  <c r="AT3" i="4"/>
  <c r="AS3" i="4" s="1"/>
  <c r="AP24" i="4" l="1"/>
  <c r="AP5" i="4"/>
  <c r="AS5" i="4"/>
  <c r="AR5" i="4"/>
  <c r="AN5" i="4"/>
  <c r="AT5" i="4"/>
  <c r="AP25" i="4" l="1"/>
  <c r="W27" i="4"/>
  <c r="X27" i="4"/>
  <c r="D29" i="4"/>
  <c r="C29" i="4"/>
  <c r="AO5" i="4" l="1"/>
  <c r="AN30" i="4" s="1"/>
  <c r="AQ5" i="4"/>
</calcChain>
</file>

<file path=xl/sharedStrings.xml><?xml version="1.0" encoding="utf-8"?>
<sst xmlns="http://schemas.openxmlformats.org/spreadsheetml/2006/main" count="56" uniqueCount="48">
  <si>
    <t>Leave Types</t>
  </si>
  <si>
    <t>Casual Leave</t>
  </si>
  <si>
    <t>Sick Leave</t>
  </si>
  <si>
    <t>Compensatory Off</t>
  </si>
  <si>
    <t>Marriage Leave</t>
  </si>
  <si>
    <t>Paternity Leave</t>
  </si>
  <si>
    <t>Maternity Leave</t>
  </si>
  <si>
    <t>Leave Value</t>
  </si>
  <si>
    <t>Half Day</t>
  </si>
  <si>
    <t>Employee 1</t>
  </si>
  <si>
    <t>YEAR</t>
  </si>
  <si>
    <t>Employee Start Date</t>
  </si>
  <si>
    <t>Holidays</t>
  </si>
  <si>
    <t>EMPLOYEE</t>
  </si>
  <si>
    <t>Weekends</t>
  </si>
  <si>
    <t xml:space="preserve">January 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</si>
  <si>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</si>
  <si>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</si>
  <si>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</si>
  <si>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</si>
  <si>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</si>
  <si>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</si>
  <si>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</si>
  <si>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</si>
  <si>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</si>
  <si>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</si>
  <si>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</si>
  <si>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</si>
  <si>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</si>
  <si>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</si>
  <si>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</si>
  <si>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</si>
  <si>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</si>
  <si>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</si>
  <si>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RESULT</t>
  </si>
  <si>
    <t>VALUE</t>
  </si>
  <si>
    <t>Holiday</t>
  </si>
  <si>
    <t>H</t>
  </si>
  <si>
    <t>Unclaimed Casual Leaves</t>
  </si>
  <si>
    <t>Calimed causal leaves</t>
  </si>
  <si>
    <t>Available Sick Leaves</t>
  </si>
  <si>
    <t>Claimed Sick Leaves</t>
  </si>
  <si>
    <t>Claimed Half day Leave</t>
  </si>
  <si>
    <t>PRESENT DATE</t>
  </si>
  <si>
    <t>Comments:</t>
  </si>
  <si>
    <t>&gt;</t>
  </si>
  <si>
    <t>Reply:</t>
  </si>
  <si>
    <t>LEAVE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</si>
</sst>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m/yyyy"/>
    <numFmt numFmtId="165" formatCode="dd\-mmm\-yyyy"/>
    <numFmt numFmtId="166" formatCode="mmmm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6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rial Black"/>
      <family val="2"/>
    </font>
    <font>
      <sz val="11"/>
      <color rgb="FF000000"/>
      <name val="Calibri"/>
      <family val="2"/>
    </font>
    <font>
      <b/>
      <sz val="25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50514F"/>
        <bgColor indexed="64"/>
      </patternFill>
    </fill>
    <fill>
      <patternFill patternType="solid">
        <fgColor rgb="FF70C1B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99FF"/>
        <bgColor indexed="64"/>
      </patternFill>
    </fill>
    <fill>
      <patternFill patternType="darkHorizontal">
        <bgColor theme="2" tint="-0.249977111117893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9448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>
      <alignment horizontal="center"/>
    </xf>
    <xf numFmtId="0" fontId="18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3" fillId="2" borderId="1" xfId="0" applyFont="1" applyFill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9" xfId="0" applyBorder="1" applyProtection="1">
      <protection locked="0"/>
    </xf>
    <xf numFmtId="0" fontId="4" fillId="0" borderId="0" xfId="0" applyFont="1" applyBorder="1" applyProtection="1">
      <protection locked="0"/>
    </xf>
    <xf numFmtId="0" fontId="0" fillId="0" borderId="0" xfId="0" applyFont="1" applyBorder="1" applyAlignment="1" applyProtection="1">
      <alignment horizontal="right"/>
      <protection locked="0"/>
    </xf>
    <xf numFmtId="0" fontId="0" fillId="0" borderId="0" xfId="0" applyBorder="1" applyAlignment="1" applyProtection="1">
      <alignment horizontal="right"/>
    </xf>
    <xf numFmtId="164" fontId="1" fillId="0" borderId="9" xfId="1" applyFill="1" applyBorder="1" applyAlignment="1" applyProtection="1">
      <protection locked="0"/>
    </xf>
    <xf numFmtId="0" fontId="5" fillId="3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6" fillId="4" borderId="0" xfId="0" applyFont="1" applyFill="1" applyBorder="1" applyProtection="1">
      <protection locked="0"/>
    </xf>
    <xf numFmtId="0" fontId="0" fillId="0" borderId="0" xfId="0" applyProtection="1">
      <protection locked="0"/>
    </xf>
    <xf numFmtId="165" fontId="5" fillId="3" borderId="1" xfId="1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/>
    </xf>
    <xf numFmtId="0" fontId="0" fillId="0" borderId="8" xfId="0" applyBorder="1" applyProtection="1">
      <protection locked="0"/>
    </xf>
    <xf numFmtId="0" fontId="8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6" fontId="9" fillId="0" borderId="8" xfId="0" applyNumberFormat="1" applyFont="1" applyBorder="1" applyAlignment="1" applyProtection="1">
      <alignment horizontal="right" vertical="center"/>
    </xf>
    <xf numFmtId="0" fontId="10" fillId="0" borderId="1" xfId="0" applyFont="1" applyBorder="1" applyAlignment="1" applyProtection="1">
      <alignment horizontal="center" vertical="center"/>
    </xf>
    <xf numFmtId="0" fontId="10" fillId="0" borderId="9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0" fillId="0" borderId="5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4" xfId="0" applyBorder="1" applyProtection="1">
      <protection locked="0"/>
    </xf>
    <xf numFmtId="0" fontId="2" fillId="0" borderId="0" xfId="0" applyFont="1" applyBorder="1" applyProtection="1">
      <protection locked="0"/>
    </xf>
    <xf numFmtId="0" fontId="2" fillId="0" borderId="0" xfId="0" applyFont="1"/>
    <xf numFmtId="14" fontId="0" fillId="0" borderId="15" xfId="0" applyNumberFormat="1" applyFont="1" applyBorder="1"/>
    <xf numFmtId="14" fontId="0" fillId="0" borderId="10" xfId="0" applyNumberFormat="1" applyFont="1" applyBorder="1"/>
    <xf numFmtId="0" fontId="10" fillId="11" borderId="1" xfId="0" applyFont="1" applyFill="1" applyBorder="1" applyAlignment="1" applyProtection="1">
      <alignment horizontal="center" vertical="center"/>
    </xf>
    <xf numFmtId="164" fontId="1" fillId="0" borderId="9" xfId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 vertical="center"/>
    </xf>
    <xf numFmtId="0" fontId="13" fillId="7" borderId="1" xfId="0" applyFont="1" applyFill="1" applyBorder="1" applyAlignment="1" applyProtection="1">
      <alignment horizontal="center" vertical="center"/>
    </xf>
    <xf numFmtId="0" fontId="13" fillId="8" borderId="1" xfId="0" applyFont="1" applyFill="1" applyBorder="1" applyAlignment="1" applyProtection="1">
      <alignment horizontal="center" vertical="center"/>
    </xf>
    <xf numFmtId="0" fontId="13" fillId="9" borderId="1" xfId="0" applyFont="1" applyFill="1" applyBorder="1" applyAlignment="1" applyProtection="1">
      <alignment horizontal="center" vertical="center"/>
    </xf>
    <xf numFmtId="0" fontId="13" fillId="6" borderId="1" xfId="0" applyFont="1" applyFill="1" applyBorder="1" applyAlignment="1" applyProtection="1">
      <alignment horizontal="center" vertical="center"/>
    </xf>
    <xf numFmtId="0" fontId="13" fillId="10" borderId="0" xfId="0" applyFont="1" applyFill="1" applyBorder="1" applyAlignment="1" applyProtection="1">
      <protection locked="0"/>
    </xf>
    <xf numFmtId="0" fontId="15" fillId="9" borderId="9" xfId="0" applyFont="1" applyFill="1" applyBorder="1" applyAlignment="1" applyProtection="1"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7" fillId="0" borderId="8" xfId="0" applyFont="1" applyBorder="1" applyAlignment="1" applyProtection="1">
      <alignment horizontal="center"/>
      <protection locked="0"/>
    </xf>
    <xf numFmtId="0" fontId="18" fillId="0" borderId="0" xfId="2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20" fillId="0" borderId="16" xfId="0" applyFont="1" applyBorder="1"/>
    <xf numFmtId="0" fontId="0" fillId="0" borderId="0" xfId="0" applyFill="1" applyBorder="1" applyAlignment="1" applyProtection="1">
      <alignment horizontal="center" vertical="center"/>
    </xf>
    <xf numFmtId="0" fontId="19" fillId="0" borderId="12" xfId="0" applyFont="1" applyBorder="1" applyProtection="1">
      <protection locked="0"/>
    </xf>
    <xf numFmtId="0" fontId="19" fillId="0" borderId="4" xfId="0" applyFont="1" applyBorder="1" applyProtection="1">
      <protection locked="0"/>
    </xf>
    <xf numFmtId="0" fontId="19" fillId="0" borderId="0" xfId="0" applyFont="1" applyProtection="1"/>
    <xf numFmtId="0" fontId="19" fillId="0" borderId="0" xfId="0" applyFont="1"/>
    <xf numFmtId="0" fontId="0" fillId="0" borderId="0" xfId="0" applyBorder="1" applyAlignment="1">
      <alignment horizontal="right"/>
    </xf>
    <xf numFmtId="0" fontId="0" fillId="13" borderId="16" xfId="0" applyFill="1" applyBorder="1"/>
    <xf numFmtId="0" fontId="0" fillId="13" borderId="17" xfId="0" applyFill="1" applyBorder="1"/>
    <xf numFmtId="0" fontId="0" fillId="13" borderId="19" xfId="0" applyFill="1" applyBorder="1"/>
    <xf numFmtId="0" fontId="0" fillId="13" borderId="0" xfId="0" applyFill="1" applyBorder="1"/>
    <xf numFmtId="0" fontId="0" fillId="14" borderId="17" xfId="0" applyFill="1" applyBorder="1"/>
    <xf numFmtId="0" fontId="0" fillId="14" borderId="18" xfId="0" applyFill="1" applyBorder="1"/>
    <xf numFmtId="0" fontId="0" fillId="14" borderId="0" xfId="0" applyFill="1" applyBorder="1"/>
    <xf numFmtId="0" fontId="0" fillId="14" borderId="20" xfId="0" applyFill="1" applyBorder="1"/>
    <xf numFmtId="0" fontId="22" fillId="12" borderId="0" xfId="0" applyFont="1" applyFill="1" applyBorder="1" applyAlignment="1">
      <alignment horizontal="center" vertical="center"/>
    </xf>
    <xf numFmtId="164" fontId="1" fillId="0" borderId="12" xfId="1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 vertical="center"/>
    </xf>
    <xf numFmtId="0" fontId="7" fillId="5" borderId="13" xfId="0" applyFont="1" applyFill="1" applyBorder="1" applyAlignment="1" applyProtection="1">
      <alignment horizontal="center" vertical="center"/>
    </xf>
    <xf numFmtId="0" fontId="7" fillId="5" borderId="14" xfId="0" applyFont="1" applyFill="1" applyBorder="1" applyAlignment="1" applyProtection="1">
      <alignment horizontal="center" vertical="center"/>
    </xf>
    <xf numFmtId="0" fontId="7" fillId="7" borderId="11" xfId="0" applyFont="1" applyFill="1" applyBorder="1" applyAlignment="1" applyProtection="1">
      <alignment horizontal="center" vertical="center"/>
    </xf>
    <xf numFmtId="0" fontId="7" fillId="7" borderId="13" xfId="0" applyFont="1" applyFill="1" applyBorder="1" applyAlignment="1" applyProtection="1">
      <alignment horizontal="center" vertical="center"/>
    </xf>
    <xf numFmtId="0" fontId="7" fillId="7" borderId="14" xfId="0" applyFont="1" applyFill="1" applyBorder="1" applyAlignment="1" applyProtection="1">
      <alignment horizontal="center" vertical="center"/>
    </xf>
    <xf numFmtId="0" fontId="7" fillId="8" borderId="11" xfId="0" applyFont="1" applyFill="1" applyBorder="1" applyAlignment="1" applyProtection="1">
      <alignment horizontal="center" vertical="center"/>
    </xf>
    <xf numFmtId="0" fontId="7" fillId="8" borderId="13" xfId="0" applyFont="1" applyFill="1" applyBorder="1" applyAlignment="1" applyProtection="1">
      <alignment horizontal="center" vertical="center"/>
    </xf>
    <xf numFmtId="0" fontId="7" fillId="8" borderId="14" xfId="0" applyFont="1" applyFill="1" applyBorder="1" applyAlignment="1" applyProtection="1">
      <alignment horizontal="center" vertical="center"/>
    </xf>
    <xf numFmtId="0" fontId="7" fillId="9" borderId="11" xfId="0" applyFont="1" applyFill="1" applyBorder="1" applyAlignment="1" applyProtection="1">
      <alignment horizontal="center" vertical="center"/>
    </xf>
    <xf numFmtId="0" fontId="7" fillId="9" borderId="13" xfId="0" applyFont="1" applyFill="1" applyBorder="1" applyAlignment="1" applyProtection="1">
      <alignment horizontal="center" vertical="center"/>
    </xf>
    <xf numFmtId="0" fontId="7" fillId="9" borderId="14" xfId="0" applyFont="1" applyFill="1" applyBorder="1" applyAlignment="1" applyProtection="1">
      <alignment horizontal="center" vertical="center"/>
    </xf>
    <xf numFmtId="0" fontId="7" fillId="10" borderId="11" xfId="0" applyFont="1" applyFill="1" applyBorder="1" applyAlignment="1" applyProtection="1">
      <alignment horizontal="center" vertical="center"/>
    </xf>
    <xf numFmtId="0" fontId="7" fillId="10" borderId="13" xfId="0" applyFont="1" applyFill="1" applyBorder="1" applyAlignment="1" applyProtection="1">
      <alignment horizontal="center" vertical="center"/>
    </xf>
    <xf numFmtId="0" fontId="7" fillId="10" borderId="14" xfId="0" applyFont="1" applyFill="1" applyBorder="1" applyAlignment="1" applyProtection="1">
      <alignment horizontal="center" vertical="center"/>
    </xf>
    <xf numFmtId="0" fontId="14" fillId="10" borderId="0" xfId="0" applyFont="1" applyFill="1" applyBorder="1" applyAlignment="1" applyProtection="1">
      <alignment horizontal="center"/>
      <protection locked="0"/>
    </xf>
    <xf numFmtId="0" fontId="7" fillId="6" borderId="11" xfId="0" applyFont="1" applyFill="1" applyBorder="1" applyAlignment="1" applyProtection="1">
      <alignment horizontal="center" vertical="center"/>
    </xf>
    <xf numFmtId="0" fontId="7" fillId="6" borderId="13" xfId="0" applyFont="1" applyFill="1" applyBorder="1" applyAlignment="1" applyProtection="1">
      <alignment horizontal="center" vertical="center"/>
    </xf>
    <xf numFmtId="0" fontId="7" fillId="6" borderId="14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4" fillId="5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14" fillId="8" borderId="0" xfId="0" applyFont="1" applyFill="1" applyBorder="1" applyAlignment="1" applyProtection="1">
      <alignment horizontal="center"/>
    </xf>
    <xf numFmtId="0" fontId="14" fillId="9" borderId="0" xfId="0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horizontal="center"/>
    </xf>
  </cellXfs>
  <cellStyles count="3">
    <cellStyle name="Hyperlink" xfId="2" builtinId="8"/>
    <cellStyle name="Normal" xfId="0" builtinId="0"/>
    <cellStyle name="StdDate" xfId="1" xr:uid="{FD9C28D0-E969-4CE4-BE6D-B96567F9190D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2" tint="-0.749961851863155"/>
      </font>
      <numFmt numFmtId="167" formatCode=";;;"/>
      <fill>
        <patternFill>
          <bgColor theme="2" tint="-0.749961851863155"/>
        </patternFill>
      </fill>
    </dxf>
    <dxf>
      <font>
        <color rgb="FF9C0006"/>
      </font>
      <numFmt numFmtId="167" formatCode=";;;"/>
      <fill>
        <patternFill>
          <bgColor theme="4"/>
        </patternFill>
      </fill>
    </dxf>
    <dxf>
      <font>
        <color rgb="FF9C0006"/>
      </font>
      <numFmt numFmtId="167" formatCode=";;;"/>
      <fill>
        <patternFill>
          <bgColor rgb="FFFF0000"/>
        </patternFill>
      </fill>
    </dxf>
    <dxf>
      <font>
        <color rgb="FF9C0006"/>
      </font>
      <numFmt numFmtId="167" formatCode=";;;"/>
      <fill>
        <patternFill>
          <bgColor theme="4" tint="-0.499984740745262"/>
        </patternFill>
      </fill>
    </dxf>
    <dxf>
      <font>
        <color rgb="FF9C0006"/>
      </font>
      <numFmt numFmtId="167" formatCode=";;;"/>
      <fill>
        <patternFill>
          <bgColor rgb="FF44AA97"/>
        </patternFill>
      </fill>
    </dxf>
    <dxf>
      <font>
        <color rgb="FF9C0006"/>
      </font>
      <numFmt numFmtId="167" formatCode=";;;"/>
      <fill>
        <patternFill>
          <bgColor rgb="FFE789E7"/>
        </patternFill>
      </fill>
    </dxf>
    <dxf>
      <font>
        <color rgb="FF9C0006"/>
      </font>
      <fill>
        <patternFill>
          <bgColor rgb="FFC010C0"/>
        </patternFill>
      </fill>
    </dxf>
    <dxf>
      <font>
        <b val="0"/>
        <i val="0"/>
        <strike val="0"/>
        <color theme="2" tint="-0.24994659260841701"/>
      </font>
      <fill>
        <patternFill>
          <bgColor theme="2" tint="-0.24994659260841701"/>
        </patternFill>
      </fill>
    </dxf>
    <dxf>
      <font>
        <color theme="0"/>
      </font>
      <fill>
        <patternFill patternType="darkHorizontal">
          <bgColor theme="2" tint="-0.24994659260841701"/>
        </patternFill>
      </fill>
    </dxf>
    <dxf>
      <font>
        <b val="0"/>
        <i val="0"/>
        <strike val="0"/>
        <color theme="2" tint="-0.24994659260841701"/>
      </font>
      <fill>
        <patternFill>
          <bgColor theme="2" tint="-0.24994659260841701"/>
        </patternFill>
      </fill>
    </dxf>
    <dxf>
      <font>
        <color theme="0"/>
      </font>
      <fill>
        <patternFill patternType="darkHorizontal">
          <bgColor theme="2" tint="-0.24994659260841701"/>
        </patternFill>
      </fill>
    </dxf>
    <dxf>
      <font>
        <color rgb="FF9C0006"/>
      </font>
      <numFmt numFmtId="167" formatCode=";;;"/>
      <fill>
        <patternFill>
          <bgColor theme="1" tint="0.34998626667073579"/>
        </patternFill>
      </fill>
    </dxf>
    <dxf>
      <font>
        <color rgb="FF9C0006"/>
      </font>
      <numFmt numFmtId="167" formatCode=";;;"/>
      <fill>
        <patternFill>
          <bgColor theme="4"/>
        </patternFill>
      </fill>
    </dxf>
    <dxf>
      <font>
        <color rgb="FF9C0006"/>
      </font>
      <numFmt numFmtId="167" formatCode=";;;"/>
      <fill>
        <patternFill>
          <bgColor rgb="FFFF0000"/>
        </patternFill>
      </fill>
    </dxf>
    <dxf>
      <font>
        <color rgb="FF9C0006"/>
      </font>
      <numFmt numFmtId="167" formatCode=";;;"/>
      <fill>
        <patternFill>
          <bgColor theme="4" tint="-0.499984740745262"/>
        </patternFill>
      </fill>
    </dxf>
    <dxf>
      <font>
        <color rgb="FF9C0006"/>
      </font>
      <numFmt numFmtId="167" formatCode=";;;"/>
      <fill>
        <patternFill>
          <bgColor rgb="FF77F5BC"/>
        </patternFill>
      </fill>
    </dxf>
    <dxf>
      <font>
        <color rgb="FF9C0006"/>
      </font>
      <fill>
        <patternFill>
          <bgColor rgb="FFFA90EB"/>
        </patternFill>
      </fill>
    </dxf>
    <dxf>
      <font>
        <color rgb="FF9C0006"/>
      </font>
      <numFmt numFmtId="167" formatCode=";;;"/>
      <fill>
        <patternFill>
          <bgColor theme="3" tint="-0.2499465926084170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194486"/>
      <color rgb="FFFA90EB"/>
      <color rgb="FF77F5BC"/>
      <color rgb="FFFF99FF"/>
      <color rgb="FFC010C0"/>
      <color rgb="FFE789E7"/>
      <color rgb="FF44AA97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CASUAL LEAVES</a:t>
            </a:r>
          </a:p>
        </c:rich>
      </c:tx>
      <c:layout>
        <c:manualLayout>
          <c:xMode val="edge"/>
          <c:yMode val="edge"/>
          <c:x val="0.34219708602224114"/>
          <c:y val="3.77239786975365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0091099288844253"/>
          <c:y val="0.2733948818363201"/>
          <c:w val="0.40794304602866932"/>
          <c:h val="0.630381347839143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528-4141-92A1-B7DB8085D5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528-4141-92A1-B7DB8085D52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28-4141-92A1-B7DB8085D52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28-4141-92A1-B7DB8085D527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'Leave Map -1'!$C$28:$D$28</c:f>
              <c:strCache>
                <c:ptCount val="2"/>
                <c:pt idx="0">
                  <c:v>Unclaimed Casual Leaves</c:v>
                </c:pt>
                <c:pt idx="1">
                  <c:v>Calimed causal leaves</c:v>
                </c:pt>
              </c:strCache>
            </c:strRef>
          </c:cat>
          <c:val>
            <c:numRef>
              <c:f>'Leave Map -1'!$C$29:$D$29</c:f>
              <c:numCache>
                <c:formatCode>General</c:formatCode>
                <c:ptCount val="2"/>
                <c:pt idx="0">
                  <c:v>29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8-4141-92A1-B7DB8085D52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078954511098687E-2"/>
          <c:y val="0.12482864551014851"/>
          <c:w val="0.93960712278335701"/>
          <c:h val="0.180603993573259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SICK LEAVES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'Leave Map -1'!$W$26:$X$26</c:f>
              <c:strCache>
                <c:ptCount val="2"/>
                <c:pt idx="0">
                  <c:v>Available Sick Leaves</c:v>
                </c:pt>
                <c:pt idx="1">
                  <c:v>Claimed Sick Leaves</c:v>
                </c:pt>
              </c:strCache>
            </c:strRef>
          </c:cat>
          <c:val>
            <c:numRef>
              <c:f>'Leave Map -1'!$W$27:$X$27</c:f>
              <c:numCache>
                <c:formatCode>General</c:formatCode>
                <c:ptCount val="2"/>
                <c:pt idx="0">
                  <c:v>13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B8-453B-9545-74AF5AF97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7385816"/>
        <c:axId val="747387456"/>
      </c:barChart>
      <c:catAx>
        <c:axId val="74738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87456"/>
        <c:crosses val="autoZero"/>
        <c:auto val="1"/>
        <c:lblAlgn val="ctr"/>
        <c:lblOffset val="100"/>
        <c:noMultiLvlLbl val="0"/>
      </c:catAx>
      <c:valAx>
        <c:axId val="74738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8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400">
                <a:latin typeface="Arial Black" panose="020B0A04020102020204" pitchFamily="34" charset="0"/>
              </a:rPr>
              <a:t>Claimed Half day Leave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'Leave Map -1'!$AN$29</c:f>
              <c:strCache>
                <c:ptCount val="1"/>
                <c:pt idx="0">
                  <c:v>Claimed Half day Leave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3.2010670895771995E-3"/>
                  <c:y val="0.361156696743309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54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C4-4D43-90E6-4C6FAECE5F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'Leave Map -1'!$AN$30</c:f>
              <c:numCache>
                <c:formatCode>General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4-4D43-90E6-4C6FAECE5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82683184"/>
        <c:axId val="682683512"/>
        <c:axId val="739980688"/>
      </c:bar3DChart>
      <c:catAx>
        <c:axId val="682683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682683512"/>
        <c:crosses val="autoZero"/>
        <c:auto val="1"/>
        <c:lblAlgn val="ctr"/>
        <c:lblOffset val="100"/>
        <c:noMultiLvlLbl val="0"/>
      </c:catAx>
      <c:valAx>
        <c:axId val="68268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83184"/>
        <c:crosses val="autoZero"/>
        <c:crossBetween val="between"/>
      </c:valAx>
      <c:serAx>
        <c:axId val="73998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683512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JainDeemedtobeUniversityofficial" TargetMode="External"/><Relationship Id="rId3" Type="http://schemas.openxmlformats.org/officeDocument/2006/relationships/hyperlink" Target="https://www.jainuniversity.ac.in/" TargetMode="External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jainuniversity.ac.in/about/privacy-policy" TargetMode="External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485774</xdr:colOff>
      <xdr:row>4</xdr:row>
      <xdr:rowOff>22190</xdr:rowOff>
    </xdr:from>
    <xdr:to>
      <xdr:col>18</xdr:col>
      <xdr:colOff>1447800</xdr:colOff>
      <xdr:row>6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3374" y="755615"/>
          <a:ext cx="8277226" cy="35881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</xdr:row>
      <xdr:rowOff>9524</xdr:rowOff>
    </xdr:from>
    <xdr:to>
      <xdr:col>6</xdr:col>
      <xdr:colOff>514349</xdr:colOff>
      <xdr:row>6</xdr:row>
      <xdr:rowOff>34925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8650" y="200024"/>
          <a:ext cx="3543299" cy="930276"/>
        </a:xfrm>
        <a:prstGeom prst="rect">
          <a:avLst/>
        </a:prstGeom>
      </xdr:spPr>
    </xdr:pic>
    <xdr:clientData/>
  </xdr:twoCellAnchor>
  <xdr:twoCellAnchor editAs="oneCell">
    <xdr:from>
      <xdr:col>1</xdr:col>
      <xdr:colOff>320675</xdr:colOff>
      <xdr:row>2</xdr:row>
      <xdr:rowOff>151765</xdr:rowOff>
    </xdr:from>
    <xdr:to>
      <xdr:col>5</xdr:col>
      <xdr:colOff>600710</xdr:colOff>
      <xdr:row>5</xdr:row>
      <xdr:rowOff>104775</xdr:rowOff>
    </xdr:to>
    <xdr:pic>
      <xdr:nvPicPr>
        <xdr:cNvPr id="4" name="Picture 3" descr="C:\Users\Staff106\Downloads\JGI Logo 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275" y="523240"/>
          <a:ext cx="2718435" cy="49593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169635</xdr:colOff>
      <xdr:row>1</xdr:row>
      <xdr:rowOff>11792</xdr:rowOff>
    </xdr:from>
    <xdr:to>
      <xdr:col>6</xdr:col>
      <xdr:colOff>502964</xdr:colOff>
      <xdr:row>3</xdr:row>
      <xdr:rowOff>164224</xdr:rowOff>
    </xdr:to>
    <xdr:sp macro="" textlink="">
      <xdr:nvSpPr>
        <xdr:cNvPr id="6" name="Right Tri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27235" y="202292"/>
          <a:ext cx="333329" cy="514382"/>
        </a:xfrm>
        <a:prstGeom prst="rtTriangle">
          <a:avLst/>
        </a:prstGeom>
        <a:solidFill>
          <a:srgbClr val="1944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9525</xdr:colOff>
      <xdr:row>28</xdr:row>
      <xdr:rowOff>95250</xdr:rowOff>
    </xdr:from>
    <xdr:to>
      <xdr:col>19</xdr:col>
      <xdr:colOff>0</xdr:colOff>
      <xdr:row>30</xdr:row>
      <xdr:rowOff>6423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9125" y="5172075"/>
          <a:ext cx="11820525" cy="282648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28</xdr:row>
      <xdr:rowOff>95250</xdr:rowOff>
    </xdr:from>
    <xdr:to>
      <xdr:col>12</xdr:col>
      <xdr:colOff>125475</xdr:colOff>
      <xdr:row>30</xdr:row>
      <xdr:rowOff>9598</xdr:rowOff>
    </xdr:to>
    <xdr:pic>
      <xdr:nvPicPr>
        <xdr:cNvPr id="9" name="Picture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5172075"/>
          <a:ext cx="6650100" cy="285823"/>
        </a:xfrm>
        <a:prstGeom prst="rect">
          <a:avLst/>
        </a:prstGeom>
      </xdr:spPr>
    </xdr:pic>
    <xdr:clientData/>
  </xdr:twoCellAnchor>
  <xdr:twoCellAnchor editAs="oneCell">
    <xdr:from>
      <xdr:col>18</xdr:col>
      <xdr:colOff>419100</xdr:colOff>
      <xdr:row>28</xdr:row>
      <xdr:rowOff>142875</xdr:rowOff>
    </xdr:from>
    <xdr:to>
      <xdr:col>18</xdr:col>
      <xdr:colOff>1390932</xdr:colOff>
      <xdr:row>29</xdr:row>
      <xdr:rowOff>169112</xdr:rowOff>
    </xdr:to>
    <xdr:pic>
      <xdr:nvPicPr>
        <xdr:cNvPr id="10" name="Picture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391900" y="5219700"/>
          <a:ext cx="971832" cy="207212"/>
        </a:xfrm>
        <a:prstGeom prst="rect">
          <a:avLst/>
        </a:prstGeom>
      </xdr:spPr>
    </xdr:pic>
    <xdr:clientData/>
  </xdr:twoCellAnchor>
  <xdr:twoCellAnchor editAs="oneCell">
    <xdr:from>
      <xdr:col>1</xdr:col>
      <xdr:colOff>9524</xdr:colOff>
      <xdr:row>6</xdr:row>
      <xdr:rowOff>165098</xdr:rowOff>
    </xdr:from>
    <xdr:to>
      <xdr:col>18</xdr:col>
      <xdr:colOff>1460499</xdr:colOff>
      <xdr:row>23</xdr:row>
      <xdr:rowOff>105112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4" y="1260473"/>
          <a:ext cx="11814175" cy="30165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23</xdr:row>
          <xdr:rowOff>19050</xdr:rowOff>
        </xdr:from>
        <xdr:to>
          <xdr:col>8</xdr:col>
          <xdr:colOff>171450</xdr:colOff>
          <xdr:row>24</xdr:row>
          <xdr:rowOff>19050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24</xdr:row>
          <xdr:rowOff>171450</xdr:rowOff>
        </xdr:from>
        <xdr:to>
          <xdr:col>8</xdr:col>
          <xdr:colOff>171450</xdr:colOff>
          <xdr:row>25</xdr:row>
          <xdr:rowOff>171450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26</xdr:row>
          <xdr:rowOff>146050</xdr:rowOff>
        </xdr:from>
        <xdr:to>
          <xdr:col>8</xdr:col>
          <xdr:colOff>152400</xdr:colOff>
          <xdr:row>27</xdr:row>
          <xdr:rowOff>146050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23</xdr:row>
          <xdr:rowOff>19050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24</xdr:row>
          <xdr:rowOff>158750</xdr:rowOff>
        </xdr:from>
        <xdr:to>
          <xdr:col>11</xdr:col>
          <xdr:colOff>0</xdr:colOff>
          <xdr:row>25</xdr:row>
          <xdr:rowOff>158750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26</xdr:row>
          <xdr:rowOff>139700</xdr:rowOff>
        </xdr:from>
        <xdr:to>
          <xdr:col>10</xdr:col>
          <xdr:colOff>590550</xdr:colOff>
          <xdr:row>27</xdr:row>
          <xdr:rowOff>139700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374650</xdr:colOff>
          <xdr:row>23</xdr:row>
          <xdr:rowOff>19050</xdr:rowOff>
        </xdr:from>
        <xdr:to>
          <xdr:col>13</xdr:col>
          <xdr:colOff>393700</xdr:colOff>
          <xdr:row>24</xdr:row>
          <xdr:rowOff>19050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374650</xdr:colOff>
          <xdr:row>24</xdr:row>
          <xdr:rowOff>165100</xdr:rowOff>
        </xdr:from>
        <xdr:to>
          <xdr:col>13</xdr:col>
          <xdr:colOff>393700</xdr:colOff>
          <xdr:row>25</xdr:row>
          <xdr:rowOff>165100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0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355600</xdr:colOff>
          <xdr:row>26</xdr:row>
          <xdr:rowOff>146050</xdr:rowOff>
        </xdr:from>
        <xdr:to>
          <xdr:col>13</xdr:col>
          <xdr:colOff>374650</xdr:colOff>
          <xdr:row>27</xdr:row>
          <xdr:rowOff>146050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0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23</xdr:row>
          <xdr:rowOff>12700</xdr:rowOff>
        </xdr:from>
        <xdr:to>
          <xdr:col>16</xdr:col>
          <xdr:colOff>209550</xdr:colOff>
          <xdr:row>24</xdr:row>
          <xdr:rowOff>12700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24</xdr:row>
          <xdr:rowOff>152400</xdr:rowOff>
        </xdr:from>
        <xdr:to>
          <xdr:col>16</xdr:col>
          <xdr:colOff>209550</xdr:colOff>
          <xdr:row>25</xdr:row>
          <xdr:rowOff>152400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0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26</xdr:row>
          <xdr:rowOff>133350</xdr:rowOff>
        </xdr:from>
        <xdr:to>
          <xdr:col>16</xdr:col>
          <xdr:colOff>190500</xdr:colOff>
          <xdr:row>27</xdr:row>
          <xdr:rowOff>133350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0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533400</xdr:colOff>
          <xdr:row>22</xdr:row>
          <xdr:rowOff>171450</xdr:rowOff>
        </xdr:from>
        <xdr:to>
          <xdr:col>18</xdr:col>
          <xdr:colOff>552450</xdr:colOff>
          <xdr:row>23</xdr:row>
          <xdr:rowOff>171450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0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533400</xdr:colOff>
          <xdr:row>24</xdr:row>
          <xdr:rowOff>133350</xdr:rowOff>
        </xdr:from>
        <xdr:to>
          <xdr:col>18</xdr:col>
          <xdr:colOff>552450</xdr:colOff>
          <xdr:row>25</xdr:row>
          <xdr:rowOff>133350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514350</xdr:colOff>
          <xdr:row>26</xdr:row>
          <xdr:rowOff>114300</xdr:rowOff>
        </xdr:from>
        <xdr:to>
          <xdr:col>18</xdr:col>
          <xdr:colOff>533400</xdr:colOff>
          <xdr:row>27</xdr:row>
          <xdr:rowOff>114300</xdr:rowOff>
        </xdr:to>
        <xdr:sp macro="" textlink="">
          <xdr:nvSpPr>
            <xdr:cNvPr id="11288" name="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0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23</xdr:row>
          <xdr:rowOff>31750</xdr:rowOff>
        </xdr:from>
        <xdr:to>
          <xdr:col>3</xdr:col>
          <xdr:colOff>209550</xdr:colOff>
          <xdr:row>24</xdr:row>
          <xdr:rowOff>31750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0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24</xdr:row>
          <xdr:rowOff>171450</xdr:rowOff>
        </xdr:from>
        <xdr:to>
          <xdr:col>3</xdr:col>
          <xdr:colOff>209550</xdr:colOff>
          <xdr:row>25</xdr:row>
          <xdr:rowOff>171450</xdr:rowOff>
        </xdr:to>
        <xdr:sp macro="" textlink="">
          <xdr:nvSpPr>
            <xdr:cNvPr id="11290" name="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0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26</xdr:row>
          <xdr:rowOff>152400</xdr:rowOff>
        </xdr:from>
        <xdr:to>
          <xdr:col>3</xdr:col>
          <xdr:colOff>190500</xdr:colOff>
          <xdr:row>27</xdr:row>
          <xdr:rowOff>152400</xdr:rowOff>
        </xdr:to>
        <xdr:sp macro="" textlink="">
          <xdr:nvSpPr>
            <xdr:cNvPr id="11291" name="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0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23</xdr:row>
          <xdr:rowOff>19050</xdr:rowOff>
        </xdr:from>
        <xdr:to>
          <xdr:col>5</xdr:col>
          <xdr:colOff>495300</xdr:colOff>
          <xdr:row>24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0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24</xdr:row>
          <xdr:rowOff>165100</xdr:rowOff>
        </xdr:from>
        <xdr:to>
          <xdr:col>5</xdr:col>
          <xdr:colOff>495300</xdr:colOff>
          <xdr:row>25</xdr:row>
          <xdr:rowOff>165100</xdr:rowOff>
        </xdr:to>
        <xdr:sp macro="" textlink="">
          <xdr:nvSpPr>
            <xdr:cNvPr id="11293" name="Button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26</xdr:row>
          <xdr:rowOff>146050</xdr:rowOff>
        </xdr:from>
        <xdr:to>
          <xdr:col>5</xdr:col>
          <xdr:colOff>476250</xdr:colOff>
          <xdr:row>27</xdr:row>
          <xdr:rowOff>152400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0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16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454025</xdr:colOff>
      <xdr:row>1</xdr:row>
      <xdr:rowOff>123825</xdr:rowOff>
    </xdr:from>
    <xdr:to>
      <xdr:col>18</xdr:col>
      <xdr:colOff>1454151</xdr:colOff>
      <xdr:row>3</xdr:row>
      <xdr:rowOff>65174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111625" y="314325"/>
          <a:ext cx="8315326" cy="303299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1</xdr:row>
      <xdr:rowOff>9962</xdr:rowOff>
    </xdr:from>
    <xdr:to>
      <xdr:col>7</xdr:col>
      <xdr:colOff>202382</xdr:colOff>
      <xdr:row>1</xdr:row>
      <xdr:rowOff>127453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59621" y="200462"/>
          <a:ext cx="419158" cy="117491"/>
        </a:xfrm>
        <a:prstGeom prst="rect">
          <a:avLst/>
        </a:prstGeom>
      </xdr:spPr>
    </xdr:pic>
    <xdr:clientData/>
  </xdr:twoCellAnchor>
  <xdr:twoCellAnchor editAs="oneCell">
    <xdr:from>
      <xdr:col>6</xdr:col>
      <xdr:colOff>484351</xdr:colOff>
      <xdr:row>3</xdr:row>
      <xdr:rowOff>28902</xdr:rowOff>
    </xdr:from>
    <xdr:to>
      <xdr:col>7</xdr:col>
      <xdr:colOff>292595</xdr:colOff>
      <xdr:row>3</xdr:row>
      <xdr:rowOff>140043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149834" y="587264"/>
          <a:ext cx="419158" cy="1111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10054</xdr:rowOff>
    </xdr:from>
    <xdr:to>
      <xdr:col>17</xdr:col>
      <xdr:colOff>238124</xdr:colOff>
      <xdr:row>42</xdr:row>
      <xdr:rowOff>39688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8996</xdr:colOff>
      <xdr:row>24</xdr:row>
      <xdr:rowOff>10847</xdr:rowOff>
    </xdr:from>
    <xdr:to>
      <xdr:col>38</xdr:col>
      <xdr:colOff>0</xdr:colOff>
      <xdr:row>42</xdr:row>
      <xdr:rowOff>52917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12697</xdr:colOff>
      <xdr:row>24</xdr:row>
      <xdr:rowOff>7672</xdr:rowOff>
    </xdr:from>
    <xdr:to>
      <xdr:col>45</xdr:col>
      <xdr:colOff>1646463</xdr:colOff>
      <xdr:row>42</xdr:row>
      <xdr:rowOff>49742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400050</xdr:colOff>
          <xdr:row>0</xdr:row>
          <xdr:rowOff>139700</xdr:rowOff>
        </xdr:from>
        <xdr:to>
          <xdr:col>45</xdr:col>
          <xdr:colOff>1568450</xdr:colOff>
          <xdr:row>0</xdr:row>
          <xdr:rowOff>412750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0</xdr:row>
          <xdr:rowOff>171450</xdr:rowOff>
        </xdr:from>
        <xdr:to>
          <xdr:col>13</xdr:col>
          <xdr:colOff>19050</xdr:colOff>
          <xdr:row>3</xdr:row>
          <xdr:rowOff>12700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hul/Desktop/SMS%20assignme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MPLOYEES"/>
      <sheetName val="LEAVE"/>
      <sheetName val="TEAM DASHBOARD"/>
      <sheetName val="EMPLOYEE REPORT"/>
      <sheetName val="H"/>
      <sheetName val="SMS assignment"/>
    </sheetNames>
    <sheetDataSet>
      <sheetData sheetId="0"/>
      <sheetData sheetId="1"/>
      <sheetData sheetId="2"/>
      <sheetData sheetId="3" refreshError="1"/>
      <sheetData sheetId="4" refreshError="1"/>
      <sheetData sheetId="5">
        <row r="3">
          <cell r="C3">
            <v>1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mployee View"/>
      <sheetName val="Compare"/>
      <sheetName val="Individual"/>
      <sheetName val="Limit"/>
    </sheetNames>
    <sheetDataSet>
      <sheetData sheetId="0"/>
      <sheetData sheetId="1"/>
      <sheetData sheetId="2"/>
      <sheetData sheetId="3">
        <row r="30">
          <cell r="B30" t="str">
            <v>Can i help?</v>
          </cell>
        </row>
      </sheetData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2043EF-9574-44CE-983D-F0FEA8DA685C}" name="Leave_Type_T" displayName="Leave_Type_T" ref="A2:B8" headerRowCount="0" headerRowDxfId="16" headerRowBorderDxfId="15" tableBorderDxfId="14" totalsRowBorderDxfId="13">
  <tableColumns count="2">
    <tableColumn id="1" xr3:uid="{42761316-2CCD-48B2-97C8-E9D9005C76FA}" name="Column1" totalsRowLabel="Total" headerRowDxfId="12" dataDxfId="11" totalsRowDxfId="10"/>
    <tableColumn id="2" xr3:uid="{4E2DD4FC-E292-42E9-9A0C-241560EBD6FC}" name="Column2" totalsRowFunction="sum" headerRowDxfId="9" dataDxfId="8" totalsRowDxfId="7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310760-30B9-43B0-92F4-60F087656DB2}" name="Holiday_T" displayName="Holiday_T" ref="J2:J9" headerRowCount="0" totalsRowShown="0" headerRowDxfId="6" dataDxfId="4" headerRowBorderDxfId="5" tableBorderDxfId="3" totalsRowBorderDxfId="2">
  <tableColumns count="1">
    <tableColumn id="1" xr3:uid="{966BB48B-1551-4D2D-A645-CA3B46E0F63E}" name="Column1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B55DF-2B93-4E61-B00C-C8BDDA7A27BA}">
  <sheetPr codeName="Sheet2"/>
  <dimension ref="A1:S32"/>
  <sheetViews>
    <sheetView showGridLines="0" tabSelected="1" zoomScaleNormal="100" workbookViewId="0">
      <selection activeCell="B16" sqref="B16"/>
    </sheetView>
  </sheetViews>
  <sheetFormatPr defaultRowHeight="14.5" x14ac:dyDescent="0.35"/>
  <cols>
    <col min="19" max="19" width="21" customWidth="1"/>
    <col min="20" max="20" width="8.81640625" customWidth="1"/>
  </cols>
  <sheetData>
    <row r="1" spans="1:19" ht="15" thickBot="1" x14ac:dyDescent="0.4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9" x14ac:dyDescent="0.35">
      <c r="A2" s="53"/>
      <c r="B2" s="65"/>
      <c r="C2" s="66"/>
      <c r="D2" s="66"/>
      <c r="E2" s="66"/>
      <c r="F2" s="66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70"/>
    </row>
    <row r="3" spans="1:19" x14ac:dyDescent="0.35">
      <c r="A3" s="53"/>
      <c r="B3" s="67"/>
      <c r="C3" s="68"/>
      <c r="D3" s="68"/>
      <c r="E3" s="68"/>
      <c r="F3" s="68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2"/>
    </row>
    <row r="4" spans="1:19" x14ac:dyDescent="0.35">
      <c r="A4" s="53"/>
      <c r="B4" s="67"/>
      <c r="C4" s="68"/>
      <c r="D4" s="68"/>
      <c r="E4" s="68"/>
      <c r="F4" s="68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2"/>
    </row>
    <row r="5" spans="1:19" x14ac:dyDescent="0.35">
      <c r="A5" s="53"/>
      <c r="B5" s="52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4"/>
    </row>
    <row r="6" spans="1:19" x14ac:dyDescent="0.35">
      <c r="A6" s="53"/>
      <c r="B6" s="52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4"/>
    </row>
    <row r="7" spans="1:19" x14ac:dyDescent="0.35">
      <c r="A7" s="53"/>
      <c r="B7" s="52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4"/>
    </row>
    <row r="8" spans="1:19" x14ac:dyDescent="0.35">
      <c r="A8" s="53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/>
    </row>
    <row r="9" spans="1:19" x14ac:dyDescent="0.35">
      <c r="A9" s="53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4"/>
    </row>
    <row r="10" spans="1:19" x14ac:dyDescent="0.35">
      <c r="A10" s="53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4"/>
    </row>
    <row r="11" spans="1:19" x14ac:dyDescent="0.35">
      <c r="A11" s="53"/>
      <c r="B11" s="52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4"/>
    </row>
    <row r="12" spans="1:19" x14ac:dyDescent="0.35">
      <c r="A12" s="53"/>
      <c r="B12" s="52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/>
    </row>
    <row r="13" spans="1:19" x14ac:dyDescent="0.35">
      <c r="A13" s="53"/>
      <c r="B13" s="52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4"/>
    </row>
    <row r="14" spans="1:19" x14ac:dyDescent="0.35">
      <c r="A14" s="53"/>
      <c r="B14" s="52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4"/>
    </row>
    <row r="15" spans="1:19" x14ac:dyDescent="0.35">
      <c r="A15" s="53"/>
      <c r="B15" s="52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4"/>
    </row>
    <row r="16" spans="1:19" x14ac:dyDescent="0.35">
      <c r="A16" s="53"/>
      <c r="B16" s="52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/>
    </row>
    <row r="17" spans="1:19" x14ac:dyDescent="0.35">
      <c r="A17" s="53"/>
      <c r="B17" s="52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4"/>
    </row>
    <row r="18" spans="1:19" x14ac:dyDescent="0.35">
      <c r="A18" s="53"/>
      <c r="B18" s="52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4"/>
    </row>
    <row r="19" spans="1:19" x14ac:dyDescent="0.35">
      <c r="A19" s="53"/>
      <c r="B19" s="52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4"/>
    </row>
    <row r="20" spans="1:19" x14ac:dyDescent="0.35">
      <c r="A20" s="53"/>
      <c r="B20" s="52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4"/>
    </row>
    <row r="21" spans="1:19" x14ac:dyDescent="0.35">
      <c r="A21" s="53"/>
      <c r="B21" s="52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4"/>
    </row>
    <row r="22" spans="1:19" x14ac:dyDescent="0.35">
      <c r="A22" s="53"/>
      <c r="B22" s="52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4"/>
    </row>
    <row r="23" spans="1:19" x14ac:dyDescent="0.35">
      <c r="A23" s="53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4"/>
    </row>
    <row r="24" spans="1:19" x14ac:dyDescent="0.35">
      <c r="A24" s="53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4"/>
    </row>
    <row r="25" spans="1:19" x14ac:dyDescent="0.35">
      <c r="A25" s="53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4"/>
    </row>
    <row r="26" spans="1:19" x14ac:dyDescent="0.35">
      <c r="A26" s="53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4"/>
    </row>
    <row r="27" spans="1:19" x14ac:dyDescent="0.35">
      <c r="A27" s="53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4"/>
    </row>
    <row r="28" spans="1:19" x14ac:dyDescent="0.35">
      <c r="A28" s="53"/>
      <c r="B28" s="52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4"/>
    </row>
    <row r="29" spans="1:19" x14ac:dyDescent="0.35">
      <c r="A29" s="53"/>
      <c r="B29" s="52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4"/>
    </row>
    <row r="30" spans="1:19" ht="15" thickBot="1" x14ac:dyDescent="0.4">
      <c r="A30" s="53"/>
      <c r="B30" s="55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7"/>
    </row>
    <row r="31" spans="1:19" x14ac:dyDescent="0.3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</row>
    <row r="32" spans="1:19" x14ac:dyDescent="0.3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EMP">
                <anchor moveWithCells="1" sizeWithCells="1">
                  <from>
                    <xdr:col>6</xdr:col>
                    <xdr:colOff>152400</xdr:colOff>
                    <xdr:row>23</xdr:row>
                    <xdr:rowOff>19050</xdr:rowOff>
                  </from>
                  <to>
                    <xdr:col>8</xdr:col>
                    <xdr:colOff>171450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0]!EMP">
                <anchor moveWithCells="1" sizeWithCells="1">
                  <from>
                    <xdr:col>6</xdr:col>
                    <xdr:colOff>152400</xdr:colOff>
                    <xdr:row>24</xdr:row>
                    <xdr:rowOff>171450</xdr:rowOff>
                  </from>
                  <to>
                    <xdr:col>8</xdr:col>
                    <xdr:colOff>171450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defaultSize="0" print="0" autoFill="0" autoPict="0" macro="[0]!EMP">
                <anchor moveWithCells="1" sizeWithCells="1">
                  <from>
                    <xdr:col>6</xdr:col>
                    <xdr:colOff>133350</xdr:colOff>
                    <xdr:row>26</xdr:row>
                    <xdr:rowOff>146050</xdr:rowOff>
                  </from>
                  <to>
                    <xdr:col>8</xdr:col>
                    <xdr:colOff>152400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7" name="Button 7">
              <controlPr defaultSize="0" print="0" autoFill="0" autoPict="0" macro="[0]!EMP">
                <anchor moveWithCells="1" sizeWithCells="1">
                  <from>
                    <xdr:col>8</xdr:col>
                    <xdr:colOff>590550</xdr:colOff>
                    <xdr:row>23</xdr:row>
                    <xdr:rowOff>19050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8" name="Button 8">
              <controlPr defaultSize="0" print="0" autoFill="0" autoPict="0" macro="[0]!EMP">
                <anchor moveWithCells="1" sizeWithCells="1">
                  <from>
                    <xdr:col>8</xdr:col>
                    <xdr:colOff>590550</xdr:colOff>
                    <xdr:row>24</xdr:row>
                    <xdr:rowOff>158750</xdr:rowOff>
                  </from>
                  <to>
                    <xdr:col>11</xdr:col>
                    <xdr:colOff>0</xdr:colOff>
                    <xdr:row>25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EMP">
                <anchor moveWithCells="1" sizeWithCells="1">
                  <from>
                    <xdr:col>8</xdr:col>
                    <xdr:colOff>571500</xdr:colOff>
                    <xdr:row>26</xdr:row>
                    <xdr:rowOff>139700</xdr:rowOff>
                  </from>
                  <to>
                    <xdr:col>10</xdr:col>
                    <xdr:colOff>590550</xdr:colOff>
                    <xdr:row>27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0" name="Button 10">
              <controlPr defaultSize="0" print="0" autoFill="0" autoPict="0" macro="[0]!EMP">
                <anchor moveWithCells="1" sizeWithCells="1">
                  <from>
                    <xdr:col>11</xdr:col>
                    <xdr:colOff>374650</xdr:colOff>
                    <xdr:row>23</xdr:row>
                    <xdr:rowOff>19050</xdr:rowOff>
                  </from>
                  <to>
                    <xdr:col>13</xdr:col>
                    <xdr:colOff>393700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1" name="Button 11">
              <controlPr defaultSize="0" print="0" autoFill="0" autoPict="0" macro="[0]!EMP">
                <anchor moveWithCells="1" sizeWithCells="1">
                  <from>
                    <xdr:col>11</xdr:col>
                    <xdr:colOff>374650</xdr:colOff>
                    <xdr:row>24</xdr:row>
                    <xdr:rowOff>165100</xdr:rowOff>
                  </from>
                  <to>
                    <xdr:col>13</xdr:col>
                    <xdr:colOff>393700</xdr:colOff>
                    <xdr:row>25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2" name="Button 12">
              <controlPr defaultSize="0" print="0" autoFill="0" autoPict="0" macro="[0]!EMP">
                <anchor moveWithCells="1" sizeWithCells="1">
                  <from>
                    <xdr:col>11</xdr:col>
                    <xdr:colOff>355600</xdr:colOff>
                    <xdr:row>26</xdr:row>
                    <xdr:rowOff>146050</xdr:rowOff>
                  </from>
                  <to>
                    <xdr:col>13</xdr:col>
                    <xdr:colOff>374650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3" name="Button 13">
              <controlPr defaultSize="0" print="0" autoFill="0" autoPict="0" macro="[0]!EMP">
                <anchor moveWithCells="1" sizeWithCells="1">
                  <from>
                    <xdr:col>14</xdr:col>
                    <xdr:colOff>190500</xdr:colOff>
                    <xdr:row>23</xdr:row>
                    <xdr:rowOff>12700</xdr:rowOff>
                  </from>
                  <to>
                    <xdr:col>16</xdr:col>
                    <xdr:colOff>209550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4" name="Button 14">
              <controlPr defaultSize="0" print="0" autoFill="0" autoPict="0" macro="[0]!EMP">
                <anchor moveWithCells="1" sizeWithCells="1">
                  <from>
                    <xdr:col>14</xdr:col>
                    <xdr:colOff>190500</xdr:colOff>
                    <xdr:row>24</xdr:row>
                    <xdr:rowOff>152400</xdr:rowOff>
                  </from>
                  <to>
                    <xdr:col>16</xdr:col>
                    <xdr:colOff>209550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5" name="Button 15">
              <controlPr defaultSize="0" print="0" autoFill="0" autoPict="0" macro="[0]!EMP">
                <anchor moveWithCells="1" sizeWithCells="1">
                  <from>
                    <xdr:col>14</xdr:col>
                    <xdr:colOff>171450</xdr:colOff>
                    <xdr:row>26</xdr:row>
                    <xdr:rowOff>133350</xdr:rowOff>
                  </from>
                  <to>
                    <xdr:col>16</xdr:col>
                    <xdr:colOff>190500</xdr:colOff>
                    <xdr:row>27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6" name="Button 22">
              <controlPr defaultSize="0" print="0" autoFill="0" autoPict="0" macro="[0]!EMP">
                <anchor moveWithCells="1" sizeWithCells="1">
                  <from>
                    <xdr:col>16</xdr:col>
                    <xdr:colOff>533400</xdr:colOff>
                    <xdr:row>22</xdr:row>
                    <xdr:rowOff>171450</xdr:rowOff>
                  </from>
                  <to>
                    <xdr:col>18</xdr:col>
                    <xdr:colOff>552450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7" name="Button 23">
              <controlPr defaultSize="0" print="0" autoFill="0" autoPict="0" macro="[0]!EMP">
                <anchor moveWithCells="1" sizeWithCells="1">
                  <from>
                    <xdr:col>16</xdr:col>
                    <xdr:colOff>533400</xdr:colOff>
                    <xdr:row>24</xdr:row>
                    <xdr:rowOff>133350</xdr:rowOff>
                  </from>
                  <to>
                    <xdr:col>18</xdr:col>
                    <xdr:colOff>552450</xdr:colOff>
                    <xdr:row>25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8" name="Button 24">
              <controlPr defaultSize="0" print="0" autoFill="0" autoPict="0" macro="[0]!EMP">
                <anchor moveWithCells="1" sizeWithCells="1">
                  <from>
                    <xdr:col>16</xdr:col>
                    <xdr:colOff>514350</xdr:colOff>
                    <xdr:row>26</xdr:row>
                    <xdr:rowOff>114300</xdr:rowOff>
                  </from>
                  <to>
                    <xdr:col>18</xdr:col>
                    <xdr:colOff>533400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9" name="Button 25">
              <controlPr defaultSize="0" print="0" autoFill="0" autoPict="0" macro="[0]!EMP">
                <anchor moveWithCells="1" sizeWithCells="1">
                  <from>
                    <xdr:col>1</xdr:col>
                    <xdr:colOff>190500</xdr:colOff>
                    <xdr:row>23</xdr:row>
                    <xdr:rowOff>31750</xdr:rowOff>
                  </from>
                  <to>
                    <xdr:col>3</xdr:col>
                    <xdr:colOff>209550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0" name="Button 26">
              <controlPr defaultSize="0" print="0" autoFill="0" autoPict="0" macro="[0]!EMP">
                <anchor moveWithCells="1" sizeWithCells="1">
                  <from>
                    <xdr:col>1</xdr:col>
                    <xdr:colOff>190500</xdr:colOff>
                    <xdr:row>24</xdr:row>
                    <xdr:rowOff>171450</xdr:rowOff>
                  </from>
                  <to>
                    <xdr:col>3</xdr:col>
                    <xdr:colOff>209550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1" name="Button 27">
              <controlPr defaultSize="0" print="0" autoFill="0" autoPict="0" macro="[0]!EMP">
                <anchor moveWithCells="1" sizeWithCells="1">
                  <from>
                    <xdr:col>1</xdr:col>
                    <xdr:colOff>171450</xdr:colOff>
                    <xdr:row>26</xdr:row>
                    <xdr:rowOff>152400</xdr:rowOff>
                  </from>
                  <to>
                    <xdr:col>3</xdr:col>
                    <xdr:colOff>190500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2" name="Button 28">
              <controlPr defaultSize="0" print="0" autoFill="0" autoPict="0" macro="[0]!EMP">
                <anchor moveWithCells="1" sizeWithCells="1">
                  <from>
                    <xdr:col>3</xdr:col>
                    <xdr:colOff>476250</xdr:colOff>
                    <xdr:row>23</xdr:row>
                    <xdr:rowOff>19050</xdr:rowOff>
                  </from>
                  <to>
                    <xdr:col>5</xdr:col>
                    <xdr:colOff>495300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3" name="Button 29">
              <controlPr defaultSize="0" print="0" autoFill="0" autoPict="0" macro="[0]!EMP">
                <anchor moveWithCells="1" sizeWithCells="1">
                  <from>
                    <xdr:col>3</xdr:col>
                    <xdr:colOff>476250</xdr:colOff>
                    <xdr:row>24</xdr:row>
                    <xdr:rowOff>165100</xdr:rowOff>
                  </from>
                  <to>
                    <xdr:col>5</xdr:col>
                    <xdr:colOff>495300</xdr:colOff>
                    <xdr:row>25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4" name="Button 30">
              <controlPr defaultSize="0" print="0" autoFill="0" autoPict="0" macro="[0]!EMP">
                <anchor moveWithCells="1" sizeWithCells="1">
                  <from>
                    <xdr:col>3</xdr:col>
                    <xdr:colOff>457200</xdr:colOff>
                    <xdr:row>26</xdr:row>
                    <xdr:rowOff>146050</xdr:rowOff>
                  </from>
                  <to>
                    <xdr:col>5</xdr:col>
                    <xdr:colOff>476250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DFF7D-9791-42BC-A54A-FD80BDCDD541}">
  <sheetPr codeName="Sheet3"/>
  <dimension ref="A1:AU51"/>
  <sheetViews>
    <sheetView showGridLines="0" topLeftCell="B1" zoomScale="70" zoomScaleNormal="70" workbookViewId="0">
      <pane ySplit="24" topLeftCell="A25" activePane="bottomLeft" state="frozen"/>
      <selection pane="bottomLeft" activeCell="AN44" sqref="AN44"/>
    </sheetView>
  </sheetViews>
  <sheetFormatPr defaultRowHeight="14.5" x14ac:dyDescent="0.35"/>
  <cols>
    <col min="1" max="1" width="2.08984375" hidden="1" customWidth="1"/>
    <col min="2" max="2" width="16.453125" customWidth="1"/>
    <col min="3" max="3" width="4.1796875" customWidth="1"/>
    <col min="4" max="4" width="4.453125" customWidth="1"/>
    <col min="5" max="5" width="4.08984375" customWidth="1"/>
    <col min="6" max="6" width="3.7265625" customWidth="1"/>
    <col min="7" max="7" width="3.1796875" customWidth="1"/>
    <col min="8" max="10" width="3.7265625" customWidth="1"/>
    <col min="11" max="11" width="3.81640625" customWidth="1"/>
    <col min="12" max="21" width="3.7265625" customWidth="1"/>
    <col min="22" max="22" width="4.08984375" customWidth="1"/>
    <col min="23" max="33" width="3.7265625" customWidth="1"/>
    <col min="34" max="37" width="3.81640625" customWidth="1"/>
    <col min="38" max="38" width="1.453125" customWidth="1"/>
    <col min="39" max="39" width="0.36328125" customWidth="1"/>
    <col min="40" max="40" width="14.81640625" customWidth="1"/>
    <col min="41" max="41" width="11.1796875" customWidth="1"/>
    <col min="42" max="42" width="12.6328125" customWidth="1"/>
    <col min="43" max="43" width="19.81640625" customWidth="1"/>
    <col min="44" max="45" width="18.81640625" customWidth="1"/>
    <col min="46" max="46" width="23.6328125" customWidth="1"/>
    <col min="47" max="47" width="8.7265625" hidden="1" customWidth="1"/>
  </cols>
  <sheetData>
    <row r="1" spans="1:47" ht="43.5" customHeight="1" x14ac:dyDescent="0.35">
      <c r="A1" s="73" t="s">
        <v>47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</row>
    <row r="2" spans="1:47" x14ac:dyDescent="0.3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9"/>
      <c r="AM2" s="8"/>
      <c r="AN2" s="8"/>
      <c r="AO2" s="8"/>
      <c r="AP2" s="8"/>
      <c r="AQ2" s="8"/>
      <c r="AR2" s="8"/>
      <c r="AS2" s="8"/>
      <c r="AT2" s="9"/>
      <c r="AU2" s="9"/>
    </row>
    <row r="3" spans="1:47" x14ac:dyDescent="0.35">
      <c r="B3" s="47" t="s">
        <v>10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1"/>
      <c r="AM3" s="10"/>
      <c r="AN3" s="12"/>
      <c r="AO3" s="13" t="s">
        <v>11</v>
      </c>
      <c r="AP3" s="74">
        <v>43831</v>
      </c>
      <c r="AQ3" s="74"/>
      <c r="AR3" s="10"/>
      <c r="AS3" s="14" t="str">
        <f>IFERROR(IF(AT3&lt;&gt;"","Termination Date",""),"")</f>
        <v/>
      </c>
      <c r="AT3" s="38" t="str">
        <f>IFERROR(IF(INDEX(L_EMPTERMDT,MATCH(I_RPT_EMP,L_EMPS,0))=0,"",INDEX(L_EMPTERMDT,MATCH(I_RPT_EMP,L_EMPS,0))),"")</f>
        <v/>
      </c>
      <c r="AU3" s="15"/>
    </row>
    <row r="4" spans="1:47" x14ac:dyDescent="0.35">
      <c r="B4" s="16">
        <v>2020</v>
      </c>
      <c r="C4" s="10"/>
      <c r="D4" s="10"/>
      <c r="E4" s="10"/>
      <c r="F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37" t="s">
        <v>37</v>
      </c>
      <c r="AC4" s="17" t="s">
        <v>12</v>
      </c>
      <c r="AD4" s="10"/>
      <c r="AE4" s="10"/>
      <c r="AF4" s="10"/>
      <c r="AG4" s="10"/>
      <c r="AH4" s="10"/>
      <c r="AI4" s="10"/>
      <c r="AJ4" s="10"/>
      <c r="AK4" s="10"/>
      <c r="AL4" s="11"/>
      <c r="AM4" s="10"/>
      <c r="AN4" s="10"/>
      <c r="AO4" s="10"/>
      <c r="AP4" s="10"/>
      <c r="AQ4" s="10"/>
      <c r="AR4" s="10"/>
      <c r="AS4" s="10"/>
      <c r="AT4" s="11"/>
      <c r="AU4" s="11"/>
    </row>
    <row r="5" spans="1:47" ht="14.5" customHeight="1" x14ac:dyDescent="0.35">
      <c r="B5" s="47" t="s">
        <v>13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D5" s="10"/>
      <c r="AE5" s="10"/>
      <c r="AF5" s="10"/>
      <c r="AG5" s="10"/>
      <c r="AH5" s="10"/>
      <c r="AI5" s="10"/>
      <c r="AJ5" s="10"/>
      <c r="AK5" s="10"/>
      <c r="AL5" s="11"/>
      <c r="AM5" s="10"/>
      <c r="AN5" s="75">
        <f t="shared" ref="AN5:AR5" si="0">IF(AN8="","",SUM(AN12:AN23))</f>
        <v>1</v>
      </c>
      <c r="AO5" s="78">
        <f t="shared" si="0"/>
        <v>1.5</v>
      </c>
      <c r="AP5" s="81">
        <f t="shared" si="0"/>
        <v>2</v>
      </c>
      <c r="AQ5" s="84">
        <f t="shared" si="0"/>
        <v>1</v>
      </c>
      <c r="AR5" s="91">
        <f t="shared" si="0"/>
        <v>0</v>
      </c>
      <c r="AS5" s="87">
        <f>SUM(AS12:AS23)</f>
        <v>0</v>
      </c>
      <c r="AT5" s="84">
        <f t="shared" ref="AT5" si="1">SUM(AT12:AT23)</f>
        <v>0</v>
      </c>
      <c r="AU5" s="11"/>
    </row>
    <row r="6" spans="1:47" ht="14.5" customHeight="1" x14ac:dyDescent="0.35">
      <c r="B6" s="16" t="s">
        <v>9</v>
      </c>
      <c r="C6" s="19"/>
      <c r="D6" s="19"/>
      <c r="E6" s="19"/>
      <c r="F6" s="19"/>
      <c r="G6" s="19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8"/>
      <c r="AC6" s="17" t="s">
        <v>14</v>
      </c>
      <c r="AD6" s="10"/>
      <c r="AE6" s="10"/>
      <c r="AF6" s="10"/>
      <c r="AG6" s="10"/>
      <c r="AH6" s="10"/>
      <c r="AI6" s="10"/>
      <c r="AJ6" s="10"/>
      <c r="AK6" s="10"/>
      <c r="AL6" s="11"/>
      <c r="AM6" s="10"/>
      <c r="AN6" s="76"/>
      <c r="AO6" s="79"/>
      <c r="AP6" s="82"/>
      <c r="AQ6" s="85"/>
      <c r="AR6" s="92"/>
      <c r="AS6" s="88"/>
      <c r="AT6" s="85"/>
      <c r="AU6" s="11"/>
    </row>
    <row r="7" spans="1:47" ht="14.5" customHeight="1" x14ac:dyDescent="0.35">
      <c r="B7" s="48" t="s">
        <v>43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1"/>
      <c r="AM7" s="10"/>
      <c r="AN7" s="77"/>
      <c r="AO7" s="80"/>
      <c r="AP7" s="83"/>
      <c r="AQ7" s="86"/>
      <c r="AR7" s="93"/>
      <c r="AS7" s="89"/>
      <c r="AT7" s="86"/>
      <c r="AU7" s="11"/>
    </row>
    <row r="8" spans="1:47" x14ac:dyDescent="0.35">
      <c r="B8" s="20">
        <f ca="1">TODAY()</f>
        <v>44326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1"/>
      <c r="AM8" s="10"/>
      <c r="AN8" s="21" t="str">
        <f>AN11</f>
        <v>Casual Leave</v>
      </c>
      <c r="AO8" s="21" t="str">
        <f t="shared" ref="AO8:AT8" si="2">AO11</f>
        <v>Half Day</v>
      </c>
      <c r="AP8" s="21" t="str">
        <f t="shared" si="2"/>
        <v>Sick Leave</v>
      </c>
      <c r="AQ8" s="21" t="str">
        <f t="shared" si="2"/>
        <v>Compensatory Off</v>
      </c>
      <c r="AR8" s="21" t="str">
        <f t="shared" si="2"/>
        <v>Marriage Leave</v>
      </c>
      <c r="AS8" s="21" t="str">
        <f t="shared" si="2"/>
        <v>Paternity Leave</v>
      </c>
      <c r="AT8" s="39" t="str">
        <f t="shared" si="2"/>
        <v>Maternity Leave</v>
      </c>
      <c r="AU8" s="11"/>
    </row>
    <row r="9" spans="1:47" x14ac:dyDescent="0.35">
      <c r="B9" s="22"/>
      <c r="C9" s="10"/>
      <c r="D9" s="96" t="str">
        <f>IFERROR(INDEX(Leave_Type_T[],1,1),"")</f>
        <v>Casual Leave</v>
      </c>
      <c r="E9" s="96"/>
      <c r="F9" s="96"/>
      <c r="G9" s="96"/>
      <c r="H9" s="33"/>
      <c r="I9" s="97" t="str">
        <f>IFERROR(INDEX(Leave_Type_T[],2,1),"")</f>
        <v>Half Day</v>
      </c>
      <c r="J9" s="97"/>
      <c r="K9" s="97"/>
      <c r="L9" s="97"/>
      <c r="M9" s="33"/>
      <c r="N9" s="98" t="str">
        <f>IFERROR(INDEX(Leave_Type_T[],3,1),"")</f>
        <v>Sick Leave</v>
      </c>
      <c r="O9" s="98"/>
      <c r="P9" s="98"/>
      <c r="Q9" s="98"/>
      <c r="R9" s="33"/>
      <c r="S9" s="99" t="str">
        <f>IFERROR(INDEX(Leave_Type_T[],4,1),"")</f>
        <v>Compensatory Off</v>
      </c>
      <c r="T9" s="99"/>
      <c r="U9" s="99"/>
      <c r="V9" s="99"/>
      <c r="W9" s="33"/>
      <c r="X9" s="100" t="str">
        <f>IFERROR(INDEX(Leave_Type_T[],5,1),"")</f>
        <v>Marriage Leave</v>
      </c>
      <c r="Y9" s="100"/>
      <c r="Z9" s="100"/>
      <c r="AA9" s="100"/>
      <c r="AB9" s="33"/>
      <c r="AC9" s="90" t="str">
        <f>IFERROR(INDEX(Leave_Type_T[],6,1),"")</f>
        <v>Paternity Leave</v>
      </c>
      <c r="AD9" s="90"/>
      <c r="AE9" s="90"/>
      <c r="AF9" s="90"/>
      <c r="AG9" s="34"/>
      <c r="AH9" s="94" t="str">
        <f>IFERROR(INDEX(Leave_Type_T[],7,1),"")</f>
        <v>Maternity Leave</v>
      </c>
      <c r="AI9" s="94"/>
      <c r="AJ9" s="94"/>
      <c r="AK9" s="95"/>
      <c r="AL9" s="11"/>
      <c r="AM9" s="10"/>
      <c r="AN9" s="10"/>
      <c r="AO9" s="10"/>
      <c r="AP9" s="10"/>
      <c r="AQ9" s="10"/>
      <c r="AR9" s="10"/>
      <c r="AS9" s="10"/>
      <c r="AT9" s="11"/>
      <c r="AU9" s="11"/>
    </row>
    <row r="10" spans="1:47" x14ac:dyDescent="0.35">
      <c r="B10" s="22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1"/>
      <c r="AM10" s="10"/>
      <c r="AN10" s="10"/>
      <c r="AO10" s="10"/>
      <c r="AP10" s="10"/>
      <c r="AQ10" s="10"/>
      <c r="AR10" s="10"/>
      <c r="AS10" s="10"/>
      <c r="AT10" s="11"/>
      <c r="AU10" s="11"/>
    </row>
    <row r="11" spans="1:47" ht="15.5" x14ac:dyDescent="0.35">
      <c r="B11" s="22"/>
      <c r="C11" s="23">
        <v>1</v>
      </c>
      <c r="D11" s="23">
        <v>2</v>
      </c>
      <c r="E11" s="23">
        <v>3</v>
      </c>
      <c r="F11" s="23">
        <v>4</v>
      </c>
      <c r="G11" s="23">
        <v>5</v>
      </c>
      <c r="H11" s="23">
        <v>6</v>
      </c>
      <c r="I11" s="23">
        <v>7</v>
      </c>
      <c r="J11" s="23">
        <v>8</v>
      </c>
      <c r="K11" s="23">
        <v>9</v>
      </c>
      <c r="L11" s="23">
        <v>10</v>
      </c>
      <c r="M11" s="23">
        <v>11</v>
      </c>
      <c r="N11" s="23">
        <v>12</v>
      </c>
      <c r="O11" s="23">
        <v>13</v>
      </c>
      <c r="P11" s="23">
        <v>14</v>
      </c>
      <c r="Q11" s="23">
        <v>15</v>
      </c>
      <c r="R11" s="23">
        <v>16</v>
      </c>
      <c r="S11" s="23">
        <v>17</v>
      </c>
      <c r="T11" s="23">
        <v>18</v>
      </c>
      <c r="U11" s="23">
        <v>19</v>
      </c>
      <c r="V11" s="23">
        <v>20</v>
      </c>
      <c r="W11" s="23">
        <v>21</v>
      </c>
      <c r="X11" s="23">
        <v>22</v>
      </c>
      <c r="Y11" s="23">
        <v>23</v>
      </c>
      <c r="Z11" s="23">
        <v>24</v>
      </c>
      <c r="AA11" s="23">
        <v>25</v>
      </c>
      <c r="AB11" s="23">
        <v>26</v>
      </c>
      <c r="AC11" s="23">
        <v>27</v>
      </c>
      <c r="AD11" s="23">
        <v>28</v>
      </c>
      <c r="AE11" s="23">
        <v>29</v>
      </c>
      <c r="AF11" s="23">
        <v>30</v>
      </c>
      <c r="AG11" s="23">
        <v>31</v>
      </c>
      <c r="AH11" s="10"/>
      <c r="AI11" s="10"/>
      <c r="AJ11" s="10"/>
      <c r="AK11" s="10"/>
      <c r="AL11" s="11"/>
      <c r="AM11" s="24"/>
      <c r="AN11" s="40" t="str">
        <f>IFERROR(INDEX(Leave_Type_T[],1,1),"")</f>
        <v>Casual Leave</v>
      </c>
      <c r="AO11" s="41" t="str">
        <f>IFERROR(INDEX(Leave_Type_T[],2,1),"")</f>
        <v>Half Day</v>
      </c>
      <c r="AP11" s="42" t="str">
        <f>IFERROR(INDEX(Leave_Type_T[],3,1),"")</f>
        <v>Sick Leave</v>
      </c>
      <c r="AQ11" s="43" t="str">
        <f>IFERROR(INDEX(Leave_Type_T[],4,1),"")</f>
        <v>Compensatory Off</v>
      </c>
      <c r="AR11" s="44" t="str">
        <f>IFERROR(INDEX(Leave_Type_T[],5,1),"")</f>
        <v>Marriage Leave</v>
      </c>
      <c r="AS11" s="45" t="str">
        <f>IFERROR(INDEX(Leave_Type_T[],6,1),"")</f>
        <v>Paternity Leave</v>
      </c>
      <c r="AT11" s="46" t="str">
        <f>IFERROR(INDEX(Leave_Type_T[],7,1),"")</f>
        <v>Maternity Leave</v>
      </c>
      <c r="AU11" s="11"/>
    </row>
    <row r="12" spans="1:47" ht="15.5" x14ac:dyDescent="0.35">
      <c r="A12" s="62">
        <v>1</v>
      </c>
      <c r="B12" s="25" t="s">
        <v>15</v>
      </c>
      <c r="C12" s="26" t="str">
        <f>IF(WEEKDAY(DATE($B$4,$A12,C$11),1)=1,"WKND",IF(NOT(ISERROR(MATCH(DATE($B$4,$A12,C$11),Holiday_T[],0))),"H",""))</f>
        <v>H</v>
      </c>
      <c r="D12" s="26" t="str">
        <f>IF(WEEKDAY(DATE($B$4,$A12,D$11),1)=1,"WKND",IF(NOT(ISERROR(MATCH(DATE($B$4,$A12,D$11),Holiday_T[],0))),"H",""))</f>
        <v/>
      </c>
      <c r="E12" s="26" t="str">
        <f>IF(WEEKDAY(DATE($B$4,$A12,E$11),1)=1,"WKND",IF(NOT(ISERROR(MATCH(DATE($B$4,$A12,E$11),Holiday_T[],0))),"H",""))</f>
        <v/>
      </c>
      <c r="F12" s="26" t="str">
        <f>IF(WEEKDAY(DATE($B$4,$A12,F$11),1)=1,"WKND",IF(NOT(ISERROR(MATCH(DATE($B$4,$A12,F$11),Holiday_T[],0))),"H",""))</f>
        <v/>
      </c>
      <c r="G12" s="26" t="str">
        <f>IF(WEEKDAY(DATE($B$4,$A12,G$11),1)=1,"WKND",IF(NOT(ISERROR(MATCH(DATE($B$4,$A12,G$11),Holiday_T[],0))),"H",""))</f>
        <v>WKND</v>
      </c>
      <c r="H12" s="26" t="str">
        <f>IF(WEEKDAY(DATE($B$4,$A12,H$11),1)=1,"WKND",IF(NOT(ISERROR(MATCH(DATE($B$4,$A12,H$11),Holiday_T[],0))),"H",""))</f>
        <v/>
      </c>
      <c r="I12" s="26" t="str">
        <f>IF(WEEKDAY(DATE($B$4,$A12,I$11),1)=1,"WKND",IF(NOT(ISERROR(MATCH(DATE($B$4,$A12,I$11),Holiday_T[],0))),"H",""))</f>
        <v/>
      </c>
      <c r="J12" s="26" t="str">
        <f>IF(WEEKDAY(DATE($B$4,$A12,J$11),1)=1,"WKND",IF(NOT(ISERROR(MATCH(DATE($B$4,$A12,J$11),Holiday_T[],0))),"H",""))</f>
        <v/>
      </c>
      <c r="K12" s="26" t="str">
        <f>IF(WEEKDAY(DATE($B$4,$A12,K$11),1)=1,"WKND",IF(NOT(ISERROR(MATCH(DATE($B$4,$A12,K$11),Holiday_T[],0))),"H",""))</f>
        <v/>
      </c>
      <c r="L12" s="26" t="str">
        <f>IF(WEEKDAY(DATE($B$4,$A12,L$11),1)=1,"WKND",IF(NOT(ISERROR(MATCH(DATE($B$4,$A12,L$11),Holiday_T[],0))),"H",""))</f>
        <v/>
      </c>
      <c r="M12" s="26" t="str">
        <f>IF(WEEKDAY(DATE($B$4,$A12,M$11),1)=1,"WKND",IF(NOT(ISERROR(MATCH(DATE($B$4,$A12,M$11),Holiday_T[],0))),"H",""))</f>
        <v/>
      </c>
      <c r="N12" s="26" t="str">
        <f>IF(WEEKDAY(DATE($B$4,$A12,N$11),1)=1,"WKND",IF(NOT(ISERROR(MATCH(DATE($B$4,$A12,N$11),Holiday_T[],0))),"H",""))</f>
        <v>WKND</v>
      </c>
      <c r="O12" s="26" t="str">
        <f>IF(WEEKDAY(DATE($B$4,$A12,O$11),1)=1,"WKND",IF(NOT(ISERROR(MATCH(DATE($B$4,$A12,O$11),Holiday_T[],0))),"H",""))</f>
        <v/>
      </c>
      <c r="P12" s="26" t="str">
        <f>IF(WEEKDAY(DATE($B$4,$A12,P$11),1)=1,"WKND",IF(NOT(ISERROR(MATCH(DATE($B$4,$A12,P$11),Holiday_T[],0))),"H",""))</f>
        <v>H</v>
      </c>
      <c r="Q12" s="26" t="str">
        <f>IF(WEEKDAY(DATE($B$4,$A12,Q$11),1)=1,"WKND",IF(NOT(ISERROR(MATCH(DATE($B$4,$A12,Q$11),Holiday_T[],0))),"H",""))</f>
        <v/>
      </c>
      <c r="R12" s="26" t="str">
        <f>IF(WEEKDAY(DATE($B$4,$A12,R$11),1)=1,"WKND",IF(NOT(ISERROR(MATCH(DATE($B$4,$A12,R$11),Holiday_T[],0))),"H",""))</f>
        <v/>
      </c>
      <c r="S12" s="26" t="str">
        <f>IF(WEEKDAY(DATE($B$4,$A12,S$11),1)=1,"WKND",IF(NOT(ISERROR(MATCH(DATE($B$4,$A12,S$11),Holiday_T[],0))),"H",""))</f>
        <v/>
      </c>
      <c r="T12" s="26" t="str">
        <f>IF(WEEKDAY(DATE($B$4,$A12,T$11),1)=1,"WKND",IF(NOT(ISERROR(MATCH(DATE($B$4,$A12,T$11),Holiday_T[],0))),"H",""))</f>
        <v/>
      </c>
      <c r="U12" s="26" t="str">
        <f>IF(WEEKDAY(DATE($B$4,$A12,U$11),1)=1,"WKND",IF(NOT(ISERROR(MATCH(DATE($B$4,$A12,U$11),Holiday_T[],0))),"H",""))</f>
        <v>WKND</v>
      </c>
      <c r="V12" s="26" t="str">
        <f>IF(WEEKDAY(DATE($B$4,$A12,V$11),1)=1,"WKND",IF(NOT(ISERROR(MATCH(DATE($B$4,$A12,V$11),Holiday_T[],0))),"H",""))</f>
        <v/>
      </c>
      <c r="W12" s="26" t="str">
        <f>IF(WEEKDAY(DATE($B$4,$A12,W$11),1)=1,"WKND",IF(NOT(ISERROR(MATCH(DATE($B$4,$A12,W$11),Holiday_T[],0))),"H",""))</f>
        <v/>
      </c>
      <c r="X12" s="26" t="str">
        <f>IF(WEEKDAY(DATE($B$4,$A12,X$11),1)=1,"WKND",IF(NOT(ISERROR(MATCH(DATE($B$4,$A12,X$11),Holiday_T[],0))),"H",""))</f>
        <v/>
      </c>
      <c r="Y12" s="26" t="str">
        <f>IF(WEEKDAY(DATE($B$4,$A12,Y$11),1)=1,"WKND",IF(NOT(ISERROR(MATCH(DATE($B$4,$A12,Y$11),Holiday_T[],0))),"H",""))</f>
        <v/>
      </c>
      <c r="Z12" s="26" t="str">
        <f>IF(WEEKDAY(DATE($B$4,$A12,Z$11),1)=1,"WKND",IF(NOT(ISERROR(MATCH(DATE($B$4,$A12,Z$11),Holiday_T[],0))),"H",""))</f>
        <v/>
      </c>
      <c r="AA12" s="26" t="str">
        <f>IF(WEEKDAY(DATE($B$4,$A12,AA$11),1)=1,"WKND",IF(NOT(ISERROR(MATCH(DATE($B$4,$A12,AA$11),Holiday_T[],0))),"H",""))</f>
        <v/>
      </c>
      <c r="AB12" s="26" t="str">
        <f>IF(WEEKDAY(DATE($B$4,$A12,AB$11),1)=1,"WKND",IF(NOT(ISERROR(MATCH(DATE($B$4,$A12,AB$11),Holiday_T[],0))),"H",""))</f>
        <v>WKND</v>
      </c>
      <c r="AC12" s="26" t="str">
        <f>IF(WEEKDAY(DATE($B$4,$A12,AC$11),1)=1,"WKND",IF(NOT(ISERROR(MATCH(DATE($B$4,$A12,AC$11),Holiday_T[],0))),"H",""))</f>
        <v/>
      </c>
      <c r="AD12" s="26" t="str">
        <f>IF(WEEKDAY(DATE($B$4,$A12,AD$11),1)=1,"WKND",IF(NOT(ISERROR(MATCH(DATE($B$4,$A12,AD$11),Holiday_T[],0))),"H",""))</f>
        <v/>
      </c>
      <c r="AE12" s="26" t="str">
        <f>IF(WEEKDAY(DATE($B$4,$A12,AE$11),1)=1,"WKND",IF(NOT(ISERROR(MATCH(DATE($B$4,$A12,AE$11),Holiday_T[],0))),"H",""))</f>
        <v/>
      </c>
      <c r="AF12" s="26" t="str">
        <f>IF(WEEKDAY(DATE($B$4,$A12,AF$11),1)=1,"WKND",IF(NOT(ISERROR(MATCH(DATE($B$4,$A12,AF$11),Holiday_T[],0))),"H",""))</f>
        <v/>
      </c>
      <c r="AG12" s="26" t="str">
        <f>IF(WEEKDAY(DATE($B$4,$A12,AG$11),1)=1,"WKND",IF(NOT(ISERROR(MATCH(DATE($B$4,$A12,AG$11),Holiday_T[],0))),"H",""))</f>
        <v/>
      </c>
      <c r="AH12" s="10"/>
      <c r="AI12" s="10"/>
      <c r="AJ12" s="10"/>
      <c r="AK12" s="10"/>
      <c r="AL12" s="11"/>
      <c r="AM12" s="27"/>
      <c r="AN12" s="29">
        <f>COUNTIFS(C12:AG12,$AN$11)*INDEX(Leave_Type_T[Column2],1)</f>
        <v>0</v>
      </c>
      <c r="AO12" s="29">
        <f>COUNTIFS(C12:AG12,$AO$11)*INDEX(Leave_Type_T[Column2],2)</f>
        <v>0</v>
      </c>
      <c r="AP12" s="28">
        <f>COUNTIFS(C12:AG12,$AP$11)*INDEX(Leave_Type_T[Column2],3)</f>
        <v>0</v>
      </c>
      <c r="AQ12" s="28">
        <f>COUNTIFS(C12:AG12,$AQ$11)*INDEX(Leave_Type_T[Column2],4)</f>
        <v>0</v>
      </c>
      <c r="AR12" s="28">
        <f>COUNTIFS(C12:AG12,$AR$11)*INDEX(Leave_Type_T[Column2],5)</f>
        <v>0</v>
      </c>
      <c r="AS12" s="28">
        <f>COUNTIFS(C12:AG12,$AS$11)*INDEX(Leave_Type_T[Column2],6)</f>
        <v>0</v>
      </c>
      <c r="AT12" s="28">
        <f>COUNTIFS(C12:AG12,$AT$11)*INDEX(Leave_Type_T[Column2],7)</f>
        <v>0</v>
      </c>
      <c r="AU12" s="11"/>
    </row>
    <row r="13" spans="1:47" ht="15.5" x14ac:dyDescent="0.35">
      <c r="A13" s="62">
        <v>2</v>
      </c>
      <c r="B13" s="25" t="s">
        <v>16</v>
      </c>
      <c r="C13" s="26" t="str">
        <f>IF(WEEKDAY(DATE($B$4,$A13,C$11),1)=1,"WKND",IF(NOT(ISERROR(MATCH(DATE($B$4,$A13,C$11),Holiday_T[],0))),"H",""))</f>
        <v/>
      </c>
      <c r="D13" s="26" t="str">
        <f>IF(WEEKDAY(DATE($B$4,$A13,D$11),1)=1,"WKND",IF(NOT(ISERROR(MATCH(DATE($B$4,$A13,D$11),Holiday_T[],0))),"H",""))</f>
        <v>WKND</v>
      </c>
      <c r="E13" s="26" t="str">
        <f>IF(WEEKDAY(DATE($B$4,$A13,E$11),1)=1,"WKND",IF(NOT(ISERROR(MATCH(DATE($B$4,$A13,E$11),Holiday_T[],0))),"H",""))</f>
        <v/>
      </c>
      <c r="F13" s="26" t="str">
        <f>IF(WEEKDAY(DATE($B$4,$A13,F$11),1)=1,"WKND",IF(NOT(ISERROR(MATCH(DATE($B$4,$A13,F$11),Holiday_T[],0))),"H",""))</f>
        <v/>
      </c>
      <c r="G13" s="26" t="str">
        <f>IF(WEEKDAY(DATE($B$4,$A13,G$11),1)=1,"WKND",IF(NOT(ISERROR(MATCH(DATE($B$4,$A13,G$11),Holiday_T[],0))),"H",""))</f>
        <v/>
      </c>
      <c r="H13" s="26" t="str">
        <f>IF(WEEKDAY(DATE($B$4,$A13,H$11),1)=1,"WKND",IF(NOT(ISERROR(MATCH(DATE($B$4,$A13,H$11),Holiday_T[],0))),"H",""))</f>
        <v/>
      </c>
      <c r="I13" s="26" t="str">
        <f>IF(WEEKDAY(DATE($B$4,$A13,I$11),1)=1,"WKND",IF(NOT(ISERROR(MATCH(DATE($B$4,$A13,I$11),Holiday_T[],0))),"H",""))</f>
        <v/>
      </c>
      <c r="J13" s="26" t="str">
        <f>IF(WEEKDAY(DATE($B$4,$A13,J$11),1)=1,"WKND",IF(NOT(ISERROR(MATCH(DATE($B$4,$A13,J$11),Holiday_T[],0))),"H",""))</f>
        <v/>
      </c>
      <c r="K13" s="26" t="str">
        <f>IF(WEEKDAY(DATE($B$4,$A13,K$11),1)=1,"WKND",IF(NOT(ISERROR(MATCH(DATE($B$4,$A13,K$11),Holiday_T[],0))),"H",""))</f>
        <v>WKND</v>
      </c>
      <c r="L13" s="26" t="str">
        <f>IF(WEEKDAY(DATE($B$4,$A13,L$11),1)=1,"WKND",IF(NOT(ISERROR(MATCH(DATE($B$4,$A13,L$11),Holiday_T[],0))),"H",""))</f>
        <v/>
      </c>
      <c r="M13" s="26" t="str">
        <f>IF(WEEKDAY(DATE($B$4,$A13,M$11),1)=1,"WKND",IF(NOT(ISERROR(MATCH(DATE($B$4,$A13,M$11),Holiday_T[],0))),"H",""))</f>
        <v/>
      </c>
      <c r="N13" s="26" t="str">
        <f>IF(WEEKDAY(DATE($B$4,$A13,N$11),1)=1,"WKND",IF(NOT(ISERROR(MATCH(DATE($B$4,$A13,N$11),Holiday_T[],0))),"H",""))</f>
        <v/>
      </c>
      <c r="O13" s="26" t="str">
        <f>IF(WEEKDAY(DATE($B$4,$A13,O$11),1)=1,"WKND",IF(NOT(ISERROR(MATCH(DATE($B$4,$A13,O$11),Holiday_T[],0))),"H",""))</f>
        <v/>
      </c>
      <c r="P13" s="26" t="str">
        <f>IF(WEEKDAY(DATE($B$4,$A13,P$11),1)=1,"WKND",IF(NOT(ISERROR(MATCH(DATE($B$4,$A13,P$11),Holiday_T[],0))),"H",""))</f>
        <v/>
      </c>
      <c r="Q13" s="26" t="str">
        <f>IF(WEEKDAY(DATE($B$4,$A13,Q$11),1)=1,"WKND",IF(NOT(ISERROR(MATCH(DATE($B$4,$A13,Q$11),Holiday_T[],0))),"H",""))</f>
        <v/>
      </c>
      <c r="R13" s="26" t="str">
        <f>IF(WEEKDAY(DATE($B$4,$A13,R$11),1)=1,"WKND",IF(NOT(ISERROR(MATCH(DATE($B$4,$A13,R$11),Holiday_T[],0))),"H",""))</f>
        <v>WKND</v>
      </c>
      <c r="S13" s="26" t="str">
        <f>IF(WEEKDAY(DATE($B$4,$A13,S$11),1)=1,"WKND",IF(NOT(ISERROR(MATCH(DATE($B$4,$A13,S$11),Holiday_T[],0))),"H",""))</f>
        <v/>
      </c>
      <c r="T13" s="26" t="str">
        <f>IF(WEEKDAY(DATE($B$4,$A13,T$11),1)=1,"WKND",IF(NOT(ISERROR(MATCH(DATE($B$4,$A13,T$11),Holiday_T[],0))),"H",""))</f>
        <v/>
      </c>
      <c r="U13" s="26" t="str">
        <f>IF(WEEKDAY(DATE($B$4,$A13,U$11),1)=1,"WKND",IF(NOT(ISERROR(MATCH(DATE($B$4,$A13,U$11),Holiday_T[],0))),"H",""))</f>
        <v/>
      </c>
      <c r="V13" s="26" t="str">
        <f>IF(WEEKDAY(DATE($B$4,$A13,V$11),1)=1,"WKND",IF(NOT(ISERROR(MATCH(DATE($B$4,$A13,V$11),Holiday_T[],0))),"H",""))</f>
        <v/>
      </c>
      <c r="W13" s="26" t="str">
        <f>IF(WEEKDAY(DATE($B$4,$A13,W$11),1)=1,"WKND",IF(NOT(ISERROR(MATCH(DATE($B$4,$A13,W$11),Holiday_T[],0))),"H",""))</f>
        <v/>
      </c>
      <c r="X13" s="26" t="str">
        <f>IF(WEEKDAY(DATE($B$4,$A13,X$11),1)=1,"WKND",IF(NOT(ISERROR(MATCH(DATE($B$4,$A13,X$11),Holiday_T[],0))),"H",""))</f>
        <v/>
      </c>
      <c r="Y13" s="26" t="str">
        <f>IF(WEEKDAY(DATE($B$4,$A13,Y$11),1)=1,"WKND",IF(NOT(ISERROR(MATCH(DATE($B$4,$A13,Y$11),Holiday_T[],0))),"H",""))</f>
        <v>WKND</v>
      </c>
      <c r="Z13" s="26" t="str">
        <f>IF(WEEKDAY(DATE($B$4,$A13,Z$11),1)=1,"WKND",IF(NOT(ISERROR(MATCH(DATE($B$4,$A13,Z$11),Holiday_T[],0))),"H",""))</f>
        <v/>
      </c>
      <c r="AA13" s="26" t="str">
        <f>IF(WEEKDAY(DATE($B$4,$A13,AA$11),1)=1,"WKND",IF(NOT(ISERROR(MATCH(DATE($B$4,$A13,AA$11),Holiday_T[],0))),"H",""))</f>
        <v/>
      </c>
      <c r="AB13" s="26" t="str">
        <f>IF(WEEKDAY(DATE($B$4,$A13,AB$11),1)=1,"WKND",IF(NOT(ISERROR(MATCH(DATE($B$4,$A13,AB$11),Holiday_T[],0))),"H",""))</f>
        <v/>
      </c>
      <c r="AC13" s="26" t="str">
        <f>IF(WEEKDAY(DATE($B$4,$A13,AC$11),1)=1,"WKND",IF(NOT(ISERROR(MATCH(DATE($B$4,$A13,AC$11),Holiday_T[],0))),"H",""))</f>
        <v/>
      </c>
      <c r="AD13" s="26" t="str">
        <f>IF(WEEKDAY(DATE($B$4,$A13,AD$11),1)=1,"WKND",IF(NOT(ISERROR(MATCH(DATE($B$4,$A13,AD$11),Holiday_T[],0))),"H",""))</f>
        <v/>
      </c>
      <c r="AE13" s="26" t="str">
        <f>IF(WEEKDAY(DATE($B$4,$A13,AE$11),1)=1,"WKND",IF(NOT(ISERROR(MATCH(DATE($B$4,$A13,AE$11),Holiday_T[],0))),"H",""))</f>
        <v/>
      </c>
      <c r="AF13" s="26" t="str">
        <f>IF(WEEKDAY(DATE($B$4,$A13,AF$11),1)=1,"WKND",IF(NOT(ISERROR(MATCH(DATE($B$4,$A13,AF$11),Holiday_T[],0))),"H",""))</f>
        <v>WKND</v>
      </c>
      <c r="AG13" s="26" t="str">
        <f>IF(WEEKDAY(DATE($B$4,$A13,AG$11),1)=1,"WKND",IF(NOT(ISERROR(MATCH(DATE($B$4,$A13,AG$11),Holiday_T[],0))),"H",""))</f>
        <v/>
      </c>
      <c r="AH13" s="10"/>
      <c r="AI13" s="10"/>
      <c r="AJ13" s="10"/>
      <c r="AK13" s="10"/>
      <c r="AL13" s="11"/>
      <c r="AM13" s="27"/>
      <c r="AN13" s="29">
        <f>COUNTIFS(C13:AG13,$AN$11)*INDEX(Leave_Type_T[Column2],1)</f>
        <v>0</v>
      </c>
      <c r="AO13" s="29">
        <f>COUNTIFS(C13:AG13,$AO$11)*INDEX(Leave_Type_T[Column2],2)</f>
        <v>0</v>
      </c>
      <c r="AP13" s="28">
        <f>COUNTIFS(C13:AG13,$AP$11)*INDEX(Leave_Type_T[Column2],3)</f>
        <v>0</v>
      </c>
      <c r="AQ13" s="28">
        <f>COUNTIFS(C13:AG13,$AQ$11)*INDEX(Leave_Type_T[Column2],4)</f>
        <v>0</v>
      </c>
      <c r="AR13" s="28">
        <f>COUNTIFS(C13:AG13,$AR$11)*INDEX(Leave_Type_T[Column2],5)</f>
        <v>0</v>
      </c>
      <c r="AS13" s="28">
        <f>COUNTIFS(C13:AG13,$AS$11)*INDEX(Leave_Type_T[Column2],6)</f>
        <v>0</v>
      </c>
      <c r="AT13" s="28">
        <f>COUNTIFS(C13:AG13,$AT$11)*INDEX(Leave_Type_T[Column2],7)</f>
        <v>0</v>
      </c>
      <c r="AU13" s="11"/>
    </row>
    <row r="14" spans="1:47" ht="15.5" x14ac:dyDescent="0.35">
      <c r="A14" s="62">
        <v>3</v>
      </c>
      <c r="B14" s="25" t="s">
        <v>17</v>
      </c>
      <c r="C14" s="26" t="str">
        <f>IF(WEEKDAY(DATE($B$4,$A14,C$11),1)=1,"WKND",IF(NOT(ISERROR(MATCH(DATE($B$4,$A14,C$11),Holiday_T[],0))),"H",""))</f>
        <v>WKND</v>
      </c>
      <c r="D14" s="26" t="str">
        <f>IF(WEEKDAY(DATE($B$4,$A14,D$11),1)=1,"WKND",IF(NOT(ISERROR(MATCH(DATE($B$4,$A14,D$11),Holiday_T[],0))),"H",""))</f>
        <v/>
      </c>
      <c r="E14" s="26" t="str">
        <f>IF(WEEKDAY(DATE($B$4,$A14,E$11),1)=1,"WKND",IF(NOT(ISERROR(MATCH(DATE($B$4,$A14,E$11),Holiday_T[],0))),"H",""))</f>
        <v/>
      </c>
      <c r="F14" s="26" t="str">
        <f>IF(WEEKDAY(DATE($B$4,$A14,F$11),1)=1,"WKND",IF(NOT(ISERROR(MATCH(DATE($B$4,$A14,F$11),Holiday_T[],0))),"H",""))</f>
        <v/>
      </c>
      <c r="G14" s="26" t="str">
        <f>IF(WEEKDAY(DATE($B$4,$A14,G$11),1)=1,"WKND",IF(NOT(ISERROR(MATCH(DATE($B$4,$A14,G$11),Holiday_T[],0))),"H",""))</f>
        <v/>
      </c>
      <c r="H14" s="26" t="str">
        <f>IF(WEEKDAY(DATE($B$4,$A14,H$11),1)=1,"WKND",IF(NOT(ISERROR(MATCH(DATE($B$4,$A14,H$11),Holiday_T[],0))),"H",""))</f>
        <v/>
      </c>
      <c r="I14" s="26" t="str">
        <f>IF(WEEKDAY(DATE($B$4,$A14,I$11),1)=1,"WKND",IF(NOT(ISERROR(MATCH(DATE($B$4,$A14,I$11),Holiday_T[],0))),"H",""))</f>
        <v/>
      </c>
      <c r="J14" s="26" t="str">
        <f>IF(WEEKDAY(DATE($B$4,$A14,J$11),1)=1,"WKND",IF(NOT(ISERROR(MATCH(DATE($B$4,$A14,J$11),Holiday_T[],0))),"H",""))</f>
        <v>WKND</v>
      </c>
      <c r="K14" s="26" t="str">
        <f>IF(WEEKDAY(DATE($B$4,$A14,K$11),1)=1,"WKND",IF(NOT(ISERROR(MATCH(DATE($B$4,$A14,K$11),Holiday_T[],0))),"H",""))</f>
        <v/>
      </c>
      <c r="L14" s="26" t="str">
        <f>IF(WEEKDAY(DATE($B$4,$A14,L$11),1)=1,"WKND",IF(NOT(ISERROR(MATCH(DATE($B$4,$A14,L$11),Holiday_T[],0))),"H",""))</f>
        <v/>
      </c>
      <c r="M14" s="26" t="str">
        <f>IF(WEEKDAY(DATE($B$4,$A14,M$11),1)=1,"WKND",IF(NOT(ISERROR(MATCH(DATE($B$4,$A14,M$11),Holiday_T[],0))),"H",""))</f>
        <v/>
      </c>
      <c r="N14" s="26" t="str">
        <f>IF(WEEKDAY(DATE($B$4,$A14,N$11),1)=1,"WKND",IF(NOT(ISERROR(MATCH(DATE($B$4,$A14,N$11),Holiday_T[],0))),"H",""))</f>
        <v/>
      </c>
      <c r="O14" s="26" t="str">
        <f>IF(WEEKDAY(DATE($B$4,$A14,O$11),1)=1,"WKND",IF(NOT(ISERROR(MATCH(DATE($B$4,$A14,O$11),Holiday_T[],0))),"H",""))</f>
        <v/>
      </c>
      <c r="P14" s="26" t="str">
        <f>IF(WEEKDAY(DATE($B$4,$A14,P$11),1)=1,"WKND",IF(NOT(ISERROR(MATCH(DATE($B$4,$A14,P$11),Holiday_T[],0))),"H",""))</f>
        <v/>
      </c>
      <c r="Q14" s="26" t="str">
        <f>IF(WEEKDAY(DATE($B$4,$A14,Q$11),1)=1,"WKND",IF(NOT(ISERROR(MATCH(DATE($B$4,$A14,Q$11),Holiday_T[],0))),"H",""))</f>
        <v>WKND</v>
      </c>
      <c r="R14" s="26" t="str">
        <f>IF(WEEKDAY(DATE($B$4,$A14,R$11),1)=1,"WKND",IF(NOT(ISERROR(MATCH(DATE($B$4,$A14,R$11),Holiday_T[],0))),"H",""))</f>
        <v/>
      </c>
      <c r="S14" s="26" t="str">
        <f>IF(WEEKDAY(DATE($B$4,$A14,S$11),1)=1,"WKND",IF(NOT(ISERROR(MATCH(DATE($B$4,$A14,S$11),Holiday_T[],0))),"H",""))</f>
        <v/>
      </c>
      <c r="T14" s="26" t="str">
        <f>IF(WEEKDAY(DATE($B$4,$A14,T$11),1)=1,"WKND",IF(NOT(ISERROR(MATCH(DATE($B$4,$A14,T$11),Holiday_T[],0))),"H",""))</f>
        <v/>
      </c>
      <c r="U14" s="26" t="str">
        <f>IF(WEEKDAY(DATE($B$4,$A14,U$11),1)=1,"WKND",IF(NOT(ISERROR(MATCH(DATE($B$4,$A14,U$11),Holiday_T[],0))),"H",""))</f>
        <v/>
      </c>
      <c r="V14" s="26" t="str">
        <f>IF(WEEKDAY(DATE($B$4,$A14,V$11),1)=1,"WKND",IF(NOT(ISERROR(MATCH(DATE($B$4,$A14,V$11),Holiday_T[],0))),"H",""))</f>
        <v/>
      </c>
      <c r="W14" s="26" t="str">
        <f>IF(WEEKDAY(DATE($B$4,$A14,W$11),1)=1,"WKND",IF(NOT(ISERROR(MATCH(DATE($B$4,$A14,W$11),Holiday_T[],0))),"H",""))</f>
        <v/>
      </c>
      <c r="X14" s="26" t="str">
        <f>IF(WEEKDAY(DATE($B$4,$A14,X$11),1)=1,"WKND",IF(NOT(ISERROR(MATCH(DATE($B$4,$A14,X$11),Holiday_T[],0))),"H",""))</f>
        <v>WKND</v>
      </c>
      <c r="Y14" s="26" t="str">
        <f>IF(WEEKDAY(DATE($B$4,$A14,Y$11),1)=1,"WKND",IF(NOT(ISERROR(MATCH(DATE($B$4,$A14,Y$11),Holiday_T[],0))),"H",""))</f>
        <v/>
      </c>
      <c r="Z14" s="26" t="str">
        <f>IF(WEEKDAY(DATE($B$4,$A14,Z$11),1)=1,"WKND",IF(NOT(ISERROR(MATCH(DATE($B$4,$A14,Z$11),Holiday_T[],0))),"H",""))</f>
        <v/>
      </c>
      <c r="AA14" s="26" t="str">
        <f>IF(WEEKDAY(DATE($B$4,$A14,AA$11),1)=1,"WKND",IF(NOT(ISERROR(MATCH(DATE($B$4,$A14,AA$11),Holiday_T[],0))),"H",""))</f>
        <v/>
      </c>
      <c r="AB14" s="26" t="str">
        <f>IF(WEEKDAY(DATE($B$4,$A14,AB$11),1)=1,"WKND",IF(NOT(ISERROR(MATCH(DATE($B$4,$A14,AB$11),Holiday_T[],0))),"H",""))</f>
        <v/>
      </c>
      <c r="AC14" s="26" t="str">
        <f>IF(WEEKDAY(DATE($B$4,$A14,AC$11),1)=1,"WKND",IF(NOT(ISERROR(MATCH(DATE($B$4,$A14,AC$11),Holiday_T[],0))),"H",""))</f>
        <v/>
      </c>
      <c r="AD14" s="26" t="str">
        <f>IF(WEEKDAY(DATE($B$4,$A14,AD$11),1)=1,"WKND",IF(NOT(ISERROR(MATCH(DATE($B$4,$A14,AD$11),Holiday_T[],0))),"H",""))</f>
        <v/>
      </c>
      <c r="AE14" s="26" t="str">
        <f>IF(WEEKDAY(DATE($B$4,$A14,AE$11),1)=1,"WKND",IF(NOT(ISERROR(MATCH(DATE($B$4,$A14,AE$11),Holiday_T[],0))),"H",""))</f>
        <v>WKND</v>
      </c>
      <c r="AF14" s="26" t="str">
        <f>IF(WEEKDAY(DATE($B$4,$A14,AF$11),1)=1,"WKND",IF(NOT(ISERROR(MATCH(DATE($B$4,$A14,AF$11),Holiday_T[],0))),"H",""))</f>
        <v/>
      </c>
      <c r="AG14" s="26" t="str">
        <f>IF(WEEKDAY(DATE($B$4,$A14,AG$11),1)=1,"WKND",IF(NOT(ISERROR(MATCH(DATE($B$4,$A14,AG$11),Holiday_T[],0))),"H",""))</f>
        <v/>
      </c>
      <c r="AH14" s="10"/>
      <c r="AI14" s="10"/>
      <c r="AJ14" s="10"/>
      <c r="AK14" s="10"/>
      <c r="AL14" s="11"/>
      <c r="AM14" s="27"/>
      <c r="AN14" s="29">
        <f>COUNTIFS(C14:AG14,$AN$11)*INDEX(Leave_Type_T[Column2],1)</f>
        <v>0</v>
      </c>
      <c r="AO14" s="29">
        <f>COUNTIFS(C14:AG14,$AO$11)*INDEX(Leave_Type_T[Column2],2)</f>
        <v>0</v>
      </c>
      <c r="AP14" s="28">
        <f>COUNTIFS(C14:AG14,$AP$11)*INDEX(Leave_Type_T[Column2],3)</f>
        <v>0</v>
      </c>
      <c r="AQ14" s="28">
        <f>COUNTIFS(C14:AG14,$AQ$11)*INDEX(Leave_Type_T[Column2],4)</f>
        <v>0</v>
      </c>
      <c r="AR14" s="28">
        <f>COUNTIFS(C14:AG14,$AR$11)*INDEX(Leave_Type_T[Column2],5)</f>
        <v>0</v>
      </c>
      <c r="AS14" s="28">
        <f>COUNTIFS(C14:AG14,$AS$11)*INDEX(Leave_Type_T[Column2],6)</f>
        <v>0</v>
      </c>
      <c r="AT14" s="28">
        <f>COUNTIFS(C14:AG14,$AT$11)*INDEX(Leave_Type_T[Column2],7)</f>
        <v>0</v>
      </c>
      <c r="AU14" s="11"/>
    </row>
    <row r="15" spans="1:47" ht="15.5" x14ac:dyDescent="0.35">
      <c r="A15" s="62">
        <v>4</v>
      </c>
      <c r="B15" s="25" t="s">
        <v>18</v>
      </c>
      <c r="C15" s="26" t="str">
        <f>IF(WEEKDAY(DATE($B$4,$A15,C$11),1)=1,"WKND",IF(NOT(ISERROR(MATCH(DATE($B$4,$A15,C$11),Holiday_T[],0))),"H",""))</f>
        <v/>
      </c>
      <c r="D15" s="26" t="str">
        <f>IF(WEEKDAY(DATE($B$4,$A15,D$11),1)=1,"WKND",IF(NOT(ISERROR(MATCH(DATE($B$4,$A15,D$11),Holiday_T[],0))),"H",""))</f>
        <v>H</v>
      </c>
      <c r="E15" s="26" t="str">
        <f>IF(WEEKDAY(DATE($B$4,$A15,E$11),1)=1,"WKND",IF(NOT(ISERROR(MATCH(DATE($B$4,$A15,E$11),Holiday_T[],0))),"H",""))</f>
        <v/>
      </c>
      <c r="F15" s="26" t="str">
        <f>IF(WEEKDAY(DATE($B$4,$A15,F$11),1)=1,"WKND",IF(NOT(ISERROR(MATCH(DATE($B$4,$A15,F$11),Holiday_T[],0))),"H",""))</f>
        <v/>
      </c>
      <c r="G15" s="26" t="str">
        <f>IF(WEEKDAY(DATE($B$4,$A15,G$11),1)=1,"WKND",IF(NOT(ISERROR(MATCH(DATE($B$4,$A15,G$11),Holiday_T[],0))),"H",""))</f>
        <v>WKND</v>
      </c>
      <c r="H15" s="26" t="str">
        <f>IF(WEEKDAY(DATE($B$4,$A15,H$11),1)=1,"WKND",IF(NOT(ISERROR(MATCH(DATE($B$4,$A15,H$11),Holiday_T[],0))),"H",""))</f>
        <v/>
      </c>
      <c r="I15" s="26" t="str">
        <f>IF(WEEKDAY(DATE($B$4,$A15,I$11),1)=1,"WKND",IF(NOT(ISERROR(MATCH(DATE($B$4,$A15,I$11),Holiday_T[],0))),"H",""))</f>
        <v/>
      </c>
      <c r="J15" s="26" t="str">
        <f>IF(WEEKDAY(DATE($B$4,$A15,J$11),1)=1,"WKND",IF(NOT(ISERROR(MATCH(DATE($B$4,$A15,J$11),Holiday_T[],0))),"H",""))</f>
        <v/>
      </c>
      <c r="K15" s="26" t="str">
        <f>IF(WEEKDAY(DATE($B$4,$A15,K$11),1)=1,"WKND",IF(NOT(ISERROR(MATCH(DATE($B$4,$A15,K$11),Holiday_T[],0))),"H",""))</f>
        <v/>
      </c>
      <c r="L15" s="26" t="str">
        <f>IF(WEEKDAY(DATE($B$4,$A15,L$11),1)=1,"WKND",IF(NOT(ISERROR(MATCH(DATE($B$4,$A15,L$11),Holiday_T[],0))),"H",""))</f>
        <v/>
      </c>
      <c r="M15" s="26" t="str">
        <f>IF(WEEKDAY(DATE($B$4,$A15,M$11),1)=1,"WKND",IF(NOT(ISERROR(MATCH(DATE($B$4,$A15,M$11),Holiday_T[],0))),"H",""))</f>
        <v/>
      </c>
      <c r="N15" s="26" t="str">
        <f>IF(WEEKDAY(DATE($B$4,$A15,N$11),1)=1,"WKND",IF(NOT(ISERROR(MATCH(DATE($B$4,$A15,N$11),Holiday_T[],0))),"H",""))</f>
        <v>WKND</v>
      </c>
      <c r="O15" s="26" t="str">
        <f>IF(WEEKDAY(DATE($B$4,$A15,O$11),1)=1,"WKND",IF(NOT(ISERROR(MATCH(DATE($B$4,$A15,O$11),Holiday_T[],0))),"H",""))</f>
        <v>H</v>
      </c>
      <c r="P15" s="26" t="str">
        <f>IF(WEEKDAY(DATE($B$4,$A15,P$11),1)=1,"WKND",IF(NOT(ISERROR(MATCH(DATE($B$4,$A15,P$11),Holiday_T[],0))),"H",""))</f>
        <v/>
      </c>
      <c r="Q15" s="26" t="str">
        <f>IF(WEEKDAY(DATE($B$4,$A15,Q$11),1)=1,"WKND",IF(NOT(ISERROR(MATCH(DATE($B$4,$A15,Q$11),Holiday_T[],0))),"H",""))</f>
        <v/>
      </c>
      <c r="R15" s="26" t="str">
        <f>IF(WEEKDAY(DATE($B$4,$A15,R$11),1)=1,"WKND",IF(NOT(ISERROR(MATCH(DATE($B$4,$A15,R$11),Holiday_T[],0))),"H",""))</f>
        <v/>
      </c>
      <c r="S15" s="26" t="str">
        <f>IF(WEEKDAY(DATE($B$4,$A15,S$11),1)=1,"WKND",IF(NOT(ISERROR(MATCH(DATE($B$4,$A15,S$11),Holiday_T[],0))),"H",""))</f>
        <v/>
      </c>
      <c r="T15" s="26" t="str">
        <f>IF(WEEKDAY(DATE($B$4,$A15,T$11),1)=1,"WKND",IF(NOT(ISERROR(MATCH(DATE($B$4,$A15,T$11),Holiday_T[],0))),"H",""))</f>
        <v/>
      </c>
      <c r="U15" s="26" t="str">
        <f>IF(WEEKDAY(DATE($B$4,$A15,U$11),1)=1,"WKND",IF(NOT(ISERROR(MATCH(DATE($B$4,$A15,U$11),Holiday_T[],0))),"H",""))</f>
        <v>WKND</v>
      </c>
      <c r="V15" s="26" t="str">
        <f>IF(WEEKDAY(DATE($B$4,$A15,V$11),1)=1,"WKND",IF(NOT(ISERROR(MATCH(DATE($B$4,$A15,V$11),Holiday_T[],0))),"H",""))</f>
        <v/>
      </c>
      <c r="W15" s="26" t="str">
        <f>IF(WEEKDAY(DATE($B$4,$A15,W$11),1)=1,"WKND",IF(NOT(ISERROR(MATCH(DATE($B$4,$A15,W$11),Holiday_T[],0))),"H",""))</f>
        <v/>
      </c>
      <c r="X15" s="26" t="str">
        <f>IF(WEEKDAY(DATE($B$4,$A15,X$11),1)=1,"WKND",IF(NOT(ISERROR(MATCH(DATE($B$4,$A15,X$11),Holiday_T[],0))),"H",""))</f>
        <v/>
      </c>
      <c r="Y15" s="26" t="str">
        <f>IF(WEEKDAY(DATE($B$4,$A15,Y$11),1)=1,"WKND",IF(NOT(ISERROR(MATCH(DATE($B$4,$A15,Y$11),Holiday_T[],0))),"H",""))</f>
        <v/>
      </c>
      <c r="Z15" s="26" t="str">
        <f>IF(WEEKDAY(DATE($B$4,$A15,Z$11),1)=1,"WKND",IF(NOT(ISERROR(MATCH(DATE($B$4,$A15,Z$11),Holiday_T[],0))),"H",""))</f>
        <v/>
      </c>
      <c r="AA15" s="26" t="str">
        <f>IF(WEEKDAY(DATE($B$4,$A15,AA$11),1)=1,"WKND",IF(NOT(ISERROR(MATCH(DATE($B$4,$A15,AA$11),Holiday_T[],0))),"H",""))</f>
        <v>H</v>
      </c>
      <c r="AB15" s="26" t="str">
        <f>IF(WEEKDAY(DATE($B$4,$A15,AB$11),1)=1,"WKND",IF(NOT(ISERROR(MATCH(DATE($B$4,$A15,AB$11),Holiday_T[],0))),"H",""))</f>
        <v>WKND</v>
      </c>
      <c r="AC15" s="26" t="str">
        <f>IF(WEEKDAY(DATE($B$4,$A15,AC$11),1)=1,"WKND",IF(NOT(ISERROR(MATCH(DATE($B$4,$A15,AC$11),Holiday_T[],0))),"H",""))</f>
        <v/>
      </c>
      <c r="AD15" s="26" t="str">
        <f>IF(WEEKDAY(DATE($B$4,$A15,AD$11),1)=1,"WKND",IF(NOT(ISERROR(MATCH(DATE($B$4,$A15,AD$11),Holiday_T[],0))),"H",""))</f>
        <v/>
      </c>
      <c r="AE15" s="26" t="str">
        <f>IF(WEEKDAY(DATE($B$4,$A15,AE$11),1)=1,"WKND",IF(NOT(ISERROR(MATCH(DATE($B$4,$A15,AE$11),Holiday_T[],0))),"H",""))</f>
        <v/>
      </c>
      <c r="AF15" s="26" t="str">
        <f>IF(WEEKDAY(DATE($B$4,$A15,AF$11),1)=1,"WKND",IF(NOT(ISERROR(MATCH(DATE($B$4,$A15,AF$11),Holiday_T[],0))),"H",""))</f>
        <v/>
      </c>
      <c r="AG15" s="26" t="str">
        <f>IF(WEEKDAY(DATE($B$4,$A15,AG$11),1)=1,"WKND",IF(NOT(ISERROR(MATCH(DATE($B$4,$A15,AG$11),Holiday_T[],0))),"H",""))</f>
        <v/>
      </c>
      <c r="AH15" s="10"/>
      <c r="AI15" s="10"/>
      <c r="AJ15" s="10"/>
      <c r="AK15" s="10"/>
      <c r="AL15" s="11"/>
      <c r="AM15" s="27"/>
      <c r="AN15" s="29">
        <f>COUNTIFS(C15:AG15,$AN$11)*INDEX(Leave_Type_T[Column2],1)</f>
        <v>0</v>
      </c>
      <c r="AO15" s="29">
        <f>COUNTIFS(C15:AG15,$AO$11)*INDEX(Leave_Type_T[Column2],2)</f>
        <v>0</v>
      </c>
      <c r="AP15" s="28">
        <f>COUNTIFS(C15:AG15,$AP$11)*INDEX(Leave_Type_T[Column2],3)</f>
        <v>0</v>
      </c>
      <c r="AQ15" s="28">
        <f>COUNTIFS(C15:AG15,$AQ$11)*INDEX(Leave_Type_T[Column2],4)</f>
        <v>0</v>
      </c>
      <c r="AR15" s="28">
        <f>COUNTIFS(C15:AG15,$AR$11)*INDEX(Leave_Type_T[Column2],5)</f>
        <v>0</v>
      </c>
      <c r="AS15" s="28">
        <f>COUNTIFS(C15:AG15,$AS$11)*INDEX(Leave_Type_T[Column2],6)</f>
        <v>0</v>
      </c>
      <c r="AT15" s="28">
        <f>COUNTIFS(C15:AG15,$AT$11)*INDEX(Leave_Type_T[Column2],7)</f>
        <v>0</v>
      </c>
      <c r="AU15" s="11"/>
    </row>
    <row r="16" spans="1:47" ht="15.5" x14ac:dyDescent="0.35">
      <c r="A16" s="62">
        <v>5</v>
      </c>
      <c r="B16" s="25" t="s">
        <v>19</v>
      </c>
      <c r="C16" s="26" t="str">
        <f>IF(WEEKDAY(DATE($B$4,$A16,C$11),1)=1,"WKND",IF(NOT(ISERROR(MATCH(DATE($B$4,$A16,C$11),Holiday_T[],0))),"H",""))</f>
        <v/>
      </c>
      <c r="D16" s="26" t="str">
        <f>IF(WEEKDAY(DATE($B$4,$A16,D$11),1)=1,"WKND",IF(NOT(ISERROR(MATCH(DATE($B$4,$A16,D$11),Holiday_T[],0))),"H",""))</f>
        <v/>
      </c>
      <c r="E16" s="26" t="str">
        <f>IF(WEEKDAY(DATE($B$4,$A16,E$11),1)=1,"WKND",IF(NOT(ISERROR(MATCH(DATE($B$4,$A16,E$11),Holiday_T[],0))),"H",""))</f>
        <v>WKND</v>
      </c>
      <c r="F16" s="26" t="str">
        <f>IF(WEEKDAY(DATE($B$4,$A16,F$11),1)=1,"WKND",IF(NOT(ISERROR(MATCH(DATE($B$4,$A16,F$11),Holiday_T[],0))),"H",""))</f>
        <v/>
      </c>
      <c r="G16" s="26" t="str">
        <f>IF(WEEKDAY(DATE($B$4,$A16,G$11),1)=1,"WKND",IF(NOT(ISERROR(MATCH(DATE($B$4,$A16,G$11),Holiday_T[],0))),"H",""))</f>
        <v/>
      </c>
      <c r="H16" s="26" t="str">
        <f>IF(WEEKDAY(DATE($B$4,$A16,H$11),1)=1,"WKND",IF(NOT(ISERROR(MATCH(DATE($B$4,$A16,H$11),Holiday_T[],0))),"H",""))</f>
        <v/>
      </c>
      <c r="I16" s="26" t="str">
        <f>IF(WEEKDAY(DATE($B$4,$A16,I$11),1)=1,"WKND",IF(NOT(ISERROR(MATCH(DATE($B$4,$A16,I$11),Holiday_T[],0))),"H",""))</f>
        <v/>
      </c>
      <c r="J16" s="26" t="str">
        <f>IF(WEEKDAY(DATE($B$4,$A16,J$11),1)=1,"WKND",IF(NOT(ISERROR(MATCH(DATE($B$4,$A16,J$11),Holiday_T[],0))),"H",""))</f>
        <v/>
      </c>
      <c r="K16" s="26" t="str">
        <f>IF(WEEKDAY(DATE($B$4,$A16,K$11),1)=1,"WKND",IF(NOT(ISERROR(MATCH(DATE($B$4,$A16,K$11),Holiday_T[],0))),"H",""))</f>
        <v/>
      </c>
      <c r="L16" s="26" t="str">
        <f>IF(WEEKDAY(DATE($B$4,$A16,L$11),1)=1,"WKND",IF(NOT(ISERROR(MATCH(DATE($B$4,$A16,L$11),Holiday_T[],0))),"H",""))</f>
        <v>WKND</v>
      </c>
      <c r="M16" s="26" t="str">
        <f>IF(WEEKDAY(DATE($B$4,$A16,M$11),1)=1,"WKND",IF(NOT(ISERROR(MATCH(DATE($B$4,$A16,M$11),Holiday_T[],0))),"H",""))</f>
        <v/>
      </c>
      <c r="N16" s="26" t="str">
        <f>IF(WEEKDAY(DATE($B$4,$A16,N$11),1)=1,"WKND",IF(NOT(ISERROR(MATCH(DATE($B$4,$A16,N$11),Holiday_T[],0))),"H",""))</f>
        <v/>
      </c>
      <c r="O16" s="26" t="str">
        <f>IF(WEEKDAY(DATE($B$4,$A16,O$11),1)=1,"WKND",IF(NOT(ISERROR(MATCH(DATE($B$4,$A16,O$11),Holiday_T[],0))),"H",""))</f>
        <v/>
      </c>
      <c r="P16" s="26" t="str">
        <f>IF(WEEKDAY(DATE($B$4,$A16,P$11),1)=1,"WKND",IF(NOT(ISERROR(MATCH(DATE($B$4,$A16,P$11),Holiday_T[],0))),"H",""))</f>
        <v/>
      </c>
      <c r="Q16" s="26" t="str">
        <f>IF(WEEKDAY(DATE($B$4,$A16,Q$11),1)=1,"WKND",IF(NOT(ISERROR(MATCH(DATE($B$4,$A16,Q$11),Holiday_T[],0))),"H",""))</f>
        <v/>
      </c>
      <c r="R16" s="26" t="str">
        <f>IF(WEEKDAY(DATE($B$4,$A16,R$11),1)=1,"WKND",IF(NOT(ISERROR(MATCH(DATE($B$4,$A16,R$11),Holiday_T[],0))),"H",""))</f>
        <v/>
      </c>
      <c r="S16" s="26" t="str">
        <f>IF(WEEKDAY(DATE($B$4,$A16,S$11),1)=1,"WKND",IF(NOT(ISERROR(MATCH(DATE($B$4,$A16,S$11),Holiday_T[],0))),"H",""))</f>
        <v>WKND</v>
      </c>
      <c r="T16" s="26" t="str">
        <f>IF(WEEKDAY(DATE($B$4,$A16,T$11),1)=1,"WKND",IF(NOT(ISERROR(MATCH(DATE($B$4,$A16,T$11),Holiday_T[],0))),"H",""))</f>
        <v/>
      </c>
      <c r="U16" s="26" t="str">
        <f>IF(WEEKDAY(DATE($B$4,$A16,U$11),1)=1,"WKND",IF(NOT(ISERROR(MATCH(DATE($B$4,$A16,U$11),Holiday_T[],0))),"H",""))</f>
        <v/>
      </c>
      <c r="V16" s="26" t="str">
        <f>IF(WEEKDAY(DATE($B$4,$A16,V$11),1)=1,"WKND",IF(NOT(ISERROR(MATCH(DATE($B$4,$A16,V$11),Holiday_T[],0))),"H",""))</f>
        <v/>
      </c>
      <c r="W16" s="26" t="s">
        <v>8</v>
      </c>
      <c r="X16" s="26" t="str">
        <f>IF(WEEKDAY(DATE($B$4,$A16,X$11),1)=1,"WKND",IF(NOT(ISERROR(MATCH(DATE($B$4,$A16,X$11),Holiday_T[],0))),"H",""))</f>
        <v/>
      </c>
      <c r="Y16" s="26" t="str">
        <f>IF(WEEKDAY(DATE($B$4,$A16,Y$11),1)=1,"WKND",IF(NOT(ISERROR(MATCH(DATE($B$4,$A16,Y$11),Holiday_T[],0))),"H",""))</f>
        <v/>
      </c>
      <c r="Z16" s="26" t="str">
        <f>IF(WEEKDAY(DATE($B$4,$A16,Z$11),1)=1,"WKND",IF(NOT(ISERROR(MATCH(DATE($B$4,$A16,Z$11),Holiday_T[],0))),"H",""))</f>
        <v>WKND</v>
      </c>
      <c r="AA16" s="26" t="str">
        <f>IF(WEEKDAY(DATE($B$4,$A16,AA$11),1)=1,"WKND",IF(NOT(ISERROR(MATCH(DATE($B$4,$A16,AA$11),Holiday_T[],0))),"H",""))</f>
        <v/>
      </c>
      <c r="AB16" s="26" t="str">
        <f>IF(WEEKDAY(DATE($B$4,$A16,AB$11),1)=1,"WKND",IF(NOT(ISERROR(MATCH(DATE($B$4,$A16,AB$11),Holiday_T[],0))),"H",""))</f>
        <v/>
      </c>
      <c r="AC16" s="26" t="str">
        <f>IF(WEEKDAY(DATE($B$4,$A16,AC$11),1)=1,"WKND",IF(NOT(ISERROR(MATCH(DATE($B$4,$A16,AC$11),Holiday_T[],0))),"H",""))</f>
        <v/>
      </c>
      <c r="AD16" s="26" t="str">
        <f>IF(WEEKDAY(DATE($B$4,$A16,AD$11),1)=1,"WKND",IF(NOT(ISERROR(MATCH(DATE($B$4,$A16,AD$11),Holiday_T[],0))),"H",""))</f>
        <v/>
      </c>
      <c r="AE16" s="26" t="str">
        <f>IF(WEEKDAY(DATE($B$4,$A16,AE$11),1)=1,"WKND",IF(NOT(ISERROR(MATCH(DATE($B$4,$A16,AE$11),Holiday_T[],0))),"H",""))</f>
        <v/>
      </c>
      <c r="AF16" s="26" t="str">
        <f>IF(WEEKDAY(DATE($B$4,$A16,AF$11),1)=1,"WKND",IF(NOT(ISERROR(MATCH(DATE($B$4,$A16,AF$11),Holiday_T[],0))),"H",""))</f>
        <v/>
      </c>
      <c r="AG16" s="26" t="str">
        <f>IF(WEEKDAY(DATE($B$4,$A16,AG$11),1)=1,"WKND",IF(NOT(ISERROR(MATCH(DATE($B$4,$A16,AG$11),Holiday_T[],0))),"H",""))</f>
        <v>WKND</v>
      </c>
      <c r="AH16" s="10"/>
      <c r="AI16" s="10"/>
      <c r="AJ16" s="10"/>
      <c r="AK16" s="10"/>
      <c r="AL16" s="11"/>
      <c r="AM16" s="27"/>
      <c r="AN16" s="29">
        <f>COUNTIFS(C16:AG16,$AN$11)*INDEX(Leave_Type_T[Column2],1)</f>
        <v>0</v>
      </c>
      <c r="AO16" s="29">
        <f>COUNTIFS(C16:AG16,$AO$11)*INDEX(Leave_Type_T[Column2],2)</f>
        <v>0.5</v>
      </c>
      <c r="AP16" s="28">
        <f>COUNTIFS(C16:AG16,$AP$11)*INDEX(Leave_Type_T[Column2],3)</f>
        <v>0</v>
      </c>
      <c r="AQ16" s="28">
        <f>COUNTIFS(C16:AG16,$AQ$11)*INDEX(Leave_Type_T[Column2],4)</f>
        <v>0</v>
      </c>
      <c r="AR16" s="28">
        <f>COUNTIFS(C16:AG16,$AR$11)*INDEX(Leave_Type_T[Column2],5)</f>
        <v>0</v>
      </c>
      <c r="AS16" s="28">
        <f>COUNTIFS(C16:AG16,$AS$11)*INDEX(Leave_Type_T[Column2],6)</f>
        <v>0</v>
      </c>
      <c r="AT16" s="28">
        <f>COUNTIFS(C16:AG16,$AT$11)*INDEX(Leave_Type_T[Column2],7)</f>
        <v>0</v>
      </c>
      <c r="AU16" s="11"/>
    </row>
    <row r="17" spans="1:47" ht="15.5" x14ac:dyDescent="0.35">
      <c r="A17" s="62">
        <v>6</v>
      </c>
      <c r="B17" s="25" t="s">
        <v>20</v>
      </c>
      <c r="C17" s="26" t="str">
        <f>IF(WEEKDAY(DATE($B$4,$A17,C$11),1)=1,"WKND",IF(NOT(ISERROR(MATCH(DATE($B$4,$A17,C$11),Holiday_T[],0))),"H",""))</f>
        <v/>
      </c>
      <c r="D17" s="26" t="str">
        <f>IF(WEEKDAY(DATE($B$4,$A17,D$11),1)=1,"WKND",IF(NOT(ISERROR(MATCH(DATE($B$4,$A17,D$11),Holiday_T[],0))),"H",""))</f>
        <v/>
      </c>
      <c r="E17" s="26" t="str">
        <f>IF(WEEKDAY(DATE($B$4,$A17,E$11),1)=1,"WKND",IF(NOT(ISERROR(MATCH(DATE($B$4,$A17,E$11),Holiday_T[],0))),"H",""))</f>
        <v/>
      </c>
      <c r="F17" s="26" t="str">
        <f>IF(WEEKDAY(DATE($B$4,$A17,F$11),1)=1,"WKND",IF(NOT(ISERROR(MATCH(DATE($B$4,$A17,F$11),Holiday_T[],0))),"H",""))</f>
        <v/>
      </c>
      <c r="G17" s="26" t="str">
        <f>IF(WEEKDAY(DATE($B$4,$A17,G$11),1)=1,"WKND",IF(NOT(ISERROR(MATCH(DATE($B$4,$A17,G$11),Holiday_T[],0))),"H",""))</f>
        <v/>
      </c>
      <c r="H17" s="26" t="str">
        <f>IF(WEEKDAY(DATE($B$4,$A17,H$11),1)=1,"WKND",IF(NOT(ISERROR(MATCH(DATE($B$4,$A17,H$11),Holiday_T[],0))),"H",""))</f>
        <v/>
      </c>
      <c r="I17" s="26" t="str">
        <f>IF(WEEKDAY(DATE($B$4,$A17,I$11),1)=1,"WKND",IF(NOT(ISERROR(MATCH(DATE($B$4,$A17,I$11),Holiday_T[],0))),"H",""))</f>
        <v>WKND</v>
      </c>
      <c r="J17" s="26" t="str">
        <f>IF(WEEKDAY(DATE($B$4,$A17,J$11),1)=1,"WKND",IF(NOT(ISERROR(MATCH(DATE($B$4,$A17,J$11),Holiday_T[],0))),"H",""))</f>
        <v/>
      </c>
      <c r="K17" s="26" t="str">
        <f>IF(WEEKDAY(DATE($B$4,$A17,K$11),1)=1,"WKND",IF(NOT(ISERROR(MATCH(DATE($B$4,$A17,K$11),Holiday_T[],0))),"H",""))</f>
        <v/>
      </c>
      <c r="L17" s="26" t="str">
        <f>IF(WEEKDAY(DATE($B$4,$A17,L$11),1)=1,"WKND",IF(NOT(ISERROR(MATCH(DATE($B$4,$A17,L$11),Holiday_T[],0))),"H",""))</f>
        <v/>
      </c>
      <c r="M17" s="26" t="str">
        <f>IF(WEEKDAY(DATE($B$4,$A17,M$11),1)=1,"WKND",IF(NOT(ISERROR(MATCH(DATE($B$4,$A17,M$11),Holiday_T[],0))),"H",""))</f>
        <v/>
      </c>
      <c r="N17" s="26" t="str">
        <f>IF(WEEKDAY(DATE($B$4,$A17,N$11),1)=1,"WKND",IF(NOT(ISERROR(MATCH(DATE($B$4,$A17,N$11),Holiday_T[],0))),"H",""))</f>
        <v/>
      </c>
      <c r="O17" s="26" t="str">
        <f>IF(WEEKDAY(DATE($B$4,$A17,O$11),1)=1,"WKND",IF(NOT(ISERROR(MATCH(DATE($B$4,$A17,O$11),Holiday_T[],0))),"H",""))</f>
        <v/>
      </c>
      <c r="P17" s="26" t="str">
        <f>IF(WEEKDAY(DATE($B$4,$A17,P$11),1)=1,"WKND",IF(NOT(ISERROR(MATCH(DATE($B$4,$A17,P$11),Holiday_T[],0))),"H",""))</f>
        <v>WKND</v>
      </c>
      <c r="Q17" s="26" t="str">
        <f>IF(WEEKDAY(DATE($B$4,$A17,Q$11),1)=1,"WKND",IF(NOT(ISERROR(MATCH(DATE($B$4,$A17,Q$11),Holiday_T[],0))),"H",""))</f>
        <v/>
      </c>
      <c r="R17" s="26" t="str">
        <f>IF(WEEKDAY(DATE($B$4,$A17,R$11),1)=1,"WKND",IF(NOT(ISERROR(MATCH(DATE($B$4,$A17,R$11),Holiday_T[],0))),"H",""))</f>
        <v/>
      </c>
      <c r="S17" s="26" t="str">
        <f>IF(WEEKDAY(DATE($B$4,$A17,S$11),1)=1,"WKND",IF(NOT(ISERROR(MATCH(DATE($B$4,$A17,S$11),Holiday_T[],0))),"H",""))</f>
        <v/>
      </c>
      <c r="T17" s="26" t="s">
        <v>2</v>
      </c>
      <c r="U17" s="26" t="str">
        <f>IF(WEEKDAY(DATE($B$4,$A17,U$11),1)=1,"WKND",IF(NOT(ISERROR(MATCH(DATE($B$4,$A17,U$11),Holiday_T[],0))),"H",""))</f>
        <v/>
      </c>
      <c r="V17" s="26" t="str">
        <f>IF(WEEKDAY(DATE($B$4,$A17,V$11),1)=1,"WKND",IF(NOT(ISERROR(MATCH(DATE($B$4,$A17,V$11),Holiday_T[],0))),"H",""))</f>
        <v/>
      </c>
      <c r="W17" s="26" t="str">
        <f>IF(WEEKDAY(DATE($B$4,$A17,W$11),1)=1,"WKND",IF(NOT(ISERROR(MATCH(DATE($B$4,$A17,W$11),Holiday_T[],0))),"H",""))</f>
        <v>WKND</v>
      </c>
      <c r="X17" s="26" t="str">
        <f>IF(WEEKDAY(DATE($B$4,$A17,X$11),1)=1,"WKND",IF(NOT(ISERROR(MATCH(DATE($B$4,$A17,X$11),Holiday_T[],0))),"H",""))</f>
        <v/>
      </c>
      <c r="Y17" s="26" t="str">
        <f>IF(WEEKDAY(DATE($B$4,$A17,Y$11),1)=1,"WKND",IF(NOT(ISERROR(MATCH(DATE($B$4,$A17,Y$11),Holiday_T[],0))),"H",""))</f>
        <v/>
      </c>
      <c r="Z17" s="26" t="str">
        <f>IF(WEEKDAY(DATE($B$4,$A17,Z$11),1)=1,"WKND",IF(NOT(ISERROR(MATCH(DATE($B$4,$A17,Z$11),Holiday_T[],0))),"H",""))</f>
        <v/>
      </c>
      <c r="AA17" s="26" t="str">
        <f>IF(WEEKDAY(DATE($B$4,$A17,AA$11),1)=1,"WKND",IF(NOT(ISERROR(MATCH(DATE($B$4,$A17,AA$11),Holiday_T[],0))),"H",""))</f>
        <v/>
      </c>
      <c r="AB17" s="26" t="str">
        <f>IF(WEEKDAY(DATE($B$4,$A17,AB$11),1)=1,"WKND",IF(NOT(ISERROR(MATCH(DATE($B$4,$A17,AB$11),Holiday_T[],0))),"H",""))</f>
        <v/>
      </c>
      <c r="AC17" s="26" t="str">
        <f>IF(WEEKDAY(DATE($B$4,$A17,AC$11),1)=1,"WKND",IF(NOT(ISERROR(MATCH(DATE($B$4,$A17,AC$11),Holiday_T[],0))),"H",""))</f>
        <v/>
      </c>
      <c r="AD17" s="26" t="str">
        <f>IF(WEEKDAY(DATE($B$4,$A17,AD$11),1)=1,"WKND",IF(NOT(ISERROR(MATCH(DATE($B$4,$A17,AD$11),Holiday_T[],0))),"H",""))</f>
        <v>WKND</v>
      </c>
      <c r="AE17" s="26" t="str">
        <f>IF(WEEKDAY(DATE($B$4,$A17,AE$11),1)=1,"WKND",IF(NOT(ISERROR(MATCH(DATE($B$4,$A17,AE$11),Holiday_T[],0))),"H",""))</f>
        <v/>
      </c>
      <c r="AF17" s="26" t="str">
        <f>IF(WEEKDAY(DATE($B$4,$A17,AF$11),1)=1,"WKND",IF(NOT(ISERROR(MATCH(DATE($B$4,$A17,AF$11),Holiday_T[],0))),"H",""))</f>
        <v/>
      </c>
      <c r="AG17" s="26" t="str">
        <f>IF(WEEKDAY(DATE($B$4,$A17,AG$11),1)=1,"WKND",IF(NOT(ISERROR(MATCH(DATE($B$4,$A17,AG$11),Holiday_T[],0))),"H",""))</f>
        <v/>
      </c>
      <c r="AH17" s="10"/>
      <c r="AI17" s="10"/>
      <c r="AJ17" s="10"/>
      <c r="AK17" s="10"/>
      <c r="AL17" s="11"/>
      <c r="AM17" s="27"/>
      <c r="AN17" s="29">
        <f>COUNTIFS(C17:AG17,$AN$11)*INDEX(Leave_Type_T[Column2],1)</f>
        <v>0</v>
      </c>
      <c r="AO17" s="29">
        <f>COUNTIFS(C17:AG17,$AO$11)*INDEX(Leave_Type_T[Column2],2)</f>
        <v>0</v>
      </c>
      <c r="AP17" s="28">
        <f>COUNTIFS(C17:AG17,$AP$11)*INDEX(Leave_Type_T[Column2],3)</f>
        <v>1</v>
      </c>
      <c r="AQ17" s="28">
        <f>COUNTIFS(C17:AG17,$AQ$11)*INDEX(Leave_Type_T[Column2],4)</f>
        <v>0</v>
      </c>
      <c r="AR17" s="28">
        <f>COUNTIFS(C17:AG17,$AR$11)*INDEX(Leave_Type_T[Column2],5)</f>
        <v>0</v>
      </c>
      <c r="AS17" s="28">
        <f>COUNTIFS(C17:AG17,$AS$11)*INDEX(Leave_Type_T[Column2],6)</f>
        <v>0</v>
      </c>
      <c r="AT17" s="28">
        <f>COUNTIFS(C17:AG17,$AT$11)*INDEX(Leave_Type_T[Column2],7)</f>
        <v>0</v>
      </c>
      <c r="AU17" s="11"/>
    </row>
    <row r="18" spans="1:47" ht="15.5" x14ac:dyDescent="0.35">
      <c r="A18" s="62">
        <v>7</v>
      </c>
      <c r="B18" s="25" t="s">
        <v>21</v>
      </c>
      <c r="C18" s="26" t="str">
        <f>IF(WEEKDAY(DATE($B$4,$A18,C$11),1)=1,"WKND",IF(NOT(ISERROR(MATCH(DATE($B$4,$A18,C$11),Holiday_T[],0))),"H",""))</f>
        <v/>
      </c>
      <c r="D18" s="26" t="str">
        <f>IF(WEEKDAY(DATE($B$4,$A18,D$11),1)=1,"WKND",IF(NOT(ISERROR(MATCH(DATE($B$4,$A18,D$11),Holiday_T[],0))),"H",""))</f>
        <v/>
      </c>
      <c r="E18" s="26" t="str">
        <f>IF(WEEKDAY(DATE($B$4,$A18,E$11),1)=1,"WKND",IF(NOT(ISERROR(MATCH(DATE($B$4,$A18,E$11),Holiday_T[],0))),"H",""))</f>
        <v/>
      </c>
      <c r="F18" s="26" t="str">
        <f>IF(WEEKDAY(DATE($B$4,$A18,F$11),1)=1,"WKND",IF(NOT(ISERROR(MATCH(DATE($B$4,$A18,F$11),Holiday_T[],0))),"H",""))</f>
        <v/>
      </c>
      <c r="G18" s="26" t="str">
        <f>IF(WEEKDAY(DATE($B$4,$A18,G$11),1)=1,"WKND",IF(NOT(ISERROR(MATCH(DATE($B$4,$A18,G$11),Holiday_T[],0))),"H",""))</f>
        <v>WKND</v>
      </c>
      <c r="H18" s="26" t="str">
        <f>IF(WEEKDAY(DATE($B$4,$A18,H$11),1)=1,"WKND",IF(NOT(ISERROR(MATCH(DATE($B$4,$A18,H$11),Holiday_T[],0))),"H",""))</f>
        <v/>
      </c>
      <c r="I18" s="26" t="str">
        <f>IF(WEEKDAY(DATE($B$4,$A18,I$11),1)=1,"WKND",IF(NOT(ISERROR(MATCH(DATE($B$4,$A18,I$11),Holiday_T[],0))),"H",""))</f>
        <v/>
      </c>
      <c r="J18" s="26" t="str">
        <f>IF(WEEKDAY(DATE($B$4,$A18,J$11),1)=1,"WKND",IF(NOT(ISERROR(MATCH(DATE($B$4,$A18,J$11),Holiday_T[],0))),"H",""))</f>
        <v/>
      </c>
      <c r="K18" s="26" t="str">
        <f>IF(WEEKDAY(DATE($B$4,$A18,K$11),1)=1,"WKND",IF(NOT(ISERROR(MATCH(DATE($B$4,$A18,K$11),Holiday_T[],0))),"H",""))</f>
        <v/>
      </c>
      <c r="L18" s="26" t="str">
        <f>IF(WEEKDAY(DATE($B$4,$A18,L$11),1)=1,"WKND",IF(NOT(ISERROR(MATCH(DATE($B$4,$A18,L$11),Holiday_T[],0))),"H",""))</f>
        <v/>
      </c>
      <c r="M18" s="26" t="str">
        <f>IF(WEEKDAY(DATE($B$4,$A18,M$11),1)=1,"WKND",IF(NOT(ISERROR(MATCH(DATE($B$4,$A18,M$11),Holiday_T[],0))),"H",""))</f>
        <v/>
      </c>
      <c r="N18" s="26" t="str">
        <f>IF(WEEKDAY(DATE($B$4,$A18,N$11),1)=1,"WKND",IF(NOT(ISERROR(MATCH(DATE($B$4,$A18,N$11),Holiday_T[],0))),"H",""))</f>
        <v>WKND</v>
      </c>
      <c r="O18" s="26" t="s">
        <v>8</v>
      </c>
      <c r="P18" s="26" t="s">
        <v>8</v>
      </c>
      <c r="Q18" s="26" t="str">
        <f>IF(WEEKDAY(DATE($B$4,$A18,Q$11),1)=1,"WKND",IF(NOT(ISERROR(MATCH(DATE($B$4,$A18,Q$11),Holiday_T[],0))),"H",""))</f>
        <v/>
      </c>
      <c r="R18" s="26" t="str">
        <f>IF(WEEKDAY(DATE($B$4,$A18,R$11),1)=1,"WKND",IF(NOT(ISERROR(MATCH(DATE($B$4,$A18,R$11),Holiday_T[],0))),"H",""))</f>
        <v/>
      </c>
      <c r="S18" s="26" t="str">
        <f>IF(WEEKDAY(DATE($B$4,$A18,S$11),1)=1,"WKND",IF(NOT(ISERROR(MATCH(DATE($B$4,$A18,S$11),Holiday_T[],0))),"H",""))</f>
        <v/>
      </c>
      <c r="T18" s="26" t="str">
        <f>IF(WEEKDAY(DATE($B$4,$A18,T$11),1)=1,"WKND",IF(NOT(ISERROR(MATCH(DATE($B$4,$A18,T$11),Holiday_T[],0))),"H",""))</f>
        <v/>
      </c>
      <c r="U18" s="26" t="str">
        <f>IF(WEEKDAY(DATE($B$4,$A18,U$11),1)=1,"WKND",IF(NOT(ISERROR(MATCH(DATE($B$4,$A18,U$11),Holiday_T[],0))),"H",""))</f>
        <v>WKND</v>
      </c>
      <c r="V18" s="26" t="str">
        <f>IF(WEEKDAY(DATE($B$4,$A18,V$11),1)=1,"WKND",IF(NOT(ISERROR(MATCH(DATE($B$4,$A18,V$11),Holiday_T[],0))),"H",""))</f>
        <v/>
      </c>
      <c r="W18" s="26" t="str">
        <f>IF(WEEKDAY(DATE($B$4,$A18,W$11),1)=1,"WKND",IF(NOT(ISERROR(MATCH(DATE($B$4,$A18,W$11),Holiday_T[],0))),"H",""))</f>
        <v/>
      </c>
      <c r="X18" s="26" t="str">
        <f>IF(WEEKDAY(DATE($B$4,$A18,X$11),1)=1,"WKND",IF(NOT(ISERROR(MATCH(DATE($B$4,$A18,X$11),Holiday_T[],0))),"H",""))</f>
        <v/>
      </c>
      <c r="Y18" s="26" t="s">
        <v>3</v>
      </c>
      <c r="Z18" s="26" t="str">
        <f>IF(WEEKDAY(DATE($B$4,$A18,Z$11),1)=1,"WKND",IF(NOT(ISERROR(MATCH(DATE($B$4,$A18,Z$11),Holiday_T[],0))),"H",""))</f>
        <v/>
      </c>
      <c r="AA18" s="26" t="str">
        <f>IF(WEEKDAY(DATE($B$4,$A18,AA$11),1)=1,"WKND",IF(NOT(ISERROR(MATCH(DATE($B$4,$A18,AA$11),Holiday_T[],0))),"H",""))</f>
        <v/>
      </c>
      <c r="AB18" s="26" t="str">
        <f>IF(WEEKDAY(DATE($B$4,$A18,AB$11),1)=1,"WKND",IF(NOT(ISERROR(MATCH(DATE($B$4,$A18,AB$11),Holiday_T[],0))),"H",""))</f>
        <v>WKND</v>
      </c>
      <c r="AC18" s="26" t="str">
        <f>IF(WEEKDAY(DATE($B$4,$A18,AC$11),1)=1,"WKND",IF(NOT(ISERROR(MATCH(DATE($B$4,$A18,AC$11),Holiday_T[],0))),"H",""))</f>
        <v/>
      </c>
      <c r="AD18" s="26" t="str">
        <f>IF(WEEKDAY(DATE($B$4,$A18,AD$11),1)=1,"WKND",IF(NOT(ISERROR(MATCH(DATE($B$4,$A18,AD$11),Holiday_T[],0))),"H",""))</f>
        <v/>
      </c>
      <c r="AE18" s="26" t="str">
        <f>IF(WEEKDAY(DATE($B$4,$A18,AE$11),1)=1,"WKND",IF(NOT(ISERROR(MATCH(DATE($B$4,$A18,AE$11),Holiday_T[],0))),"H",""))</f>
        <v/>
      </c>
      <c r="AF18" s="26" t="str">
        <f>IF(WEEKDAY(DATE($B$4,$A18,AF$11),1)=1,"WKND",IF(NOT(ISERROR(MATCH(DATE($B$4,$A18,AF$11),Holiday_T[],0))),"H",""))</f>
        <v/>
      </c>
      <c r="AG18" s="26" t="str">
        <f>IF(WEEKDAY(DATE($B$4,$A18,AG$11),1)=1,"WKND",IF(NOT(ISERROR(MATCH(DATE($B$4,$A18,AG$11),Holiday_T[],0))),"H",""))</f>
        <v/>
      </c>
      <c r="AH18" s="10"/>
      <c r="AI18" s="10"/>
      <c r="AJ18" s="10"/>
      <c r="AK18" s="10"/>
      <c r="AL18" s="11"/>
      <c r="AM18" s="27"/>
      <c r="AN18" s="29">
        <f>COUNTIFS(C18:AG18,$AN$11)*INDEX(Leave_Type_T[Column2],1)</f>
        <v>0</v>
      </c>
      <c r="AO18" s="29">
        <f>COUNTIFS(C18:AG18,$AO$11)*INDEX(Leave_Type_T[Column2],2)</f>
        <v>1</v>
      </c>
      <c r="AP18" s="28">
        <f>COUNTIFS(C18:AG18,$AP$11)*INDEX(Leave_Type_T[Column2],3)</f>
        <v>0</v>
      </c>
      <c r="AQ18" s="28">
        <f>COUNTIFS(C18:AG18,$AQ$11)*INDEX(Leave_Type_T[Column2],4)</f>
        <v>1</v>
      </c>
      <c r="AR18" s="28">
        <f>COUNTIFS(C18:AG18,$AR$11)*INDEX(Leave_Type_T[Column2],5)</f>
        <v>0</v>
      </c>
      <c r="AS18" s="28">
        <f>COUNTIFS(C18:AG18,$AS$11)*INDEX(Leave_Type_T[Column2],6)</f>
        <v>0</v>
      </c>
      <c r="AT18" s="28">
        <f>COUNTIFS(C18:AG18,$AT$11)*INDEX(Leave_Type_T[Column2],7)</f>
        <v>0</v>
      </c>
      <c r="AU18" s="11"/>
    </row>
    <row r="19" spans="1:47" ht="15.5" x14ac:dyDescent="0.35">
      <c r="A19" s="62">
        <v>8</v>
      </c>
      <c r="B19" s="25" t="s">
        <v>22</v>
      </c>
      <c r="C19" s="26" t="str">
        <f>IF(WEEKDAY(DATE($B$4,$A19,C$11),1)=1,"WKND",IF(NOT(ISERROR(MATCH(DATE($B$4,$A19,C$11),Holiday_T[],0))),"H",""))</f>
        <v/>
      </c>
      <c r="D19" s="26" t="str">
        <f>IF(WEEKDAY(DATE($B$4,$A19,D$11),1)=1,"WKND",IF(NOT(ISERROR(MATCH(DATE($B$4,$A19,D$11),Holiday_T[],0))),"H",""))</f>
        <v>WKND</v>
      </c>
      <c r="E19" s="26" t="str">
        <f>IF(WEEKDAY(DATE($B$4,$A19,E$11),1)=1,"WKND",IF(NOT(ISERROR(MATCH(DATE($B$4,$A19,E$11),Holiday_T[],0))),"H",""))</f>
        <v/>
      </c>
      <c r="F19" s="26" t="str">
        <f>IF(WEEKDAY(DATE($B$4,$A19,F$11),1)=1,"WKND",IF(NOT(ISERROR(MATCH(DATE($B$4,$A19,F$11),Holiday_T[],0))),"H",""))</f>
        <v/>
      </c>
      <c r="G19" s="26" t="str">
        <f>IF(WEEKDAY(DATE($B$4,$A19,G$11),1)=1,"WKND",IF(NOT(ISERROR(MATCH(DATE($B$4,$A19,G$11),Holiday_T[],0))),"H",""))</f>
        <v/>
      </c>
      <c r="H19" s="26" t="str">
        <f>IF(WEEKDAY(DATE($B$4,$A19,H$11),1)=1,"WKND",IF(NOT(ISERROR(MATCH(DATE($B$4,$A19,H$11),Holiday_T[],0))),"H",""))</f>
        <v/>
      </c>
      <c r="I19" s="26" t="str">
        <f>IF(WEEKDAY(DATE($B$4,$A19,I$11),1)=1,"WKND",IF(NOT(ISERROR(MATCH(DATE($B$4,$A19,I$11),Holiday_T[],0))),"H",""))</f>
        <v/>
      </c>
      <c r="J19" s="26" t="str">
        <f>IF(WEEKDAY(DATE($B$4,$A19,J$11),1)=1,"WKND",IF(NOT(ISERROR(MATCH(DATE($B$4,$A19,J$11),Holiday_T[],0))),"H",""))</f>
        <v/>
      </c>
      <c r="K19" s="26" t="str">
        <f>IF(WEEKDAY(DATE($B$4,$A19,K$11),1)=1,"WKND",IF(NOT(ISERROR(MATCH(DATE($B$4,$A19,K$11),Holiday_T[],0))),"H",""))</f>
        <v>WKND</v>
      </c>
      <c r="L19" s="26" t="str">
        <f>IF(WEEKDAY(DATE($B$4,$A19,L$11),1)=1,"WKND",IF(NOT(ISERROR(MATCH(DATE($B$4,$A19,L$11),Holiday_T[],0))),"H",""))</f>
        <v/>
      </c>
      <c r="M19" s="26" t="str">
        <f>IF(WEEKDAY(DATE($B$4,$A19,M$11),1)=1,"WKND",IF(NOT(ISERROR(MATCH(DATE($B$4,$A19,M$11),Holiday_T[],0))),"H",""))</f>
        <v/>
      </c>
      <c r="N19" s="26" t="str">
        <f>IF(WEEKDAY(DATE($B$4,$A19,N$11),1)=1,"WKND",IF(NOT(ISERROR(MATCH(DATE($B$4,$A19,N$11),Holiday_T[],0))),"H",""))</f>
        <v/>
      </c>
      <c r="O19" s="26" t="str">
        <f>IF(WEEKDAY(DATE($B$4,$A19,O$11),1)=1,"WKND",IF(NOT(ISERROR(MATCH(DATE($B$4,$A19,O$11),Holiday_T[],0))),"H",""))</f>
        <v/>
      </c>
      <c r="P19" s="26" t="str">
        <f>IF(WEEKDAY(DATE($B$4,$A19,P$11),1)=1,"WKND",IF(NOT(ISERROR(MATCH(DATE($B$4,$A19,P$11),Holiday_T[],0))),"H",""))</f>
        <v/>
      </c>
      <c r="Q19" s="26" t="str">
        <f>IF(WEEKDAY(DATE($B$4,$A19,Q$11),1)=1,"WKND",IF(NOT(ISERROR(MATCH(DATE($B$4,$A19,Q$11),Holiday_T[],0))),"H",""))</f>
        <v/>
      </c>
      <c r="R19" s="26" t="str">
        <f>IF(WEEKDAY(DATE($B$4,$A19,R$11),1)=1,"WKND",IF(NOT(ISERROR(MATCH(DATE($B$4,$A19,R$11),Holiday_T[],0))),"H",""))</f>
        <v>WKND</v>
      </c>
      <c r="S19" s="26" t="str">
        <f>IF(WEEKDAY(DATE($B$4,$A19,S$11),1)=1,"WKND",IF(NOT(ISERROR(MATCH(DATE($B$4,$A19,S$11),Holiday_T[],0))),"H",""))</f>
        <v/>
      </c>
      <c r="T19" s="26" t="str">
        <f>IF(WEEKDAY(DATE($B$4,$A19,T$11),1)=1,"WKND",IF(NOT(ISERROR(MATCH(DATE($B$4,$A19,T$11),Holiday_T[],0))),"H",""))</f>
        <v/>
      </c>
      <c r="U19" s="26" t="str">
        <f>IF(WEEKDAY(DATE($B$4,$A19,U$11),1)=1,"WKND",IF(NOT(ISERROR(MATCH(DATE($B$4,$A19,U$11),Holiday_T[],0))),"H",""))</f>
        <v/>
      </c>
      <c r="V19" s="26" t="str">
        <f>IF(WEEKDAY(DATE($B$4,$A19,V$11),1)=1,"WKND",IF(NOT(ISERROR(MATCH(DATE($B$4,$A19,V$11),Holiday_T[],0))),"H",""))</f>
        <v/>
      </c>
      <c r="W19" s="26" t="str">
        <f>IF(WEEKDAY(DATE($B$4,$A19,W$11),1)=1,"WKND",IF(NOT(ISERROR(MATCH(DATE($B$4,$A19,W$11),Holiday_T[],0))),"H",""))</f>
        <v/>
      </c>
      <c r="X19" s="26" t="str">
        <f>IF(WEEKDAY(DATE($B$4,$A19,X$11),1)=1,"WKND",IF(NOT(ISERROR(MATCH(DATE($B$4,$A19,X$11),Holiday_T[],0))),"H",""))</f>
        <v/>
      </c>
      <c r="Y19" s="26" t="str">
        <f>IF(WEEKDAY(DATE($B$4,$A19,Y$11),1)=1,"WKND",IF(NOT(ISERROR(MATCH(DATE($B$4,$A19,Y$11),Holiday_T[],0))),"H",""))</f>
        <v>WKND</v>
      </c>
      <c r="Z19" s="26" t="str">
        <f>IF(WEEKDAY(DATE($B$4,$A19,Z$11),1)=1,"WKND",IF(NOT(ISERROR(MATCH(DATE($B$4,$A19,Z$11),Holiday_T[],0))),"H",""))</f>
        <v/>
      </c>
      <c r="AA19" s="26" t="str">
        <f>IF(WEEKDAY(DATE($B$4,$A19,AA$11),1)=1,"WKND",IF(NOT(ISERROR(MATCH(DATE($B$4,$A19,AA$11),Holiday_T[],0))),"H",""))</f>
        <v/>
      </c>
      <c r="AB19" s="26" t="str">
        <f>IF(WEEKDAY(DATE($B$4,$A19,AB$11),1)=1,"WKND",IF(NOT(ISERROR(MATCH(DATE($B$4,$A19,AB$11),Holiday_T[],0))),"H",""))</f>
        <v/>
      </c>
      <c r="AC19" s="26" t="str">
        <f>IF(WEEKDAY(DATE($B$4,$A19,AC$11),1)=1,"WKND",IF(NOT(ISERROR(MATCH(DATE($B$4,$A19,AC$11),Holiday_T[],0))),"H",""))</f>
        <v/>
      </c>
      <c r="AD19" s="26" t="str">
        <f>IF(WEEKDAY(DATE($B$4,$A19,AD$11),1)=1,"WKND",IF(NOT(ISERROR(MATCH(DATE($B$4,$A19,AD$11),Holiday_T[],0))),"H",""))</f>
        <v/>
      </c>
      <c r="AE19" s="26" t="str">
        <f>IF(WEEKDAY(DATE($B$4,$A19,AE$11),1)=1,"WKND",IF(NOT(ISERROR(MATCH(DATE($B$4,$A19,AE$11),Holiday_T[],0))),"H",""))</f>
        <v/>
      </c>
      <c r="AF19" s="26" t="str">
        <f>IF(WEEKDAY(DATE($B$4,$A19,AF$11),1)=1,"WKND",IF(NOT(ISERROR(MATCH(DATE($B$4,$A19,AF$11),Holiday_T[],0))),"H",""))</f>
        <v>WKND</v>
      </c>
      <c r="AG19" s="26" t="str">
        <f>IF(WEEKDAY(DATE($B$4,$A19,AG$11),1)=1,"WKND",IF(NOT(ISERROR(MATCH(DATE($B$4,$A19,AG$11),Holiday_T[],0))),"H",""))</f>
        <v/>
      </c>
      <c r="AH19" s="10"/>
      <c r="AI19" s="10"/>
      <c r="AJ19" s="10"/>
      <c r="AK19" s="10"/>
      <c r="AL19" s="11"/>
      <c r="AM19" s="27"/>
      <c r="AN19" s="29">
        <f>COUNTIFS(C19:AG19,$AN$11)*INDEX(Leave_Type_T[Column2],1)</f>
        <v>0</v>
      </c>
      <c r="AO19" s="29">
        <f>COUNTIFS(C19:AG19,$AO$11)*INDEX(Leave_Type_T[Column2],2)</f>
        <v>0</v>
      </c>
      <c r="AP19" s="28">
        <f>COUNTIFS(C19:AG19,$AP$11)*INDEX(Leave_Type_T[Column2],3)</f>
        <v>0</v>
      </c>
      <c r="AQ19" s="28">
        <f>COUNTIFS(C19:AG19,$AQ$11)*INDEX(Leave_Type_T[Column2],4)</f>
        <v>0</v>
      </c>
      <c r="AR19" s="28">
        <f>COUNTIFS(C19:AG19,$AR$11)*INDEX(Leave_Type_T[Column2],5)</f>
        <v>0</v>
      </c>
      <c r="AS19" s="28">
        <f>COUNTIFS(C19:AG19,$AS$11)*INDEX(Leave_Type_T[Column2],6)</f>
        <v>0</v>
      </c>
      <c r="AT19" s="28">
        <f>COUNTIFS(C19:AG19,$AT$11)*INDEX(Leave_Type_T[Column2],7)</f>
        <v>0</v>
      </c>
      <c r="AU19" s="11"/>
    </row>
    <row r="20" spans="1:47" ht="15.5" x14ac:dyDescent="0.35">
      <c r="A20" s="62">
        <v>9</v>
      </c>
      <c r="B20" s="25" t="s">
        <v>23</v>
      </c>
      <c r="C20" s="26" t="str">
        <f>IF(WEEKDAY(DATE($B$4,$A20,C$11),1)=1,"WKND",IF(NOT(ISERROR(MATCH(DATE($B$4,$A20,C$11),Holiday_T[],0))),"H",""))</f>
        <v/>
      </c>
      <c r="D20" s="26" t="str">
        <f>IF(WEEKDAY(DATE($B$4,$A20,D$11),1)=1,"WKND",IF(NOT(ISERROR(MATCH(DATE($B$4,$A20,D$11),Holiday_T[],0))),"H",""))</f>
        <v/>
      </c>
      <c r="E20" s="26" t="str">
        <f>IF(WEEKDAY(DATE($B$4,$A20,E$11),1)=1,"WKND",IF(NOT(ISERROR(MATCH(DATE($B$4,$A20,E$11),Holiday_T[],0))),"H",""))</f>
        <v/>
      </c>
      <c r="F20" s="26" t="str">
        <f>IF(WEEKDAY(DATE($B$4,$A20,F$11),1)=1,"WKND",IF(NOT(ISERROR(MATCH(DATE($B$4,$A20,F$11),Holiday_T[],0))),"H",""))</f>
        <v/>
      </c>
      <c r="G20" s="26" t="str">
        <f>IF(WEEKDAY(DATE($B$4,$A20,G$11),1)=1,"WKND",IF(NOT(ISERROR(MATCH(DATE($B$4,$A20,G$11),Holiday_T[],0))),"H",""))</f>
        <v/>
      </c>
      <c r="H20" s="26" t="str">
        <f>IF(WEEKDAY(DATE($B$4,$A20,H$11),1)=1,"WKND",IF(NOT(ISERROR(MATCH(DATE($B$4,$A20,H$11),Holiday_T[],0))),"H",""))</f>
        <v>WKND</v>
      </c>
      <c r="I20" s="26" t="str">
        <f>IF(WEEKDAY(DATE($B$4,$A20,I$11),1)=1,"WKND",IF(NOT(ISERROR(MATCH(DATE($B$4,$A20,I$11),Holiday_T[],0))),"H",""))</f>
        <v/>
      </c>
      <c r="J20" s="26" t="str">
        <f>IF(WEEKDAY(DATE($B$4,$A20,J$11),1)=1,"WKND",IF(NOT(ISERROR(MATCH(DATE($B$4,$A20,J$11),Holiday_T[],0))),"H",""))</f>
        <v/>
      </c>
      <c r="K20" s="26" t="str">
        <f>IF(WEEKDAY(DATE($B$4,$A20,K$11),1)=1,"WKND",IF(NOT(ISERROR(MATCH(DATE($B$4,$A20,K$11),Holiday_T[],0))),"H",""))</f>
        <v/>
      </c>
      <c r="L20" s="26" t="str">
        <f>IF(WEEKDAY(DATE($B$4,$A20,L$11),1)=1,"WKND",IF(NOT(ISERROR(MATCH(DATE($B$4,$A20,L$11),Holiday_T[],0))),"H",""))</f>
        <v/>
      </c>
      <c r="M20" s="26" t="str">
        <f>IF(WEEKDAY(DATE($B$4,$A20,M$11),1)=1,"WKND",IF(NOT(ISERROR(MATCH(DATE($B$4,$A20,M$11),Holiday_T[],0))),"H",""))</f>
        <v/>
      </c>
      <c r="N20" s="26" t="str">
        <f>IF(WEEKDAY(DATE($B$4,$A20,N$11),1)=1,"WKND",IF(NOT(ISERROR(MATCH(DATE($B$4,$A20,N$11),Holiday_T[],0))),"H",""))</f>
        <v/>
      </c>
      <c r="O20" s="26" t="str">
        <f>IF(WEEKDAY(DATE($B$4,$A20,O$11),1)=1,"WKND",IF(NOT(ISERROR(MATCH(DATE($B$4,$A20,O$11),Holiday_T[],0))),"H",""))</f>
        <v>WKND</v>
      </c>
      <c r="P20" s="26" t="str">
        <f>IF(WEEKDAY(DATE($B$4,$A20,P$11),1)=1,"WKND",IF(NOT(ISERROR(MATCH(DATE($B$4,$A20,P$11),Holiday_T[],0))),"H",""))</f>
        <v/>
      </c>
      <c r="Q20" s="26" t="str">
        <f>IF(WEEKDAY(DATE($B$4,$A20,Q$11),1)=1,"WKND",IF(NOT(ISERROR(MATCH(DATE($B$4,$A20,Q$11),Holiday_T[],0))),"H",""))</f>
        <v/>
      </c>
      <c r="R20" s="26" t="str">
        <f>IF(WEEKDAY(DATE($B$4,$A20,R$11),1)=1,"WKND",IF(NOT(ISERROR(MATCH(DATE($B$4,$A20,R$11),Holiday_T[],0))),"H",""))</f>
        <v/>
      </c>
      <c r="S20" s="26" t="str">
        <f>IF(WEEKDAY(DATE($B$4,$A20,S$11),1)=1,"WKND",IF(NOT(ISERROR(MATCH(DATE($B$4,$A20,S$11),Holiday_T[],0))),"H",""))</f>
        <v/>
      </c>
      <c r="T20" s="26" t="s">
        <v>2</v>
      </c>
      <c r="U20" s="26" t="str">
        <f>IF(WEEKDAY(DATE($B$4,$A20,U$11),1)=1,"WKND",IF(NOT(ISERROR(MATCH(DATE($B$4,$A20,U$11),Holiday_T[],0))),"H",""))</f>
        <v/>
      </c>
      <c r="V20" s="26" t="str">
        <f>IF(WEEKDAY(DATE($B$4,$A20,V$11),1)=1,"WKND",IF(NOT(ISERROR(MATCH(DATE($B$4,$A20,V$11),Holiday_T[],0))),"H",""))</f>
        <v>WKND</v>
      </c>
      <c r="W20" s="26" t="str">
        <f>IF(WEEKDAY(DATE($B$4,$A20,W$11),1)=1,"WKND",IF(NOT(ISERROR(MATCH(DATE($B$4,$A20,W$11),Holiday_T[],0))),"H",""))</f>
        <v/>
      </c>
      <c r="X20" s="26" t="str">
        <f>IF(WEEKDAY(DATE($B$4,$A20,X$11),1)=1,"WKND",IF(NOT(ISERROR(MATCH(DATE($B$4,$A20,X$11),Holiday_T[],0))),"H",""))</f>
        <v/>
      </c>
      <c r="Y20" s="26" t="str">
        <f>IF(WEEKDAY(DATE($B$4,$A20,Y$11),1)=1,"WKND",IF(NOT(ISERROR(MATCH(DATE($B$4,$A20,Y$11),Holiday_T[],0))),"H",""))</f>
        <v/>
      </c>
      <c r="Z20" s="26" t="str">
        <f>IF(WEEKDAY(DATE($B$4,$A20,Z$11),1)=1,"WKND",IF(NOT(ISERROR(MATCH(DATE($B$4,$A20,Z$11),Holiday_T[],0))),"H",""))</f>
        <v/>
      </c>
      <c r="AA20" s="26" t="str">
        <f>IF(WEEKDAY(DATE($B$4,$A20,AA$11),1)=1,"WKND",IF(NOT(ISERROR(MATCH(DATE($B$4,$A20,AA$11),Holiday_T[],0))),"H",""))</f>
        <v/>
      </c>
      <c r="AB20" s="26" t="str">
        <f>IF(WEEKDAY(DATE($B$4,$A20,AB$11),1)=1,"WKND",IF(NOT(ISERROR(MATCH(DATE($B$4,$A20,AB$11),Holiday_T[],0))),"H",""))</f>
        <v/>
      </c>
      <c r="AC20" s="26" t="str">
        <f>IF(WEEKDAY(DATE($B$4,$A20,AC$11),1)=1,"WKND",IF(NOT(ISERROR(MATCH(DATE($B$4,$A20,AC$11),Holiday_T[],0))),"H",""))</f>
        <v>WKND</v>
      </c>
      <c r="AD20" s="26" t="str">
        <f>IF(WEEKDAY(DATE($B$4,$A20,AD$11),1)=1,"WKND",IF(NOT(ISERROR(MATCH(DATE($B$4,$A20,AD$11),Holiday_T[],0))),"H",""))</f>
        <v/>
      </c>
      <c r="AE20" s="26" t="str">
        <f>IF(WEEKDAY(DATE($B$4,$A20,AE$11),1)=1,"WKND",IF(NOT(ISERROR(MATCH(DATE($B$4,$A20,AE$11),Holiday_T[],0))),"H",""))</f>
        <v/>
      </c>
      <c r="AF20" s="26" t="str">
        <f>IF(WEEKDAY(DATE($B$4,$A20,AF$11),1)=1,"WKND",IF(NOT(ISERROR(MATCH(DATE($B$4,$A20,AF$11),Holiday_T[],0))),"H",""))</f>
        <v/>
      </c>
      <c r="AG20" s="26" t="str">
        <f>IF(WEEKDAY(DATE($B$4,$A20,AG$11),1)=1,"WKND",IF(NOT(ISERROR(MATCH(DATE($B$4,$A20,AG$11),Holiday_T[],0))),"H",""))</f>
        <v/>
      </c>
      <c r="AH20" s="10"/>
      <c r="AI20" s="10"/>
      <c r="AJ20" s="10"/>
      <c r="AK20" s="10"/>
      <c r="AL20" s="11"/>
      <c r="AM20" s="27"/>
      <c r="AN20" s="29">
        <f>COUNTIFS(C20:AG20,$AN$11)*INDEX(Leave_Type_T[Column2],1)</f>
        <v>0</v>
      </c>
      <c r="AO20" s="29">
        <f>COUNTIFS(C20:AG20,$AO$11)*INDEX(Leave_Type_T[Column2],2)</f>
        <v>0</v>
      </c>
      <c r="AP20" s="28">
        <f>COUNTIFS(C20:AG20,$AP$11)*INDEX(Leave_Type_T[Column2],3)</f>
        <v>1</v>
      </c>
      <c r="AQ20" s="28">
        <f>COUNTIFS(C20:AG20,$AQ$11)*INDEX(Leave_Type_T[Column2],4)</f>
        <v>0</v>
      </c>
      <c r="AR20" s="28">
        <f>COUNTIFS(C20:AG20,$AR$11)*INDEX(Leave_Type_T[Column2],5)</f>
        <v>0</v>
      </c>
      <c r="AS20" s="28">
        <f>COUNTIFS(C20:AG20,$AS$11)*INDEX(Leave_Type_T[Column2],6)</f>
        <v>0</v>
      </c>
      <c r="AT20" s="28">
        <f>COUNTIFS(C20:AG20,$AT$11)*INDEX(Leave_Type_T[Column2],7)</f>
        <v>0</v>
      </c>
      <c r="AU20" s="11"/>
    </row>
    <row r="21" spans="1:47" ht="15.5" x14ac:dyDescent="0.35">
      <c r="A21" s="62">
        <v>10</v>
      </c>
      <c r="B21" s="25" t="s">
        <v>24</v>
      </c>
      <c r="C21" s="26" t="str">
        <f>IF(WEEKDAY(DATE($B$4,$A21,C$11),1)=1,"WKND",IF(NOT(ISERROR(MATCH(DATE($B$4,$A21,C$11),Holiday_T[],0))),"H",""))</f>
        <v/>
      </c>
      <c r="D21" s="26" t="str">
        <f>IF(WEEKDAY(DATE($B$4,$A21,D$11),1)=1,"WKND",IF(NOT(ISERROR(MATCH(DATE($B$4,$A21,D$11),Holiday_T[],0))),"H",""))</f>
        <v/>
      </c>
      <c r="E21" s="26" t="str">
        <f>IF(WEEKDAY(DATE($B$4,$A21,E$11),1)=1,"WKND",IF(NOT(ISERROR(MATCH(DATE($B$4,$A21,E$11),Holiday_T[],0))),"H",""))</f>
        <v/>
      </c>
      <c r="F21" s="26" t="str">
        <f>IF(WEEKDAY(DATE($B$4,$A21,F$11),1)=1,"WKND",IF(NOT(ISERROR(MATCH(DATE($B$4,$A21,F$11),Holiday_T[],0))),"H",""))</f>
        <v>WKND</v>
      </c>
      <c r="G21" s="26" t="str">
        <f>IF(WEEKDAY(DATE($B$4,$A21,G$11),1)=1,"WKND",IF(NOT(ISERROR(MATCH(DATE($B$4,$A21,G$11),Holiday_T[],0))),"H",""))</f>
        <v/>
      </c>
      <c r="H21" s="26" t="str">
        <f>IF(WEEKDAY(DATE($B$4,$A21,H$11),1)=1,"WKND",IF(NOT(ISERROR(MATCH(DATE($B$4,$A21,H$11),Holiday_T[],0))),"H",""))</f>
        <v/>
      </c>
      <c r="I21" s="26" t="str">
        <f>IF(WEEKDAY(DATE($B$4,$A21,I$11),1)=1,"WKND",IF(NOT(ISERROR(MATCH(DATE($B$4,$A21,I$11),Holiday_T[],0))),"H",""))</f>
        <v/>
      </c>
      <c r="J21" s="26" t="str">
        <f>IF(WEEKDAY(DATE($B$4,$A21,J$11),1)=1,"WKND",IF(NOT(ISERROR(MATCH(DATE($B$4,$A21,J$11),Holiday_T[],0))),"H",""))</f>
        <v/>
      </c>
      <c r="K21" s="26" t="str">
        <f>IF(WEEKDAY(DATE($B$4,$A21,K$11),1)=1,"WKND",IF(NOT(ISERROR(MATCH(DATE($B$4,$A21,K$11),Holiday_T[],0))),"H",""))</f>
        <v/>
      </c>
      <c r="L21" s="26" t="str">
        <f>IF(WEEKDAY(DATE($B$4,$A21,L$11),1)=1,"WKND",IF(NOT(ISERROR(MATCH(DATE($B$4,$A21,L$11),Holiday_T[],0))),"H",""))</f>
        <v/>
      </c>
      <c r="M21" s="26" t="str">
        <f>IF(WEEKDAY(DATE($B$4,$A21,M$11),1)=1,"WKND",IF(NOT(ISERROR(MATCH(DATE($B$4,$A21,M$11),Holiday_T[],0))),"H",""))</f>
        <v>WKND</v>
      </c>
      <c r="N21" s="26" t="str">
        <f>IF(WEEKDAY(DATE($B$4,$A21,N$11),1)=1,"WKND",IF(NOT(ISERROR(MATCH(DATE($B$4,$A21,N$11),Holiday_T[],0))),"H",""))</f>
        <v/>
      </c>
      <c r="O21" s="26" t="str">
        <f>IF(WEEKDAY(DATE($B$4,$A21,O$11),1)=1,"WKND",IF(NOT(ISERROR(MATCH(DATE($B$4,$A21,O$11),Holiday_T[],0))),"H",""))</f>
        <v/>
      </c>
      <c r="P21" s="26" t="str">
        <f>IF(WEEKDAY(DATE($B$4,$A21,P$11),1)=1,"WKND",IF(NOT(ISERROR(MATCH(DATE($B$4,$A21,P$11),Holiday_T[],0))),"H",""))</f>
        <v/>
      </c>
      <c r="Q21" s="26" t="str">
        <f>IF(WEEKDAY(DATE($B$4,$A21,Q$11),1)=1,"WKND",IF(NOT(ISERROR(MATCH(DATE($B$4,$A21,Q$11),Holiday_T[],0))),"H",""))</f>
        <v/>
      </c>
      <c r="R21" s="26" t="str">
        <f>IF(WEEKDAY(DATE($B$4,$A21,R$11),1)=1,"WKND",IF(NOT(ISERROR(MATCH(DATE($B$4,$A21,R$11),Holiday_T[],0))),"H",""))</f>
        <v/>
      </c>
      <c r="S21" s="26" t="str">
        <f>IF(WEEKDAY(DATE($B$4,$A21,S$11),1)=1,"WKND",IF(NOT(ISERROR(MATCH(DATE($B$4,$A21,S$11),Holiday_T[],0))),"H",""))</f>
        <v/>
      </c>
      <c r="T21" s="26" t="str">
        <f>IF(WEEKDAY(DATE($B$4,$A21,T$11),1)=1,"WKND",IF(NOT(ISERROR(MATCH(DATE($B$4,$A21,T$11),Holiday_T[],0))),"H",""))</f>
        <v>WKND</v>
      </c>
      <c r="U21" s="26" t="str">
        <f>IF(WEEKDAY(DATE($B$4,$A21,U$11),1)=1,"WKND",IF(NOT(ISERROR(MATCH(DATE($B$4,$A21,U$11),Holiday_T[],0))),"H",""))</f>
        <v/>
      </c>
      <c r="V21" s="26" t="str">
        <f>IF(WEEKDAY(DATE($B$4,$A21,V$11),1)=1,"WKND",IF(NOT(ISERROR(MATCH(DATE($B$4,$A21,V$11),Holiday_T[],0))),"H",""))</f>
        <v/>
      </c>
      <c r="W21" s="26" t="str">
        <f>IF(WEEKDAY(DATE($B$4,$A21,W$11),1)=1,"WKND",IF(NOT(ISERROR(MATCH(DATE($B$4,$A21,W$11),Holiday_T[],0))),"H",""))</f>
        <v/>
      </c>
      <c r="X21" s="26" t="str">
        <f>IF(WEEKDAY(DATE($B$4,$A21,X$11),1)=1,"WKND",IF(NOT(ISERROR(MATCH(DATE($B$4,$A21,X$11),Holiday_T[],0))),"H",""))</f>
        <v/>
      </c>
      <c r="Y21" s="26" t="str">
        <f>IF(WEEKDAY(DATE($B$4,$A21,Y$11),1)=1,"WKND",IF(NOT(ISERROR(MATCH(DATE($B$4,$A21,Y$11),Holiday_T[],0))),"H",""))</f>
        <v/>
      </c>
      <c r="Z21" s="26" t="str">
        <f>IF(WEEKDAY(DATE($B$4,$A21,Z$11),1)=1,"WKND",IF(NOT(ISERROR(MATCH(DATE($B$4,$A21,Z$11),Holiday_T[],0))),"H",""))</f>
        <v/>
      </c>
      <c r="AA21" s="26" t="str">
        <f>IF(WEEKDAY(DATE($B$4,$A21,AA$11),1)=1,"WKND",IF(NOT(ISERROR(MATCH(DATE($B$4,$A21,AA$11),Holiday_T[],0))),"H",""))</f>
        <v>WKND</v>
      </c>
      <c r="AB21" s="26" t="str">
        <f>IF(WEEKDAY(DATE($B$4,$A21,AB$11),1)=1,"WKND",IF(NOT(ISERROR(MATCH(DATE($B$4,$A21,AB$11),Holiday_T[],0))),"H",""))</f>
        <v/>
      </c>
      <c r="AC21" s="26" t="str">
        <f>IF(WEEKDAY(DATE($B$4,$A21,AC$11),1)=1,"WKND",IF(NOT(ISERROR(MATCH(DATE($B$4,$A21,AC$11),Holiday_T[],0))),"H",""))</f>
        <v/>
      </c>
      <c r="AD21" s="26" t="str">
        <f>IF(WEEKDAY(DATE($B$4,$A21,AD$11),1)=1,"WKND",IF(NOT(ISERROR(MATCH(DATE($B$4,$A21,AD$11),Holiday_T[],0))),"H",""))</f>
        <v/>
      </c>
      <c r="AE21" s="26" t="str">
        <f>IF(WEEKDAY(DATE($B$4,$A21,AE$11),1)=1,"WKND",IF(NOT(ISERROR(MATCH(DATE($B$4,$A21,AE$11),Holiday_T[],0))),"H",""))</f>
        <v/>
      </c>
      <c r="AF21" s="26" t="str">
        <f>IF(WEEKDAY(DATE($B$4,$A21,AF$11),1)=1,"WKND",IF(NOT(ISERROR(MATCH(DATE($B$4,$A21,AF$11),Holiday_T[],0))),"H",""))</f>
        <v/>
      </c>
      <c r="AG21" s="26" t="str">
        <f>IF(WEEKDAY(DATE($B$4,$A21,AG$11),1)=1,"WKND",IF(NOT(ISERROR(MATCH(DATE($B$4,$A21,AG$11),Holiday_T[],0))),"H",""))</f>
        <v/>
      </c>
      <c r="AH21" s="10"/>
      <c r="AI21" s="10"/>
      <c r="AJ21" s="10"/>
      <c r="AK21" s="10"/>
      <c r="AL21" s="11"/>
      <c r="AM21" s="27"/>
      <c r="AN21" s="29">
        <f>COUNTIFS(C21:AG21,$AN$11)*INDEX(Leave_Type_T[Column2],1)</f>
        <v>0</v>
      </c>
      <c r="AO21" s="29">
        <f>COUNTIFS(C21:AG21,$AO$11)*INDEX(Leave_Type_T[Column2],2)</f>
        <v>0</v>
      </c>
      <c r="AP21" s="28">
        <f>COUNTIFS(C21:AG21,$AP$11)*INDEX(Leave_Type_T[Column2],3)</f>
        <v>0</v>
      </c>
      <c r="AQ21" s="28">
        <f>COUNTIFS(C21:AG21,$AQ$11)*INDEX(Leave_Type_T[Column2],4)</f>
        <v>0</v>
      </c>
      <c r="AR21" s="28">
        <f>COUNTIFS(C21:AG21,$AR$11)*INDEX(Leave_Type_T[Column2],5)</f>
        <v>0</v>
      </c>
      <c r="AS21" s="28">
        <f>COUNTIFS(C21:AG21,$AS$11)*INDEX(Leave_Type_T[Column2],6)</f>
        <v>0</v>
      </c>
      <c r="AT21" s="28">
        <f>COUNTIFS(C21:AG21,$AT$11)*INDEX(Leave_Type_T[Column2],7)</f>
        <v>0</v>
      </c>
      <c r="AU21" s="11"/>
    </row>
    <row r="22" spans="1:47" ht="15.5" x14ac:dyDescent="0.35">
      <c r="A22" s="62">
        <v>11</v>
      </c>
      <c r="B22" s="25" t="s">
        <v>25</v>
      </c>
      <c r="C22" s="26" t="str">
        <f>IF(WEEKDAY(DATE($B$4,$A22,C$11),1)=1,"WKND",IF(NOT(ISERROR(MATCH(DATE($B$4,$A22,C$11),Holiday_T[],0))),"H",""))</f>
        <v>WKND</v>
      </c>
      <c r="D22" s="26" t="str">
        <f>IF(WEEKDAY(DATE($B$4,$A22,D$11),1)=1,"WKND",IF(NOT(ISERROR(MATCH(DATE($B$4,$A22,D$11),Holiday_T[],0))),"H",""))</f>
        <v/>
      </c>
      <c r="E22" s="26" t="str">
        <f>IF(WEEKDAY(DATE($B$4,$A22,E$11),1)=1,"WKND",IF(NOT(ISERROR(MATCH(DATE($B$4,$A22,E$11),Holiday_T[],0))),"H",""))</f>
        <v/>
      </c>
      <c r="F22" s="26" t="str">
        <f>IF(WEEKDAY(DATE($B$4,$A22,F$11),1)=1,"WKND",IF(NOT(ISERROR(MATCH(DATE($B$4,$A22,F$11),Holiday_T[],0))),"H",""))</f>
        <v/>
      </c>
      <c r="G22" s="26" t="str">
        <f>IF(WEEKDAY(DATE($B$4,$A22,G$11),1)=1,"WKND",IF(NOT(ISERROR(MATCH(DATE($B$4,$A22,G$11),Holiday_T[],0))),"H",""))</f>
        <v/>
      </c>
      <c r="H22" s="26" t="str">
        <f>IF(WEEKDAY(DATE($B$4,$A22,H$11),1)=1,"WKND",IF(NOT(ISERROR(MATCH(DATE($B$4,$A22,H$11),Holiday_T[],0))),"H",""))</f>
        <v/>
      </c>
      <c r="I22" s="26" t="str">
        <f>IF(WEEKDAY(DATE($B$4,$A22,I$11),1)=1,"WKND",IF(NOT(ISERROR(MATCH(DATE($B$4,$A22,I$11),Holiday_T[],0))),"H",""))</f>
        <v/>
      </c>
      <c r="J22" s="26" t="str">
        <f>IF(WEEKDAY(DATE($B$4,$A22,J$11),1)=1,"WKND",IF(NOT(ISERROR(MATCH(DATE($B$4,$A22,J$11),Holiday_T[],0))),"H",""))</f>
        <v>WKND</v>
      </c>
      <c r="K22" s="26" t="str">
        <f>IF(WEEKDAY(DATE($B$4,$A22,K$11),1)=1,"WKND",IF(NOT(ISERROR(MATCH(DATE($B$4,$A22,K$11),Holiday_T[],0))),"H",""))</f>
        <v/>
      </c>
      <c r="L22" s="26" t="str">
        <f>IF(WEEKDAY(DATE($B$4,$A22,L$11),1)=1,"WKND",IF(NOT(ISERROR(MATCH(DATE($B$4,$A22,L$11),Holiday_T[],0))),"H",""))</f>
        <v/>
      </c>
      <c r="M22" s="26" t="str">
        <f>IF(WEEKDAY(DATE($B$4,$A22,M$11),1)=1,"WKND",IF(NOT(ISERROR(MATCH(DATE($B$4,$A22,M$11),Holiday_T[],0))),"H",""))</f>
        <v/>
      </c>
      <c r="N22" s="26" t="str">
        <f>IF(WEEKDAY(DATE($B$4,$A22,N$11),1)=1,"WKND",IF(NOT(ISERROR(MATCH(DATE($B$4,$A22,N$11),Holiday_T[],0))),"H",""))</f>
        <v/>
      </c>
      <c r="O22" s="26" t="str">
        <f>IF(WEEKDAY(DATE($B$4,$A22,O$11),1)=1,"WKND",IF(NOT(ISERROR(MATCH(DATE($B$4,$A22,O$11),Holiday_T[],0))),"H",""))</f>
        <v/>
      </c>
      <c r="P22" s="26" t="str">
        <f>IF(WEEKDAY(DATE($B$4,$A22,P$11),1)=1,"WKND",IF(NOT(ISERROR(MATCH(DATE($B$4,$A22,P$11),Holiday_T[],0))),"H",""))</f>
        <v/>
      </c>
      <c r="Q22" s="26" t="str">
        <f>IF(WEEKDAY(DATE($B$4,$A22,Q$11),1)=1,"WKND",IF(NOT(ISERROR(MATCH(DATE($B$4,$A22,Q$11),Holiday_T[],0))),"H",""))</f>
        <v>WKND</v>
      </c>
      <c r="R22" s="26" t="str">
        <f>IF(WEEKDAY(DATE($B$4,$A22,R$11),1)=1,"WKND",IF(NOT(ISERROR(MATCH(DATE($B$4,$A22,R$11),Holiday_T[],0))),"H",""))</f>
        <v/>
      </c>
      <c r="S22" s="26" t="str">
        <f>IF(WEEKDAY(DATE($B$4,$A22,S$11),1)=1,"WKND",IF(NOT(ISERROR(MATCH(DATE($B$4,$A22,S$11),Holiday_T[],0))),"H",""))</f>
        <v/>
      </c>
      <c r="T22" s="26" t="str">
        <f>IF(WEEKDAY(DATE($B$4,$A22,T$11),1)=1,"WKND",IF(NOT(ISERROR(MATCH(DATE($B$4,$A22,T$11),Holiday_T[],0))),"H",""))</f>
        <v/>
      </c>
      <c r="U22" s="26" t="str">
        <f>IF(WEEKDAY(DATE($B$4,$A22,U$11),1)=1,"WKND",IF(NOT(ISERROR(MATCH(DATE($B$4,$A22,U$11),Holiday_T[],0))),"H",""))</f>
        <v/>
      </c>
      <c r="V22" s="26" t="str">
        <f>IF(WEEKDAY(DATE($B$4,$A22,V$11),1)=1,"WKND",IF(NOT(ISERROR(MATCH(DATE($B$4,$A22,V$11),Holiday_T[],0))),"H",""))</f>
        <v/>
      </c>
      <c r="W22" s="26" t="str">
        <f>IF(WEEKDAY(DATE($B$4,$A22,W$11),1)=1,"WKND",IF(NOT(ISERROR(MATCH(DATE($B$4,$A22,W$11),Holiday_T[],0))),"H",""))</f>
        <v/>
      </c>
      <c r="X22" s="26" t="str">
        <f>IF(WEEKDAY(DATE($B$4,$A22,X$11),1)=1,"WKND",IF(NOT(ISERROR(MATCH(DATE($B$4,$A22,X$11),Holiday_T[],0))),"H",""))</f>
        <v>WKND</v>
      </c>
      <c r="Y22" s="26" t="str">
        <f>IF(WEEKDAY(DATE($B$4,$A22,Y$11),1)=1,"WKND",IF(NOT(ISERROR(MATCH(DATE($B$4,$A22,Y$11),Holiday_T[],0))),"H",""))</f>
        <v/>
      </c>
      <c r="Z22" s="26" t="str">
        <f>IF(WEEKDAY(DATE($B$4,$A22,Z$11),1)=1,"WKND",IF(NOT(ISERROR(MATCH(DATE($B$4,$A22,Z$11),Holiday_T[],0))),"H",""))</f>
        <v/>
      </c>
      <c r="AA22" s="26" t="str">
        <f>IF(WEEKDAY(DATE($B$4,$A22,AA$11),1)=1,"WKND",IF(NOT(ISERROR(MATCH(DATE($B$4,$A22,AA$11),Holiday_T[],0))),"H",""))</f>
        <v/>
      </c>
      <c r="AB22" s="26" t="str">
        <f>IF(WEEKDAY(DATE($B$4,$A22,AB$11),1)=1,"WKND",IF(NOT(ISERROR(MATCH(DATE($B$4,$A22,AB$11),Holiday_T[],0))),"H",""))</f>
        <v/>
      </c>
      <c r="AC22" s="26" t="str">
        <f>IF(WEEKDAY(DATE($B$4,$A22,AC$11),1)=1,"WKND",IF(NOT(ISERROR(MATCH(DATE($B$4,$A22,AC$11),Holiday_T[],0))),"H",""))</f>
        <v/>
      </c>
      <c r="AD22" s="26" t="str">
        <f>IF(WEEKDAY(DATE($B$4,$A22,AD$11),1)=1,"WKND",IF(NOT(ISERROR(MATCH(DATE($B$4,$A22,AD$11),Holiday_T[],0))),"H",""))</f>
        <v/>
      </c>
      <c r="AE22" s="26" t="str">
        <f>IF(WEEKDAY(DATE($B$4,$A22,AE$11),1)=1,"WKND",IF(NOT(ISERROR(MATCH(DATE($B$4,$A22,AE$11),Holiday_T[],0))),"H",""))</f>
        <v>WKND</v>
      </c>
      <c r="AF22" s="26" t="str">
        <f>IF(WEEKDAY(DATE($B$4,$A22,AF$11),1)=1,"WKND",IF(NOT(ISERROR(MATCH(DATE($B$4,$A22,AF$11),Holiday_T[],0))),"H",""))</f>
        <v/>
      </c>
      <c r="AG22" s="26" t="str">
        <f>IF(WEEKDAY(DATE($B$4,$A22,AG$11),1)=1,"WKND",IF(NOT(ISERROR(MATCH(DATE($B$4,$A22,AG$11),Holiday_T[],0))),"H",""))</f>
        <v>H</v>
      </c>
      <c r="AH22" s="10"/>
      <c r="AI22" s="10"/>
      <c r="AJ22" s="10"/>
      <c r="AK22" s="10"/>
      <c r="AL22" s="11"/>
      <c r="AM22" s="27"/>
      <c r="AN22" s="29">
        <f>COUNTIFS(C22:AG22,$AN$11)*INDEX(Leave_Type_T[Column2],1)</f>
        <v>0</v>
      </c>
      <c r="AO22" s="29">
        <f>COUNTIFS(C22:AG22,$AO$11)*INDEX(Leave_Type_T[Column2],2)</f>
        <v>0</v>
      </c>
      <c r="AP22" s="28">
        <f>COUNTIFS(C22:AG22,$AP$11)*INDEX(Leave_Type_T[Column2],3)</f>
        <v>0</v>
      </c>
      <c r="AQ22" s="28">
        <f>COUNTIFS(C22:AG22,$AQ$11)*INDEX(Leave_Type_T[Column2],4)</f>
        <v>0</v>
      </c>
      <c r="AR22" s="28">
        <f>COUNTIFS(C22:AG22,$AR$11)*INDEX(Leave_Type_T[Column2],5)</f>
        <v>0</v>
      </c>
      <c r="AS22" s="28">
        <f>COUNTIFS(C22:AG22,$AS$11)*INDEX(Leave_Type_T[Column2],6)</f>
        <v>0</v>
      </c>
      <c r="AT22" s="28">
        <f>COUNTIFS(C22:AG22,$AT$11)*INDEX(Leave_Type_T[Column2],7)</f>
        <v>0</v>
      </c>
      <c r="AU22" s="11"/>
    </row>
    <row r="23" spans="1:47" ht="15.5" x14ac:dyDescent="0.35">
      <c r="A23" s="62">
        <v>12</v>
      </c>
      <c r="B23" s="25" t="s">
        <v>26</v>
      </c>
      <c r="C23" s="26" t="str">
        <f>IF(WEEKDAY(DATE($B$4,$A23,C$11),1)=1,"WKND",IF(NOT(ISERROR(MATCH(DATE($B$4,$A23,C$11),Holiday_T[],0))),"H",""))</f>
        <v>H</v>
      </c>
      <c r="D23" s="26" t="str">
        <f>IF(WEEKDAY(DATE($B$4,$A23,D$11),1)=1,"WKND",IF(NOT(ISERROR(MATCH(DATE($B$4,$A23,D$11),Holiday_T[],0))),"H",""))</f>
        <v/>
      </c>
      <c r="E23" s="26" t="str">
        <f>IF(WEEKDAY(DATE($B$4,$A23,E$11),1)=1,"WKND",IF(NOT(ISERROR(MATCH(DATE($B$4,$A23,E$11),Holiday_T[],0))),"H",""))</f>
        <v/>
      </c>
      <c r="F23" s="26" t="str">
        <f>IF(WEEKDAY(DATE($B$4,$A23,F$11),1)=1,"WKND",IF(NOT(ISERROR(MATCH(DATE($B$4,$A23,F$11),Holiday_T[],0))),"H",""))</f>
        <v/>
      </c>
      <c r="G23" s="26" t="str">
        <f>IF(WEEKDAY(DATE($B$4,$A23,G$11),1)=1,"WKND",IF(NOT(ISERROR(MATCH(DATE($B$4,$A23,G$11),Holiday_T[],0))),"H",""))</f>
        <v/>
      </c>
      <c r="H23" s="26" t="str">
        <f>IF(WEEKDAY(DATE($B$4,$A23,H$11),1)=1,"WKND",IF(NOT(ISERROR(MATCH(DATE($B$4,$A23,H$11),Holiday_T[],0))),"H",""))</f>
        <v>WKND</v>
      </c>
      <c r="I23" s="26" t="str">
        <f>IF(WEEKDAY(DATE($B$4,$A23,I$11),1)=1,"WKND",IF(NOT(ISERROR(MATCH(DATE($B$4,$A23,I$11),Holiday_T[],0))),"H",""))</f>
        <v/>
      </c>
      <c r="J23" s="26" t="str">
        <f>IF(WEEKDAY(DATE($B$4,$A23,J$11),1)=1,"WKND",IF(NOT(ISERROR(MATCH(DATE($B$4,$A23,J$11),Holiday_T[],0))),"H",""))</f>
        <v/>
      </c>
      <c r="K23" s="26" t="str">
        <f>IF(WEEKDAY(DATE($B$4,$A23,K$11),1)=1,"WKND",IF(NOT(ISERROR(MATCH(DATE($B$4,$A23,K$11),Holiday_T[],0))),"H",""))</f>
        <v/>
      </c>
      <c r="L23" s="26" t="str">
        <f>IF(WEEKDAY(DATE($B$4,$A23,L$11),1)=1,"WKND",IF(NOT(ISERROR(MATCH(DATE($B$4,$A23,L$11),Holiday_T[],0))),"H",""))</f>
        <v/>
      </c>
      <c r="M23" s="26" t="str">
        <f>IF(WEEKDAY(DATE($B$4,$A23,M$11),1)=1,"WKND",IF(NOT(ISERROR(MATCH(DATE($B$4,$A23,M$11),Holiday_T[],0))),"H",""))</f>
        <v/>
      </c>
      <c r="N23" s="26" t="str">
        <f>IF(WEEKDAY(DATE($B$4,$A23,N$11),1)=1,"WKND",IF(NOT(ISERROR(MATCH(DATE($B$4,$A23,N$11),Holiday_T[],0))),"H",""))</f>
        <v/>
      </c>
      <c r="O23" s="26" t="str">
        <f>IF(WEEKDAY(DATE($B$4,$A23,O$11),1)=1,"WKND",IF(NOT(ISERROR(MATCH(DATE($B$4,$A23,O$11),Holiday_T[],0))),"H",""))</f>
        <v>WKND</v>
      </c>
      <c r="P23" s="26" t="str">
        <f>IF(WEEKDAY(DATE($B$4,$A23,P$11),1)=1,"WKND",IF(NOT(ISERROR(MATCH(DATE($B$4,$A23,P$11),Holiday_T[],0))),"H",""))</f>
        <v/>
      </c>
      <c r="Q23" s="26" t="str">
        <f>IF(WEEKDAY(DATE($B$4,$A23,Q$11),1)=1,"WKND",IF(NOT(ISERROR(MATCH(DATE($B$4,$A23,Q$11),Holiday_T[],0))),"H",""))</f>
        <v/>
      </c>
      <c r="R23" s="26" t="str">
        <f>IF(WEEKDAY(DATE($B$4,$A23,R$11),1)=1,"WKND",IF(NOT(ISERROR(MATCH(DATE($B$4,$A23,R$11),Holiday_T[],0))),"H",""))</f>
        <v/>
      </c>
      <c r="S23" s="26" t="str">
        <f>IF(WEEKDAY(DATE($B$4,$A23,S$11),1)=1,"WKND",IF(NOT(ISERROR(MATCH(DATE($B$4,$A23,S$11),Holiday_T[],0))),"H",""))</f>
        <v/>
      </c>
      <c r="T23" s="26" t="str">
        <f>IF(WEEKDAY(DATE($B$4,$A23,T$11),1)=1,"WKND",IF(NOT(ISERROR(MATCH(DATE($B$4,$A23,T$11),Holiday_T[],0))),"H",""))</f>
        <v/>
      </c>
      <c r="U23" s="26" t="str">
        <f>IF(WEEKDAY(DATE($B$4,$A23,U$11),1)=1,"WKND",IF(NOT(ISERROR(MATCH(DATE($B$4,$A23,U$11),Holiday_T[],0))),"H",""))</f>
        <v/>
      </c>
      <c r="V23" s="26" t="str">
        <f>IF(WEEKDAY(DATE($B$4,$A23,V$11),1)=1,"WKND",IF(NOT(ISERROR(MATCH(DATE($B$4,$A23,V$11),Holiday_T[],0))),"H",""))</f>
        <v>WKND</v>
      </c>
      <c r="W23" s="26" t="str">
        <f>IF(WEEKDAY(DATE($B$4,$A23,W$11),1)=1,"WKND",IF(NOT(ISERROR(MATCH(DATE($B$4,$A23,W$11),Holiday_T[],0))),"H",""))</f>
        <v/>
      </c>
      <c r="X23" s="26" t="str">
        <f>IF(WEEKDAY(DATE($B$4,$A23,X$11),1)=1,"WKND",IF(NOT(ISERROR(MATCH(DATE($B$4,$A23,X$11),Holiday_T[],0))),"H",""))</f>
        <v/>
      </c>
      <c r="Y23" s="26" t="str">
        <f>IF(WEEKDAY(DATE($B$4,$A23,Y$11),1)=1,"WKND",IF(NOT(ISERROR(MATCH(DATE($B$4,$A23,Y$11),Holiday_T[],0))),"H",""))</f>
        <v/>
      </c>
      <c r="Z23" s="26" t="s">
        <v>1</v>
      </c>
      <c r="AA23" s="26" t="str">
        <f>IF(WEEKDAY(DATE($B$4,$A23,AA$11),1)=1,"WKND",IF(NOT(ISERROR(MATCH(DATE($B$4,$A23,AA$11),Holiday_T[],0))),"H",""))</f>
        <v>H</v>
      </c>
      <c r="AB23" s="26" t="str">
        <f>IF(WEEKDAY(DATE($B$4,$A23,AB$11),1)=1,"WKND",IF(NOT(ISERROR(MATCH(DATE($B$4,$A23,AB$11),Holiday_T[],0))),"H",""))</f>
        <v/>
      </c>
      <c r="AC23" s="26" t="str">
        <f>IF(WEEKDAY(DATE($B$4,$A23,AC$11),1)=1,"WKND",IF(NOT(ISERROR(MATCH(DATE($B$4,$A23,AC$11),Holiday_T[],0))),"H",""))</f>
        <v>WKND</v>
      </c>
      <c r="AD23" s="26" t="str">
        <f>IF(WEEKDAY(DATE($B$4,$A23,AD$11),1)=1,"WKND",IF(NOT(ISERROR(MATCH(DATE($B$4,$A23,AD$11),Holiday_T[],0))),"H",""))</f>
        <v/>
      </c>
      <c r="AE23" s="26" t="str">
        <f>IF(WEEKDAY(DATE($B$4,$A23,AE$11),1)=1,"WKND",IF(NOT(ISERROR(MATCH(DATE($B$4,$A23,AE$11),Holiday_T[],0))),"H",""))</f>
        <v/>
      </c>
      <c r="AF23" s="26" t="str">
        <f>IF(WEEKDAY(DATE($B$4,$A23,AF$11),1)=1,"WKND",IF(NOT(ISERROR(MATCH(DATE($B$4,$A23,AF$11),Holiday_T[],0))),"H",""))</f>
        <v/>
      </c>
      <c r="AG23" s="26" t="str">
        <f>IF(WEEKDAY(DATE($B$4,$A23,AG$11),1)=1,"WKND",IF(NOT(ISERROR(MATCH(DATE($B$4,$A23,AG$11),Holiday_T[],0))),"H",""))</f>
        <v/>
      </c>
      <c r="AH23" s="10"/>
      <c r="AI23" s="10"/>
      <c r="AJ23" s="10"/>
      <c r="AK23" s="10"/>
      <c r="AL23" s="11"/>
      <c r="AM23" s="27"/>
      <c r="AN23" s="29">
        <f>COUNTIFS(C23:AG23,$AN$11)*INDEX(Leave_Type_T[Column2],1)</f>
        <v>1</v>
      </c>
      <c r="AO23" s="29">
        <f>COUNTIFS(C23:AG23,$AO$11)*INDEX(Leave_Type_T[Column2],2)</f>
        <v>0</v>
      </c>
      <c r="AP23" s="28">
        <f>COUNTIFS(C23:AG23,$AP$11)*INDEX(Leave_Type_T[Column2],3)</f>
        <v>0</v>
      </c>
      <c r="AQ23" s="28">
        <f>COUNTIFS(C23:AG23,$AQ$11)*INDEX(Leave_Type_T[Column2],4)</f>
        <v>0</v>
      </c>
      <c r="AR23" s="28">
        <f>COUNTIFS(C23:AG23,$AR$11)*INDEX(Leave_Type_T[Column2],5)</f>
        <v>0</v>
      </c>
      <c r="AS23" s="28">
        <f>COUNTIFS(C23:AG23,$AS$11)*INDEX(Leave_Type_T[Column2],6)</f>
        <v>0</v>
      </c>
      <c r="AT23" s="28">
        <f>COUNTIFS(C23:AG23,$AT$11)*INDEX(Leave_Type_T[Column2],7)</f>
        <v>0</v>
      </c>
      <c r="AU23" s="11"/>
    </row>
    <row r="24" spans="1:47" x14ac:dyDescent="0.35">
      <c r="A24" s="63"/>
      <c r="B24" s="30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2"/>
      <c r="AM24" s="31"/>
      <c r="AN24" s="60">
        <f t="shared" ref="AN24:AT24" si="3">SUM(AN12:AN23)</f>
        <v>1</v>
      </c>
      <c r="AO24" s="60">
        <f t="shared" si="3"/>
        <v>1.5</v>
      </c>
      <c r="AP24" s="60">
        <f t="shared" si="3"/>
        <v>2</v>
      </c>
      <c r="AQ24" s="60">
        <f t="shared" si="3"/>
        <v>1</v>
      </c>
      <c r="AR24" s="60">
        <f t="shared" si="3"/>
        <v>0</v>
      </c>
      <c r="AS24" s="60">
        <f t="shared" si="3"/>
        <v>0</v>
      </c>
      <c r="AT24" s="61">
        <f t="shared" si="3"/>
        <v>0</v>
      </c>
      <c r="AU24" s="32"/>
    </row>
    <row r="25" spans="1:47" x14ac:dyDescent="0.35">
      <c r="AP25" s="59">
        <f>SUM(AP12:AP24)</f>
        <v>4</v>
      </c>
    </row>
    <row r="26" spans="1:47" x14ac:dyDescent="0.35">
      <c r="W26" s="1" t="s">
        <v>40</v>
      </c>
      <c r="X26" s="1" t="s">
        <v>41</v>
      </c>
    </row>
    <row r="27" spans="1:47" x14ac:dyDescent="0.35">
      <c r="W27" s="1">
        <f>15-AP5</f>
        <v>13</v>
      </c>
      <c r="X27" s="1">
        <f>AP5</f>
        <v>2</v>
      </c>
    </row>
    <row r="28" spans="1:47" x14ac:dyDescent="0.35">
      <c r="C28" t="s">
        <v>38</v>
      </c>
      <c r="D28" t="s">
        <v>39</v>
      </c>
    </row>
    <row r="29" spans="1:47" x14ac:dyDescent="0.35">
      <c r="C29">
        <f>30-AN5</f>
        <v>29</v>
      </c>
      <c r="D29">
        <f>AN5</f>
        <v>1</v>
      </c>
      <c r="AN29" t="s">
        <v>42</v>
      </c>
    </row>
    <row r="30" spans="1:47" x14ac:dyDescent="0.35">
      <c r="K30" s="10"/>
      <c r="AN30">
        <f>AO5</f>
        <v>1.5</v>
      </c>
    </row>
    <row r="43" spans="2:38" ht="15" thickBot="1" x14ac:dyDescent="0.4"/>
    <row r="44" spans="2:38" ht="22" x14ac:dyDescent="0.65">
      <c r="B44" s="58" t="s">
        <v>44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1"/>
      <c r="S44" s="58" t="s">
        <v>46</v>
      </c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1"/>
    </row>
    <row r="45" spans="2:38" x14ac:dyDescent="0.35">
      <c r="B45" s="52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4"/>
      <c r="S45" s="52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4"/>
    </row>
    <row r="46" spans="2:38" x14ac:dyDescent="0.35">
      <c r="B46" s="52"/>
      <c r="C46" s="64" t="s">
        <v>45</v>
      </c>
      <c r="D46" s="53" t="str">
        <f>[2]Individual!$B$30</f>
        <v>Can i help?</v>
      </c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4"/>
      <c r="S46" s="52"/>
      <c r="T46" s="53"/>
      <c r="U46" s="64" t="s">
        <v>45</v>
      </c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4"/>
    </row>
    <row r="47" spans="2:38" x14ac:dyDescent="0.35">
      <c r="B47" s="52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4"/>
      <c r="S47" s="52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4"/>
    </row>
    <row r="48" spans="2:38" x14ac:dyDescent="0.35">
      <c r="B48" s="52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4"/>
      <c r="S48" s="52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4"/>
    </row>
    <row r="49" spans="2:38" x14ac:dyDescent="0.35">
      <c r="B49" s="52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4"/>
      <c r="S49" s="52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4"/>
    </row>
    <row r="50" spans="2:38" x14ac:dyDescent="0.35">
      <c r="B50" s="52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4"/>
      <c r="S50" s="52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4"/>
    </row>
    <row r="51" spans="2:38" ht="15" thickBot="1" x14ac:dyDescent="0.4">
      <c r="B51" s="55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7"/>
      <c r="S51" s="55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7"/>
    </row>
  </sheetData>
  <mergeCells count="16">
    <mergeCell ref="AC9:AF9"/>
    <mergeCell ref="AR5:AR7"/>
    <mergeCell ref="AH9:AK9"/>
    <mergeCell ref="D9:G9"/>
    <mergeCell ref="I9:L9"/>
    <mergeCell ref="N9:Q9"/>
    <mergeCell ref="S9:V9"/>
    <mergeCell ref="X9:AA9"/>
    <mergeCell ref="A1:AT1"/>
    <mergeCell ref="AP3:AQ3"/>
    <mergeCell ref="AN5:AN7"/>
    <mergeCell ref="AO5:AO7"/>
    <mergeCell ref="AP5:AP7"/>
    <mergeCell ref="AQ5:AQ7"/>
    <mergeCell ref="AS5:AS7"/>
    <mergeCell ref="AT5:AT7"/>
  </mergeCells>
  <conditionalFormatting sqref="D9:AA9 AN11:AR11 AN5:AR7">
    <cfRule type="expression" dxfId="35" priority="19">
      <formula>D5=""</formula>
    </cfRule>
  </conditionalFormatting>
  <conditionalFormatting sqref="C12:AG23">
    <cfRule type="cellIs" dxfId="34" priority="1" operator="equal">
      <formula>"Maternity Leave"</formula>
    </cfRule>
    <cfRule type="cellIs" dxfId="33" priority="2" operator="equal">
      <formula>"Paternity Leave"</formula>
    </cfRule>
    <cfRule type="cellIs" dxfId="32" priority="3" operator="equal">
      <formula>"Marriage Leave"</formula>
    </cfRule>
    <cfRule type="cellIs" dxfId="31" priority="4" operator="equal">
      <formula>"Compensatory Off"</formula>
    </cfRule>
    <cfRule type="cellIs" dxfId="30" priority="5" operator="equal">
      <formula>"Sick Leave"</formula>
    </cfRule>
    <cfRule type="cellIs" dxfId="29" priority="6" operator="equal">
      <formula>"Half Day"</formula>
    </cfRule>
    <cfRule type="cellIs" dxfId="28" priority="7" operator="equal">
      <formula>"Casual Leave"</formula>
    </cfRule>
    <cfRule type="cellIs" dxfId="27" priority="17" operator="equal">
      <formula>"H"</formula>
    </cfRule>
    <cfRule type="cellIs" dxfId="26" priority="18" operator="equal">
      <formula>"WKND"</formula>
    </cfRule>
  </conditionalFormatting>
  <conditionalFormatting sqref="AB4">
    <cfRule type="cellIs" dxfId="25" priority="15" operator="equal">
      <formula>"H"</formula>
    </cfRule>
    <cfRule type="cellIs" dxfId="24" priority="16" operator="equal">
      <formula>"WKND"</formula>
    </cfRule>
  </conditionalFormatting>
  <conditionalFormatting sqref="C23:AG23">
    <cfRule type="cellIs" dxfId="23" priority="8" operator="equal">
      <formula>"Maternity Leave"</formula>
    </cfRule>
    <cfRule type="cellIs" dxfId="22" priority="9" operator="equal">
      <formula>"Paternity Leave"</formula>
    </cfRule>
    <cfRule type="cellIs" dxfId="21" priority="10" operator="equal">
      <formula>"Marriage Leave"</formula>
    </cfRule>
    <cfRule type="cellIs" dxfId="20" priority="11" operator="equal">
      <formula>"Compensatory Off"</formula>
    </cfRule>
    <cfRule type="cellIs" dxfId="19" priority="12" operator="equal">
      <formula>"Sick Leave"</formula>
    </cfRule>
    <cfRule type="cellIs" dxfId="18" priority="13" operator="equal">
      <formula>"Half Day"</formula>
    </cfRule>
    <cfRule type="cellIs" dxfId="17" priority="14" operator="equal">
      <formula>"Casual Leave"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Home">
                <anchor moveWithCells="1" sizeWithCells="1">
                  <from>
                    <xdr:col>45</xdr:col>
                    <xdr:colOff>400050</xdr:colOff>
                    <xdr:row>0</xdr:row>
                    <xdr:rowOff>139700</xdr:rowOff>
                  </from>
                  <to>
                    <xdr:col>45</xdr:col>
                    <xdr:colOff>1568450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395DF7C-F25C-4572-BA88-0BD405F0CD66}">
          <x14:formula1>
            <xm:f>'Formula Table'!$A$2:$A$8</xm:f>
          </x14:formula1>
          <xm:sqref>C12:AG23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49ACF-8774-4D10-AC93-F9093882EF24}">
  <sheetPr codeName="Sheet1"/>
  <dimension ref="A1:J21"/>
  <sheetViews>
    <sheetView workbookViewId="0">
      <selection activeCell="M7" sqref="M7"/>
    </sheetView>
  </sheetViews>
  <sheetFormatPr defaultRowHeight="14.5" x14ac:dyDescent="0.35"/>
  <cols>
    <col min="1" max="1" width="16.1796875" bestFit="1" customWidth="1"/>
    <col min="2" max="2" width="10.6328125" bestFit="1" customWidth="1"/>
    <col min="6" max="6" width="11.54296875" bestFit="1" customWidth="1"/>
    <col min="10" max="10" width="10.26953125" customWidth="1"/>
  </cols>
  <sheetData>
    <row r="1" spans="1:10" x14ac:dyDescent="0.35">
      <c r="A1" s="2" t="s">
        <v>0</v>
      </c>
      <c r="B1" s="2" t="s">
        <v>7</v>
      </c>
      <c r="G1" s="2" t="s">
        <v>34</v>
      </c>
      <c r="H1" s="2" t="s">
        <v>35</v>
      </c>
      <c r="J1" s="2" t="s">
        <v>36</v>
      </c>
    </row>
    <row r="2" spans="1:10" x14ac:dyDescent="0.35">
      <c r="A2" s="3" t="s">
        <v>1</v>
      </c>
      <c r="B2" s="4">
        <v>1</v>
      </c>
      <c r="F2" s="2" t="s">
        <v>27</v>
      </c>
      <c r="G2" s="1" t="b">
        <v>1</v>
      </c>
      <c r="H2" s="1">
        <v>1</v>
      </c>
      <c r="J2" s="35">
        <v>43831</v>
      </c>
    </row>
    <row r="3" spans="1:10" x14ac:dyDescent="0.35">
      <c r="A3" s="3" t="s">
        <v>8</v>
      </c>
      <c r="B3" s="4">
        <v>0.5</v>
      </c>
      <c r="F3" s="2" t="s">
        <v>28</v>
      </c>
      <c r="G3" s="1"/>
      <c r="H3" s="1">
        <v>0</v>
      </c>
      <c r="J3" s="35">
        <v>43844</v>
      </c>
    </row>
    <row r="4" spans="1:10" x14ac:dyDescent="0.35">
      <c r="A4" s="3" t="s">
        <v>2</v>
      </c>
      <c r="B4" s="4">
        <v>1</v>
      </c>
      <c r="F4" s="2" t="s">
        <v>29</v>
      </c>
      <c r="G4" s="1"/>
      <c r="H4" s="1">
        <v>0</v>
      </c>
      <c r="J4" s="35">
        <v>43856</v>
      </c>
    </row>
    <row r="5" spans="1:10" x14ac:dyDescent="0.35">
      <c r="A5" s="3" t="s">
        <v>3</v>
      </c>
      <c r="B5" s="4">
        <v>1</v>
      </c>
      <c r="F5" s="2" t="s">
        <v>30</v>
      </c>
      <c r="G5" s="1"/>
      <c r="H5" s="1">
        <v>0</v>
      </c>
      <c r="J5" s="35">
        <v>43923</v>
      </c>
    </row>
    <row r="6" spans="1:10" x14ac:dyDescent="0.35">
      <c r="A6" s="3" t="s">
        <v>4</v>
      </c>
      <c r="B6" s="4">
        <v>1</v>
      </c>
      <c r="F6" s="2" t="s">
        <v>31</v>
      </c>
      <c r="G6" s="1"/>
      <c r="H6" s="1">
        <v>0</v>
      </c>
      <c r="J6" s="35">
        <v>43934</v>
      </c>
    </row>
    <row r="7" spans="1:10" x14ac:dyDescent="0.35">
      <c r="A7" s="3" t="s">
        <v>5</v>
      </c>
      <c r="B7" s="4">
        <v>1</v>
      </c>
      <c r="F7" s="2" t="s">
        <v>32</v>
      </c>
      <c r="G7" s="1"/>
      <c r="H7" s="1">
        <v>0</v>
      </c>
      <c r="J7" s="36">
        <v>43946</v>
      </c>
    </row>
    <row r="8" spans="1:10" x14ac:dyDescent="0.35">
      <c r="A8" s="5" t="s">
        <v>6</v>
      </c>
      <c r="B8" s="6">
        <v>1</v>
      </c>
      <c r="F8" s="2" t="s">
        <v>33</v>
      </c>
      <c r="G8" s="1" t="b">
        <v>0</v>
      </c>
      <c r="H8" s="1">
        <v>0</v>
      </c>
      <c r="J8" s="36">
        <v>44190</v>
      </c>
    </row>
    <row r="9" spans="1:10" x14ac:dyDescent="0.35">
      <c r="J9" s="36">
        <v>44166</v>
      </c>
    </row>
    <row r="14" spans="1:10" x14ac:dyDescent="0.35">
      <c r="I14" s="49"/>
    </row>
    <row r="15" spans="1:10" x14ac:dyDescent="0.35">
      <c r="F15" s="49"/>
    </row>
    <row r="19" spans="5:6" x14ac:dyDescent="0.35">
      <c r="E19" s="49"/>
    </row>
    <row r="21" spans="5:6" x14ac:dyDescent="0.35">
      <c r="F21" s="49"/>
    </row>
  </sheetData>
  <dataValidations count="1">
    <dataValidation type="list" allowBlank="1" showInputMessage="1" showErrorMessage="1" sqref="I14 F14:G14" xr:uid="{42A5AFE5-EC6D-4DD9-A908-945F54B6A0BB}">
      <formula1>$A$13:$A$14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Home">
                <anchor moveWithCells="1" sizeWithCells="1">
                  <from>
                    <xdr:col>10</xdr:col>
                    <xdr:colOff>596900</xdr:colOff>
                    <xdr:row>0</xdr:row>
                    <xdr:rowOff>171450</xdr:rowOff>
                  </from>
                  <to>
                    <xdr:col>13</xdr:col>
                    <xdr:colOff>19050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Home</vt:lpstr>
      <vt:lpstr>Leave Map -1</vt:lpstr>
      <vt:lpstr>Formula Table</vt:lpstr>
      <vt:lpstr>Employee_name</vt:lpstr>
      <vt:lpstr>Weekend_L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</dc:creator>
  <cp:lastModifiedBy>Rahul</cp:lastModifiedBy>
  <dcterms:created xsi:type="dcterms:W3CDTF">2021-04-12T00:02:12Z</dcterms:created>
  <dcterms:modified xsi:type="dcterms:W3CDTF">2021-05-10T02:08:29Z</dcterms:modified>
</cp:coreProperties>
</file>