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360E0DFA591B1B03/ドキュメント/"/>
    </mc:Choice>
  </mc:AlternateContent>
  <xr:revisionPtr revIDLastSave="84" documentId="8_{168FE810-C136-4D16-BCA2-634FAD7A3A62}" xr6:coauthVersionLast="47" xr6:coauthVersionMax="47" xr10:uidLastSave="{1D8AFD44-4709-444B-9DBB-B8E5E93223B4}"/>
  <bookViews>
    <workbookView xWindow="-108" yWindow="-108" windowWidth="23256" windowHeight="12456" activeTab="2" xr2:uid="{3D2AA14E-9AE5-496C-91EA-F12BFEE3F877}"/>
  </bookViews>
  <sheets>
    <sheet name="TRANSACTIONS" sheetId="1" r:id="rId1"/>
    <sheet name="STOCK DATA" sheetId="2" r:id="rId2"/>
    <sheet name="DASH BOARD" sheetId="3" r:id="rId3"/>
    <sheet name="SUMM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a="1"/>
  <c r="B2" i="2" s="1"/>
  <c r="C2" i="3" s="1"/>
  <c r="E3" i="1"/>
  <c r="E4" i="1"/>
  <c r="E5" i="1"/>
  <c r="E6" i="1"/>
  <c r="E7" i="1"/>
  <c r="E8" i="1"/>
  <c r="E9" i="1"/>
  <c r="E10" i="1"/>
  <c r="E2" i="1"/>
  <c r="F2" i="1" s="1"/>
  <c r="B2" i="3"/>
  <c r="B3" i="2" a="1"/>
  <c r="B3" i="2" s="1"/>
  <c r="C3" i="3" s="1"/>
  <c r="B4" i="2" a="1"/>
  <c r="B4" i="2" s="1"/>
  <c r="C4" i="3" s="1"/>
  <c r="B5" i="2" a="1"/>
  <c r="B5" i="2" s="1"/>
  <c r="C5" i="3" s="1"/>
  <c r="B6" i="2" a="1"/>
  <c r="B6" i="2" s="1"/>
  <c r="C6" i="3" s="1"/>
  <c r="B7" i="2" a="1"/>
  <c r="B7" i="2" s="1"/>
  <c r="C7" i="3" s="1"/>
  <c r="B8" i="2" a="1"/>
  <c r="B8" i="2" s="1"/>
  <c r="C8" i="3" s="1"/>
  <c r="B9" i="2" a="1"/>
  <c r="B9" i="2" s="1"/>
  <c r="C9" i="3" s="1"/>
  <c r="B10" i="2" a="1"/>
  <c r="B10" i="2" s="1"/>
  <c r="C10" i="3" s="1"/>
  <c r="D10" i="1"/>
  <c r="B10" i="3" s="1"/>
  <c r="D4" i="1"/>
  <c r="B4" i="3" s="1"/>
  <c r="D5" i="1"/>
  <c r="B5" i="3" s="1"/>
  <c r="D6" i="1"/>
  <c r="B6" i="3" s="1"/>
  <c r="D7" i="1"/>
  <c r="B7" i="3" s="1"/>
  <c r="D8" i="1"/>
  <c r="B8" i="3" s="1"/>
  <c r="D8" i="3" s="1"/>
  <c r="D9" i="1"/>
  <c r="B9" i="3" s="1"/>
  <c r="D3" i="1"/>
  <c r="B3" i="3" s="1"/>
  <c r="D10" i="3" l="1"/>
  <c r="D2" i="3"/>
  <c r="D4" i="3"/>
  <c r="D7" i="3"/>
  <c r="D3" i="3"/>
  <c r="D6" i="3"/>
  <c r="D9" i="3"/>
  <c r="D5" i="3"/>
  <c r="F5" i="1"/>
  <c r="F4" i="1"/>
  <c r="F7" i="1"/>
  <c r="C3" i="4" s="1"/>
  <c r="F6" i="1"/>
  <c r="F3" i="1"/>
  <c r="F10" i="1"/>
  <c r="F9" i="1"/>
  <c r="F8" i="1"/>
  <c r="C2" i="4" l="1"/>
  <c r="C4" i="4"/>
  <c r="C5" i="4" l="1"/>
  <c r="C6"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<sst xmlns="http://schemas.openxmlformats.org/spreadsheetml/2006/main" count="34" uniqueCount="25">
  <si>
    <t>DATE</t>
  </si>
  <si>
    <t>STOCK SYMBOL</t>
  </si>
  <si>
    <t>ACTION</t>
  </si>
  <si>
    <t>QUANTITY</t>
  </si>
  <si>
    <t xml:space="preserve">PRICE </t>
  </si>
  <si>
    <t>TOTAL</t>
  </si>
  <si>
    <t>BUY</t>
  </si>
  <si>
    <t>CURRENT PRICE</t>
  </si>
  <si>
    <t>Metric</t>
  </si>
  <si>
    <t>Total Investment</t>
  </si>
  <si>
    <t>Current Value</t>
  </si>
  <si>
    <t>Quantity Held</t>
  </si>
  <si>
    <t>Current Price</t>
  </si>
  <si>
    <t>Description</t>
  </si>
  <si>
    <t>Total money spent on buying stocks</t>
  </si>
  <si>
    <t>Total Sell Value</t>
  </si>
  <si>
    <t>Money earned by selling stocks</t>
  </si>
  <si>
    <t>Current Portfolio Value</t>
  </si>
  <si>
    <t>Total value of stocks you still hold</t>
  </si>
  <si>
    <t>Net Gain/Loss ₹</t>
  </si>
  <si>
    <t>How much profit/loss you're making</t>
  </si>
  <si>
    <t>Net Gain/Loss %</t>
  </si>
  <si>
    <t>Percentage return on your investments</t>
  </si>
  <si>
    <t>SELL</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</si>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</sst>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_ [$₹-4009]\ * #,##0.00_ ;_ [$₹-4009]\ * \-#,##0.00_ ;_ [$₹-4009]\ * &quot;-&quot;??_ ;_ @_ "/>
  </numFmts>
  <fonts count="4">
    <font>
      <sz val="11"/>
      <color theme="1"/>
      <name val="Aptos Narrow"/>
      <family val="2"/>
      <scheme val="minor"/>
    </font>
    <font>
      <b/>
      <sz val="11"/>
      <color theme="0"/>
      <name val="Aptos Narrow"/>
      <family val="2"/>
      <scheme val="minor"/>
    </font>
    <font>
      <b/>
      <sz val="11"/>
      <color theme="1"/>
      <name val="Aptos Narrow"/>
      <family val="2"/>
      <scheme val="minor"/>
    </font>
    <font>
      <sz val="10"/>
      <color theme="1"/>
      <name val="Arial Unicode MS"/>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18">
    <xf numFmtId="0" fontId="0" fillId="0" borderId="0" xfId="0"/>
    <xf numFmtId="0" fontId="2" fillId="0" borderId="0" xfId="0" applyFont="1"/>
    <xf numFmtId="14" fontId="0" fillId="0" borderId="0" xfId="0" applyNumberFormat="1"/>
    <xf numFmtId="164" fontId="0" fillId="0" borderId="0" xfId="0" applyNumberFormat="1"/>
    <xf numFmtId="0" fontId="0" fillId="3" borderId="1" xfId="0" applyFont="1" applyFill="1" applyBorder="1"/>
    <xf numFmtId="0" fontId="0" fillId="0" borderId="1" xfId="0" applyFont="1" applyBorder="1"/>
    <xf numFmtId="0" fontId="1" fillId="2" borderId="1" xfId="0" applyFont="1" applyFill="1" applyBorder="1"/>
    <xf numFmtId="0" fontId="2" fillId="0" borderId="0" xfId="0" applyFont="1" applyAlignment="1">
      <alignment horizontal="center" vertical="center" wrapText="1"/>
    </xf>
    <xf numFmtId="0" fontId="0" fillId="0" borderId="0" xfId="0" applyAlignment="1">
      <alignment vertical="center" wrapText="1"/>
    </xf>
    <xf numFmtId="0" fontId="0" fillId="3" borderId="2" xfId="0" applyFont="1" applyFill="1" applyBorder="1" applyAlignment="1">
      <alignment vertical="center" wrapText="1"/>
    </xf>
    <xf numFmtId="0" fontId="0" fillId="0" borderId="2" xfId="0" applyFont="1" applyBorder="1"/>
    <xf numFmtId="0" fontId="0" fillId="3" borderId="2" xfId="0" applyFont="1" applyFill="1" applyBorder="1"/>
    <xf numFmtId="0" fontId="1" fillId="2" borderId="0" xfId="0" applyFont="1" applyFill="1" applyBorder="1"/>
    <xf numFmtId="0" fontId="1" fillId="2" borderId="0" xfId="0" applyFont="1" applyFill="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9" fontId="0" fillId="0" borderId="0" xfId="0" applyNumberFormat="1"/>
    <xf numFmtId="8" fontId="0" fillId="0" borderId="0" xfId="0" applyNumberFormat="1"/>
  </cellXfs>
  <cellStyles count="1">
    <cellStyle name="Normal" xfId="0" builtinId="0"/>
  </cellStyles>
  <dxfs count="20">
    <dxf>
      <numFmt numFmtId="12" formatCode="&quot;₹&quot;\ #,##0.00;[Red]&quot;₹&quot;\ \-#,##0.0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numFmt numFmtId="164" formatCode="_ [$₹-4009]\ * #,##0.00_ ;_ [$₹-4009]\ * \-#,##0.00_ ;_ [$₹-4009]\ * &quot;-&quot;??_ ;_ @_ "/>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numFmt numFmtId="164" formatCode="_ [$₹-4009]\ * #,##0.00_ ;_ [$₹-4009]\ * \-#,##0.00_ ;_ [$₹-4009]\ * &quot;-&quot;??_ ;_ @_ "/>
    </dxf>
    <dxf>
      <numFmt numFmtId="164" formatCode="_ [$₹-4009]\ * #,##0.00_ ;_ [$₹-4009]\ * \-#,##0.00_ ;_ [$₹-4009]\ * &quot;-&quot;??_ ;_ @_ "/>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4943583564509954E-2"/>
          <c:y val="2.477034120734909E-3"/>
          <c:w val="0.97380745556271653"/>
          <c:h val="0.42405876348789734"/>
        </c:manualLayout>
      </c:layout>
      <c:barChart>
        <c:barDir val="col"/>
        <c:grouping val="clustered"/>
        <c:varyColors val="0"/>
        <c:ser>
          <c:idx val="0"/>
          <c:order val="0"/>
          <c:tx>
            <c:strRef>
              <c:f>SUMMARY!$C$1</c:f>
              <c:strCache>
                <c:ptCount val="1"/>
                <c:pt idx="0">
                  <c:v>VALUE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SUMMARY!$A$2:$B$6</c:f>
              <c:multiLvlStrCache>
                <c:ptCount val="5"/>
                <c:lvl>
                  <c:pt idx="0">
                    <c:v>Total money spent on buying stocks</c:v>
                  </c:pt>
                  <c:pt idx="1">
                    <c:v>Money earned by selling stocks</c:v>
                  </c:pt>
                  <c:pt idx="2">
                    <c:v>Total value of stocks you still hold</c:v>
                  </c:pt>
                  <c:pt idx="3">
                    <c:v>How much profit/loss you're making</c:v>
                  </c:pt>
                  <c:pt idx="4">
                    <c:v>Percentage return on your investments</c:v>
                  </c:pt>
                </c:lvl>
                <c:lvl>
                  <c:pt idx="0">
                    <c:v>Total Investment</c:v>
                  </c:pt>
                  <c:pt idx="1">
                    <c:v>Total Sell Value</c:v>
                  </c:pt>
                  <c:pt idx="2">
                    <c:v>Current Portfolio Value</c:v>
                  </c:pt>
                  <c:pt idx="3">
                    <c:v>Net Gain/Loss ₹</c:v>
                  </c:pt>
                  <c:pt idx="4">
                    <c:v>Net Gain/Loss %</c:v>
                  </c:pt>
                </c:lvl>
              </c:multiLvlStrCache>
            </c:multiLvlStrRef>
          </c:cat>
          <c:val>
            <c:numRef>
              <c:f>SUMMARY!$C$2:$C$6</c:f>
              <c:numCache>
                <c:formatCode>"₹"#,##0.00_);[Red]\("₹"#,##0.00\)</c:formatCode>
                <c:ptCount val="5"/>
                <c:pt idx="0">
                  <c:v>32473</c:v>
                </c:pt>
                <c:pt idx="1">
                  <c:v>3500</c:v>
                </c:pt>
                <c:pt idx="2">
                  <c:v>54600.700000000004</c:v>
                </c:pt>
                <c:pt idx="3">
                  <c:v>22127.700000000004</c:v>
                </c:pt>
                <c:pt idx="4" formatCode="0%">
                  <c:v>68.141840913990094</c:v>
                </c:pt>
              </c:numCache>
            </c:numRef>
          </c:val>
          <c:extLst>
            <c:ext xmlns:c16="http://schemas.microsoft.com/office/drawing/2014/chart" uri="{C3380CC4-5D6E-409C-BE32-E72D297353CC}">
              <c16:uniqueId val="{00000000-BC88-436E-BAF8-064C324123F0}"/>
            </c:ext>
          </c:extLst>
        </c:ser>
        <c:dLbls>
          <c:dLblPos val="outEnd"/>
          <c:showLegendKey val="0"/>
          <c:showVal val="1"/>
          <c:showCatName val="0"/>
          <c:showSerName val="0"/>
          <c:showPercent val="0"/>
          <c:showBubbleSize val="0"/>
        </c:dLbls>
        <c:gapWidth val="444"/>
        <c:overlap val="-90"/>
        <c:axId val="288746879"/>
        <c:axId val="288745439"/>
      </c:barChart>
      <c:catAx>
        <c:axId val="288746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88745439"/>
        <c:crosses val="autoZero"/>
        <c:auto val="1"/>
        <c:lblAlgn val="ctr"/>
        <c:lblOffset val="100"/>
        <c:noMultiLvlLbl val="0"/>
      </c:catAx>
      <c:valAx>
        <c:axId val="288745439"/>
        <c:scaling>
          <c:orientation val="minMax"/>
        </c:scaling>
        <c:delete val="1"/>
        <c:axPos val="l"/>
        <c:numFmt formatCode="&quot;₹&quot;#,##0.00_);[Red]\(&quot;₹&quot;#,##0.00\)" sourceLinked="1"/>
        <c:majorTickMark val="none"/>
        <c:minorTickMark val="none"/>
        <c:tickLblPos val="nextTo"/>
        <c:crossAx val="28874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304800</xdr:colOff>
      <xdr:row>1</xdr:row>
      <xdr:rowOff>323850</xdr:rowOff>
    </xdr:from>
    <xdr:to>
      <xdr:col>11</xdr:col>
      <xdr:colOff>320040</xdr:colOff>
      <xdr:row>11</xdr:row>
      <xdr:rowOff>114300</xdr:rowOff>
    </xdr:to>
    <xdr:graphicFrame macro="">
      <xdr:nvGraphicFramePr>
        <xdr:cNvPr id="2" name="Chart 1">
          <a:extLst>
            <a:ext uri="{FF2B5EF4-FFF2-40B4-BE49-F238E27FC236}">
              <a16:creationId xmlns:a16="http://schemas.microsoft.com/office/drawing/2014/main" id="{EB31BB0C-C68F-EC3F-CE1C-503DF0C1B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
  <rv s="0">
    <v>https://www.bing.com/financeapi/forcetrigger?t=ah89dm&amp;q=XBOM%3a500570&amp;form=skydnc</v>
    <v>Learn more on Bing</v>
  </rv>
  <rv s="1">
    <v>en-IN</v>
    <v>ah89dm</v>
    <v>268435456</v>
    <v>1</v>
    <v>Powered by Refinitiv</v>
    <v>0</v>
    <v>TATA MOTORS LIMITED (XBOM:500570)</v>
    <v>2</v>
    <v>3</v>
    <v>Finance</v>
    <v>4</v>
    <v>1179.05</v>
    <v>542.54999999999995</v>
    <v>1.4187000000000001</v>
    <v>-5.9</v>
    <v>-1.0019E-2</v>
    <v>INR</v>
    <v>Tata Motors Limited is an India-based global automobile manufacturer of cars, utility vehicles, pick-ups, trucks, and buses, offering a range of integrated, smart, and e-mobility solutions. The Company's segments include Automotive and Others. The Automotive segment consists of four reportable sub-segments: Tata Commercial Vehicles, Tata Passenger Vehicles, Jaguar Land Rover and Vehicle Financing. Its automotive business includes all activities relating to development, design, manufacture, assembly and sale of vehicles including financing thereof, as well as sale of related parts, accessories and services. The Others segment consists of information technology services and insurance broking services. With operations in India, the United Kingdom, South Korea, Thailand, South Africa and Indonesia, the Company markets its vehicles in Africa, the Middle East, Latin America, Southeast Asia, and the South Asian Association for Regional Cooperation (SAARC) countries.</v>
    <v>91496</v>
    <v>Bombay Stock Exchange</v>
    <v>XBOM</v>
    <v>XBOM</v>
    <v>A Block, Shivasagar Estate, Dr. Annie Besant Road, Worli, MUMBAI, MAHARASHTRA, 400018 IN</v>
    <v>595</v>
    <v>Automobiles &amp; Auto Parts</v>
    <v>Stock</v>
    <v>45756.438587962963</v>
    <v>0</v>
    <v>581.20000000000005</v>
    <v>2167762000000</v>
    <v>TATA MOTORS LIMITED</v>
    <v>TATA MOTORS LIMITED</v>
    <v>588.9</v>
    <v>5.1109999999999998</v>
    <v>588.9</v>
    <v>583</v>
    <v>3681349000</v>
    <v>500570</v>
    <v>TATA MOTORS LIMITED (XBOM:500570)</v>
    <v>1686551</v>
    <v>20139940</v>
    <v>1945</v>
  </rv>
  <rv s="2">
    <v>1</v>
  </rv>
  <rv s="0">
    <v>https://www.bing.com/financeapi/forcetrigger?t=ahkau2&amp;q=XNSE%3aTCS&amp;form=skydnc</v>
    <v>Learn more on Bing</v>
  </rv>
  <rv s="1">
    <v>en-IN</v>
    <v>ahkau2</v>
    <v>268435456</v>
    <v>1</v>
    <v>Powered by Refinitiv</v>
    <v>0</v>
    <v>TATA CONSULTANCY SERVICES LIMITED (XNSE:TCS)</v>
    <v>2</v>
    <v>3</v>
    <v>Finance</v>
    <v>5</v>
    <v>4520.1899999999996</v>
    <v>3056.05</v>
    <v>0.81789999999999996</v>
    <v>-46.35</v>
    <v>-1.4076E-2</v>
    <v>INR</v>
    <v>Tata Consultancy Services Limited (TCS) is an India-based company engaged in providing information technology (IT) services, consulting, and business solutions The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607354</v>
    <v>National Stock Exchange of India</v>
    <v>XNSE</v>
    <v>XNSE</v>
    <v>9th Floor Nirmal Building Nariman Point, MUMBAI, MAHARASHTRA, 400021 IN</v>
    <v>3270</v>
    <v>Software &amp; IT Services</v>
    <v>Stock</v>
    <v>45756.492824074077</v>
    <v>3</v>
    <v>3212.05</v>
    <v>11914180000000</v>
    <v>TATA CONSULTANCY SERVICES LIMITED</v>
    <v>TATA CONSULTANCY SERVICES LIMITED</v>
    <v>3260.55</v>
    <v>24.168299999999999</v>
    <v>3292.95</v>
    <v>3246.6</v>
    <v>3618087000</v>
    <v>TCS</v>
    <v>TATA CONSULTANCY SERVICES LIMITED (XNSE:TCS)</v>
    <v>2990265</v>
    <v>3586980</v>
    <v>1995</v>
  </rv>
  <rv s="2">
    <v>4</v>
  </rv>
  <rv s="0">
    <v>https://www.bing.com/financeapi/forcetrigger?t=ahicim&amp;q=XNSE%3aINFY&amp;form=skydnc</v>
    <v>Learn more on Bing</v>
  </rv>
  <rv s="1">
    <v>en-IN</v>
    <v>ahicim</v>
    <v>268435456</v>
    <v>1</v>
    <v>Powered by Refinitiv</v>
    <v>0</v>
    <v>INFOSYS LIMITED (XNSE:INFY)</v>
    <v>2</v>
    <v>3</v>
    <v>Finance</v>
    <v>5</v>
    <v>2006.45</v>
    <v>1307</v>
    <v>0.98599999999999999</v>
    <v>-25.1</v>
    <v>-1.7566999999999999E-2</v>
    <v>INR</v>
    <v>Infosys Limited is an India-based company, which provides digital services and consulting. The Company enables clients in more than 56 countries to navigate their digital transformation powered by cloud and artificial intelligence (AI). The Company's segments include Financial Services; Retail; Communication; Energy, Utilities, Resources and Services; Manufacturing; Hi-Tech; Life Sciences, and All other segments. The Company's solutions have been primarily classified as digital and core. Its digital solutions include experience, insight, innovate, accelerate, and assure. Its experience solutions include Infosys Aster, Digital Marketing, Digital Commerce and Infosys Metaverse Foundry. Its insight solutions include Infosys Topaz, Infosys Generative AI Labs, Data Analytics, Infosys Sustainability Services and Applied AI. Its core solutions include application management services, proprietary application development services, traditional enterprise application implementation and others.</v>
    <v>323379</v>
    <v>National Stock Exchange of India</v>
    <v>XNSE</v>
    <v>XNSE</v>
    <v>Electronics City Hosur Rd, BANGALORE, KARNATAKA, 560100 IN</v>
    <v>1409.45</v>
    <v>Software &amp; IT Services</v>
    <v>Stock</v>
    <v>45756.492800925924</v>
    <v>6</v>
    <v>1381.9</v>
    <v>5919628000000</v>
    <v>INFOSYS LIMITED</v>
    <v>INFOSYS LIMITED</v>
    <v>1405.05</v>
    <v>20.835000000000001</v>
    <v>1428.8</v>
    <v>1403.7</v>
    <v>4143076000</v>
    <v>INFY</v>
    <v>INFOSYS LIMITED (XNSE:INFY)</v>
    <v>8546854</v>
    <v>10621130</v>
    <v>1981</v>
  </rv>
  <rv s="2">
    <v>7</v>
  </rv>
  <rv s="0">
    <v>http://en.wikipedia.org/wiki/Public_domain</v>
    <v>Public domain</v>
  </rv>
  <rv s="0">
    <v>http://zh.wikipedia.org/wiki/ICICI银行</v>
    <v>Wikipedia</v>
  </rv>
  <rv s="3">
    <v>9</v>
    <v>10</v>
  </rv>
  <rv s="4">
    <v>10</v>
    <v>https://www.bing.com/th?id=AMMS_7a55564cbcf9b185c2bd50f7f3a85b23&amp;qlt=95</v>
    <v>11</v>
    <v>0</v>
    <v>https://www.bing.com/images/search?form=xlimg&amp;q=icici+bank</v>
    <v>Image of ICICI BANK LIMITED</v>
  </rv>
  <rv s="0">
    <v>https://www.bing.com/financeapi/forcetrigger?t=ahi877&amp;q=XNSE%3aICICIBANK&amp;form=skydnc</v>
    <v>Learn more on Bing</v>
  </rv>
  <rv s="5">
    <v>en-IN</v>
    <v>ahi877</v>
    <v>268435456</v>
    <v>1</v>
    <v>Powered by Refinitiv</v>
    <v>6</v>
    <v>ICICI BANK LIMITED (XNSE:ICICIBANK)</v>
    <v>8</v>
    <v>9</v>
    <v>Finance</v>
    <v>5</v>
    <v>1373</v>
    <v>1048.0999999999999</v>
    <v>1.1204000000000001</v>
    <v>0.9</v>
    <v>6.9239999999999992E-4</v>
    <v>INR</v>
    <v>ICICI Bank Limited is a diversified financial services company offering a range of banking and financial services to corporate and retail customers through a variety of delivery channels. The Company offers life and general insurance, asset management, securities broking and private equity products and services through specialized subsidiaries. Its segments include Retail Banking, Wholesale Banking, Treasury, Other Banking, Life Insurance, General Insurance, and Others. Its commercial banking operations for retail customers consist of retail lending, deposit taking, distribution of insurance and investment products and other fee-based products and services. It provides a range of commercial banking products and services, including loan products, fee and commission-based products and services, deposit products and foreign exchange and derivatives products to large corporations, middle market companies and small and medium enterprises. It offers agricultural and rural banking products.</v>
    <v>135900</v>
    <v>National Stock Exchange of India</v>
    <v>XNSE</v>
    <v>XNSE</v>
    <v>ICICI Bank Towers, Bandra-Kurla Complex, MUMBAI, MAHARASHTRA, 400051 IN</v>
    <v>1305.0999999999999</v>
    <v>12</v>
    <v>Banking Services</v>
    <v>Stock</v>
    <v>45756.492800925924</v>
    <v>13</v>
    <v>1284.5</v>
    <v>9258406000000</v>
    <v>ICICI BANK LIMITED</v>
    <v>ICICI BANK LIMITED</v>
    <v>1304.95</v>
    <v>18.602499999999999</v>
    <v>1299.9000000000001</v>
    <v>1300.8</v>
    <v>7122398000</v>
    <v>ICICIBANK</v>
    <v>ICICI BANK LIMITED (XNSE:ICICIBANK)</v>
    <v>13005622</v>
    <v>11849560</v>
    <v>1994</v>
  </rv>
  <rv s="2">
    <v>14</v>
  </rv>
  <rv s="0">
    <v>https://www.bing.com/financeapi/forcetrigger?t=ahinjc&amp;q=XNSE%3aKOTAKBANK&amp;form=skydnc</v>
    <v>Learn more on Bing</v>
  </rv>
  <rv s="1">
    <v>en-IN</v>
    <v>ahinjc</v>
    <v>268435456</v>
    <v>1</v>
    <v>Powered by Refinitiv</v>
    <v>0</v>
    <v>KOTAK MAHINDRA BANK LIMITED (XNSE:KOTAKBANK)</v>
    <v>2</v>
    <v>3</v>
    <v>Finance</v>
    <v>5</v>
    <v>2202.5</v>
    <v>1543.85</v>
    <v>1.1113</v>
    <v>-2.4500000000000002</v>
    <v>-1.1919999999999999E-3</v>
    <v>INR</v>
    <v>Kotak Mahindra Bank Limited is an India-based diversified financial services company. The Company's segments include Corporate/Wholesale Banking; Retail Banking; Treasury, BMU and Corporate Centre; Vehicle Financing; Other Lending Activities; Broking; Advisory and Transactional Services; Asset Management, and Insurance. Corporate/Wholesale Banking segment includes wholesale borrowings and lending and other related services to the corporate sector. Retail Banking segment comprises of digital banking and other retail banking. Vehicle Financing segment includes retail vehicle financing and wholesale trade financing to auto dealers. Other Lending Activities segment includes securitization and other loans/services. Advisory and Transactional Services segment provides financial advisory and transactional services such as mergers and acquisition advice, equity/debt issue management services and business correspondent services. Insurance segment includes life insurance and general insurance.</v>
    <v>60438</v>
    <v>National Stock Exchange of India</v>
    <v>XNSE</v>
    <v>XNSE</v>
    <v>27Bkc, C 27, G Block, Bandra Kurla Complex, Bandra (E), MUMBAI, MAHARASHTRA, 400051 IN</v>
    <v>2065</v>
    <v>Banking Services</v>
    <v>Stock</v>
    <v>45756.492812500001</v>
    <v>16</v>
    <v>2042.1</v>
    <v>4086097000000</v>
    <v>KOTAK MAHINDRA BANK LIMITED</v>
    <v>KOTAK MAHINDRA BANK LIMITED</v>
    <v>2054</v>
    <v>18.113499999999998</v>
    <v>2055.15</v>
    <v>2052.6999999999998</v>
    <v>2988223000</v>
    <v>KOTAKBANK</v>
    <v>KOTAK MAHINDRA BANK LIMITED (XNSE:KOTAKBANK)</v>
    <v>3919578</v>
    <v>4605180</v>
    <v>1985</v>
  </rv>
  <rv s="2">
    <v>17</v>
  </rv>
  <rv s="0">
    <v>https://www.bing.com/financeapi/forcetrigger?t=ahju6h&amp;q=XNSE%3aSBIN&amp;form=skydnc</v>
    <v>Learn more on Bing</v>
  </rv>
  <rv s="6">
    <v>en-IN</v>
    <v>ahju6h</v>
    <v>268435456</v>
    <v>1</v>
    <v>Powered by Refinitiv</v>
    <v>11</v>
    <v>State Bank of India (XNSE:SBIN)</v>
    <v>2</v>
    <v>12</v>
    <v>Finance</v>
    <v>5</v>
    <v>912</v>
    <v>680</v>
    <v>1.4493</v>
    <v>-26.4</v>
    <v>-3.4348000000000004E-2</v>
    <v>INR</v>
    <v>State Bank of India is an India-based banking and financial services provider. The Company is engaged in providing a wide range of products and services to individuals, commercial enterprises, corporates, public bodies and institutional customers. Its segments include Treasury, Corporate/Wholesale Banking, Retail Banking, Insurance Business and Other Banking Business. The Treasury segment includes investment portfolios and trading in foreign exchange contracts and derivative contracts. The Corporate/Wholesale Banking segment comprises the lending activities of the corporate accounts group, the commercial client’s group and the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232296</v>
    <v>National Stock Exchange of India</v>
    <v>XNSE</v>
    <v>XNSE</v>
    <v>Corporate Centre,14th Floor, State Bank Bhavan, Madame Cama Marg, MUMBAI, MAHARASHTRA, 400021 IN</v>
    <v>767.95</v>
    <v>Banking Services</v>
    <v>Stock</v>
    <v>45756.492824074077</v>
    <v>19</v>
    <v>741</v>
    <v>6859463000000</v>
    <v>State Bank of India</v>
    <v>State Bank of India</v>
    <v>767</v>
    <v>8.4823000000000004</v>
    <v>768.6</v>
    <v>742.2</v>
    <v>8924620000</v>
    <v>SBIN</v>
    <v>State Bank of India (XNSE:SBIN)</v>
    <v>11319387</v>
    <v>10267080</v>
  </rv>
  <rv s="2">
    <v>20</v>
  </rv>
  <rv s="0">
    <v>https://www.bing.com/financeapi/forcetrigger?t=ahi62w&amp;q=XNSE%3aHINDUNILVR&amp;form=skydnc</v>
    <v>Learn more on Bing</v>
  </rv>
  <rv s="1">
    <v>en-IN</v>
    <v>ahi62w</v>
    <v>268435456</v>
    <v>1</v>
    <v>Powered by Refinitiv</v>
    <v>0</v>
    <v>HINDUSTAN UNILEVER LIMITED (XNSE:HINDUNILVR)</v>
    <v>2</v>
    <v>3</v>
    <v>Finance</v>
    <v>5</v>
    <v>3022.96</v>
    <v>2136</v>
    <v>0.77110000000000001</v>
    <v>60.75</v>
    <v>2.6537000000000002E-2</v>
    <v>INR</v>
    <v>Hindustan Unilever Limited is an India-based fast moving consumer goods (FMCG) company. The Company’s segments include Home Care, Beauty &amp; Wellbeing, Personal Care, Foods &amp; Refreshment, and Others. Its Beauty &amp; Wellbeing segment is engaged in the sales of hair care (shampoo, conditioner, styling), skin care (face, hand, and body moisturizers) and includes Prestige Beauty and Health &amp; Wellbeing. Its Personal Care segment is engaged in the sales of skin cleansing (soap, shower), deodorant and oral care (toothpaste, toothbrush, mouthwash) products. Its Home Care segment is engaged in the sales of fabric care (washing powders and liquids, rinse conditioners) and a wide range of cleaning products. Its Foods &amp; Refreshment segment include tea, nutrition drinks and coffee, among others. Its Home Care brands include Domex, Comfort, Surf excel, and others. Its Foods and Refreshment brands include Brooke Bond, Lipton, Horlicks, Boost, Bru, Kissan, Knorr and Hellmann's, among others.</v>
    <v>19427</v>
    <v>National Stock Exchange of India</v>
    <v>XNSE</v>
    <v>XNSE</v>
    <v>Unilever House,, B D Sawant Marg, Chakala,, Andheri (E), MUMBAI, MAHARASHTRA, 400099 IN</v>
    <v>2354.15</v>
    <v>Personal &amp; Household Products &amp; Services</v>
    <v>Stock</v>
    <v>45756.492800925924</v>
    <v>22</v>
    <v>2289.5</v>
    <v>5378802000000</v>
    <v>HINDUSTAN UNILEVER LIMITED</v>
    <v>HINDUSTAN UNILEVER LIMITED</v>
    <v>2293.9499999999998</v>
    <v>51.308199999999999</v>
    <v>2289.25</v>
    <v>2350</v>
    <v>2349591000</v>
    <v>HINDUNILVR</v>
    <v>HINDUSTAN UNILEVER LIMITED (XNSE:HINDUNILVR)</v>
    <v>2989089</v>
    <v>2216690</v>
    <v>1933</v>
  </rv>
  <rv s="2">
    <v>23</v>
  </rv>
  <rv s="0">
    <v>https://www.bing.com/financeapi/forcetrigger?t=ahjo52&amp;q=XNSE%3aRELIANCE&amp;form=skydnc</v>
    <v>Learn more on Bing</v>
  </rv>
  <rv s="1">
    <v>en-IN</v>
    <v>ahjo52</v>
    <v>268435456</v>
    <v>1</v>
    <v>Powered by Refinitiv</v>
    <v>0</v>
    <v>RELIANCE INDUSTRIES LIMITED (XNSE:RELIANCE)</v>
    <v>2</v>
    <v>3</v>
    <v>Finance</v>
    <v>5</v>
    <v>1608.8</v>
    <v>1114.8499999999999</v>
    <v>0.95169999999999999</v>
    <v>3.15</v>
    <v>2.6650000000000003E-3</v>
    <v>INR</v>
    <v>Reliance Industries Limited is engaged in the activities of hydrocarbon exploration and production, petroleum refining and marketing, petrochemicals, advanced materials and composites, renewables (solar and hydrogen), retail and digital services. The Company’s segments include Oil to Chemicals (O2C), Oil and Gas, Retail and Digital Services. O2C segment includes refining, petrochemicals, fuel retailing, aviation fuel and bulk wholesale marketing. It includes a portfolio spanning transportation fuels, polymers, polyesters and elastomers. Oil and Gas segment is engaged in exploration and development, production of crude oil and natural gas. Retail segment includes consumer retail and a range of related services. Digital Services segment is engaged in the provision of a range of digital services. It also provides an oncology-focused healthcare platform, which focuses on technology-driven cancer care. Its subsidiaries include 7-India Convenience Retail Limited and Aaidea Solutions Limited.</v>
    <v>347362</v>
    <v>National Stock Exchange of India</v>
    <v>XNSE</v>
    <v>XNSE</v>
    <v>Maker Chambers IV, Nariman Point, MUMBAI, MAHARASHTRA, 400021 IN</v>
    <v>1189.8</v>
    <v>Oil &amp; Gas</v>
    <v>Stock</v>
    <v>45756.492812500001</v>
    <v>25</v>
    <v>1168</v>
    <v>15997970000000</v>
    <v>RELIANCE INDUSTRIES LIMITED</v>
    <v>RELIANCE INDUSTRIES LIMITED</v>
    <v>1169.5</v>
    <v>23.157900000000001</v>
    <v>1182.2</v>
    <v>1185.3499999999999</v>
    <v>13532640000</v>
    <v>RELIANCE</v>
    <v>RELIANCE INDUSTRIES LIMITED (XNSE:RELIANCE)</v>
    <v>10223104</v>
    <v>14826020</v>
    <v>1973</v>
  </rv>
  <rv s="2">
    <v>26</v>
  </rv>
  <rv s="0">
    <v>https://www.bing.com/financeapi/forcetrigger?t=ahh7a2&amp;q=XNSE%3aBHARTIARTL&amp;form=skydnc</v>
    <v>Learn more on Bing</v>
  </rv>
  <rv s="1">
    <v>en-IN</v>
    <v>ahh7a2</v>
    <v>268435456</v>
    <v>1</v>
    <v>Powered by Refinitiv</v>
    <v>0</v>
    <v>Bharti Airtel Limited (XNSE:BHARTIARTL)</v>
    <v>2</v>
    <v>3</v>
    <v>Finance</v>
    <v>5</v>
    <v>1779</v>
    <v>1183.0999999999999</v>
    <v>0.53939999999999999</v>
    <v>-4.8499999999999996</v>
    <v>-2.8189999999999999E-3</v>
    <v>INR</v>
    <v>Bharti Airtel Limited is a telecommunication company. It operates through two business divisions: India &amp; South Asia and Africa. Its B2C Services consists of Mobile Services (India), Homes Services, and Digital TV Services. Its B2B Services consists of Airtel Business and South Asia. Its Mobile Services (India) segment offers postpaid, pre-paid, roaming, Internet and other value-added services. Its Homes Services segment provides fixed-line telephone and broadband services for homes in approximately 1,290 cities. Its Digital TV Services provides direct-to-home (DTH) platform, which offers a total of 725 channels including 94 HD channels, 64 SVOD services, four international channels and four interactive services. Its Airtel Business segment offers fixed-line voice (PRIs), data and other connectivity solutions, such as Multi-Protocol Label Switching (MPLS), Voice over Internet Protocol (VoIP), SIP trucking. Its South Asia segment represents its operation in Bangladesh.</v>
    <v>28715</v>
    <v>National Stock Exchange of India</v>
    <v>XNSE</v>
    <v>XNSE</v>
    <v>Bharti Crescent 1, Nelson Mandela Road,, Vasant Kunj, Phase II, NEW DELHI, DELHI, 110070 IN</v>
    <v>1726.85</v>
    <v>Telecommunications Services</v>
    <v>Stock</v>
    <v>45756.492800925924</v>
    <v>28</v>
    <v>1711.6</v>
    <v>10307600000000</v>
    <v>Bharti Airtel Limited</v>
    <v>Bharti Airtel Limited</v>
    <v>1719.65</v>
    <v>40.388199999999998</v>
    <v>1720.4</v>
    <v>1715.55</v>
    <v>6089855000</v>
    <v>BHARTIARTL</v>
    <v>Bharti Airtel Limited (XNSE:BHARTIARTL)</v>
    <v>5600666</v>
    <v>6779630</v>
    <v>1995</v>
  </rv>
  <rv s="2">
    <v>29</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Delayed 15 minutes</v>
      <v>from previous close</v>
      <v>from previous close</v>
      <v>GMT</v>
    </spb>
    <spb s="4">
      <v>Delayed 5 minutes</v>
      <v>from previous close</v>
      <v>from previous close</v>
      <v>GMT</v>
    </spb>
    <spb s="0">
      <v>1</v>
      <v>Name</v>
      <v>LearnMoreOnLink</v>
    </spb>
    <spb s="5">
      <v>0</v>
      <v>0</v>
    </spb>
    <spb s="6">
      <v>7</v>
      <v>1</v>
      <v>1</v>
      <v>1</v>
      <v>1</v>
    </spb>
    <spb s="7">
      <v>1</v>
      <v>2</v>
      <v>2</v>
      <v>1</v>
      <v>3</v>
      <v>1</v>
      <v>10</v>
      <v>1</v>
      <v>1</v>
      <v>4</v>
      <v>4</v>
      <v>5</v>
      <v>6</v>
      <v>1</v>
      <v>1</v>
      <v>1</v>
      <v>4</v>
      <v>7</v>
      <v>8</v>
      <v>9</v>
      <v>4</v>
    </spb>
    <spb s="8">
      <v>Powered by Refinitiv</v>
    </spb>
    <spb s="0">
      <v>2</v>
      <v>Name</v>
      <v>LearnMoreOnLink</v>
    </spb>
    <spb s="9">
      <v>1</v>
      <v>2</v>
      <v>2</v>
      <v>1</v>
      <v>3</v>
      <v>1</v>
      <v>1</v>
      <v>1</v>
      <v>4</v>
      <v>4</v>
      <v>5</v>
      <v>6</v>
      <v>1</v>
      <v>1</v>
      <v>1</v>
      <v>4</v>
      <v>7</v>
      <v>9</v>
      <v>4</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2872DA-2997-41CF-AF1D-F660439ABDFF}" name="Table2" displayName="Table2" ref="A1:F10" totalsRowShown="0" headerRowDxfId="16">
  <autoFilter ref="A1:F10" xr:uid="{252872DA-2997-41CF-AF1D-F660439ABDFF}"/>
  <tableColumns count="6">
    <tableColumn id="1" xr3:uid="{6156F313-5A28-44C0-9C08-4FE6A000FE1F}" name="DATE" dataDxfId="19"/>
    <tableColumn id="2" xr3:uid="{CA097D99-CCE4-431A-9E95-EE528C661B0D}" name="STOCK SYMBOL"/>
    <tableColumn id="3" xr3:uid="{2E982E80-F6D0-4AEB-8FCB-A61ABB56F566}" name="ACTION"/>
    <tableColumn id="4" xr3:uid="{DFA69A28-CD02-4DCF-A512-E9150D333393}" name="QUANTITY"/>
    <tableColumn id="5" xr3:uid="{AAEE9BBC-AA81-4DB9-82F2-8FAE25223AC4}" name="PRICE " dataDxfId="18">
      <calculatedColumnFormula>RANDBETWEEN(500,1000)</calculatedColumnFormula>
    </tableColumn>
    <tableColumn id="6" xr3:uid="{62DC1096-D372-4FFE-A936-C8751C8DE06B}" name="TOTAL"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EED043-5211-48C1-9FAF-7BECCDF0E814}" name="Table3" displayName="Table3" ref="A1:B10" totalsRowShown="0">
  <autoFilter ref="A1:B10" xr:uid="{9CEED043-5211-48C1-9FAF-7BECCDF0E814}"/>
  <tableColumns count="2">
    <tableColumn id="1" xr3:uid="{99806659-0040-47E6-93D3-0CE8ABB5343D}" name="STOCK SYMBOL" dataDxfId="15"/>
    <tableColumn id="2" xr3:uid="{A6EE83CB-92A6-476E-943C-670357D26EEB}" name="CURRENT PRICE" dataDxfId="14">
      <calculatedColumnFormula array="1">_FV(A2,"Price")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A2F509-8BB8-4662-846B-AE7F7A0CE44E}" name="Table5" displayName="Table5" ref="A1:D11" totalsRowCount="1" headerRowDxfId="7" dataDxfId="8" tableBorderDxfId="13">
  <autoFilter ref="A1:D10" xr:uid="{00A2F509-8BB8-4662-846B-AE7F7A0CE44E}"/>
  <tableColumns count="4">
    <tableColumn id="1" xr3:uid="{B1E91438-8CD2-4D44-AA04-1CD74FACF37A}" name="STOCK SYMBOL" dataDxfId="12" totalsRowDxfId="6"/>
    <tableColumn id="2" xr3:uid="{5FEFB9C7-AED8-4ED3-B0B3-AFD1CF5DC010}" name="Quantity Held" dataDxfId="11" totalsRowDxfId="5">
      <calculatedColumnFormula>SUMIFS(TRANSACTIONS!D:D, TRANSACTIONS!B:B, A2, TRANSACTIONS!C:C, "Buy") - SUMIFS(TRANSACTIONS!D:D, TRANSACTIONS!B:B, A2, TRANSACTIONS!C:C, "Sell")</calculatedColumnFormula>
    </tableColumn>
    <tableColumn id="3" xr3:uid="{D45AC3BA-869E-449C-A526-B60AC41073EC}" name="Current Price" dataDxfId="10" totalsRowDxfId="4">
      <calculatedColumnFormula>VLOOKUP(A2,Table3[#All],2,FALSE)</calculatedColumnFormula>
    </tableColumn>
    <tableColumn id="4" xr3:uid="{36A5E938-88B7-4DA8-AB9C-AECAAEE3BBEF}" name="Current Value" dataDxfId="9" totalsRowDxfId="3">
      <calculatedColumnFormula>B2*C2</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FE49F0-9414-42A5-B3E9-0C322BD8E7A9}" name="Table6" displayName="Table6" ref="A1:C6" totalsRowShown="0">
  <autoFilter ref="A1:C6" xr:uid="{06FE49F0-9414-42A5-B3E9-0C322BD8E7A9}"/>
  <tableColumns count="3">
    <tableColumn id="1" xr3:uid="{3BB0111D-AE1D-4782-8C02-F860A127D5D5}" name="Metric" dataDxfId="2"/>
    <tableColumn id="2" xr3:uid="{2E52BFA0-514D-4E99-8F72-F3163098C0C8}" name="Description" dataDxfId="1"/>
    <tableColumn id="3" xr3:uid="{39797F2C-0C75-40F6-9C41-0C66F206104B}" name="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CD717-34A6-4967-94D8-9968AF98ABBA}">
  <dimension ref="A1:F10"/>
  <sheetViews>
    <sheetView workbookViewId="0">
      <selection activeCell="E12" sqref="E12"/>
    </sheetView>
  </sheetViews>
  <sheetFormatPr defaultRowHeight="14.4"/>
  <cols>
    <col min="1" max="1" width="10.33203125" bestFit="1" customWidth="1"/>
    <col min="2" max="2" width="45.77734375" customWidth="1"/>
    <col min="3" max="3" width="9.33203125" customWidth="1"/>
    <col min="4" max="4" width="11.21875" customWidth="1"/>
    <col min="5" max="5" width="10.6640625" customWidth="1"/>
    <col min="6" max="6" width="12.33203125" customWidth="1"/>
  </cols>
  <sheetData>
    <row r="1" spans="1:6">
      <c r="A1" s="1" t="s">
        <v>0</v>
      </c>
      <c r="B1" s="1" t="s">
        <v>1</v>
      </c>
      <c r="C1" s="1" t="s">
        <v>2</v>
      </c>
      <c r="D1" s="1" t="s">
        <v>3</v>
      </c>
      <c r="E1" s="1" t="s">
        <v>4</v>
      </c>
      <c r="F1" s="1" t="s">
        <v>5</v>
      </c>
    </row>
    <row r="2" spans="1:6">
      <c r="A2" s="2">
        <v>45756</v>
      </c>
      <c r="B2" t="e" vm="1">
        <v>#VALUE!</v>
      </c>
      <c r="C2" t="s">
        <v>6</v>
      </c>
      <c r="D2">
        <v>10</v>
      </c>
      <c r="E2" s="3">
        <f ca="1">RANDBETWEEN(500,1000)</f>
        <v>916</v>
      </c>
      <c r="F2" s="3">
        <f ca="1">D2*E2</f>
        <v>9160</v>
      </c>
    </row>
    <row r="3" spans="1:6">
      <c r="A3" s="2">
        <v>45756</v>
      </c>
      <c r="B3" t="e" vm="2">
        <v>#VALUE!</v>
      </c>
      <c r="C3" t="s">
        <v>6</v>
      </c>
      <c r="D3">
        <f ca="1">RANDBETWEEN(1,10)</f>
        <v>1</v>
      </c>
      <c r="E3" s="3">
        <f t="shared" ref="E3:E10" ca="1" si="0">RANDBETWEEN(500,1000)</f>
        <v>688</v>
      </c>
      <c r="F3" s="3">
        <f t="shared" ref="F3:F10" ca="1" si="1">D3*E3</f>
        <v>688</v>
      </c>
    </row>
    <row r="4" spans="1:6">
      <c r="A4" s="2">
        <v>45756</v>
      </c>
      <c r="B4" t="e" vm="3">
        <v>#VALUE!</v>
      </c>
      <c r="C4" t="s">
        <v>6</v>
      </c>
      <c r="D4">
        <f t="shared" ref="D4:D10" ca="1" si="2">RANDBETWEEN(1,10)</f>
        <v>1</v>
      </c>
      <c r="E4" s="3">
        <f t="shared" ca="1" si="0"/>
        <v>679</v>
      </c>
      <c r="F4" s="3">
        <f t="shared" ca="1" si="1"/>
        <v>679</v>
      </c>
    </row>
    <row r="5" spans="1:6">
      <c r="A5" s="2">
        <v>45756</v>
      </c>
      <c r="B5" t="e" vm="4">
        <v>#VALUE!</v>
      </c>
      <c r="C5" t="s">
        <v>6</v>
      </c>
      <c r="D5">
        <f t="shared" ca="1" si="2"/>
        <v>8</v>
      </c>
      <c r="E5" s="3">
        <f t="shared" ca="1" si="0"/>
        <v>707</v>
      </c>
      <c r="F5" s="3">
        <f t="shared" ca="1" si="1"/>
        <v>5656</v>
      </c>
    </row>
    <row r="6" spans="1:6">
      <c r="A6" s="2">
        <v>45756</v>
      </c>
      <c r="B6" t="e" vm="5">
        <v>#VALUE!</v>
      </c>
      <c r="C6" t="s">
        <v>6</v>
      </c>
      <c r="D6">
        <f t="shared" ca="1" si="2"/>
        <v>5</v>
      </c>
      <c r="E6" s="3">
        <f t="shared" ca="1" si="0"/>
        <v>924</v>
      </c>
      <c r="F6" s="3">
        <f t="shared" ca="1" si="1"/>
        <v>4620</v>
      </c>
    </row>
    <row r="7" spans="1:6">
      <c r="A7" s="2">
        <v>45756</v>
      </c>
      <c r="B7" t="e" vm="6">
        <v>#VALUE!</v>
      </c>
      <c r="C7" t="s">
        <v>23</v>
      </c>
      <c r="D7">
        <f t="shared" ca="1" si="2"/>
        <v>7</v>
      </c>
      <c r="E7" s="3">
        <f t="shared" ca="1" si="0"/>
        <v>500</v>
      </c>
      <c r="F7" s="3">
        <f t="shared" ca="1" si="1"/>
        <v>3500</v>
      </c>
    </row>
    <row r="8" spans="1:6">
      <c r="A8" s="2">
        <v>45756</v>
      </c>
      <c r="B8" t="e" vm="7">
        <v>#VALUE!</v>
      </c>
      <c r="C8" t="s">
        <v>6</v>
      </c>
      <c r="D8">
        <f t="shared" ca="1" si="2"/>
        <v>4</v>
      </c>
      <c r="E8" s="3">
        <f t="shared" ca="1" si="0"/>
        <v>514</v>
      </c>
      <c r="F8" s="3">
        <f t="shared" ca="1" si="1"/>
        <v>2056</v>
      </c>
    </row>
    <row r="9" spans="1:6">
      <c r="A9" s="2">
        <v>45756</v>
      </c>
      <c r="B9" t="e" vm="8">
        <v>#VALUE!</v>
      </c>
      <c r="C9" t="s">
        <v>6</v>
      </c>
      <c r="D9">
        <f t="shared" ca="1" si="2"/>
        <v>9</v>
      </c>
      <c r="E9" s="3">
        <f t="shared" ca="1" si="0"/>
        <v>521</v>
      </c>
      <c r="F9" s="3">
        <f t="shared" ca="1" si="1"/>
        <v>4689</v>
      </c>
    </row>
    <row r="10" spans="1:6">
      <c r="A10" s="2">
        <v>45756</v>
      </c>
      <c r="B10" t="e" vm="9">
        <v>#VALUE!</v>
      </c>
      <c r="C10" t="s">
        <v>6</v>
      </c>
      <c r="D10">
        <f t="shared" ca="1" si="2"/>
        <v>5</v>
      </c>
      <c r="E10" s="3">
        <f t="shared" ca="1" si="0"/>
        <v>985</v>
      </c>
      <c r="F10" s="3">
        <f t="shared" ca="1" si="1"/>
        <v>4925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A2F8-B31E-4B75-B2CA-56439381B1A2}">
  <dimension ref="A1:B10"/>
  <sheetViews>
    <sheetView workbookViewId="0">
      <selection activeCell="B2" sqref="B2"/>
    </sheetView>
  </sheetViews>
  <sheetFormatPr defaultRowHeight="14.4"/>
  <cols>
    <col min="1" max="1" width="48.44140625" customWidth="1"/>
    <col min="2" max="2" width="16.109375" customWidth="1"/>
  </cols>
  <sheetData>
    <row r="1" spans="1:2">
      <c r="A1" s="6" t="s">
        <v>1</v>
      </c>
      <c r="B1" t="s">
        <v>7</v>
      </c>
    </row>
    <row r="2" spans="1:2">
      <c r="A2" s="4" t="e" vm="1">
        <v>#VALUE!</v>
      </c>
      <c r="B2" s="3" cm="1">
        <f t="array" aca="1" ref="B2" ca="1">_FV(A2,"Price")</f>
        <v>583</v>
      </c>
    </row>
    <row r="3" spans="1:2">
      <c r="A3" s="5" t="e" vm="2">
        <v>#VALUE!</v>
      </c>
      <c r="B3" s="3" cm="1">
        <f t="array" aca="1" ref="B3" ca="1">_FV(A3,"Price")</f>
        <v>3246.6</v>
      </c>
    </row>
    <row r="4" spans="1:2">
      <c r="A4" s="4" t="e" vm="3">
        <v>#VALUE!</v>
      </c>
      <c r="B4" s="3" cm="1">
        <f t="array" aca="1" ref="B4" ca="1">_FV(A4,"Price")</f>
        <v>1403.7</v>
      </c>
    </row>
    <row r="5" spans="1:2">
      <c r="A5" s="5" t="e" vm="4">
        <v>#VALUE!</v>
      </c>
      <c r="B5" s="3" cm="1">
        <f t="array" aca="1" ref="B5" ca="1">_FV(A5,"Price")</f>
        <v>1300.8</v>
      </c>
    </row>
    <row r="6" spans="1:2">
      <c r="A6" s="4" t="e" vm="5">
        <v>#VALUE!</v>
      </c>
      <c r="B6" s="3" cm="1">
        <f t="array" aca="1" ref="B6" ca="1">_FV(A6,"Price")</f>
        <v>2052.6999999999998</v>
      </c>
    </row>
    <row r="7" spans="1:2">
      <c r="A7" s="5" t="e" vm="6">
        <v>#VALUE!</v>
      </c>
      <c r="B7" s="3" cm="1">
        <f t="array" aca="1" ref="B7" ca="1">_FV(A7,"Price")</f>
        <v>742.2</v>
      </c>
    </row>
    <row r="8" spans="1:2">
      <c r="A8" s="4" t="e" vm="7">
        <v>#VALUE!</v>
      </c>
      <c r="B8" s="3" cm="1">
        <f t="array" aca="1" ref="B8" ca="1">_FV(A8,"Price")</f>
        <v>2350</v>
      </c>
    </row>
    <row r="9" spans="1:2">
      <c r="A9" s="5" t="e" vm="8">
        <v>#VALUE!</v>
      </c>
      <c r="B9" s="3" cm="1">
        <f t="array" aca="1" ref="B9" ca="1">_FV(A9,"Price")</f>
        <v>1185.3499999999999</v>
      </c>
    </row>
    <row r="10" spans="1:2">
      <c r="A10" s="4" t="e" vm="9">
        <v>#VALUE!</v>
      </c>
      <c r="B10" s="3" cm="1">
        <f t="array" aca="1" ref="B10" ca="1">_FV(A10,"Price")</f>
        <v>1715.55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1692-3460-4E93-BEAE-E3D54A48559A}">
  <dimension ref="A1:D21"/>
  <sheetViews>
    <sheetView tabSelected="1" workbookViewId="0">
      <selection activeCell="D2" sqref="D2"/>
    </sheetView>
  </sheetViews>
  <sheetFormatPr defaultRowHeight="14.4"/>
  <cols>
    <col min="1" max="1" width="44.44140625" customWidth="1"/>
    <col min="2" max="2" width="14.33203125" customWidth="1"/>
    <col min="3" max="3" width="13.77734375" customWidth="1"/>
    <col min="4" max="4" width="14.109375" customWidth="1"/>
  </cols>
  <sheetData>
    <row r="1" spans="1:4">
      <c r="A1" s="12" t="s">
        <v>1</v>
      </c>
      <c r="B1" s="13" t="s">
        <v>11</v>
      </c>
      <c r="C1" s="13" t="s">
        <v>12</v>
      </c>
      <c r="D1" s="13" t="s">
        <v>10</v>
      </c>
    </row>
    <row r="2" spans="1:4">
      <c r="A2" s="11" t="e" vm="1">
        <v>#VALUE!</v>
      </c>
      <c r="B2" s="9">
        <f>SUMIFS(TRANSACTIONS!D:D, TRANSACTIONS!B:B, A2, TRANSACTIONS!C:C, "Buy") - SUMIFS(TRANSACTIONS!D:D, TRANSACTIONS!B:B, A2, TRANSACTIONS!C:C, "Sell")</f>
        <v>10</v>
      </c>
      <c r="C2" s="9">
        <f ca="1">VLOOKUP(A2,Table3[#All],2,FALSE)</f>
        <v>583</v>
      </c>
      <c r="D2" s="9">
        <f ca="1">B2*C2</f>
        <v>5830</v>
      </c>
    </row>
    <row r="3" spans="1:4">
      <c r="A3" s="10" t="e" vm="2">
        <v>#VALUE!</v>
      </c>
      <c r="B3" s="9">
        <f ca="1">SUMIFS(TRANSACTIONS!D:D, TRANSACTIONS!B:B, A3, TRANSACTIONS!C:C, "Buy") - SUMIFS(TRANSACTIONS!D:D, TRANSACTIONS!B:B, A3, TRANSACTIONS!C:C, "Sell")</f>
        <v>1</v>
      </c>
      <c r="C3" s="9">
        <f ca="1">VLOOKUP(A3,Table3[#All],2,FALSE)</f>
        <v>3246.6</v>
      </c>
      <c r="D3" s="9">
        <f t="shared" ref="D3:D10" ca="1" si="0">B3*C3</f>
        <v>3246.6</v>
      </c>
    </row>
    <row r="4" spans="1:4">
      <c r="A4" s="11" t="e" vm="3">
        <v>#VALUE!</v>
      </c>
      <c r="B4" s="9">
        <f ca="1">SUMIFS(TRANSACTIONS!D:D, TRANSACTIONS!B:B, A4, TRANSACTIONS!C:C, "Buy") - SUMIFS(TRANSACTIONS!D:D, TRANSACTIONS!B:B, A4, TRANSACTIONS!C:C, "Sell")</f>
        <v>1</v>
      </c>
      <c r="C4" s="9">
        <f ca="1">VLOOKUP(A4,Table3[#All],2,FALSE)</f>
        <v>1403.7</v>
      </c>
      <c r="D4" s="9">
        <f t="shared" ca="1" si="0"/>
        <v>1403.7</v>
      </c>
    </row>
    <row r="5" spans="1:4">
      <c r="A5" s="10" t="e" vm="4">
        <v>#VALUE!</v>
      </c>
      <c r="B5" s="9">
        <f ca="1">SUMIFS(TRANSACTIONS!D:D, TRANSACTIONS!B:B, A5, TRANSACTIONS!C:C, "Buy") - SUMIFS(TRANSACTIONS!D:D, TRANSACTIONS!B:B, A5, TRANSACTIONS!C:C, "Sell")</f>
        <v>8</v>
      </c>
      <c r="C5" s="9">
        <f ca="1">VLOOKUP(A5,Table3[#All],2,FALSE)</f>
        <v>1300.8</v>
      </c>
      <c r="D5" s="9">
        <f t="shared" ca="1" si="0"/>
        <v>10406.4</v>
      </c>
    </row>
    <row r="6" spans="1:4">
      <c r="A6" s="11" t="e" vm="5">
        <v>#VALUE!</v>
      </c>
      <c r="B6" s="9">
        <f ca="1">SUMIFS(TRANSACTIONS!D:D, TRANSACTIONS!B:B, A6, TRANSACTIONS!C:C, "Buy") - SUMIFS(TRANSACTIONS!D:D, TRANSACTIONS!B:B, A6, TRANSACTIONS!C:C, "Sell")</f>
        <v>5</v>
      </c>
      <c r="C6" s="9">
        <f ca="1">VLOOKUP(A6,Table3[#All],2,FALSE)</f>
        <v>2052.6999999999998</v>
      </c>
      <c r="D6" s="9">
        <f t="shared" ca="1" si="0"/>
        <v>10263.5</v>
      </c>
    </row>
    <row r="7" spans="1:4">
      <c r="A7" s="10" t="e" vm="6">
        <v>#VALUE!</v>
      </c>
      <c r="B7" s="9">
        <f ca="1">SUMIFS(TRANSACTIONS!D:D, TRANSACTIONS!B:B, A7, TRANSACTIONS!C:C, "Buy") - SUMIFS(TRANSACTIONS!D:D, TRANSACTIONS!B:B, A7, TRANSACTIONS!C:C, "Sell")</f>
        <v>-7</v>
      </c>
      <c r="C7" s="9">
        <f ca="1">VLOOKUP(A7,Table3[#All],2,FALSE)</f>
        <v>742.2</v>
      </c>
      <c r="D7" s="9">
        <f t="shared" ca="1" si="0"/>
        <v>-5195.4000000000005</v>
      </c>
    </row>
    <row r="8" spans="1:4">
      <c r="A8" s="11" t="e" vm="7">
        <v>#VALUE!</v>
      </c>
      <c r="B8" s="9">
        <f ca="1">SUMIFS(TRANSACTIONS!D:D, TRANSACTIONS!B:B, A8, TRANSACTIONS!C:C, "Buy") - SUMIFS(TRANSACTIONS!D:D, TRANSACTIONS!B:B, A8, TRANSACTIONS!C:C, "Sell")</f>
        <v>4</v>
      </c>
      <c r="C8" s="9">
        <f ca="1">VLOOKUP(A8,Table3[#All],2,FALSE)</f>
        <v>2350</v>
      </c>
      <c r="D8" s="9">
        <f t="shared" ca="1" si="0"/>
        <v>9400</v>
      </c>
    </row>
    <row r="9" spans="1:4">
      <c r="A9" s="10" t="e" vm="8">
        <v>#VALUE!</v>
      </c>
      <c r="B9" s="9">
        <f ca="1">SUMIFS(TRANSACTIONS!D:D, TRANSACTIONS!B:B, A9, TRANSACTIONS!C:C, "Buy") - SUMIFS(TRANSACTIONS!D:D, TRANSACTIONS!B:B, A9, TRANSACTIONS!C:C, "Sell")</f>
        <v>9</v>
      </c>
      <c r="C9" s="9">
        <f ca="1">VLOOKUP(A9,Table3[#All],2,FALSE)</f>
        <v>1185.3499999999999</v>
      </c>
      <c r="D9" s="9">
        <f t="shared" ca="1" si="0"/>
        <v>10668.15</v>
      </c>
    </row>
    <row r="10" spans="1:4">
      <c r="A10" s="4" t="e" vm="9">
        <v>#VALUE!</v>
      </c>
      <c r="B10" s="9">
        <f ca="1">SUMIFS(TRANSACTIONS!D:D, TRANSACTIONS!B:B, A10, TRANSACTIONS!C:C, "Buy") - SUMIFS(TRANSACTIONS!D:D, TRANSACTIONS!B:B, A10, TRANSACTIONS!C:C, "Sell")</f>
        <v>5</v>
      </c>
      <c r="C10" s="9">
        <f ca="1">VLOOKUP(A10,Table3[#All],2,FALSE)</f>
        <v>1715.55</v>
      </c>
      <c r="D10" s="9">
        <f t="shared" ca="1" si="0"/>
        <v>8577.75</v>
      </c>
    </row>
    <row r="11" spans="1:4">
      <c r="A11" s="11"/>
      <c r="B11" s="9"/>
      <c r="C11" s="9"/>
      <c r="D11" s="9"/>
    </row>
    <row r="16" spans="1:4">
      <c r="A16" s="7"/>
      <c r="B16" s="7"/>
      <c r="C16" s="7"/>
    </row>
    <row r="17" spans="1:3">
      <c r="A17" s="14"/>
      <c r="B17" s="8"/>
      <c r="C17" s="15"/>
    </row>
    <row r="18" spans="1:3">
      <c r="A18" s="14"/>
      <c r="B18" s="8"/>
      <c r="C18" s="15"/>
    </row>
    <row r="19" spans="1:3">
      <c r="A19" s="14"/>
      <c r="B19" s="8"/>
      <c r="C19" s="15"/>
    </row>
    <row r="20" spans="1:3">
      <c r="A20" s="14"/>
      <c r="B20" s="8"/>
      <c r="C20" s="15"/>
    </row>
    <row r="21" spans="1:3">
      <c r="A21" s="14"/>
      <c r="B21" s="8"/>
      <c r="C21"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3F11C-8D21-49FF-8572-5CA318F8DA11}">
  <dimension ref="A1:C6"/>
  <sheetViews>
    <sheetView showGridLines="0" workbookViewId="0">
      <selection activeCell="D14" sqref="D14"/>
    </sheetView>
  </sheetViews>
  <sheetFormatPr defaultRowHeight="14.4"/>
  <cols>
    <col min="1" max="1" width="34.33203125" customWidth="1"/>
    <col min="2" max="2" width="30.21875" customWidth="1"/>
    <col min="3" max="3" width="12" bestFit="1" customWidth="1"/>
  </cols>
  <sheetData>
    <row r="1" spans="1:3">
      <c r="A1" s="7" t="s">
        <v>8</v>
      </c>
      <c r="B1" s="7" t="s">
        <v>13</v>
      </c>
      <c r="C1" s="1" t="s">
        <v>24</v>
      </c>
    </row>
    <row r="2" spans="1:3" ht="43.2">
      <c r="A2" s="14" t="s">
        <v>9</v>
      </c>
      <c r="B2" s="8" t="s">
        <v>14</v>
      </c>
      <c r="C2" s="17">
        <f ca="1">SUMIFS(TRANSACTIONS!F:F, TRANSACTIONS!C:C, "Buy")</f>
        <v>32473</v>
      </c>
    </row>
    <row r="3" spans="1:3" ht="28.8">
      <c r="A3" s="14" t="s">
        <v>15</v>
      </c>
      <c r="B3" s="8" t="s">
        <v>16</v>
      </c>
      <c r="C3" s="17">
        <f ca="1">SUMIFS(TRANSACTIONS!F:F, TRANSACTIONS!C:C, "Sell")</f>
        <v>3500</v>
      </c>
    </row>
    <row r="4" spans="1:3" ht="43.2">
      <c r="A4" s="14" t="s">
        <v>17</v>
      </c>
      <c r="B4" s="8" t="s">
        <v>18</v>
      </c>
      <c r="C4" s="17">
        <f ca="1">SUM(Table5[Current Value])</f>
        <v>54600.700000000004</v>
      </c>
    </row>
    <row r="5" spans="1:3" ht="43.2">
      <c r="A5" s="14" t="s">
        <v>19</v>
      </c>
      <c r="B5" s="8" t="s">
        <v>20</v>
      </c>
      <c r="C5" s="17">
        <f ca="1">C4-C2</f>
        <v>22127.700000000004</v>
      </c>
    </row>
    <row r="6" spans="1:3" ht="43.2">
      <c r="A6" s="14" t="s">
        <v>21</v>
      </c>
      <c r="B6" s="8" t="s">
        <v>22</v>
      </c>
      <c r="C6" s="16">
        <f ca="1">(C5/C2) * 100</f>
        <v>68.141840913990094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TRANSACTIONS</vt:lpstr>
      <vt:lpstr>STOCK DATA</vt:lpstr>
      <vt:lpstr>DASH BOARD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N</dc:creator>
  <cp:lastModifiedBy>Kiran N</cp:lastModifiedBy>
  <dcterms:created xsi:type="dcterms:W3CDTF">2025-04-09T12:41:02Z</dcterms:created>
  <dcterms:modified xsi:type="dcterms:W3CDTF">2025-04-09T14:42:08Z</dcterms:modified>
</cp:coreProperties>
</file>