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7575" windowHeight="5430" activeTab="1"/>
  </bookViews>
  <sheets>
    <sheet name="CPM" sheetId="1" r:id="rId1"/>
    <sheet name="EV" sheetId="4" r:id="rId2"/>
    <sheet name="Forcasting" sheetId="10" r:id="rId3"/>
    <sheet name="Sheet1" sheetId="5" r:id="rId4"/>
    <sheet name="Sheet2" sheetId="6" r:id="rId5"/>
    <sheet name="Sheet3" sheetId="7" r:id="rId6"/>
    <sheet name="Sheet4" sheetId="8" r:id="rId7"/>
    <sheet name="Sheet5" sheetId="9" r:id="rId8"/>
  </sheets>
  <calcPr calcId="144525"/>
</workbook>
</file>

<file path=xl/calcChain.xml><?xml version="1.0" encoding="utf-8"?>
<calcChain xmlns="http://schemas.openxmlformats.org/spreadsheetml/2006/main">
  <c r="B6" i="10" l="1"/>
  <c r="B7" i="10"/>
  <c r="B8" i="10"/>
  <c r="B9" i="10"/>
  <c r="F17" i="10"/>
  <c r="E18" i="10" s="1"/>
  <c r="E20" i="10" s="1"/>
  <c r="K14" i="4"/>
  <c r="J14" i="4"/>
  <c r="F11" i="5"/>
  <c r="F10" i="5"/>
  <c r="F16" i="5" s="1"/>
  <c r="F18" i="6"/>
  <c r="F7" i="6"/>
  <c r="F8" i="6" s="1"/>
  <c r="F12" i="6" s="1"/>
  <c r="C3" i="6"/>
  <c r="D3" i="6" s="1"/>
  <c r="E3" i="6" s="1"/>
  <c r="F3" i="6" s="1"/>
  <c r="G39" i="4"/>
  <c r="G38" i="4"/>
  <c r="F5" i="5"/>
  <c r="F7" i="5" s="1"/>
  <c r="F4" i="5"/>
  <c r="F6" i="5" s="1"/>
  <c r="G30" i="4"/>
  <c r="G37" i="4" s="1"/>
  <c r="G26" i="4"/>
  <c r="L14" i="4"/>
  <c r="I14" i="4"/>
  <c r="H14" i="4"/>
  <c r="G14" i="4"/>
  <c r="F14" i="4"/>
  <c r="E14" i="4"/>
  <c r="D14" i="4"/>
  <c r="C14" i="4"/>
  <c r="C16" i="4" s="1"/>
  <c r="B14" i="4"/>
  <c r="F18" i="5" l="1"/>
  <c r="G3" i="6"/>
  <c r="H3" i="6" s="1"/>
  <c r="F4" i="6"/>
  <c r="F5" i="6" s="1"/>
  <c r="F11" i="6" s="1"/>
  <c r="F17" i="5"/>
  <c r="F15" i="6"/>
  <c r="D16" i="4"/>
  <c r="F14" i="6" l="1"/>
  <c r="E16" i="4"/>
  <c r="F16" i="4" l="1"/>
  <c r="G28" i="4" l="1"/>
  <c r="G36" i="4" s="1"/>
  <c r="G35" i="4" s="1"/>
  <c r="G24" i="4"/>
  <c r="H16" i="4"/>
  <c r="I16" i="4" l="1"/>
  <c r="J16" i="4" l="1"/>
  <c r="K16" i="4" l="1"/>
  <c r="L16" i="4" l="1"/>
</calcChain>
</file>

<file path=xl/sharedStrings.xml><?xml version="1.0" encoding="utf-8"?>
<sst xmlns="http://schemas.openxmlformats.org/spreadsheetml/2006/main" count="130" uniqueCount="100">
  <si>
    <t>Prepare Room</t>
  </si>
  <si>
    <t>Paint Trim</t>
  </si>
  <si>
    <t>Paint Ceiling</t>
  </si>
  <si>
    <t>Paint Walls</t>
  </si>
  <si>
    <t>Paint walls 2nd coat</t>
  </si>
  <si>
    <t>Clean UP</t>
  </si>
  <si>
    <t>Actual Cost</t>
  </si>
  <si>
    <t>Planned Value</t>
  </si>
  <si>
    <t>Earned Value</t>
  </si>
  <si>
    <t>PV</t>
  </si>
  <si>
    <t>EV</t>
  </si>
  <si>
    <t>AC</t>
  </si>
  <si>
    <t>Schedule Variance</t>
  </si>
  <si>
    <t>Cost Variance</t>
  </si>
  <si>
    <t>SV = EV - PV</t>
  </si>
  <si>
    <t>CV = EV - AC</t>
  </si>
  <si>
    <t>Sch Performance Index</t>
  </si>
  <si>
    <t>SPI = EV / PV</t>
  </si>
  <si>
    <t>Cost Performance Index</t>
  </si>
  <si>
    <t>CPI =  EV / AC</t>
  </si>
  <si>
    <t>days &gt;&gt;</t>
  </si>
  <si>
    <t>How much money?</t>
  </si>
  <si>
    <t>For what?</t>
  </si>
  <si>
    <t>By when?</t>
  </si>
  <si>
    <t>Cost</t>
  </si>
  <si>
    <t>Scope</t>
  </si>
  <si>
    <t>Time</t>
  </si>
  <si>
    <t>Q EV</t>
  </si>
  <si>
    <t>Process</t>
  </si>
  <si>
    <t>min</t>
  </si>
  <si>
    <t>Process EV</t>
  </si>
  <si>
    <t>PV for Q</t>
  </si>
  <si>
    <t>PV for Pr</t>
  </si>
  <si>
    <t>EV for Q</t>
  </si>
  <si>
    <t>EV for Pr</t>
  </si>
  <si>
    <t>AC fo Q</t>
  </si>
  <si>
    <t>AC for Pr</t>
  </si>
  <si>
    <t>PV Process</t>
  </si>
  <si>
    <t>SPI = EV/PV</t>
  </si>
  <si>
    <t>CPI = EV/AC</t>
  </si>
  <si>
    <t>SV = EV-PV</t>
  </si>
  <si>
    <t>CV = EV-AC</t>
  </si>
  <si>
    <t>Project</t>
  </si>
  <si>
    <t>Solve Question</t>
  </si>
  <si>
    <t>Read Process</t>
  </si>
  <si>
    <t>SV for Q = EV-PV</t>
  </si>
  <si>
    <t>SV for P = EV-PV</t>
  </si>
  <si>
    <t>SV of WP</t>
  </si>
  <si>
    <t>How much MONEY?</t>
  </si>
  <si>
    <t>For WHAT?</t>
  </si>
  <si>
    <t>by WHEN?</t>
  </si>
  <si>
    <t>Budget</t>
  </si>
  <si>
    <t>5th day</t>
  </si>
  <si>
    <t>BAC - Budget At Completion</t>
  </si>
  <si>
    <t>Planned</t>
  </si>
  <si>
    <t>Actual</t>
  </si>
  <si>
    <t>5th Day</t>
  </si>
  <si>
    <t>OK</t>
  </si>
  <si>
    <t>Not Ok</t>
  </si>
  <si>
    <t>Ok</t>
  </si>
  <si>
    <t>Future</t>
  </si>
  <si>
    <t>Present</t>
  </si>
  <si>
    <t>Cost   ;  Scope;  Staeholders</t>
  </si>
  <si>
    <t>Communication</t>
  </si>
  <si>
    <t>Time;   Quality</t>
  </si>
  <si>
    <t>Risk; HR  ; Procurement</t>
  </si>
  <si>
    <t>EAC</t>
  </si>
  <si>
    <t>= AC + [(BAC - EV)/Tcpi]</t>
  </si>
  <si>
    <t>Tcpi = To Complete Performance Index</t>
  </si>
  <si>
    <t>In short Tcpi means Expected CPI or Expected Cost Efficiency</t>
  </si>
  <si>
    <t>= AC + [(BAC - EV)/cpi*spi]</t>
  </si>
  <si>
    <t>= AC + [(BAC - EV)/0.76*0.95]</t>
  </si>
  <si>
    <t>(BAC - EV) / (EAC - AC)</t>
  </si>
  <si>
    <t>T-CPI =</t>
  </si>
  <si>
    <t>BAC - EAC</t>
  </si>
  <si>
    <t>VAC =</t>
  </si>
  <si>
    <t>EAC =</t>
  </si>
  <si>
    <t xml:space="preserve">2800 + </t>
  </si>
  <si>
    <t>2600/ 0.86</t>
  </si>
  <si>
    <t>At current performance i.e. T-CPI = CPI = 0.86</t>
  </si>
  <si>
    <t>[(BAC - EV) / Expected CPI]</t>
  </si>
  <si>
    <t xml:space="preserve">AC +  </t>
  </si>
  <si>
    <t>2600/ 0.5</t>
  </si>
  <si>
    <t>[(5000 - 2400) / 0.5]</t>
  </si>
  <si>
    <t>CV</t>
  </si>
  <si>
    <t xml:space="preserve">EAC = </t>
  </si>
  <si>
    <t>SV</t>
  </si>
  <si>
    <t>CPI</t>
  </si>
  <si>
    <t>Cost of (BAC - EV)</t>
  </si>
  <si>
    <t>SPI</t>
  </si>
  <si>
    <t>Cost of (Total Planned Work - Total Done Work)</t>
  </si>
  <si>
    <t>BAC</t>
  </si>
  <si>
    <t>Cost of Remaining Work</t>
  </si>
  <si>
    <t>Actual Spent So Far +</t>
  </si>
  <si>
    <t>EAC = ?</t>
  </si>
  <si>
    <t>Estimate At Completion</t>
  </si>
  <si>
    <t>What is ths expected / Forecasted / Predicted TOTAL at the End of the project</t>
  </si>
  <si>
    <t>As on 4th Month</t>
  </si>
  <si>
    <t>[(BAC - EV) / T.CPI]</t>
  </si>
  <si>
    <t>If T.CPI is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</si>
</sst>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9" fontId="0" fillId="0" borderId="0" xfId="0" applyNumberForma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0" fillId="4" borderId="0" xfId="0" applyFill="1"/>
    <xf numFmtId="0" fontId="9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left"/>
    </xf>
    <xf numFmtId="0" fontId="5" fillId="5" borderId="0" xfId="0" applyFont="1" applyFill="1"/>
    <xf numFmtId="0" fontId="0" fillId="5" borderId="2" xfId="0" quotePrefix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5" borderId="0" xfId="0" applyFill="1"/>
    <xf numFmtId="2" fontId="0" fillId="0" borderId="0" xfId="0" applyNumberFormat="1"/>
    <xf numFmtId="0" fontId="3" fillId="6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lang="en-IN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EV!$C$16:$L$16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575</c:v>
                </c:pt>
                <c:pt idx="3">
                  <c:v>950</c:v>
                </c:pt>
                <c:pt idx="4">
                  <c:v>1250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1650</c:v>
                </c:pt>
                <c:pt idx="9">
                  <c:v>1700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9792"/>
        <c:axId val="85891328"/>
      </c:lineChart>
      <c:catAx>
        <c:axId val="858897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85891328"/>
        <c:crosses val="autoZero"/>
        <c:auto val="1"/>
        <c:lblAlgn val="ctr"/>
        <c:lblOffset val="100"/>
        <c:noMultiLvlLbl val="0"/>
      </c:catAx>
      <c:valAx>
        <c:axId val="8589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85889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355600</xdr:colOff>
      <xdr:row>0</xdr:row>
      <xdr:rowOff>50800</xdr:rowOff>
    </xdr:from>
    <xdr:to>
      <xdr:col>21</xdr:col>
      <xdr:colOff>387350</xdr:colOff>
      <xdr:row>12</xdr:row>
      <xdr:rowOff>168910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140" zoomScaleNormal="140" workbookViewId="0">
      <selection activeCell="B12" sqref="B12"/>
    </sheetView>
  </sheetViews>
  <sheetFormatPr defaultRowHeight="15" x14ac:dyDescent="0.25"/>
  <cols>
    <col min="1" max="1" width="21.7109375" customWidth="1"/>
    <col min="2" max="3" width="5.140625" customWidth="1"/>
    <col min="4" max="4" width="5.5703125" customWidth="1"/>
    <col min="5" max="11" width="5.140625" customWidth="1"/>
    <col min="12" max="14" width="3.7109375" customWidth="1"/>
  </cols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 t="s">
        <v>0</v>
      </c>
      <c r="B2" s="4"/>
      <c r="C2" s="4"/>
      <c r="D2" s="1"/>
    </row>
    <row r="4" spans="1:11" x14ac:dyDescent="0.25">
      <c r="A4" t="s">
        <v>1</v>
      </c>
      <c r="D4" s="4"/>
      <c r="E4" s="4"/>
      <c r="H4" s="5"/>
      <c r="I4" s="5"/>
    </row>
    <row r="6" spans="1:11" x14ac:dyDescent="0.25">
      <c r="A6" t="s">
        <v>2</v>
      </c>
      <c r="F6" s="4"/>
      <c r="G6" s="4"/>
      <c r="H6" s="4"/>
      <c r="I6" s="5"/>
    </row>
    <row r="8" spans="1:11" x14ac:dyDescent="0.25">
      <c r="A8" t="s">
        <v>3</v>
      </c>
      <c r="D8" s="4"/>
      <c r="E8" s="4"/>
      <c r="F8" s="4"/>
      <c r="G8" s="4"/>
      <c r="H8" s="1"/>
    </row>
    <row r="10" spans="1:11" x14ac:dyDescent="0.25">
      <c r="A10" t="s">
        <v>4</v>
      </c>
      <c r="H10" s="4"/>
      <c r="I10" s="4"/>
    </row>
    <row r="12" spans="1:11" x14ac:dyDescent="0.25">
      <c r="A12" t="s">
        <v>5</v>
      </c>
      <c r="J12" s="4"/>
      <c r="K12" s="4"/>
    </row>
    <row r="15" spans="1:11" hidden="1" x14ac:dyDescent="0.25"/>
    <row r="16" spans="1:11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s="2" customFormat="1" x14ac:dyDescent="0.25"/>
    <row r="25" hidden="1" x14ac:dyDescent="0.25"/>
    <row r="26" hidden="1" x14ac:dyDescent="0.25"/>
    <row r="27" s="3" customFormat="1" x14ac:dyDescent="0.25"/>
    <row r="28" s="3" customFormat="1" hidden="1" x14ac:dyDescent="0.25"/>
    <row r="29" s="3" customFormat="1" hidden="1" x14ac:dyDescent="0.25"/>
    <row r="30" s="3" customFormat="1" hidden="1" x14ac:dyDescent="0.25"/>
    <row r="31" hidden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37" zoomScale="170" zoomScaleNormal="170" workbookViewId="0">
      <selection activeCell="B49" sqref="B49"/>
    </sheetView>
  </sheetViews>
  <sheetFormatPr defaultRowHeight="15" x14ac:dyDescent="0.25"/>
  <cols>
    <col min="1" max="1" width="17.85546875" customWidth="1"/>
    <col min="2" max="2" width="7.28515625" customWidth="1"/>
    <col min="3" max="12" width="6.5703125" customWidth="1"/>
    <col min="13" max="15" width="3.7109375" customWidth="1"/>
  </cols>
  <sheetData>
    <row r="1" spans="1:13" x14ac:dyDescent="0.25">
      <c r="A1">
        <v>0</v>
      </c>
      <c r="B1" t="s">
        <v>20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3" x14ac:dyDescent="0.25">
      <c r="B2" t="s">
        <v>24</v>
      </c>
      <c r="H2" s="15" t="s">
        <v>51</v>
      </c>
      <c r="I2" s="13" t="s">
        <v>54</v>
      </c>
      <c r="J2" s="13" t="s">
        <v>55</v>
      </c>
    </row>
    <row r="3" spans="1:13" x14ac:dyDescent="0.25">
      <c r="A3" t="s">
        <v>0</v>
      </c>
      <c r="B3" s="13">
        <v>200</v>
      </c>
      <c r="C3" s="27">
        <v>100</v>
      </c>
      <c r="D3" s="27">
        <v>100</v>
      </c>
      <c r="H3" s="14" t="s">
        <v>48</v>
      </c>
      <c r="I3" s="15">
        <v>1250</v>
      </c>
      <c r="J3" s="13">
        <v>1200</v>
      </c>
    </row>
    <row r="4" spans="1:13" x14ac:dyDescent="0.25">
      <c r="B4" s="6"/>
      <c r="H4" s="14" t="s">
        <v>49</v>
      </c>
      <c r="I4" s="15">
        <v>1250</v>
      </c>
      <c r="J4" s="13">
        <v>950</v>
      </c>
    </row>
    <row r="5" spans="1:13" x14ac:dyDescent="0.25">
      <c r="A5" t="s">
        <v>1</v>
      </c>
      <c r="B5" s="13">
        <v>150</v>
      </c>
      <c r="E5" s="27">
        <v>75</v>
      </c>
      <c r="F5" s="27">
        <v>75</v>
      </c>
      <c r="G5" s="6"/>
      <c r="H5" s="14" t="s">
        <v>50</v>
      </c>
      <c r="I5" s="15" t="s">
        <v>52</v>
      </c>
      <c r="J5" s="13" t="s">
        <v>56</v>
      </c>
    </row>
    <row r="6" spans="1:13" x14ac:dyDescent="0.25">
      <c r="B6" s="6"/>
      <c r="E6" s="6"/>
      <c r="F6" s="6"/>
      <c r="G6" s="6"/>
    </row>
    <row r="7" spans="1:13" x14ac:dyDescent="0.25">
      <c r="A7" t="s">
        <v>2</v>
      </c>
      <c r="B7" s="13">
        <v>450</v>
      </c>
      <c r="E7" s="27">
        <v>150</v>
      </c>
      <c r="F7" s="27">
        <v>150</v>
      </c>
      <c r="G7" s="27">
        <v>150</v>
      </c>
      <c r="H7" s="1"/>
    </row>
    <row r="8" spans="1:13" x14ac:dyDescent="0.25">
      <c r="B8" s="6"/>
      <c r="E8" s="6"/>
      <c r="F8" s="6"/>
      <c r="G8" s="6"/>
    </row>
    <row r="9" spans="1:13" x14ac:dyDescent="0.25">
      <c r="A9" t="s">
        <v>3</v>
      </c>
      <c r="B9" s="13">
        <v>600</v>
      </c>
      <c r="E9" s="27">
        <v>150</v>
      </c>
      <c r="F9" s="28">
        <v>150</v>
      </c>
      <c r="G9" s="28">
        <v>150</v>
      </c>
      <c r="H9" s="28">
        <v>150</v>
      </c>
      <c r="I9" s="1"/>
    </row>
    <row r="10" spans="1:13" x14ac:dyDescent="0.25">
      <c r="B10" s="6"/>
    </row>
    <row r="11" spans="1:13" x14ac:dyDescent="0.25">
      <c r="A11" t="s">
        <v>4</v>
      </c>
      <c r="B11" s="13">
        <v>200</v>
      </c>
      <c r="I11" s="28">
        <v>100</v>
      </c>
      <c r="J11" s="28">
        <v>100</v>
      </c>
    </row>
    <row r="12" spans="1:13" x14ac:dyDescent="0.25">
      <c r="B12" s="6"/>
    </row>
    <row r="13" spans="1:13" x14ac:dyDescent="0.25">
      <c r="A13" t="s">
        <v>5</v>
      </c>
      <c r="B13" s="13">
        <v>100</v>
      </c>
      <c r="K13" s="28">
        <v>50</v>
      </c>
      <c r="L13" s="28">
        <v>50</v>
      </c>
    </row>
    <row r="14" spans="1:13" x14ac:dyDescent="0.25">
      <c r="A14" t="s">
        <v>42</v>
      </c>
      <c r="B14" s="13">
        <f t="shared" ref="B14:F14" si="0">SUM(B3:B13)</f>
        <v>1700</v>
      </c>
      <c r="C14" s="13">
        <f t="shared" si="0"/>
        <v>100</v>
      </c>
      <c r="D14" s="13">
        <f t="shared" si="0"/>
        <v>100</v>
      </c>
      <c r="E14" s="13">
        <f t="shared" si="0"/>
        <v>375</v>
      </c>
      <c r="F14" s="13">
        <f t="shared" si="0"/>
        <v>375</v>
      </c>
      <c r="G14" s="13">
        <f t="shared" ref="G14:L14" si="1">SUM(G3:G13)</f>
        <v>300</v>
      </c>
      <c r="H14" s="13">
        <f>SUM(H6:H13)</f>
        <v>150</v>
      </c>
      <c r="I14" s="13">
        <f>SUM(I6:I13)</f>
        <v>100</v>
      </c>
      <c r="J14" s="13">
        <f>J11</f>
        <v>100</v>
      </c>
      <c r="K14" s="13">
        <f>K13</f>
        <v>50</v>
      </c>
      <c r="L14" s="13">
        <f t="shared" si="1"/>
        <v>50</v>
      </c>
    </row>
    <row r="15" spans="1:13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x14ac:dyDescent="0.25">
      <c r="A16" t="s">
        <v>7</v>
      </c>
      <c r="B16" t="s">
        <v>9</v>
      </c>
      <c r="C16" s="13">
        <f>C14</f>
        <v>100</v>
      </c>
      <c r="D16" s="13">
        <f>C16+D14</f>
        <v>200</v>
      </c>
      <c r="E16" s="13">
        <f>D16+E14</f>
        <v>575</v>
      </c>
      <c r="F16" s="13">
        <f>E16+F14</f>
        <v>950</v>
      </c>
      <c r="G16" s="13">
        <v>1250</v>
      </c>
      <c r="H16" s="13">
        <f>G16+H14</f>
        <v>1400</v>
      </c>
      <c r="I16" s="13">
        <f>H16+I14</f>
        <v>1500</v>
      </c>
      <c r="J16" s="13">
        <f>I16+J14</f>
        <v>1600</v>
      </c>
      <c r="K16" s="13">
        <f>J16+K14</f>
        <v>1650</v>
      </c>
      <c r="L16" s="13">
        <f>K16+L14</f>
        <v>1700</v>
      </c>
      <c r="M16" s="8" t="s">
        <v>53</v>
      </c>
    </row>
    <row r="17" spans="1:7" s="7" customFormat="1" x14ac:dyDescent="0.25">
      <c r="A17" s="7" t="s">
        <v>8</v>
      </c>
      <c r="B17" s="7" t="s">
        <v>10</v>
      </c>
      <c r="C17" s="7">
        <v>0</v>
      </c>
      <c r="D17" s="6"/>
      <c r="E17"/>
      <c r="F17" s="6"/>
      <c r="G17" s="7">
        <v>950</v>
      </c>
    </row>
    <row r="18" spans="1:7" s="3" customFormat="1" x14ac:dyDescent="0.25">
      <c r="A18" s="3" t="s">
        <v>6</v>
      </c>
      <c r="B18" s="3" t="s">
        <v>11</v>
      </c>
      <c r="C18" s="3">
        <v>100</v>
      </c>
      <c r="D18" s="6">
        <v>190</v>
      </c>
      <c r="E18">
        <v>700</v>
      </c>
      <c r="F18" s="6">
        <v>1050</v>
      </c>
      <c r="G18" s="3">
        <v>1000</v>
      </c>
    </row>
    <row r="20" spans="1:7" x14ac:dyDescent="0.25">
      <c r="A20" t="s">
        <v>21</v>
      </c>
      <c r="B20" t="s">
        <v>24</v>
      </c>
    </row>
    <row r="21" spans="1:7" x14ac:dyDescent="0.25">
      <c r="A21" t="s">
        <v>22</v>
      </c>
      <c r="B21" t="s">
        <v>25</v>
      </c>
    </row>
    <row r="22" spans="1:7" x14ac:dyDescent="0.25">
      <c r="A22" t="s">
        <v>23</v>
      </c>
      <c r="B22" t="s">
        <v>26</v>
      </c>
    </row>
    <row r="24" spans="1:7" x14ac:dyDescent="0.25">
      <c r="A24" t="s">
        <v>12</v>
      </c>
      <c r="B24" t="s">
        <v>14</v>
      </c>
      <c r="G24" s="12">
        <f>G17-G16</f>
        <v>-300</v>
      </c>
    </row>
    <row r="25" spans="1:7" x14ac:dyDescent="0.25">
      <c r="G25" s="12"/>
    </row>
    <row r="26" spans="1:7" x14ac:dyDescent="0.25">
      <c r="A26" t="s">
        <v>13</v>
      </c>
      <c r="B26" t="s">
        <v>15</v>
      </c>
      <c r="G26" s="12">
        <f>G17-G18</f>
        <v>-50</v>
      </c>
    </row>
    <row r="27" spans="1:7" x14ac:dyDescent="0.25">
      <c r="G27" s="12"/>
    </row>
    <row r="28" spans="1:7" x14ac:dyDescent="0.25">
      <c r="A28" t="s">
        <v>16</v>
      </c>
      <c r="B28" t="s">
        <v>17</v>
      </c>
      <c r="G28" s="12">
        <f>G17/G16</f>
        <v>0.76</v>
      </c>
    </row>
    <row r="29" spans="1:7" x14ac:dyDescent="0.25">
      <c r="G29" s="12"/>
    </row>
    <row r="30" spans="1:7" x14ac:dyDescent="0.25">
      <c r="A30" t="s">
        <v>18</v>
      </c>
      <c r="B30" t="s">
        <v>19</v>
      </c>
      <c r="G30" s="12">
        <f>G17/G18</f>
        <v>0.95</v>
      </c>
    </row>
    <row r="32" spans="1:7" x14ac:dyDescent="0.25">
      <c r="A32" t="s">
        <v>66</v>
      </c>
      <c r="B32" s="18" t="s">
        <v>67</v>
      </c>
      <c r="F32" t="s">
        <v>68</v>
      </c>
    </row>
    <row r="33" spans="2:7" x14ac:dyDescent="0.25">
      <c r="F33" t="s">
        <v>69</v>
      </c>
    </row>
    <row r="35" spans="2:7" x14ac:dyDescent="0.25">
      <c r="B35" s="18" t="s">
        <v>70</v>
      </c>
      <c r="G35">
        <f>750/G36</f>
        <v>1038.7811634349032</v>
      </c>
    </row>
    <row r="36" spans="2:7" x14ac:dyDescent="0.25">
      <c r="B36" s="18" t="s">
        <v>71</v>
      </c>
      <c r="G36">
        <f>G30*G28</f>
        <v>0.72199999999999998</v>
      </c>
    </row>
    <row r="37" spans="2:7" x14ac:dyDescent="0.25">
      <c r="G37">
        <f>1700/G30</f>
        <v>1789.4736842105265</v>
      </c>
    </row>
    <row r="38" spans="2:7" x14ac:dyDescent="0.25">
      <c r="G38">
        <f>89/1700</f>
        <v>5.2352941176470588E-2</v>
      </c>
    </row>
    <row r="39" spans="2:7" x14ac:dyDescent="0.25">
      <c r="G39">
        <f>1700-950</f>
        <v>750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60" zoomScaleNormal="160" workbookViewId="0">
      <selection activeCell="B5" sqref="B5"/>
    </sheetView>
  </sheetViews>
  <sheetFormatPr defaultRowHeight="15" x14ac:dyDescent="0.25"/>
  <cols>
    <col min="1" max="1" width="6.5703125" customWidth="1"/>
    <col min="2" max="2" width="8.7109375" customWidth="1"/>
    <col min="3" max="3" width="2.140625" customWidth="1"/>
    <col min="5" max="5" width="19" customWidth="1"/>
    <col min="6" max="6" width="27.140625" customWidth="1"/>
  </cols>
  <sheetData>
    <row r="1" spans="1:7" x14ac:dyDescent="0.25">
      <c r="A1" t="s">
        <v>97</v>
      </c>
      <c r="D1" s="10" t="s">
        <v>96</v>
      </c>
    </row>
    <row r="2" spans="1:7" x14ac:dyDescent="0.25">
      <c r="A2" t="s">
        <v>9</v>
      </c>
      <c r="B2">
        <v>3000</v>
      </c>
      <c r="D2" t="s">
        <v>95</v>
      </c>
    </row>
    <row r="3" spans="1:7" x14ac:dyDescent="0.25">
      <c r="A3" t="s">
        <v>10</v>
      </c>
      <c r="B3">
        <v>2400</v>
      </c>
      <c r="D3" t="s">
        <v>94</v>
      </c>
    </row>
    <row r="4" spans="1:7" x14ac:dyDescent="0.25">
      <c r="A4" t="s">
        <v>11</v>
      </c>
      <c r="B4">
        <v>2800</v>
      </c>
      <c r="D4" t="s">
        <v>85</v>
      </c>
      <c r="E4" t="s">
        <v>93</v>
      </c>
      <c r="F4" s="25" t="s">
        <v>92</v>
      </c>
    </row>
    <row r="5" spans="1:7" x14ac:dyDescent="0.25">
      <c r="A5" t="s">
        <v>91</v>
      </c>
      <c r="B5">
        <v>5000</v>
      </c>
      <c r="D5" t="s">
        <v>85</v>
      </c>
      <c r="E5" s="14" t="s">
        <v>81</v>
      </c>
      <c r="F5" s="25" t="s">
        <v>90</v>
      </c>
    </row>
    <row r="6" spans="1:7" x14ac:dyDescent="0.25">
      <c r="A6" t="s">
        <v>89</v>
      </c>
      <c r="B6" s="26">
        <f>B3/B2</f>
        <v>0.8</v>
      </c>
      <c r="D6" t="s">
        <v>85</v>
      </c>
      <c r="E6" s="14" t="s">
        <v>81</v>
      </c>
      <c r="F6" s="25" t="s">
        <v>88</v>
      </c>
    </row>
    <row r="7" spans="1:7" x14ac:dyDescent="0.25">
      <c r="A7" t="s">
        <v>87</v>
      </c>
      <c r="B7" s="26">
        <f>B3/B4</f>
        <v>0.8571428571428571</v>
      </c>
      <c r="D7" t="s">
        <v>85</v>
      </c>
      <c r="E7" s="14" t="s">
        <v>81</v>
      </c>
      <c r="F7" s="21" t="s">
        <v>80</v>
      </c>
    </row>
    <row r="8" spans="1:7" x14ac:dyDescent="0.25">
      <c r="A8" t="s">
        <v>86</v>
      </c>
      <c r="B8">
        <f>B3-B2</f>
        <v>-600</v>
      </c>
      <c r="D8" t="s">
        <v>85</v>
      </c>
      <c r="E8" s="14" t="s">
        <v>81</v>
      </c>
      <c r="F8" s="25" t="s">
        <v>98</v>
      </c>
    </row>
    <row r="9" spans="1:7" x14ac:dyDescent="0.25">
      <c r="A9" t="s">
        <v>84</v>
      </c>
      <c r="B9">
        <f>B3-B4</f>
        <v>-400</v>
      </c>
      <c r="F9" s="25" t="s">
        <v>99</v>
      </c>
    </row>
    <row r="10" spans="1:7" x14ac:dyDescent="0.25">
      <c r="E10" s="14" t="s">
        <v>77</v>
      </c>
      <c r="F10" s="25" t="s">
        <v>83</v>
      </c>
    </row>
    <row r="11" spans="1:7" x14ac:dyDescent="0.25">
      <c r="E11" s="14" t="s">
        <v>77</v>
      </c>
      <c r="F11" s="25" t="s">
        <v>82</v>
      </c>
    </row>
    <row r="12" spans="1:7" x14ac:dyDescent="0.25">
      <c r="D12" s="24" t="s">
        <v>76</v>
      </c>
      <c r="E12" s="23" t="s">
        <v>77</v>
      </c>
      <c r="F12" s="22">
        <v>5200</v>
      </c>
      <c r="G12">
        <v>8000</v>
      </c>
    </row>
    <row r="14" spans="1:7" x14ac:dyDescent="0.25">
      <c r="D14" t="s">
        <v>76</v>
      </c>
      <c r="E14" s="14" t="s">
        <v>81</v>
      </c>
      <c r="F14" s="21" t="s">
        <v>80</v>
      </c>
    </row>
    <row r="15" spans="1:7" x14ac:dyDescent="0.25">
      <c r="E15" s="14" t="s">
        <v>79</v>
      </c>
    </row>
    <row r="16" spans="1:7" x14ac:dyDescent="0.25">
      <c r="E16" s="14" t="s">
        <v>77</v>
      </c>
      <c r="F16" t="s">
        <v>78</v>
      </c>
    </row>
    <row r="17" spans="4:6" x14ac:dyDescent="0.25">
      <c r="E17" s="14" t="s">
        <v>77</v>
      </c>
      <c r="F17" s="20">
        <f>2600/0.86</f>
        <v>3023.2558139534885</v>
      </c>
    </row>
    <row r="18" spans="4:6" x14ac:dyDescent="0.25">
      <c r="D18" t="s">
        <v>76</v>
      </c>
      <c r="E18" s="19">
        <f>2800+F17</f>
        <v>5823.2558139534885</v>
      </c>
    </row>
    <row r="19" spans="4:6" x14ac:dyDescent="0.25">
      <c r="D19" t="s">
        <v>75</v>
      </c>
      <c r="E19" s="14" t="s">
        <v>74</v>
      </c>
    </row>
    <row r="20" spans="4:6" x14ac:dyDescent="0.25">
      <c r="E20" s="19">
        <f>B5-E18</f>
        <v>-823.25581395348854</v>
      </c>
    </row>
    <row r="22" spans="4:6" x14ac:dyDescent="0.25">
      <c r="D22" t="s">
        <v>73</v>
      </c>
      <c r="E22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3" zoomScale="140" zoomScaleNormal="140" workbookViewId="0">
      <selection activeCell="F9" sqref="F9"/>
    </sheetView>
  </sheetViews>
  <sheetFormatPr defaultRowHeight="15" x14ac:dyDescent="0.25"/>
  <cols>
    <col min="1" max="1" width="12.85546875" bestFit="1" customWidth="1"/>
  </cols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43</v>
      </c>
      <c r="B2">
        <v>10</v>
      </c>
      <c r="C2">
        <v>20</v>
      </c>
      <c r="D2">
        <v>30</v>
      </c>
      <c r="E2">
        <v>40</v>
      </c>
      <c r="F2">
        <v>50</v>
      </c>
    </row>
    <row r="3" spans="1:10" x14ac:dyDescent="0.25">
      <c r="A3" t="s">
        <v>44</v>
      </c>
      <c r="B3">
        <v>1</v>
      </c>
      <c r="C3">
        <v>2</v>
      </c>
      <c r="D3">
        <v>3</v>
      </c>
      <c r="E3">
        <v>4</v>
      </c>
      <c r="F3">
        <v>5</v>
      </c>
    </row>
    <row r="4" spans="1:10" x14ac:dyDescent="0.25">
      <c r="A4" t="s">
        <v>29</v>
      </c>
      <c r="F4">
        <f>2*F2</f>
        <v>100</v>
      </c>
    </row>
    <row r="5" spans="1:10" x14ac:dyDescent="0.25">
      <c r="A5" t="s">
        <v>29</v>
      </c>
      <c r="F5">
        <f>30*F3</f>
        <v>150</v>
      </c>
    </row>
    <row r="6" spans="1:10" x14ac:dyDescent="0.25">
      <c r="F6" s="10">
        <f>1*F4</f>
        <v>100</v>
      </c>
      <c r="G6" s="10" t="s">
        <v>31</v>
      </c>
    </row>
    <row r="7" spans="1:10" x14ac:dyDescent="0.25">
      <c r="F7" s="10">
        <f>2*F5</f>
        <v>300</v>
      </c>
      <c r="G7" s="10" t="s">
        <v>32</v>
      </c>
    </row>
    <row r="8" spans="1:10" x14ac:dyDescent="0.25">
      <c r="A8" t="s">
        <v>27</v>
      </c>
      <c r="F8">
        <v>45</v>
      </c>
    </row>
    <row r="9" spans="1:10" x14ac:dyDescent="0.25">
      <c r="A9" t="s">
        <v>30</v>
      </c>
      <c r="F9">
        <v>4</v>
      </c>
    </row>
    <row r="10" spans="1:10" x14ac:dyDescent="0.25">
      <c r="F10" s="8">
        <f>45*2*1</f>
        <v>90</v>
      </c>
      <c r="G10" s="8" t="s">
        <v>33</v>
      </c>
    </row>
    <row r="11" spans="1:10" x14ac:dyDescent="0.25">
      <c r="F11" s="8">
        <f>4*30*2</f>
        <v>240</v>
      </c>
      <c r="G11" s="8" t="s">
        <v>34</v>
      </c>
    </row>
    <row r="13" spans="1:10" x14ac:dyDescent="0.25">
      <c r="F13" s="9">
        <v>100</v>
      </c>
      <c r="G13" s="9" t="s">
        <v>35</v>
      </c>
    </row>
    <row r="14" spans="1:10" x14ac:dyDescent="0.25">
      <c r="F14" s="9">
        <v>250</v>
      </c>
      <c r="G14" s="9" t="s">
        <v>36</v>
      </c>
    </row>
    <row r="16" spans="1:10" x14ac:dyDescent="0.25">
      <c r="A16" t="s">
        <v>45</v>
      </c>
      <c r="F16">
        <f>F10-F6</f>
        <v>-10</v>
      </c>
    </row>
    <row r="17" spans="1:6" x14ac:dyDescent="0.25">
      <c r="A17" t="s">
        <v>46</v>
      </c>
      <c r="F17">
        <f>F11-F7</f>
        <v>-60</v>
      </c>
    </row>
    <row r="18" spans="1:6" x14ac:dyDescent="0.25">
      <c r="A18" t="s">
        <v>47</v>
      </c>
      <c r="F18">
        <f>F16+F17</f>
        <v>-70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160" zoomScaleNormal="160" workbookViewId="0"/>
  </sheetViews>
  <sheetFormatPr defaultRowHeight="15" x14ac:dyDescent="0.25"/>
  <cols>
    <col min="1" max="1" width="12.42578125" customWidth="1"/>
  </cols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37</v>
      </c>
      <c r="B3">
        <v>1</v>
      </c>
      <c r="C3">
        <f>C2+B3</f>
        <v>2</v>
      </c>
      <c r="D3">
        <f t="shared" ref="D3:H3" si="0">D2+C3</f>
        <v>3</v>
      </c>
      <c r="E3">
        <f t="shared" si="0"/>
        <v>4</v>
      </c>
      <c r="F3">
        <f t="shared" si="0"/>
        <v>5</v>
      </c>
      <c r="G3">
        <f t="shared" si="0"/>
        <v>6</v>
      </c>
      <c r="H3">
        <f t="shared" si="0"/>
        <v>7</v>
      </c>
    </row>
    <row r="4" spans="1:8" x14ac:dyDescent="0.25">
      <c r="F4">
        <f>F3*25</f>
        <v>125</v>
      </c>
      <c r="G4" t="s">
        <v>9</v>
      </c>
    </row>
    <row r="5" spans="1:8" x14ac:dyDescent="0.25">
      <c r="F5">
        <f>F4*10</f>
        <v>1250</v>
      </c>
    </row>
    <row r="6" spans="1:8" x14ac:dyDescent="0.25">
      <c r="F6" s="11">
        <v>3</v>
      </c>
    </row>
    <row r="7" spans="1:8" x14ac:dyDescent="0.25">
      <c r="F7" s="11">
        <f>F6*25</f>
        <v>75</v>
      </c>
      <c r="G7" t="s">
        <v>10</v>
      </c>
    </row>
    <row r="8" spans="1:8" x14ac:dyDescent="0.25">
      <c r="F8" s="11">
        <f>F7*10</f>
        <v>750</v>
      </c>
    </row>
    <row r="9" spans="1:8" x14ac:dyDescent="0.25">
      <c r="B9" s="3">
        <v>30</v>
      </c>
      <c r="C9" s="3">
        <v>40</v>
      </c>
      <c r="D9" s="3">
        <v>20</v>
      </c>
      <c r="E9" s="3">
        <v>25</v>
      </c>
      <c r="F9" s="3">
        <v>130</v>
      </c>
      <c r="G9" t="s">
        <v>11</v>
      </c>
    </row>
    <row r="10" spans="1:8" x14ac:dyDescent="0.25">
      <c r="F10" s="3">
        <v>1300</v>
      </c>
    </row>
    <row r="11" spans="1:8" x14ac:dyDescent="0.25">
      <c r="F11">
        <f>F8/F5</f>
        <v>0.6</v>
      </c>
      <c r="G11" t="s">
        <v>38</v>
      </c>
    </row>
    <row r="12" spans="1:8" x14ac:dyDescent="0.25">
      <c r="F12">
        <f>F8/F10</f>
        <v>0.57692307692307687</v>
      </c>
      <c r="G12" t="s">
        <v>39</v>
      </c>
    </row>
    <row r="14" spans="1:8" x14ac:dyDescent="0.25">
      <c r="F14">
        <f>F7-F4</f>
        <v>-50</v>
      </c>
      <c r="G14" t="s">
        <v>40</v>
      </c>
    </row>
    <row r="15" spans="1:8" x14ac:dyDescent="0.25">
      <c r="F15">
        <f>F7-F9</f>
        <v>-55</v>
      </c>
      <c r="G15" t="s">
        <v>41</v>
      </c>
    </row>
    <row r="18" spans="6:6" x14ac:dyDescent="0.25">
      <c r="F18">
        <f>7/1.2</f>
        <v>5.8333333333333339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3" max="4" width="46.42578125" customWidth="1"/>
  </cols>
  <sheetData>
    <row r="1" spans="1:4" ht="153.75" customHeight="1" x14ac:dyDescent="0.25">
      <c r="A1" s="29" t="s">
        <v>60</v>
      </c>
      <c r="B1" s="16" t="s">
        <v>58</v>
      </c>
      <c r="C1" s="17" t="s">
        <v>63</v>
      </c>
      <c r="D1" s="17" t="s">
        <v>64</v>
      </c>
    </row>
    <row r="2" spans="1:4" ht="153.75" customHeight="1" x14ac:dyDescent="0.25">
      <c r="A2" s="29"/>
      <c r="B2" s="16" t="s">
        <v>59</v>
      </c>
      <c r="C2" s="17" t="s">
        <v>62</v>
      </c>
      <c r="D2" s="17" t="s">
        <v>65</v>
      </c>
    </row>
    <row r="3" spans="1:4" ht="26.25" customHeight="1" x14ac:dyDescent="0.25">
      <c r="B3" s="16"/>
      <c r="C3" s="16" t="s">
        <v>57</v>
      </c>
      <c r="D3" s="16" t="s">
        <v>58</v>
      </c>
    </row>
    <row r="4" spans="1:4" ht="28.5" customHeight="1" x14ac:dyDescent="0.25">
      <c r="C4" s="29" t="s">
        <v>61</v>
      </c>
      <c r="D4" s="29"/>
    </row>
    <row r="5" spans="1:4" ht="153.75" customHeight="1" x14ac:dyDescent="0.25"/>
  </sheetData>
  <mergeCells count="2">
    <mergeCell ref="A1:A2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CPM</vt:lpstr>
      <vt:lpstr>EV</vt:lpstr>
      <vt:lpstr>Forcasting</vt:lpstr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Asmita</cp:lastModifiedBy>
  <dcterms:created xsi:type="dcterms:W3CDTF">2012-02-22T04:12:36Z</dcterms:created>
  <dcterms:modified xsi:type="dcterms:W3CDTF">2015-09-07T11:20:28Z</dcterms:modified>
</cp:coreProperties>
</file>