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an\docs\others\DB\Dropbox\Docs\Kiran\Git\PMI\PMI\PMP\"/>
    </mc:Choice>
  </mc:AlternateContent>
  <bookViews>
    <workbookView xWindow="0" yWindow="0" windowWidth="24000" windowHeight="87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F9" i="1"/>
  <c r="M5" i="1"/>
  <c r="M3" i="1"/>
  <c r="F3" i="1"/>
  <c r="W3" i="1"/>
  <c r="T3" i="1"/>
  <c r="V3" i="1"/>
  <c r="U3" i="1"/>
  <c r="S3" i="1"/>
  <c r="R3" i="1"/>
  <c r="Q3" i="1"/>
  <c r="P3" i="1"/>
  <c r="M10" i="1" l="1"/>
  <c r="M6" i="1" l="1"/>
  <c r="F6" i="1"/>
  <c r="V6" i="1"/>
  <c r="U6" i="1"/>
  <c r="T6" i="1"/>
  <c r="S6" i="1"/>
  <c r="R6" i="1"/>
  <c r="Q6" i="1"/>
  <c r="P6" i="1"/>
  <c r="AA6" i="1"/>
  <c r="M8" i="1"/>
  <c r="F8" i="1"/>
  <c r="V8" i="1"/>
  <c r="U8" i="1"/>
  <c r="T8" i="1"/>
  <c r="S8" i="1"/>
  <c r="R8" i="1"/>
  <c r="Q8" i="1"/>
  <c r="P8" i="1"/>
  <c r="A130" i="2"/>
  <c r="A129" i="2"/>
  <c r="A128" i="2"/>
  <c r="F4" i="1" l="1"/>
  <c r="Q4" i="1"/>
  <c r="P4" i="1"/>
  <c r="AA4" i="1"/>
  <c r="Z4" i="1"/>
  <c r="Y4" i="1"/>
  <c r="X4" i="1"/>
  <c r="W4" i="1"/>
  <c r="V4" i="1"/>
  <c r="U4" i="1"/>
  <c r="T4" i="1"/>
  <c r="F5" i="1"/>
  <c r="U5" i="1"/>
  <c r="T5" i="1"/>
  <c r="S5" i="1"/>
  <c r="R5" i="1"/>
  <c r="Q5" i="1"/>
  <c r="P5" i="1"/>
  <c r="F7" i="1" l="1"/>
  <c r="U7" i="1"/>
  <c r="T7" i="1"/>
  <c r="S7" i="1"/>
  <c r="R7" i="1"/>
  <c r="AE26" i="1" l="1"/>
  <c r="AE28" i="1" s="1"/>
  <c r="AD10" i="1"/>
  <c r="N26" i="1" l="1"/>
  <c r="N28" i="1" s="1"/>
  <c r="AA9" i="1"/>
  <c r="Z9" i="1"/>
  <c r="Y9" i="1"/>
  <c r="AD9" i="1" s="1"/>
  <c r="AD26" i="1" s="1"/>
  <c r="AD28" i="1" s="1"/>
  <c r="X9" i="1"/>
  <c r="Q9" i="1"/>
  <c r="P9" i="1"/>
  <c r="M9" i="1"/>
  <c r="M26" i="1" s="1"/>
  <c r="M28" i="1" s="1"/>
</calcChain>
</file>

<file path=xl/sharedStrings.xml><?xml version="1.0" encoding="utf-8"?>
<sst xmlns="http://schemas.openxmlformats.org/spreadsheetml/2006/main" count="479" uniqueCount="190">
  <si>
    <t>Skywire</t>
  </si>
  <si>
    <t>Roodlane</t>
  </si>
  <si>
    <t>Virtual Runner</t>
  </si>
  <si>
    <t>ITC</t>
  </si>
  <si>
    <t>Beverage Container Recycling</t>
  </si>
  <si>
    <t>Intenix</t>
  </si>
  <si>
    <t>Hitched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</si>
  <si>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</si>
  <si>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</si>
  <si>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</si>
  <si>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</si>
  <si>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</si>
  <si>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</si>
  <si>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</si>
  <si>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</si>
  <si>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</si>
  <si>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</si>
  <si>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</si>
  <si>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</si>
  <si>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</si>
  <si>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</si>
  <si>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</si>
  <si>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</si>
  <si>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</si>
  <si>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</si>
  <si>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</si>
  <si>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</si>
  <si>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</si>
  <si>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</si>
  <si>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</si>
  <si>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</si>
  <si>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</si>
  <si>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</si>
  <si>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</si>
  <si>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</si>
  <si>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</si>
  <si>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</si>
  <si>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</si>
  <si>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</si>
  <si>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</si>
  <si>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</si>
  <si>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</si>
  <si>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</si>
  <si>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</si>
  <si>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</si>
  <si>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</si>
  <si>
    <t>Report Details</t>
  </si>
  <si>
    <t>TimeSheet Report For: mahendra shewale</t>
  </si>
  <si>
    <t>Report Taken On: 8/31/2017 5:51:10 PM</t>
  </si>
  <si>
    <t>Date</t>
  </si>
  <si>
    <t>Project Name</t>
  </si>
  <si>
    <t>Task</t>
  </si>
  <si>
    <t>Associated TaskList</t>
  </si>
  <si>
    <t>Associated Milestone</t>
  </si>
  <si>
    <t>Owner</t>
  </si>
  <si>
    <t>Owner Mailid</t>
  </si>
  <si>
    <t>Notes</t>
  </si>
  <si>
    <t>Billing Status</t>
  </si>
  <si>
    <t>Type</t>
  </si>
  <si>
    <t>Airsweb .Net</t>
  </si>
  <si>
    <t>Client Chats/Calls/Walk throughs</t>
  </si>
  <si>
    <t>General</t>
  </si>
  <si>
    <t>None</t>
  </si>
  <si>
    <t>mahendra shewale</t>
  </si>
  <si>
    <t>mahendra.shewale@aressindia.net</t>
  </si>
  <si>
    <t>Attended call</t>
  </si>
  <si>
    <t>Discussion with kiran sir regarding new task</t>
  </si>
  <si>
    <t>Discussion with Carmine regarding observations about "Hover-over" task</t>
  </si>
  <si>
    <t>Billable</t>
  </si>
  <si>
    <t>Worked on setup Kier code branch on development server(230)</t>
  </si>
  <si>
    <t>Worked on additional code modification for monthly statistics navigation link</t>
  </si>
  <si>
    <t>Worked on preparation of database script for same</t>
  </si>
  <si>
    <t>Worked on unit testing on development instance of integrated code</t>
  </si>
  <si>
    <t>Worked on finding possible solution for page time issue at database level</t>
  </si>
  <si>
    <t>Worked on fixed timeout issue</t>
  </si>
  <si>
    <t xml:space="preserve">Worked on discussion with Carmine regarding tool tip related observation of DBPS &amp; DPS divisions </t>
  </si>
  <si>
    <t>Discussion with team regarding new task</t>
  </si>
  <si>
    <t>Integrate Hover-over changes on Kier brach</t>
  </si>
  <si>
    <t>Development</t>
  </si>
  <si>
    <t>Worked on checkout Kier code branch and setup the code locally.</t>
  </si>
  <si>
    <t>Worked on integrate â€œHover- Overâ€ change on â€œKierâ€ code branch on all required summary pages</t>
  </si>
  <si>
    <t>Worked on unit testing on local instance of integrated code</t>
  </si>
  <si>
    <t>observed the timeout issue in "Kier" database while integration of hover-over code on "Monthly Statistics" navigation link of "Show MST Summary" button</t>
  </si>
  <si>
    <t>Working on finding possible solution for this to fixed the issu</t>
  </si>
  <si>
    <t>Discussion with kiran sir regarding bug bugs status</t>
  </si>
  <si>
    <t>Project Management Activity</t>
  </si>
  <si>
    <t>Worked on discussion with QA regarding those bugs which are under ready for QA column on TFS</t>
  </si>
  <si>
    <t>Discussion with kiran sir</t>
  </si>
  <si>
    <t>Discussion wit QA regarding fixed bugs</t>
  </si>
  <si>
    <t>Worked on code modification for issue number: 24393 (NGF - Additional Contractor - Contractor used while adding PTW, should not appear again while selecting from Add Additional Contractor pop up)</t>
  </si>
  <si>
    <t>Worked on code checking and debugging for issue number: 24498 (NGF - Permit Edit - If user clicks on "Next(update)" gets error message "Specialist Permit Checklist has not been completed". However, all the check boxes are selected under "Specialist Permit Checklist")</t>
  </si>
  <si>
    <t>Worked on unit testing on local instance</t>
  </si>
  <si>
    <t>Permit to work Implementation - NGF Module</t>
  </si>
  <si>
    <t>Discussion with kiran sir regarding task status</t>
  </si>
  <si>
    <t>Worked on verifying all NGF database scripts on new database instance</t>
  </si>
  <si>
    <t>Worked on testing of PTW worked flow on new instance</t>
  </si>
  <si>
    <t>Discussion with carmine regarding system bugs</t>
  </si>
  <si>
    <t>Worked on fixed PTW summary bug</t>
  </si>
  <si>
    <t>Worked on modify the database stored procedure for same</t>
  </si>
  <si>
    <t>Worked on checking and debugging issue and discussion with carmine (bug number: 24384, 24398, )</t>
  </si>
  <si>
    <t>Worked on unit testing of system bugs</t>
  </si>
  <si>
    <t>Discussion wit QA regarding bug issues</t>
  </si>
  <si>
    <t>Worked on checking add/edit list functionality in NGF solution, page is not render properly while add/edit the list</t>
  </si>
  <si>
    <t xml:space="preserve">Worked on moving dependency table data from standard5 to NGF </t>
  </si>
  <si>
    <t>Worked on update database script for add/edit list related changes on TFS and shared folder</t>
  </si>
  <si>
    <t>Discussion with QA regarding Security access tab and PTW list changes</t>
  </si>
  <si>
    <t>Discussion with QA regarding security access and PTW list changes</t>
  </si>
  <si>
    <t>Worked on code deployment and unit testing on local instance</t>
  </si>
  <si>
    <t>Worked on fixed security access tab pagination issue</t>
  </si>
  <si>
    <t>Worked on code check in and script for same</t>
  </si>
  <si>
    <t>Worked on moving Standard5 PTW list and its dependencies to NGF.</t>
  </si>
  <si>
    <t>Worked on preparing database script for same</t>
  </si>
  <si>
    <t>Worked on unit testing</t>
  </si>
  <si>
    <t xml:space="preserve">Attended call </t>
  </si>
  <si>
    <t xml:space="preserve">Discussion with kiran sir regarding task status </t>
  </si>
  <si>
    <t>Discussion with carmine regarding special permit checklist</t>
  </si>
  <si>
    <t>Worked on unit testing of security access -&gt; user add/edit functionality</t>
  </si>
  <si>
    <t>Worked on preparing database script and check in related code on TFS for the same</t>
  </si>
  <si>
    <t xml:space="preserve">Worked on analysis of moving PTW related list and their dependencies </t>
  </si>
  <si>
    <t>Worked listing dependencies tables</t>
  </si>
  <si>
    <t>Working on preparing database script for same</t>
  </si>
  <si>
    <t>Worked on issue fixes</t>
  </si>
  <si>
    <t xml:space="preserve">Worked on analysis of PTW section of standard5 user detail page. </t>
  </si>
  <si>
    <t>Worked on compare database structure and UI part of user detail page in Standard5 and NGF.</t>
  </si>
  <si>
    <t>Worked on modification of UI of ad_userdetails.aspx page as per standard 5</t>
  </si>
  <si>
    <t xml:space="preserve">Worked on adding database stored procedure </t>
  </si>
  <si>
    <t>Worked on code checking and debugging for assigned type of permit to 'ssladmin' user</t>
  </si>
  <si>
    <t>Worked on code checking and debugging of update permit functionality</t>
  </si>
  <si>
    <t>Worked on modification at database level. (reference script: NGF 16082017 - 007. DB script for all standard 5 PTW related Dependencies)</t>
  </si>
  <si>
    <t>Worked on PTW  TFS code checkout and test on separate database instance of all recent changes.</t>
  </si>
  <si>
    <t>Worked on checking and debugging below bugs- 24388, 24393, 24384, 24397,24398, 24400</t>
  </si>
  <si>
    <t>Worked on discussion with QA regarding PTW issues</t>
  </si>
  <si>
    <t>Worked on fixed below listed bugs â€“ 24395, 24396, 24385, 24387</t>
  </si>
  <si>
    <t>Attended call regarding TFS with Jimmy and team</t>
  </si>
  <si>
    <t>Attended call, regarding PTW QA issue with carmine</t>
  </si>
  <si>
    <t>Worked on PTW summary issue raised by QA, preparing data base script to move list_generic data rows to NGF</t>
  </si>
  <si>
    <t>Worked on testing PTW module with new database instance with updated dependency script</t>
  </si>
  <si>
    <t>Working on mail sent functionality for contractors</t>
  </si>
  <si>
    <t>PTW module showcase call with client</t>
  </si>
  <si>
    <t>Worked on upgrade PTW module script</t>
  </si>
  <si>
    <t>Discussion with QA about PTW module work flow</t>
  </si>
  <si>
    <t>Working on testing script and code on new database instance</t>
  </si>
  <si>
    <t>Worked on code checked in to TFS</t>
  </si>
  <si>
    <t>Worked on fixed manage contract issue, modified autocomplete.js</t>
  </si>
  <si>
    <t>Worked on compare NGF PTW module positive work flow with standard5</t>
  </si>
  <si>
    <t>Worked on fixed class file accessibility issue</t>
  </si>
  <si>
    <t>Working on update database script, merged all PTW module related stuff into single file</t>
  </si>
  <si>
    <t xml:space="preserve">    Attended call</t>
  </si>
  <si>
    <t xml:space="preserve">    Discussion with kiran sir regarding task status</t>
  </si>
  <si>
    <t xml:space="preserve">    Discussion with QA regarding PTW module of NGF</t>
  </si>
  <si>
    <t xml:space="preserve">    Worked on PTW code checking to TFS</t>
  </si>
  <si>
    <t xml:space="preserve">    Worked on preparing database script for moving the PTW related database stuff from standard 5 to NGF</t>
  </si>
  <si>
    <t xml:space="preserve">    Worked on code modifications before TFS checking</t>
  </si>
  <si>
    <t xml:space="preserve">    Working on manage contractor functionality</t>
  </si>
  <si>
    <t>Discussion with QA regarding PTW module of NGF</t>
  </si>
  <si>
    <t>Worked on code modification for file attachment issue of manage company contractor &amp; company contractor</t>
  </si>
  <si>
    <t>Worked on preparing database script for deleting NGF PTW related database stuff and update TFS task</t>
  </si>
  <si>
    <t>Worked on comparing functional flow of PTW module of Standard5 &amp; NGF</t>
  </si>
  <si>
    <t>Discussion with carmine about PDF save and Gembox spreadsheet dll version issue, upgrading the standard 5 dll to NGF as per discussion with carmine</t>
  </si>
  <si>
    <t>Discussion with Carmine about names space ambiguity issue</t>
  </si>
  <si>
    <t>Worked on code modification to resolved the namespace ambiguity for contractor detail page and graph filter page</t>
  </si>
  <si>
    <t>Working on auto complete issues while entering permit</t>
  </si>
  <si>
    <t>Discussion with kiran sir regarding task staus</t>
  </si>
  <si>
    <t xml:space="preserve">Discussion with carmine about petersdatepackage issue </t>
  </si>
  <si>
    <t>Worked on Home page ptw links</t>
  </si>
  <si>
    <t>Worked on modification and adding required changes on below mentions links</t>
  </si>
  <si>
    <t xml:space="preserve">Discussion with kiran sir regarding task status and issues </t>
  </si>
  <si>
    <t xml:space="preserve">Worked on issue fixes </t>
  </si>
  <si>
    <t xml:space="preserve">Worked on compare Permission class of standard 5 and NGF solution and made changes in NGF permission class as required. </t>
  </si>
  <si>
    <t xml:space="preserve">Worked on compare database related changes and made changes as required </t>
  </si>
  <si>
    <t xml:space="preserve">Worked on checking all menu's and its functionality of NGF PTW module as per standard 5 PTW module </t>
  </si>
  <si>
    <t>Discussion with kiran sir regarding task issue</t>
  </si>
  <si>
    <t>Worked on analysis of PTW related task code changes and copy these code and paste into NGF solution</t>
  </si>
  <si>
    <t>Worked on modify database tables related to PTW module for NGF solution</t>
  </si>
  <si>
    <t>Worked on fixes issue after code addition into NGF solution</t>
  </si>
  <si>
    <t>Working on Permission issue of PTW module</t>
  </si>
  <si>
    <t>Bug</t>
  </si>
  <si>
    <t>Module</t>
  </si>
  <si>
    <t>UM-15999 24396 - Standard5 PTW summary page filter modification</t>
  </si>
  <si>
    <t>Worked on discussion with QA regarding bugs under ready for QA column</t>
  </si>
  <si>
    <t>Worked on fixed bug number 24396</t>
  </si>
  <si>
    <t>Worked on analysis of existing code and database stored procedure</t>
  </si>
  <si>
    <t>Worked on modification of code for same</t>
  </si>
  <si>
    <t>Worked on discussion with QA of functional changes</t>
  </si>
  <si>
    <t>UM-15956 System Bug: 24393 NGF - Additional Contractor - Contractor used while adding PTW, should not appear again while selecting from Add Additional Contractor pop up</t>
  </si>
  <si>
    <t>Worked on code modification for above issue</t>
  </si>
  <si>
    <t>Worked on fixed different scenarios suggested by QA</t>
  </si>
  <si>
    <t>Worked on unit testing of above changes on local instance</t>
  </si>
  <si>
    <t>Working on fixed filter issue of PTW summary page, as per new scenario suggested by QA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</si>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</sst>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/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workbookViewId="0">
      <pane ySplit="2" topLeftCell="A3" activePane="bottomLeft" state="frozen"/>
      <selection pane="bottomLeft" activeCell="C10" sqref="C10:D10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10.14062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1:31" x14ac:dyDescent="0.25">
      <c r="P1" s="18" t="s">
        <v>20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31" s="7" customFormat="1" x14ac:dyDescent="0.25">
      <c r="C2" s="5" t="s">
        <v>18</v>
      </c>
      <c r="D2" s="5" t="s">
        <v>19</v>
      </c>
      <c r="E2" s="5" t="s">
        <v>28</v>
      </c>
      <c r="F2" s="5" t="s">
        <v>27</v>
      </c>
      <c r="G2" s="5" t="s">
        <v>44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21</v>
      </c>
      <c r="N2" s="5" t="s">
        <v>45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39</v>
      </c>
      <c r="AA2" s="5" t="s">
        <v>40</v>
      </c>
      <c r="AD2" s="5" t="s">
        <v>21</v>
      </c>
      <c r="AE2" s="5" t="s">
        <v>45</v>
      </c>
    </row>
    <row r="3" spans="1:31" x14ac:dyDescent="0.25">
      <c r="A3">
        <v>1</v>
      </c>
      <c r="B3" s="12" t="s">
        <v>0</v>
      </c>
      <c r="C3" s="13">
        <v>41639</v>
      </c>
      <c r="D3" s="13">
        <v>41883</v>
      </c>
      <c r="E3" s="14">
        <v>206</v>
      </c>
      <c r="F3" s="14">
        <f>E3*9.5</f>
        <v>1957</v>
      </c>
      <c r="G3" s="14">
        <v>8</v>
      </c>
      <c r="H3" s="14">
        <v>12</v>
      </c>
      <c r="I3" s="14">
        <v>46</v>
      </c>
      <c r="J3" s="14">
        <v>12</v>
      </c>
      <c r="K3" s="14">
        <v>179</v>
      </c>
      <c r="L3" s="14">
        <v>8</v>
      </c>
      <c r="M3" s="16">
        <f>SUM(H3:L3)</f>
        <v>257</v>
      </c>
      <c r="N3" s="14">
        <v>6</v>
      </c>
      <c r="P3">
        <f>31-5</f>
        <v>26</v>
      </c>
      <c r="Q3">
        <f>28-4</f>
        <v>24</v>
      </c>
      <c r="R3">
        <f>31-6</f>
        <v>25</v>
      </c>
      <c r="S3">
        <f>30-4</f>
        <v>26</v>
      </c>
      <c r="T3">
        <f>31-5</f>
        <v>26</v>
      </c>
      <c r="U3">
        <f>30-5</f>
        <v>25</v>
      </c>
      <c r="V3">
        <f>31-4</f>
        <v>27</v>
      </c>
      <c r="W3">
        <f>31-6</f>
        <v>25</v>
      </c>
      <c r="X3">
        <v>1</v>
      </c>
      <c r="AA3">
        <v>1</v>
      </c>
      <c r="AD3" s="8">
        <v>300</v>
      </c>
      <c r="AE3" s="8">
        <v>6</v>
      </c>
    </row>
    <row r="4" spans="1:31" x14ac:dyDescent="0.25">
      <c r="A4">
        <v>2</v>
      </c>
      <c r="B4" s="12" t="s">
        <v>1</v>
      </c>
      <c r="C4" s="13">
        <v>41414</v>
      </c>
      <c r="D4" s="13">
        <v>41687</v>
      </c>
      <c r="E4" s="14">
        <v>229</v>
      </c>
      <c r="F4" s="14">
        <f>E4*8</f>
        <v>1832</v>
      </c>
      <c r="G4" s="14">
        <v>9</v>
      </c>
      <c r="H4" s="14">
        <v>23</v>
      </c>
      <c r="I4" s="14">
        <v>67</v>
      </c>
      <c r="J4" s="14">
        <v>79</v>
      </c>
      <c r="K4" s="14">
        <v>130</v>
      </c>
      <c r="L4" s="14">
        <v>14</v>
      </c>
      <c r="M4" s="14">
        <v>313</v>
      </c>
      <c r="N4" s="14">
        <v>9</v>
      </c>
      <c r="P4">
        <f>31-4</f>
        <v>27</v>
      </c>
      <c r="Q4">
        <f>17-3</f>
        <v>14</v>
      </c>
      <c r="T4">
        <f>11-1</f>
        <v>10</v>
      </c>
      <c r="U4">
        <f>30-5</f>
        <v>25</v>
      </c>
      <c r="V4">
        <f>31-4</f>
        <v>27</v>
      </c>
      <c r="W4">
        <f>31-5</f>
        <v>26</v>
      </c>
      <c r="X4">
        <f>30-6</f>
        <v>24</v>
      </c>
      <c r="Y4">
        <f>31-6</f>
        <v>25</v>
      </c>
      <c r="Z4">
        <f>30-4</f>
        <v>26</v>
      </c>
      <c r="AA4">
        <f>31-6</f>
        <v>25</v>
      </c>
      <c r="AD4" s="8">
        <v>250</v>
      </c>
      <c r="AE4" s="8">
        <v>8</v>
      </c>
    </row>
    <row r="5" spans="1:31" x14ac:dyDescent="0.25">
      <c r="A5">
        <v>3</v>
      </c>
      <c r="B5" s="12" t="s">
        <v>2</v>
      </c>
      <c r="C5" s="13">
        <v>40567</v>
      </c>
      <c r="D5" s="15">
        <v>40715</v>
      </c>
      <c r="E5" s="14">
        <v>126</v>
      </c>
      <c r="F5" s="14">
        <f>E5*8</f>
        <v>1008</v>
      </c>
      <c r="G5" s="14">
        <v>5</v>
      </c>
      <c r="H5" s="14">
        <v>9</v>
      </c>
      <c r="I5" s="14">
        <v>22</v>
      </c>
      <c r="J5" s="14">
        <v>710</v>
      </c>
      <c r="K5" s="14">
        <v>4</v>
      </c>
      <c r="L5" s="14">
        <v>13</v>
      </c>
      <c r="M5" s="14">
        <f>SUM(H5:L5)</f>
        <v>758</v>
      </c>
      <c r="N5" s="14">
        <v>5</v>
      </c>
      <c r="P5">
        <f>8-2</f>
        <v>6</v>
      </c>
      <c r="Q5">
        <f>28-4</f>
        <v>24</v>
      </c>
      <c r="R5">
        <f>31-5</f>
        <v>26</v>
      </c>
      <c r="S5">
        <f>30-4</f>
        <v>26</v>
      </c>
      <c r="T5">
        <f>31-5</f>
        <v>26</v>
      </c>
      <c r="U5">
        <f>21-3</f>
        <v>18</v>
      </c>
      <c r="AD5" s="8">
        <v>600</v>
      </c>
      <c r="AE5" s="8">
        <v>6</v>
      </c>
    </row>
    <row r="6" spans="1:31" x14ac:dyDescent="0.25">
      <c r="A6">
        <v>4</v>
      </c>
      <c r="B6" s="12" t="s">
        <v>3</v>
      </c>
      <c r="C6" s="13">
        <v>42345</v>
      </c>
      <c r="D6" s="15">
        <v>42579</v>
      </c>
      <c r="E6" s="14">
        <v>197</v>
      </c>
      <c r="F6" s="14">
        <f>E6*9</f>
        <v>1773</v>
      </c>
      <c r="G6" s="14">
        <v>8</v>
      </c>
      <c r="H6" s="14">
        <v>24</v>
      </c>
      <c r="I6" s="14">
        <v>88</v>
      </c>
      <c r="J6" s="14">
        <v>28</v>
      </c>
      <c r="K6" s="14">
        <v>148</v>
      </c>
      <c r="L6" s="14">
        <v>16</v>
      </c>
      <c r="M6" s="16">
        <f>SUM(H6:L6)</f>
        <v>304</v>
      </c>
      <c r="N6" s="14">
        <v>8</v>
      </c>
      <c r="P6">
        <f>31-6</f>
        <v>25</v>
      </c>
      <c r="Q6">
        <f>29-4</f>
        <v>25</v>
      </c>
      <c r="R6">
        <f>31-5</f>
        <v>26</v>
      </c>
      <c r="S6">
        <f>30-4</f>
        <v>26</v>
      </c>
      <c r="T6">
        <f>31-6</f>
        <v>25</v>
      </c>
      <c r="U6">
        <f>30-4</f>
        <v>26</v>
      </c>
      <c r="V6">
        <f>28-4</f>
        <v>24</v>
      </c>
      <c r="AA6">
        <f>25-5</f>
        <v>20</v>
      </c>
      <c r="AD6" s="8">
        <v>350</v>
      </c>
      <c r="AE6" s="8">
        <v>8</v>
      </c>
    </row>
    <row r="7" spans="1:31" x14ac:dyDescent="0.25">
      <c r="A7">
        <v>5</v>
      </c>
      <c r="B7" s="12" t="s">
        <v>4</v>
      </c>
      <c r="C7" s="13">
        <v>41349</v>
      </c>
      <c r="D7" s="13">
        <v>41443</v>
      </c>
      <c r="E7" s="14">
        <v>79</v>
      </c>
      <c r="F7" s="14">
        <f>E7*8</f>
        <v>632</v>
      </c>
      <c r="G7" s="14">
        <v>3</v>
      </c>
      <c r="H7" s="14">
        <v>6</v>
      </c>
      <c r="I7" s="14">
        <v>42</v>
      </c>
      <c r="J7" s="14">
        <v>568</v>
      </c>
      <c r="K7" s="14">
        <v>12</v>
      </c>
      <c r="L7" s="14">
        <v>8</v>
      </c>
      <c r="M7" s="16">
        <f>SUM(H7:L7)</f>
        <v>636</v>
      </c>
      <c r="N7" s="14">
        <v>2</v>
      </c>
      <c r="R7">
        <f>15-3</f>
        <v>12</v>
      </c>
      <c r="S7">
        <f>30-4</f>
        <v>26</v>
      </c>
      <c r="T7">
        <f>31-5</f>
        <v>26</v>
      </c>
      <c r="U7">
        <f>18-3</f>
        <v>15</v>
      </c>
      <c r="AD7" s="8">
        <v>400</v>
      </c>
      <c r="AE7" s="8">
        <v>2</v>
      </c>
    </row>
    <row r="8" spans="1:31" x14ac:dyDescent="0.25">
      <c r="A8">
        <v>6</v>
      </c>
      <c r="B8" s="12" t="s">
        <v>5</v>
      </c>
      <c r="C8" s="13">
        <v>39829</v>
      </c>
      <c r="D8" s="13">
        <v>40024</v>
      </c>
      <c r="E8" s="14">
        <v>167</v>
      </c>
      <c r="F8" s="14">
        <f>E8*8</f>
        <v>1336</v>
      </c>
      <c r="G8" s="14">
        <v>7</v>
      </c>
      <c r="H8" s="14">
        <v>4</v>
      </c>
      <c r="I8" s="14">
        <v>40</v>
      </c>
      <c r="J8" s="14">
        <v>1039</v>
      </c>
      <c r="K8" s="14"/>
      <c r="L8" s="14"/>
      <c r="M8" s="16">
        <f>SUM(H8:L8)</f>
        <v>1083</v>
      </c>
      <c r="N8" s="14">
        <v>7</v>
      </c>
      <c r="P8">
        <f>16-3</f>
        <v>13</v>
      </c>
      <c r="Q8">
        <f>28-4</f>
        <v>24</v>
      </c>
      <c r="R8">
        <f>31-6</f>
        <v>25</v>
      </c>
      <c r="S8">
        <f>30-4</f>
        <v>26</v>
      </c>
      <c r="T8">
        <f>31-5</f>
        <v>26</v>
      </c>
      <c r="U8">
        <f>30-4</f>
        <v>26</v>
      </c>
      <c r="V8">
        <f>31-4</f>
        <v>27</v>
      </c>
      <c r="AD8" s="8">
        <v>500</v>
      </c>
      <c r="AE8" s="8">
        <v>6</v>
      </c>
    </row>
    <row r="9" spans="1:31" x14ac:dyDescent="0.25">
      <c r="A9">
        <v>7</v>
      </c>
      <c r="B9" s="12" t="s">
        <v>6</v>
      </c>
      <c r="C9" s="13">
        <v>40779</v>
      </c>
      <c r="D9" s="13">
        <v>40952</v>
      </c>
      <c r="E9" s="16">
        <v>142</v>
      </c>
      <c r="F9" s="14">
        <f>E9*8</f>
        <v>1136</v>
      </c>
      <c r="G9" s="16">
        <v>6</v>
      </c>
      <c r="H9" s="16">
        <v>0</v>
      </c>
      <c r="I9" s="16">
        <v>156</v>
      </c>
      <c r="J9" s="16">
        <v>793</v>
      </c>
      <c r="K9" s="16">
        <v>16</v>
      </c>
      <c r="L9" s="16">
        <v>24</v>
      </c>
      <c r="M9" s="16">
        <f>SUM(H9:L9)</f>
        <v>989</v>
      </c>
      <c r="N9" s="17">
        <v>6</v>
      </c>
      <c r="P9">
        <f>31-6</f>
        <v>25</v>
      </c>
      <c r="Q9">
        <f>12-2</f>
        <v>10</v>
      </c>
      <c r="W9">
        <v>7</v>
      </c>
      <c r="X9">
        <f>30-5</f>
        <v>25</v>
      </c>
      <c r="Y9">
        <f>31-6</f>
        <v>25</v>
      </c>
      <c r="Z9">
        <f>30-7</f>
        <v>23</v>
      </c>
      <c r="AA9">
        <f>31-4</f>
        <v>27</v>
      </c>
      <c r="AD9" s="4">
        <f>SUM(Y9:AC9)</f>
        <v>75</v>
      </c>
      <c r="AE9" s="1">
        <v>5</v>
      </c>
    </row>
    <row r="10" spans="1:31" x14ac:dyDescent="0.25">
      <c r="A10">
        <v>8</v>
      </c>
      <c r="B10" s="12" t="s">
        <v>17</v>
      </c>
      <c r="C10" s="13">
        <v>42804</v>
      </c>
      <c r="D10" s="13">
        <v>42975</v>
      </c>
      <c r="E10" s="14" t="s">
        <v>41</v>
      </c>
      <c r="F10" s="14">
        <v>172.5</v>
      </c>
      <c r="G10" s="14">
        <v>6</v>
      </c>
      <c r="H10" s="14">
        <v>12</v>
      </c>
      <c r="I10" s="14">
        <v>23</v>
      </c>
      <c r="J10" s="14">
        <v>16.5</v>
      </c>
      <c r="K10" s="14">
        <v>129</v>
      </c>
      <c r="L10" s="14"/>
      <c r="M10" s="16">
        <f>SUM(H10:L10)</f>
        <v>180.5</v>
      </c>
      <c r="N10" s="14"/>
      <c r="R10">
        <v>24</v>
      </c>
      <c r="S10">
        <v>23</v>
      </c>
      <c r="T10">
        <v>23</v>
      </c>
      <c r="U10">
        <v>35</v>
      </c>
      <c r="V10">
        <v>35</v>
      </c>
      <c r="W10">
        <v>32.5</v>
      </c>
      <c r="AD10" s="4">
        <f>SUM(Y10:AC10)</f>
        <v>0</v>
      </c>
      <c r="AE10" s="8">
        <v>6</v>
      </c>
    </row>
    <row r="11" spans="1:31" x14ac:dyDescent="0.25">
      <c r="AD11" s="8"/>
      <c r="AE11" s="8"/>
    </row>
    <row r="12" spans="1:31" x14ac:dyDescent="0.25">
      <c r="AD12" s="8"/>
      <c r="AE12" s="8"/>
    </row>
    <row r="13" spans="1:31" x14ac:dyDescent="0.25">
      <c r="AD13" s="8"/>
      <c r="AE13" s="8"/>
    </row>
    <row r="14" spans="1:31" x14ac:dyDescent="0.25">
      <c r="A14">
        <v>10</v>
      </c>
      <c r="B14" t="s">
        <v>7</v>
      </c>
      <c r="AD14" s="8">
        <v>150</v>
      </c>
      <c r="AE14" s="8">
        <v>8</v>
      </c>
    </row>
    <row r="15" spans="1:31" x14ac:dyDescent="0.25">
      <c r="A15">
        <v>11</v>
      </c>
      <c r="B15" t="s">
        <v>8</v>
      </c>
      <c r="C15" s="3">
        <v>42622</v>
      </c>
      <c r="D15" s="3">
        <v>42776</v>
      </c>
      <c r="E15" s="8" t="s">
        <v>41</v>
      </c>
      <c r="F15" s="2">
        <v>42</v>
      </c>
      <c r="H15" s="2">
        <v>3</v>
      </c>
      <c r="I15" s="2">
        <v>13</v>
      </c>
      <c r="K15" s="2">
        <v>22</v>
      </c>
      <c r="L15" s="2">
        <v>4</v>
      </c>
      <c r="P15">
        <v>12</v>
      </c>
      <c r="Q15">
        <v>3</v>
      </c>
      <c r="X15">
        <v>43</v>
      </c>
      <c r="Y15">
        <v>5</v>
      </c>
      <c r="Z15">
        <v>7</v>
      </c>
      <c r="AA15">
        <v>9</v>
      </c>
      <c r="AD15" s="8">
        <v>175</v>
      </c>
      <c r="AE15" s="8">
        <v>6</v>
      </c>
    </row>
    <row r="16" spans="1:31" x14ac:dyDescent="0.25">
      <c r="A16">
        <v>12</v>
      </c>
      <c r="B16" t="s">
        <v>9</v>
      </c>
      <c r="AD16" s="8">
        <v>60</v>
      </c>
      <c r="AE16" s="8">
        <v>2</v>
      </c>
    </row>
    <row r="17" spans="1:31" x14ac:dyDescent="0.25">
      <c r="A17">
        <v>13</v>
      </c>
      <c r="B17" t="s">
        <v>10</v>
      </c>
      <c r="AD17" s="8">
        <v>250</v>
      </c>
      <c r="AE17" s="8">
        <v>3</v>
      </c>
    </row>
    <row r="18" spans="1:31" x14ac:dyDescent="0.25">
      <c r="A18">
        <v>14</v>
      </c>
      <c r="B18" t="s">
        <v>11</v>
      </c>
      <c r="C18" s="3">
        <v>42853</v>
      </c>
      <c r="D18" s="3">
        <v>42976</v>
      </c>
      <c r="E18" s="2" t="s">
        <v>41</v>
      </c>
      <c r="F18" s="2">
        <v>91</v>
      </c>
      <c r="G18" s="2">
        <v>4</v>
      </c>
      <c r="H18" s="2">
        <v>14</v>
      </c>
      <c r="I18" s="2">
        <v>32</v>
      </c>
      <c r="J18" s="2">
        <v>2</v>
      </c>
      <c r="K18" s="2">
        <v>39</v>
      </c>
      <c r="L18" s="2">
        <v>4</v>
      </c>
      <c r="N18" s="2">
        <v>0</v>
      </c>
      <c r="S18">
        <v>24</v>
      </c>
      <c r="T18">
        <v>23</v>
      </c>
      <c r="U18">
        <v>10</v>
      </c>
      <c r="V18">
        <v>10</v>
      </c>
      <c r="W18">
        <v>24</v>
      </c>
      <c r="AD18" s="8">
        <v>75</v>
      </c>
      <c r="AE18" s="8">
        <v>4</v>
      </c>
    </row>
    <row r="19" spans="1:31" x14ac:dyDescent="0.25">
      <c r="A19">
        <v>15</v>
      </c>
      <c r="B19" t="s">
        <v>12</v>
      </c>
      <c r="AD19" s="8">
        <v>125</v>
      </c>
      <c r="AE19" s="8">
        <v>4</v>
      </c>
    </row>
    <row r="20" spans="1:31" x14ac:dyDescent="0.25">
      <c r="A20">
        <v>16</v>
      </c>
      <c r="B20" t="s">
        <v>13</v>
      </c>
      <c r="AD20" s="8">
        <v>60</v>
      </c>
      <c r="AE20" s="8">
        <v>2</v>
      </c>
    </row>
    <row r="21" spans="1:31" x14ac:dyDescent="0.25">
      <c r="AD21" s="8"/>
      <c r="AE21" s="8"/>
    </row>
    <row r="22" spans="1:31" x14ac:dyDescent="0.25">
      <c r="A22">
        <v>17</v>
      </c>
      <c r="B22" t="s">
        <v>14</v>
      </c>
      <c r="C22" s="3">
        <v>42697</v>
      </c>
      <c r="D22" s="3">
        <v>42752</v>
      </c>
      <c r="E22" s="2" t="s">
        <v>41</v>
      </c>
      <c r="F22" s="2">
        <v>42</v>
      </c>
      <c r="G22" s="2">
        <v>2</v>
      </c>
      <c r="H22" s="2">
        <v>2</v>
      </c>
      <c r="I22" s="2">
        <v>14</v>
      </c>
      <c r="J22" s="2">
        <v>5</v>
      </c>
      <c r="K22" s="2">
        <v>19</v>
      </c>
      <c r="L22" s="2">
        <v>2</v>
      </c>
      <c r="P22">
        <v>19</v>
      </c>
      <c r="Q22">
        <v>21</v>
      </c>
      <c r="Z22">
        <v>1.5</v>
      </c>
      <c r="AA22">
        <v>13</v>
      </c>
      <c r="AD22" s="8">
        <v>100</v>
      </c>
      <c r="AE22" s="8">
        <v>3</v>
      </c>
    </row>
    <row r="23" spans="1:31" x14ac:dyDescent="0.25">
      <c r="A23">
        <v>18</v>
      </c>
      <c r="B23" t="s">
        <v>15</v>
      </c>
      <c r="C23" s="3">
        <v>42817</v>
      </c>
      <c r="D23" s="3">
        <v>42879</v>
      </c>
      <c r="E23" s="8" t="s">
        <v>41</v>
      </c>
      <c r="F23" s="2">
        <v>109</v>
      </c>
      <c r="G23" s="2">
        <v>2</v>
      </c>
      <c r="H23" s="2">
        <v>4</v>
      </c>
      <c r="I23" s="2">
        <v>28</v>
      </c>
      <c r="K23" s="2">
        <v>69</v>
      </c>
      <c r="L23" s="2">
        <v>8</v>
      </c>
      <c r="N23" s="2">
        <v>0</v>
      </c>
      <c r="R23">
        <v>16</v>
      </c>
      <c r="S23">
        <v>51</v>
      </c>
      <c r="T23">
        <v>42</v>
      </c>
      <c r="AD23" s="8">
        <v>80</v>
      </c>
      <c r="AE23" s="8">
        <v>2</v>
      </c>
    </row>
    <row r="24" spans="1:31" x14ac:dyDescent="0.25">
      <c r="A24">
        <v>19</v>
      </c>
      <c r="B24" t="s">
        <v>16</v>
      </c>
      <c r="C24" s="3">
        <v>42690</v>
      </c>
      <c r="D24" s="3">
        <v>42832</v>
      </c>
      <c r="E24" s="8" t="s">
        <v>41</v>
      </c>
      <c r="F24" s="2">
        <v>134</v>
      </c>
      <c r="G24" s="2">
        <v>5</v>
      </c>
      <c r="H24" s="2">
        <v>6</v>
      </c>
      <c r="I24" s="2">
        <v>38</v>
      </c>
      <c r="J24" s="2">
        <v>6</v>
      </c>
      <c r="K24" s="2">
        <v>74</v>
      </c>
      <c r="L24" s="2">
        <v>10</v>
      </c>
      <c r="N24" s="2">
        <v>0</v>
      </c>
      <c r="P24">
        <v>16</v>
      </c>
      <c r="Q24">
        <v>23</v>
      </c>
      <c r="R24">
        <v>31</v>
      </c>
      <c r="S24">
        <v>22</v>
      </c>
      <c r="Z24">
        <v>22</v>
      </c>
      <c r="AA24">
        <v>20</v>
      </c>
      <c r="AD24" s="8">
        <v>200</v>
      </c>
      <c r="AE24" s="8">
        <v>6</v>
      </c>
    </row>
    <row r="25" spans="1:31" x14ac:dyDescent="0.25">
      <c r="AD25" s="8"/>
      <c r="AE25" s="8"/>
    </row>
    <row r="26" spans="1:31" x14ac:dyDescent="0.25">
      <c r="L26" s="5" t="s">
        <v>42</v>
      </c>
      <c r="M26" s="5">
        <f>SUM(M3:M24)</f>
        <v>4520.5</v>
      </c>
      <c r="N26" s="5">
        <f>SUM(N3:N24)</f>
        <v>43</v>
      </c>
      <c r="AD26" s="5">
        <f>SUM(AD3:AD24)</f>
        <v>3750</v>
      </c>
      <c r="AE26" s="5">
        <f>SUM(AE3:AE24)</f>
        <v>87</v>
      </c>
    </row>
    <row r="27" spans="1:31" x14ac:dyDescent="0.25">
      <c r="AD27" s="8"/>
      <c r="AE27" s="8"/>
    </row>
    <row r="28" spans="1:31" x14ac:dyDescent="0.25">
      <c r="L28" s="6" t="s">
        <v>43</v>
      </c>
      <c r="M28" s="6">
        <f>4500-M26</f>
        <v>-20.5</v>
      </c>
      <c r="N28" s="6">
        <f>36-N26</f>
        <v>-7</v>
      </c>
      <c r="AD28" s="6">
        <f>4500-AD26</f>
        <v>750</v>
      </c>
      <c r="AE28" s="6">
        <f>36-AE26</f>
        <v>-51</v>
      </c>
    </row>
    <row r="29" spans="1:31" x14ac:dyDescent="0.25">
      <c r="AD29" s="8"/>
      <c r="AE29" s="8"/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52" workbookViewId="0">
      <selection activeCell="G9" sqref="G9"/>
    </sheetView>
  </sheetViews>
  <sheetFormatPr defaultRowHeight="15" x14ac:dyDescent="0.25"/>
  <sheetData>
    <row r="1" spans="1:11" x14ac:dyDescent="0.25">
      <c r="A1" t="s">
        <v>46</v>
      </c>
    </row>
    <row r="2" spans="1:11" x14ac:dyDescent="0.25">
      <c r="A2" t="s">
        <v>47</v>
      </c>
    </row>
    <row r="3" spans="1:11" x14ac:dyDescent="0.25">
      <c r="A3" t="s">
        <v>48</v>
      </c>
    </row>
    <row r="5" spans="1:11" x14ac:dyDescent="0.25">
      <c r="A5" t="s">
        <v>49</v>
      </c>
      <c r="B5" t="s">
        <v>50</v>
      </c>
      <c r="C5" t="s">
        <v>51</v>
      </c>
      <c r="D5" t="s">
        <v>21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11" x14ac:dyDescent="0.25">
      <c r="A6" s="9">
        <v>42977</v>
      </c>
      <c r="B6" t="s">
        <v>59</v>
      </c>
      <c r="C6" t="s">
        <v>60</v>
      </c>
      <c r="D6" s="10">
        <v>6.25E-2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</row>
    <row r="7" spans="1:11" x14ac:dyDescent="0.25">
      <c r="A7" t="s">
        <v>66</v>
      </c>
    </row>
    <row r="8" spans="1:11" x14ac:dyDescent="0.25">
      <c r="A8" t="s">
        <v>67</v>
      </c>
      <c r="B8" t="s">
        <v>68</v>
      </c>
      <c r="C8" t="s">
        <v>51</v>
      </c>
    </row>
    <row r="9" spans="1:11" x14ac:dyDescent="0.25">
      <c r="A9" s="9">
        <v>42977</v>
      </c>
      <c r="B9" t="s">
        <v>59</v>
      </c>
      <c r="C9" t="s">
        <v>60</v>
      </c>
      <c r="D9" s="10">
        <v>0.33333333333333331</v>
      </c>
      <c r="E9" t="s">
        <v>61</v>
      </c>
      <c r="F9" t="s">
        <v>62</v>
      </c>
      <c r="G9" t="s">
        <v>63</v>
      </c>
      <c r="H9" t="s">
        <v>64</v>
      </c>
      <c r="I9" t="s">
        <v>69</v>
      </c>
    </row>
    <row r="10" spans="1:11" x14ac:dyDescent="0.25">
      <c r="A10" t="s">
        <v>70</v>
      </c>
    </row>
    <row r="11" spans="1:11" x14ac:dyDescent="0.25">
      <c r="A11" t="s">
        <v>71</v>
      </c>
    </row>
    <row r="12" spans="1:11" x14ac:dyDescent="0.25">
      <c r="A12" t="s">
        <v>72</v>
      </c>
    </row>
    <row r="13" spans="1:11" x14ac:dyDescent="0.25">
      <c r="A13" t="s">
        <v>73</v>
      </c>
    </row>
    <row r="14" spans="1:11" x14ac:dyDescent="0.25">
      <c r="A14" t="s">
        <v>74</v>
      </c>
    </row>
    <row r="15" spans="1:11" x14ac:dyDescent="0.25">
      <c r="A15" t="s">
        <v>75</v>
      </c>
      <c r="B15" t="s">
        <v>68</v>
      </c>
      <c r="C15" t="s">
        <v>51</v>
      </c>
    </row>
    <row r="16" spans="1:11" x14ac:dyDescent="0.25">
      <c r="A16" s="9">
        <v>42976</v>
      </c>
      <c r="B16" t="s">
        <v>59</v>
      </c>
      <c r="C16" t="s">
        <v>60</v>
      </c>
      <c r="D16" s="10">
        <v>4.1666666666666664E-2</v>
      </c>
      <c r="E16" t="s">
        <v>61</v>
      </c>
      <c r="F16" t="s">
        <v>62</v>
      </c>
      <c r="G16" t="s">
        <v>63</v>
      </c>
      <c r="H16" t="s">
        <v>64</v>
      </c>
      <c r="I16" t="s">
        <v>65</v>
      </c>
    </row>
    <row r="17" spans="1:11" x14ac:dyDescent="0.25">
      <c r="A17" t="s">
        <v>76</v>
      </c>
      <c r="B17" t="s">
        <v>68</v>
      </c>
      <c r="C17" t="s">
        <v>51</v>
      </c>
    </row>
    <row r="18" spans="1:11" x14ac:dyDescent="0.25">
      <c r="A18" s="9">
        <v>42976</v>
      </c>
      <c r="B18" t="s">
        <v>59</v>
      </c>
      <c r="C18" t="s">
        <v>77</v>
      </c>
      <c r="D18" s="10">
        <v>0.375</v>
      </c>
      <c r="E18" t="s">
        <v>78</v>
      </c>
      <c r="F18" t="s">
        <v>62</v>
      </c>
      <c r="G18" t="s">
        <v>63</v>
      </c>
      <c r="H18" t="s">
        <v>64</v>
      </c>
      <c r="I18" t="s">
        <v>79</v>
      </c>
    </row>
    <row r="19" spans="1:11" x14ac:dyDescent="0.25">
      <c r="A19" t="s">
        <v>80</v>
      </c>
    </row>
    <row r="20" spans="1:11" x14ac:dyDescent="0.25">
      <c r="A20" t="s">
        <v>81</v>
      </c>
    </row>
    <row r="21" spans="1:11" x14ac:dyDescent="0.25">
      <c r="A21" t="s">
        <v>82</v>
      </c>
    </row>
    <row r="22" spans="1:11" x14ac:dyDescent="0.25">
      <c r="A22" t="s">
        <v>83</v>
      </c>
      <c r="B22" t="s">
        <v>68</v>
      </c>
      <c r="C22" t="s">
        <v>51</v>
      </c>
    </row>
    <row r="23" spans="1:11" x14ac:dyDescent="0.25">
      <c r="A23" s="9">
        <v>42972</v>
      </c>
      <c r="B23" t="s">
        <v>59</v>
      </c>
      <c r="C23" t="s">
        <v>60</v>
      </c>
      <c r="D23" s="10">
        <v>4.1666666666666664E-2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</row>
    <row r="24" spans="1:11" x14ac:dyDescent="0.25">
      <c r="A24" t="s">
        <v>84</v>
      </c>
      <c r="B24" t="s">
        <v>68</v>
      </c>
      <c r="C24" t="s">
        <v>51</v>
      </c>
    </row>
    <row r="25" spans="1:11" x14ac:dyDescent="0.25">
      <c r="A25" s="9">
        <v>42972</v>
      </c>
      <c r="B25" t="s">
        <v>59</v>
      </c>
      <c r="C25" t="s">
        <v>85</v>
      </c>
      <c r="D25" s="10">
        <v>4.1666666666666664E-2</v>
      </c>
      <c r="E25" t="s">
        <v>61</v>
      </c>
      <c r="F25" t="s">
        <v>62</v>
      </c>
      <c r="G25" t="s">
        <v>63</v>
      </c>
      <c r="H25" t="s">
        <v>64</v>
      </c>
      <c r="I25" t="s">
        <v>86</v>
      </c>
      <c r="J25" t="s">
        <v>68</v>
      </c>
      <c r="K25" t="s">
        <v>51</v>
      </c>
    </row>
    <row r="26" spans="1:11" x14ac:dyDescent="0.25">
      <c r="A26" s="9">
        <v>42971</v>
      </c>
      <c r="B26" t="s">
        <v>59</v>
      </c>
      <c r="C26" t="s">
        <v>85</v>
      </c>
      <c r="D26" s="10">
        <v>1.2499999999999999E-2</v>
      </c>
      <c r="E26" t="s">
        <v>61</v>
      </c>
      <c r="F26" t="s">
        <v>62</v>
      </c>
      <c r="G26" t="s">
        <v>63</v>
      </c>
      <c r="H26" t="s">
        <v>64</v>
      </c>
      <c r="I26" t="s">
        <v>87</v>
      </c>
    </row>
    <row r="27" spans="1:11" x14ac:dyDescent="0.25">
      <c r="A27" t="s">
        <v>88</v>
      </c>
      <c r="B27" t="s">
        <v>68</v>
      </c>
      <c r="C27" t="s">
        <v>51</v>
      </c>
    </row>
    <row r="28" spans="1:11" x14ac:dyDescent="0.25">
      <c r="A28" s="9">
        <v>42971</v>
      </c>
      <c r="B28" t="s">
        <v>59</v>
      </c>
      <c r="C28" t="s">
        <v>85</v>
      </c>
      <c r="D28" s="10">
        <v>0.38750000000000001</v>
      </c>
      <c r="E28" t="s">
        <v>61</v>
      </c>
      <c r="F28" t="s">
        <v>62</v>
      </c>
      <c r="G28" t="s">
        <v>63</v>
      </c>
      <c r="H28" t="s">
        <v>64</v>
      </c>
      <c r="I28" t="s">
        <v>89</v>
      </c>
    </row>
    <row r="29" spans="1:11" x14ac:dyDescent="0.25">
      <c r="A29" t="s">
        <v>90</v>
      </c>
    </row>
    <row r="30" spans="1:11" x14ac:dyDescent="0.25">
      <c r="A30" t="s">
        <v>91</v>
      </c>
      <c r="B30" t="s">
        <v>68</v>
      </c>
      <c r="C30" t="s">
        <v>51</v>
      </c>
    </row>
    <row r="31" spans="1:11" x14ac:dyDescent="0.25">
      <c r="A31" s="9">
        <v>42970</v>
      </c>
      <c r="B31" t="s">
        <v>59</v>
      </c>
      <c r="C31" t="s">
        <v>92</v>
      </c>
      <c r="D31" s="10">
        <v>0.17916666666666667</v>
      </c>
      <c r="E31" t="s">
        <v>78</v>
      </c>
      <c r="F31" t="s">
        <v>62</v>
      </c>
      <c r="G31" t="s">
        <v>63</v>
      </c>
      <c r="H31" t="s">
        <v>64</v>
      </c>
      <c r="I31" t="s">
        <v>65</v>
      </c>
    </row>
    <row r="32" spans="1:11" x14ac:dyDescent="0.25">
      <c r="A32" t="s">
        <v>93</v>
      </c>
    </row>
    <row r="33" spans="1:9" x14ac:dyDescent="0.25">
      <c r="A33" t="s">
        <v>94</v>
      </c>
    </row>
    <row r="34" spans="1:9" x14ac:dyDescent="0.25">
      <c r="A34" t="s">
        <v>95</v>
      </c>
      <c r="B34" t="s">
        <v>68</v>
      </c>
      <c r="C34" t="s">
        <v>51</v>
      </c>
    </row>
    <row r="35" spans="1:9" x14ac:dyDescent="0.25">
      <c r="A35" s="9">
        <v>42970</v>
      </c>
      <c r="B35" t="s">
        <v>59</v>
      </c>
      <c r="C35" t="s">
        <v>92</v>
      </c>
      <c r="D35" s="10">
        <v>0.22083333333333333</v>
      </c>
      <c r="E35" t="s">
        <v>78</v>
      </c>
      <c r="F35" t="s">
        <v>62</v>
      </c>
      <c r="G35" t="s">
        <v>63</v>
      </c>
      <c r="H35" t="s">
        <v>64</v>
      </c>
      <c r="I35" t="s">
        <v>96</v>
      </c>
    </row>
    <row r="36" spans="1:9" x14ac:dyDescent="0.25">
      <c r="A36" t="s">
        <v>97</v>
      </c>
    </row>
    <row r="37" spans="1:9" x14ac:dyDescent="0.25">
      <c r="A37" t="s">
        <v>98</v>
      </c>
    </row>
    <row r="38" spans="1:9" x14ac:dyDescent="0.25">
      <c r="A38" t="s">
        <v>99</v>
      </c>
    </row>
    <row r="39" spans="1:9" x14ac:dyDescent="0.25">
      <c r="A39" t="s">
        <v>100</v>
      </c>
      <c r="B39" t="s">
        <v>68</v>
      </c>
      <c r="C39" t="s">
        <v>51</v>
      </c>
    </row>
    <row r="40" spans="1:9" x14ac:dyDescent="0.25">
      <c r="A40" s="9">
        <v>42969</v>
      </c>
      <c r="B40" t="s">
        <v>59</v>
      </c>
      <c r="C40" t="s">
        <v>92</v>
      </c>
      <c r="D40" s="10">
        <v>5.4166666666666669E-2</v>
      </c>
      <c r="E40" t="s">
        <v>78</v>
      </c>
      <c r="F40" t="s">
        <v>62</v>
      </c>
      <c r="G40" t="s">
        <v>63</v>
      </c>
      <c r="H40" t="s">
        <v>64</v>
      </c>
      <c r="I40" t="s">
        <v>65</v>
      </c>
    </row>
    <row r="41" spans="1:9" x14ac:dyDescent="0.25">
      <c r="A41" t="s">
        <v>87</v>
      </c>
    </row>
    <row r="42" spans="1:9" x14ac:dyDescent="0.25">
      <c r="A42" t="s">
        <v>101</v>
      </c>
      <c r="B42" t="s">
        <v>68</v>
      </c>
      <c r="C42" t="s">
        <v>51</v>
      </c>
    </row>
    <row r="43" spans="1:9" x14ac:dyDescent="0.25">
      <c r="A43" s="9">
        <v>42969</v>
      </c>
      <c r="B43" t="s">
        <v>59</v>
      </c>
      <c r="C43" t="s">
        <v>92</v>
      </c>
      <c r="D43" s="10">
        <v>0.34583333333333338</v>
      </c>
      <c r="E43" t="s">
        <v>78</v>
      </c>
      <c r="F43" t="s">
        <v>62</v>
      </c>
      <c r="G43" t="s">
        <v>63</v>
      </c>
      <c r="H43" t="s">
        <v>64</v>
      </c>
      <c r="I43" t="s">
        <v>102</v>
      </c>
    </row>
    <row r="44" spans="1:9" x14ac:dyDescent="0.25">
      <c r="A44" t="s">
        <v>103</v>
      </c>
    </row>
    <row r="45" spans="1:9" x14ac:dyDescent="0.25">
      <c r="A45" t="s">
        <v>104</v>
      </c>
    </row>
    <row r="46" spans="1:9" x14ac:dyDescent="0.25">
      <c r="A46" t="s">
        <v>105</v>
      </c>
    </row>
    <row r="47" spans="1:9" x14ac:dyDescent="0.25">
      <c r="A47" t="s">
        <v>91</v>
      </c>
      <c r="B47" t="s">
        <v>68</v>
      </c>
      <c r="C47" t="s">
        <v>51</v>
      </c>
    </row>
    <row r="48" spans="1:9" x14ac:dyDescent="0.25">
      <c r="A48" s="9">
        <v>42968</v>
      </c>
      <c r="B48" t="s">
        <v>59</v>
      </c>
      <c r="C48" t="s">
        <v>92</v>
      </c>
      <c r="D48" s="10">
        <v>8.3333333333333329E-2</v>
      </c>
      <c r="E48" t="s">
        <v>78</v>
      </c>
      <c r="F48" t="s">
        <v>62</v>
      </c>
      <c r="G48" t="s">
        <v>63</v>
      </c>
      <c r="H48" t="s">
        <v>64</v>
      </c>
      <c r="I48" t="s">
        <v>65</v>
      </c>
    </row>
    <row r="49" spans="1:11" x14ac:dyDescent="0.25">
      <c r="A49" t="s">
        <v>87</v>
      </c>
    </row>
    <row r="50" spans="1:11" x14ac:dyDescent="0.25">
      <c r="A50" t="s">
        <v>106</v>
      </c>
      <c r="B50" t="s">
        <v>68</v>
      </c>
      <c r="C50" t="s">
        <v>51</v>
      </c>
    </row>
    <row r="51" spans="1:11" x14ac:dyDescent="0.25">
      <c r="A51" s="9">
        <v>42968</v>
      </c>
      <c r="B51" t="s">
        <v>59</v>
      </c>
      <c r="C51" t="s">
        <v>92</v>
      </c>
      <c r="D51" s="10">
        <v>8.3333333333333329E-2</v>
      </c>
      <c r="E51" t="s">
        <v>78</v>
      </c>
      <c r="F51" t="s">
        <v>62</v>
      </c>
      <c r="G51" t="s">
        <v>63</v>
      </c>
      <c r="H51" t="s">
        <v>64</v>
      </c>
      <c r="I51" t="s">
        <v>107</v>
      </c>
      <c r="J51" t="s">
        <v>68</v>
      </c>
      <c r="K51" t="s">
        <v>51</v>
      </c>
    </row>
    <row r="52" spans="1:11" x14ac:dyDescent="0.25">
      <c r="A52" s="9">
        <v>42968</v>
      </c>
      <c r="B52" t="s">
        <v>59</v>
      </c>
      <c r="C52" t="s">
        <v>92</v>
      </c>
      <c r="D52" s="10">
        <v>5.4166666666666669E-2</v>
      </c>
      <c r="E52" t="s">
        <v>78</v>
      </c>
      <c r="F52" t="s">
        <v>62</v>
      </c>
      <c r="G52" t="s">
        <v>63</v>
      </c>
      <c r="H52" t="s">
        <v>64</v>
      </c>
      <c r="I52" t="s">
        <v>108</v>
      </c>
    </row>
    <row r="53" spans="1:11" x14ac:dyDescent="0.25">
      <c r="A53" t="s">
        <v>109</v>
      </c>
      <c r="B53" t="s">
        <v>68</v>
      </c>
      <c r="C53" t="s">
        <v>51</v>
      </c>
    </row>
    <row r="54" spans="1:11" x14ac:dyDescent="0.25">
      <c r="A54" s="9">
        <v>42968</v>
      </c>
      <c r="B54" t="s">
        <v>59</v>
      </c>
      <c r="C54" t="s">
        <v>92</v>
      </c>
      <c r="D54" s="10">
        <v>0.20833333333333334</v>
      </c>
      <c r="E54" t="s">
        <v>78</v>
      </c>
      <c r="F54" t="s">
        <v>62</v>
      </c>
      <c r="G54" t="s">
        <v>63</v>
      </c>
      <c r="H54" t="s">
        <v>64</v>
      </c>
      <c r="I54" t="s">
        <v>110</v>
      </c>
    </row>
    <row r="55" spans="1:11" x14ac:dyDescent="0.25">
      <c r="A55" t="s">
        <v>111</v>
      </c>
    </row>
    <row r="56" spans="1:11" x14ac:dyDescent="0.25">
      <c r="A56" t="s">
        <v>112</v>
      </c>
      <c r="B56" t="s">
        <v>68</v>
      </c>
      <c r="C56" t="s">
        <v>51</v>
      </c>
    </row>
    <row r="57" spans="1:11" x14ac:dyDescent="0.25">
      <c r="A57" s="9">
        <v>42965</v>
      </c>
      <c r="B57" t="s">
        <v>59</v>
      </c>
      <c r="C57" t="s">
        <v>92</v>
      </c>
      <c r="D57" s="10">
        <v>0.39583333333333331</v>
      </c>
      <c r="E57" t="s">
        <v>78</v>
      </c>
      <c r="F57" t="s">
        <v>62</v>
      </c>
      <c r="G57" t="s">
        <v>63</v>
      </c>
      <c r="H57" t="s">
        <v>64</v>
      </c>
      <c r="I57" t="s">
        <v>113</v>
      </c>
    </row>
    <row r="58" spans="1:11" x14ac:dyDescent="0.25">
      <c r="A58" t="s">
        <v>114</v>
      </c>
    </row>
    <row r="59" spans="1:11" x14ac:dyDescent="0.25">
      <c r="A59" t="s">
        <v>115</v>
      </c>
    </row>
    <row r="60" spans="1:11" x14ac:dyDescent="0.25">
      <c r="A60" t="s">
        <v>116</v>
      </c>
    </row>
    <row r="61" spans="1:11" x14ac:dyDescent="0.25">
      <c r="A61" t="s">
        <v>117</v>
      </c>
    </row>
    <row r="62" spans="1:11" x14ac:dyDescent="0.25">
      <c r="A62" t="s">
        <v>118</v>
      </c>
    </row>
    <row r="63" spans="1:11" x14ac:dyDescent="0.25">
      <c r="A63" t="s">
        <v>119</v>
      </c>
    </row>
    <row r="64" spans="1:11" x14ac:dyDescent="0.25">
      <c r="A64" t="s">
        <v>120</v>
      </c>
      <c r="B64" t="s">
        <v>68</v>
      </c>
      <c r="C64" t="s">
        <v>51</v>
      </c>
    </row>
    <row r="65" spans="1:9" x14ac:dyDescent="0.25">
      <c r="A65" s="9">
        <v>42964</v>
      </c>
      <c r="B65" t="s">
        <v>59</v>
      </c>
      <c r="C65" t="s">
        <v>92</v>
      </c>
      <c r="D65" s="10">
        <v>0.39583333333333331</v>
      </c>
      <c r="E65" t="s">
        <v>78</v>
      </c>
      <c r="F65" t="s">
        <v>62</v>
      </c>
      <c r="G65" t="s">
        <v>63</v>
      </c>
      <c r="H65" t="s">
        <v>64</v>
      </c>
      <c r="I65" t="s">
        <v>121</v>
      </c>
    </row>
    <row r="66" spans="1:9" x14ac:dyDescent="0.25">
      <c r="A66" t="s">
        <v>122</v>
      </c>
    </row>
    <row r="67" spans="1:9" x14ac:dyDescent="0.25">
      <c r="A67" t="s">
        <v>123</v>
      </c>
    </row>
    <row r="68" spans="1:9" x14ac:dyDescent="0.25">
      <c r="A68" t="s">
        <v>124</v>
      </c>
    </row>
    <row r="69" spans="1:9" x14ac:dyDescent="0.25">
      <c r="A69" t="s">
        <v>125</v>
      </c>
      <c r="B69" t="s">
        <v>68</v>
      </c>
      <c r="C69" t="s">
        <v>51</v>
      </c>
    </row>
    <row r="70" spans="1:9" x14ac:dyDescent="0.25">
      <c r="A70" s="9">
        <v>42963</v>
      </c>
      <c r="B70" t="s">
        <v>59</v>
      </c>
      <c r="C70" t="s">
        <v>92</v>
      </c>
      <c r="D70" s="10">
        <v>0.39583333333333331</v>
      </c>
      <c r="E70" t="s">
        <v>78</v>
      </c>
      <c r="F70" t="s">
        <v>62</v>
      </c>
      <c r="G70" t="s">
        <v>63</v>
      </c>
      <c r="H70" t="s">
        <v>64</v>
      </c>
      <c r="I70" t="s">
        <v>113</v>
      </c>
    </row>
    <row r="71" spans="1:9" x14ac:dyDescent="0.25">
      <c r="A71" t="s">
        <v>114</v>
      </c>
    </row>
    <row r="72" spans="1:9" x14ac:dyDescent="0.25">
      <c r="A72" t="s">
        <v>121</v>
      </c>
    </row>
    <row r="73" spans="1:9" x14ac:dyDescent="0.25">
      <c r="A73" t="s">
        <v>126</v>
      </c>
    </row>
    <row r="74" spans="1:9" x14ac:dyDescent="0.25">
      <c r="A74" t="s">
        <v>127</v>
      </c>
    </row>
    <row r="75" spans="1:9" x14ac:dyDescent="0.25">
      <c r="A75" t="s">
        <v>128</v>
      </c>
    </row>
    <row r="76" spans="1:9" x14ac:dyDescent="0.25">
      <c r="A76" t="s">
        <v>129</v>
      </c>
      <c r="B76" t="s">
        <v>68</v>
      </c>
      <c r="C76" t="s">
        <v>51</v>
      </c>
    </row>
    <row r="77" spans="1:9" x14ac:dyDescent="0.25">
      <c r="A77" s="9">
        <v>42961</v>
      </c>
      <c r="B77" t="s">
        <v>59</v>
      </c>
      <c r="C77" t="s">
        <v>92</v>
      </c>
      <c r="D77" s="10">
        <v>0.39583333333333331</v>
      </c>
      <c r="E77" t="s">
        <v>78</v>
      </c>
      <c r="F77" t="s">
        <v>62</v>
      </c>
      <c r="G77" t="s">
        <v>63</v>
      </c>
      <c r="H77" t="s">
        <v>64</v>
      </c>
      <c r="I77" t="s">
        <v>65</v>
      </c>
    </row>
    <row r="78" spans="1:9" x14ac:dyDescent="0.25">
      <c r="A78" t="s">
        <v>93</v>
      </c>
    </row>
    <row r="79" spans="1:9" x14ac:dyDescent="0.25">
      <c r="A79" t="s">
        <v>130</v>
      </c>
    </row>
    <row r="80" spans="1:9" x14ac:dyDescent="0.25">
      <c r="A80" t="s">
        <v>131</v>
      </c>
    </row>
    <row r="81" spans="1:9" x14ac:dyDescent="0.25">
      <c r="A81" t="s">
        <v>132</v>
      </c>
    </row>
    <row r="82" spans="1:9" x14ac:dyDescent="0.25">
      <c r="B82" t="s">
        <v>68</v>
      </c>
      <c r="C82" t="s">
        <v>51</v>
      </c>
    </row>
    <row r="83" spans="1:9" x14ac:dyDescent="0.25">
      <c r="A83" s="9">
        <v>42958</v>
      </c>
      <c r="B83" t="s">
        <v>59</v>
      </c>
      <c r="C83" t="s">
        <v>92</v>
      </c>
      <c r="D83" s="10">
        <v>0.39583333333333331</v>
      </c>
      <c r="E83" t="s">
        <v>78</v>
      </c>
      <c r="F83" t="s">
        <v>62</v>
      </c>
      <c r="G83" t="s">
        <v>63</v>
      </c>
      <c r="H83" t="s">
        <v>64</v>
      </c>
      <c r="I83" t="s">
        <v>65</v>
      </c>
    </row>
    <row r="84" spans="1:9" x14ac:dyDescent="0.25">
      <c r="A84" t="s">
        <v>93</v>
      </c>
    </row>
    <row r="85" spans="1:9" x14ac:dyDescent="0.25">
      <c r="A85" t="s">
        <v>133</v>
      </c>
    </row>
    <row r="86" spans="1:9" x14ac:dyDescent="0.25">
      <c r="A86" t="s">
        <v>134</v>
      </c>
    </row>
    <row r="87" spans="1:9" x14ac:dyDescent="0.25">
      <c r="A87" t="s">
        <v>135</v>
      </c>
    </row>
    <row r="88" spans="1:9" x14ac:dyDescent="0.25">
      <c r="A88" t="s">
        <v>136</v>
      </c>
    </row>
    <row r="89" spans="1:9" x14ac:dyDescent="0.25">
      <c r="A89" t="s">
        <v>137</v>
      </c>
      <c r="B89" t="s">
        <v>68</v>
      </c>
      <c r="C89" t="s">
        <v>51</v>
      </c>
    </row>
    <row r="90" spans="1:9" x14ac:dyDescent="0.25">
      <c r="A90" s="9">
        <v>42957</v>
      </c>
      <c r="B90" t="s">
        <v>59</v>
      </c>
      <c r="C90" t="s">
        <v>92</v>
      </c>
      <c r="D90" s="10">
        <v>0.39583333333333331</v>
      </c>
      <c r="E90" t="s">
        <v>78</v>
      </c>
      <c r="F90" t="s">
        <v>62</v>
      </c>
      <c r="G90" t="s">
        <v>63</v>
      </c>
      <c r="H90" t="s">
        <v>64</v>
      </c>
      <c r="I90" t="s">
        <v>65</v>
      </c>
    </row>
    <row r="91" spans="1:9" x14ac:dyDescent="0.25">
      <c r="A91" t="s">
        <v>93</v>
      </c>
    </row>
    <row r="92" spans="1:9" x14ac:dyDescent="0.25">
      <c r="A92" t="s">
        <v>138</v>
      </c>
    </row>
    <row r="93" spans="1:9" x14ac:dyDescent="0.25">
      <c r="A93" t="s">
        <v>139</v>
      </c>
    </row>
    <row r="94" spans="1:9" x14ac:dyDescent="0.25">
      <c r="A94" t="s">
        <v>140</v>
      </c>
    </row>
    <row r="95" spans="1:9" x14ac:dyDescent="0.25">
      <c r="A95" t="s">
        <v>141</v>
      </c>
      <c r="B95" t="s">
        <v>68</v>
      </c>
      <c r="C95" t="s">
        <v>51</v>
      </c>
    </row>
    <row r="96" spans="1:9" x14ac:dyDescent="0.25">
      <c r="A96" s="9">
        <v>42956</v>
      </c>
      <c r="B96" t="s">
        <v>59</v>
      </c>
      <c r="C96" t="s">
        <v>92</v>
      </c>
      <c r="D96" s="10">
        <v>0.39583333333333331</v>
      </c>
      <c r="E96" t="s">
        <v>78</v>
      </c>
      <c r="F96" t="s">
        <v>62</v>
      </c>
      <c r="G96" t="s">
        <v>63</v>
      </c>
      <c r="H96" t="s">
        <v>64</v>
      </c>
      <c r="I96" t="s">
        <v>65</v>
      </c>
    </row>
    <row r="97" spans="1:9" x14ac:dyDescent="0.25">
      <c r="A97" t="s">
        <v>93</v>
      </c>
    </row>
    <row r="98" spans="1:9" x14ac:dyDescent="0.25">
      <c r="A98" t="s">
        <v>142</v>
      </c>
    </row>
    <row r="99" spans="1:9" x14ac:dyDescent="0.25">
      <c r="A99" t="s">
        <v>143</v>
      </c>
    </row>
    <row r="100" spans="1:9" x14ac:dyDescent="0.25">
      <c r="A100" t="s">
        <v>144</v>
      </c>
    </row>
    <row r="101" spans="1:9" x14ac:dyDescent="0.25">
      <c r="A101" t="s">
        <v>145</v>
      </c>
    </row>
    <row r="102" spans="1:9" x14ac:dyDescent="0.25">
      <c r="A102" t="s">
        <v>146</v>
      </c>
      <c r="B102" t="s">
        <v>68</v>
      </c>
      <c r="C102" t="s">
        <v>51</v>
      </c>
    </row>
    <row r="103" spans="1:9" x14ac:dyDescent="0.25">
      <c r="A103" s="9">
        <v>42955</v>
      </c>
      <c r="B103" t="s">
        <v>59</v>
      </c>
      <c r="C103" t="s">
        <v>92</v>
      </c>
      <c r="D103" s="10">
        <v>0.39583333333333331</v>
      </c>
      <c r="E103" t="s">
        <v>78</v>
      </c>
      <c r="F103" t="s">
        <v>62</v>
      </c>
      <c r="G103" t="s">
        <v>63</v>
      </c>
      <c r="H103" t="s">
        <v>64</v>
      </c>
      <c r="I103" t="s">
        <v>147</v>
      </c>
    </row>
    <row r="104" spans="1:9" x14ac:dyDescent="0.25">
      <c r="A104" t="s">
        <v>148</v>
      </c>
    </row>
    <row r="105" spans="1:9" x14ac:dyDescent="0.25">
      <c r="A105" t="s">
        <v>149</v>
      </c>
    </row>
    <row r="106" spans="1:9" x14ac:dyDescent="0.25">
      <c r="A106" t="s">
        <v>150</v>
      </c>
    </row>
    <row r="107" spans="1:9" x14ac:dyDescent="0.25">
      <c r="A107" t="s">
        <v>151</v>
      </c>
    </row>
    <row r="108" spans="1:9" x14ac:dyDescent="0.25">
      <c r="A108" t="s">
        <v>152</v>
      </c>
    </row>
    <row r="109" spans="1:9" x14ac:dyDescent="0.25">
      <c r="A109" t="s">
        <v>153</v>
      </c>
      <c r="B109" t="s">
        <v>68</v>
      </c>
      <c r="C109" t="s">
        <v>51</v>
      </c>
    </row>
    <row r="110" spans="1:9" x14ac:dyDescent="0.25">
      <c r="A110" s="9">
        <v>42954</v>
      </c>
      <c r="B110" t="s">
        <v>59</v>
      </c>
      <c r="C110" t="s">
        <v>92</v>
      </c>
      <c r="D110" s="10">
        <v>0.39583333333333331</v>
      </c>
      <c r="E110" t="s">
        <v>78</v>
      </c>
      <c r="F110" t="s">
        <v>62</v>
      </c>
      <c r="G110" t="s">
        <v>63</v>
      </c>
      <c r="H110" t="s">
        <v>64</v>
      </c>
      <c r="I110" t="s">
        <v>65</v>
      </c>
    </row>
    <row r="111" spans="1:9" x14ac:dyDescent="0.25">
      <c r="A111" t="s">
        <v>93</v>
      </c>
    </row>
    <row r="112" spans="1:9" x14ac:dyDescent="0.25">
      <c r="A112" t="s">
        <v>154</v>
      </c>
    </row>
    <row r="113" spans="1:9" x14ac:dyDescent="0.25">
      <c r="A113" t="s">
        <v>155</v>
      </c>
    </row>
    <row r="114" spans="1:9" x14ac:dyDescent="0.25">
      <c r="A114" t="s">
        <v>156</v>
      </c>
    </row>
    <row r="115" spans="1:9" x14ac:dyDescent="0.25">
      <c r="A115" t="s">
        <v>157</v>
      </c>
      <c r="B115" t="s">
        <v>68</v>
      </c>
      <c r="C115" t="s">
        <v>51</v>
      </c>
    </row>
    <row r="116" spans="1:9" x14ac:dyDescent="0.25">
      <c r="A116" s="9">
        <v>42951</v>
      </c>
      <c r="B116" t="s">
        <v>59</v>
      </c>
      <c r="C116" t="s">
        <v>92</v>
      </c>
      <c r="D116" s="10">
        <v>0.39583333333333331</v>
      </c>
      <c r="E116" t="s">
        <v>78</v>
      </c>
      <c r="F116" t="s">
        <v>62</v>
      </c>
      <c r="G116" t="s">
        <v>63</v>
      </c>
      <c r="H116" t="s">
        <v>64</v>
      </c>
      <c r="I116" t="s">
        <v>65</v>
      </c>
    </row>
    <row r="117" spans="1:9" x14ac:dyDescent="0.25">
      <c r="A117" t="s">
        <v>93</v>
      </c>
    </row>
    <row r="118" spans="1:9" x14ac:dyDescent="0.25">
      <c r="A118" t="s">
        <v>158</v>
      </c>
    </row>
    <row r="119" spans="1:9" x14ac:dyDescent="0.25">
      <c r="A119" t="s">
        <v>159</v>
      </c>
    </row>
    <row r="120" spans="1:9" x14ac:dyDescent="0.25">
      <c r="A120" t="s">
        <v>160</v>
      </c>
    </row>
    <row r="121" spans="1:9" x14ac:dyDescent="0.25">
      <c r="A121" t="s">
        <v>161</v>
      </c>
      <c r="B121" t="s">
        <v>68</v>
      </c>
      <c r="C121" t="s">
        <v>51</v>
      </c>
    </row>
    <row r="122" spans="1:9" x14ac:dyDescent="0.25">
      <c r="A122" s="9">
        <v>42950</v>
      </c>
      <c r="B122" t="s">
        <v>59</v>
      </c>
      <c r="C122" t="s">
        <v>92</v>
      </c>
      <c r="D122" s="10">
        <v>0.4291666666666667</v>
      </c>
      <c r="E122" t="s">
        <v>78</v>
      </c>
      <c r="F122" t="s">
        <v>62</v>
      </c>
      <c r="G122" t="s">
        <v>63</v>
      </c>
      <c r="H122" t="s">
        <v>64</v>
      </c>
      <c r="I122" t="s">
        <v>113</v>
      </c>
    </row>
    <row r="123" spans="1:9" x14ac:dyDescent="0.25">
      <c r="A123" t="s">
        <v>162</v>
      </c>
    </row>
    <row r="124" spans="1:9" x14ac:dyDescent="0.25">
      <c r="A124" t="s">
        <v>163</v>
      </c>
    </row>
    <row r="125" spans="1:9" x14ac:dyDescent="0.25">
      <c r="A125" t="s">
        <v>164</v>
      </c>
    </row>
    <row r="126" spans="1:9" x14ac:dyDescent="0.25">
      <c r="A126" t="s">
        <v>121</v>
      </c>
    </row>
    <row r="127" spans="1:9" x14ac:dyDescent="0.25">
      <c r="A127" t="s">
        <v>165</v>
      </c>
    </row>
    <row r="128" spans="1:9" x14ac:dyDescent="0.25">
      <c r="A128" t="e">
        <f>- Create contractor company</f>
        <v>#NAME?</v>
      </c>
    </row>
    <row r="129" spans="1:9" x14ac:dyDescent="0.25">
      <c r="A129" t="e">
        <f>- Create contractor- Manage contractor</f>
        <v>#NAME?</v>
      </c>
    </row>
    <row r="130" spans="1:9" x14ac:dyDescent="0.25">
      <c r="A130" t="e">
        <f>-Mange contractor company</f>
        <v>#NAME?</v>
      </c>
      <c r="B130" t="s">
        <v>68</v>
      </c>
      <c r="C130" t="s">
        <v>51</v>
      </c>
    </row>
    <row r="131" spans="1:9" x14ac:dyDescent="0.25">
      <c r="A131" s="9">
        <v>42949</v>
      </c>
      <c r="B131" t="s">
        <v>59</v>
      </c>
      <c r="C131" t="s">
        <v>92</v>
      </c>
      <c r="D131" s="10">
        <v>0.39583333333333331</v>
      </c>
      <c r="E131" t="s">
        <v>78</v>
      </c>
      <c r="F131" t="s">
        <v>62</v>
      </c>
      <c r="G131" t="s">
        <v>63</v>
      </c>
      <c r="H131" t="s">
        <v>64</v>
      </c>
      <c r="I131" t="s">
        <v>113</v>
      </c>
    </row>
    <row r="132" spans="1:9" x14ac:dyDescent="0.25">
      <c r="A132" t="s">
        <v>166</v>
      </c>
    </row>
    <row r="133" spans="1:9" x14ac:dyDescent="0.25">
      <c r="A133" t="s">
        <v>167</v>
      </c>
    </row>
    <row r="134" spans="1:9" x14ac:dyDescent="0.25">
      <c r="A134" t="s">
        <v>168</v>
      </c>
    </row>
    <row r="135" spans="1:9" x14ac:dyDescent="0.25">
      <c r="A135" t="s">
        <v>169</v>
      </c>
    </row>
    <row r="136" spans="1:9" x14ac:dyDescent="0.25">
      <c r="A136" t="s">
        <v>170</v>
      </c>
      <c r="B136" t="s">
        <v>68</v>
      </c>
      <c r="C136" t="s">
        <v>51</v>
      </c>
    </row>
    <row r="137" spans="1:9" x14ac:dyDescent="0.25">
      <c r="A137" s="9">
        <v>42948</v>
      </c>
      <c r="B137" t="s">
        <v>59</v>
      </c>
      <c r="C137" t="s">
        <v>92</v>
      </c>
      <c r="D137" s="10">
        <v>0.39583333333333331</v>
      </c>
      <c r="E137" t="s">
        <v>78</v>
      </c>
      <c r="F137" t="s">
        <v>62</v>
      </c>
      <c r="G137" t="s">
        <v>63</v>
      </c>
      <c r="H137" t="s">
        <v>64</v>
      </c>
      <c r="I137" t="s">
        <v>65</v>
      </c>
    </row>
    <row r="138" spans="1:9" x14ac:dyDescent="0.25">
      <c r="A138" t="s">
        <v>171</v>
      </c>
    </row>
    <row r="139" spans="1:9" x14ac:dyDescent="0.25">
      <c r="A139" t="s">
        <v>172</v>
      </c>
    </row>
    <row r="140" spans="1:9" x14ac:dyDescent="0.25">
      <c r="A140" t="s">
        <v>173</v>
      </c>
    </row>
    <row r="141" spans="1:9" x14ac:dyDescent="0.25">
      <c r="A141" t="s">
        <v>174</v>
      </c>
    </row>
    <row r="142" spans="1:9" x14ac:dyDescent="0.25">
      <c r="A142" t="s">
        <v>175</v>
      </c>
      <c r="B142" t="s">
        <v>68</v>
      </c>
      <c r="C142" t="s">
        <v>51</v>
      </c>
    </row>
    <row r="145" spans="1:11" x14ac:dyDescent="0.25">
      <c r="A145" t="s">
        <v>49</v>
      </c>
      <c r="B145" t="s">
        <v>50</v>
      </c>
      <c r="C145" t="s">
        <v>176</v>
      </c>
      <c r="D145" t="s">
        <v>21</v>
      </c>
      <c r="E145" t="s">
        <v>177</v>
      </c>
      <c r="F145" t="s">
        <v>53</v>
      </c>
      <c r="G145" t="s">
        <v>54</v>
      </c>
      <c r="H145" t="s">
        <v>55</v>
      </c>
      <c r="I145" t="s">
        <v>56</v>
      </c>
      <c r="J145" t="s">
        <v>57</v>
      </c>
      <c r="K145" t="s">
        <v>58</v>
      </c>
    </row>
    <row r="146" spans="1:11" x14ac:dyDescent="0.25">
      <c r="A146" s="9">
        <v>42975</v>
      </c>
      <c r="B146" t="s">
        <v>59</v>
      </c>
      <c r="C146" t="s">
        <v>178</v>
      </c>
      <c r="D146" s="10">
        <v>4.1666666666666664E-2</v>
      </c>
      <c r="E146" t="s">
        <v>59</v>
      </c>
      <c r="F146" t="s">
        <v>62</v>
      </c>
      <c r="G146" t="s">
        <v>63</v>
      </c>
      <c r="H146" t="s">
        <v>64</v>
      </c>
      <c r="I146" t="s">
        <v>179</v>
      </c>
      <c r="J146" t="s">
        <v>68</v>
      </c>
      <c r="K146" t="s">
        <v>176</v>
      </c>
    </row>
    <row r="147" spans="1:11" x14ac:dyDescent="0.25">
      <c r="A147" s="9">
        <v>42975</v>
      </c>
      <c r="B147" t="s">
        <v>59</v>
      </c>
      <c r="C147" t="s">
        <v>178</v>
      </c>
      <c r="D147" s="10">
        <v>0.35416666666666669</v>
      </c>
      <c r="E147" t="s">
        <v>59</v>
      </c>
      <c r="F147" t="s">
        <v>62</v>
      </c>
      <c r="G147" t="s">
        <v>63</v>
      </c>
      <c r="H147" t="s">
        <v>64</v>
      </c>
      <c r="I147" t="s">
        <v>180</v>
      </c>
    </row>
    <row r="148" spans="1:11" x14ac:dyDescent="0.25">
      <c r="A148" t="s">
        <v>181</v>
      </c>
    </row>
    <row r="149" spans="1:11" x14ac:dyDescent="0.25">
      <c r="A149" t="s">
        <v>182</v>
      </c>
    </row>
    <row r="150" spans="1:11" x14ac:dyDescent="0.25">
      <c r="A150" t="s">
        <v>91</v>
      </c>
    </row>
    <row r="151" spans="1:11" x14ac:dyDescent="0.25">
      <c r="A151" t="s">
        <v>183</v>
      </c>
      <c r="B151" t="s">
        <v>68</v>
      </c>
      <c r="C151" t="s">
        <v>176</v>
      </c>
    </row>
    <row r="152" spans="1:11" x14ac:dyDescent="0.25">
      <c r="A152" s="9">
        <v>42972</v>
      </c>
      <c r="B152" t="s">
        <v>59</v>
      </c>
      <c r="C152" t="s">
        <v>184</v>
      </c>
      <c r="D152" s="10">
        <v>0.3125</v>
      </c>
      <c r="E152" t="s">
        <v>59</v>
      </c>
      <c r="F152" t="s">
        <v>62</v>
      </c>
      <c r="G152" t="s">
        <v>63</v>
      </c>
      <c r="H152" t="s">
        <v>64</v>
      </c>
      <c r="I152" t="s">
        <v>89</v>
      </c>
    </row>
    <row r="153" spans="1:11" x14ac:dyDescent="0.25">
      <c r="A153" t="s">
        <v>185</v>
      </c>
    </row>
    <row r="154" spans="1:11" x14ac:dyDescent="0.25">
      <c r="A154" t="s">
        <v>186</v>
      </c>
    </row>
    <row r="155" spans="1:11" x14ac:dyDescent="0.25">
      <c r="A155" t="s">
        <v>187</v>
      </c>
    </row>
    <row r="156" spans="1:11" x14ac:dyDescent="0.25">
      <c r="A156" t="s">
        <v>188</v>
      </c>
      <c r="B156" t="s">
        <v>68</v>
      </c>
      <c r="C156" t="s">
        <v>176</v>
      </c>
    </row>
    <row r="158" spans="1:11" x14ac:dyDescent="0.25">
      <c r="C158" t="s">
        <v>189</v>
      </c>
      <c r="D158" s="11">
        <v>8.4124999999999996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2017-08-28T13:14:52Z</dcterms:created>
  <dcterms:modified xsi:type="dcterms:W3CDTF">2017-09-04T08:57:37Z</dcterms:modified>
</cp:coreProperties>
</file>