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ran\docs\others\DB\Dropbox\Docs\Kiran\Git\PMI\PMI\PMP\"/>
    </mc:Choice>
  </mc:AlternateContent>
  <bookViews>
    <workbookView xWindow="0" yWindow="0" windowWidth="24000" windowHeight="8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Q4" i="1"/>
  <c r="P4" i="1"/>
  <c r="AA4" i="1"/>
  <c r="Z4" i="1"/>
  <c r="Y4" i="1"/>
  <c r="X4" i="1"/>
  <c r="W4" i="1"/>
  <c r="V4" i="1"/>
  <c r="U4" i="1"/>
  <c r="T4" i="1"/>
  <c r="F5" i="1"/>
  <c r="U5" i="1"/>
  <c r="T5" i="1"/>
  <c r="S5" i="1"/>
  <c r="R5" i="1"/>
  <c r="Q5" i="1"/>
  <c r="P5" i="1"/>
  <c r="F7" i="1" l="1"/>
  <c r="U7" i="1"/>
  <c r="T7" i="1"/>
  <c r="S7" i="1"/>
  <c r="R7" i="1"/>
  <c r="AE27" i="1" l="1"/>
  <c r="AE29" i="1" s="1"/>
  <c r="AD27" i="1"/>
  <c r="AD29" i="1" s="1"/>
  <c r="AD11" i="1"/>
  <c r="AD10" i="1"/>
  <c r="N27" i="1" l="1"/>
  <c r="N29" i="1" s="1"/>
  <c r="M11" i="1"/>
  <c r="AA10" i="1"/>
  <c r="Z10" i="1"/>
  <c r="Y10" i="1"/>
  <c r="X10" i="1"/>
  <c r="Q10" i="1"/>
  <c r="P10" i="1"/>
  <c r="M10" i="1"/>
  <c r="M27" i="1" s="1"/>
  <c r="M29" i="1" s="1"/>
</calcChain>
</file>

<file path=xl/sharedStrings.xml><?xml version="1.0" encoding="utf-8"?>
<sst xmlns="http://schemas.openxmlformats.org/spreadsheetml/2006/main" count="54" uniqueCount="47">
  <si>
    <t>Skywire</t>
  </si>
  <si>
    <t>Roodlane</t>
  </si>
  <si>
    <t>Virtual Runner</t>
  </si>
  <si>
    <t>ITC</t>
  </si>
  <si>
    <t>Beverage Container Recycling</t>
  </si>
  <si>
    <t>Airsweb</t>
  </si>
  <si>
    <t>Intenix</t>
  </si>
  <si>
    <t>Hitched</t>
  </si>
  <si>
    <t>VisionHall</t>
  </si>
  <si>
    <t>Meno</t>
  </si>
  <si>
    <t>CrisisAction</t>
  </si>
  <si>
    <t>BabySitter</t>
  </si>
  <si>
    <t>Allaboutballoons</t>
  </si>
  <si>
    <t xml:space="preserve"> TMForum</t>
  </si>
  <si>
    <t>Pool Service App</t>
  </si>
  <si>
    <t>Inspire</t>
  </si>
  <si>
    <t>OutThere</t>
  </si>
  <si>
    <t>CCCH</t>
  </si>
  <si>
    <t>Doublezero</t>
  </si>
  <si>
    <t>Start</t>
  </si>
  <si>
    <t>End</t>
  </si>
  <si>
    <t>Days</t>
  </si>
  <si>
    <t>Hours</t>
  </si>
  <si>
    <t>I</t>
  </si>
  <si>
    <t>P</t>
  </si>
  <si>
    <t>E</t>
  </si>
  <si>
    <t>M</t>
  </si>
  <si>
    <t>C</t>
  </si>
  <si>
    <t>Total Hrs</t>
  </si>
  <si>
    <t>Present Days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</si>
  <si>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</si>
  <si>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</si>
  <si>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</si>
  <si>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</si>
  <si>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</si>
  <si>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</si>
  <si>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</si>
  <si>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</si>
  <si>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</si>
  <si>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</si>
  <si>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</si>
  <si>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</si>
  <si>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</si>
  <si>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Total</t>
  </si>
  <si>
    <t>Needed</t>
  </si>
  <si>
    <t>Total Months</t>
  </si>
  <si>
    <t>Logged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</si>
</sst>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pane ySplit="2" topLeftCell="A3" activePane="bottomLeft" state="frozen"/>
      <selection pane="bottomLeft" activeCell="O4" sqref="O4"/>
    </sheetView>
  </sheetViews>
  <sheetFormatPr defaultRowHeight="15" x14ac:dyDescent="0.25"/>
  <cols>
    <col min="2" max="2" width="27.7109375" bestFit="1" customWidth="1"/>
    <col min="3" max="3" width="11.140625" style="2" customWidth="1"/>
    <col min="4" max="4" width="10.140625" style="2" bestFit="1" customWidth="1"/>
    <col min="5" max="5" width="12.42578125" style="2" bestFit="1" customWidth="1"/>
    <col min="6" max="6" width="9.7109375" style="2" customWidth="1"/>
    <col min="7" max="7" width="12.5703125" style="2" bestFit="1" customWidth="1"/>
    <col min="8" max="13" width="9.7109375" style="2" customWidth="1"/>
    <col min="14" max="14" width="14.5703125" style="2" bestFit="1" customWidth="1"/>
    <col min="16" max="16" width="3.85546875" bestFit="1" customWidth="1"/>
    <col min="17" max="17" width="4.28515625" bestFit="1" customWidth="1"/>
    <col min="18" max="18" width="4.42578125" bestFit="1" customWidth="1"/>
    <col min="19" max="19" width="4.140625" bestFit="1" customWidth="1"/>
    <col min="20" max="20" width="4.7109375" bestFit="1" customWidth="1"/>
    <col min="21" max="21" width="4" bestFit="1" customWidth="1"/>
    <col min="22" max="22" width="3.42578125" bestFit="1" customWidth="1"/>
    <col min="23" max="23" width="4.42578125" bestFit="1" customWidth="1"/>
    <col min="24" max="24" width="4.28515625" bestFit="1" customWidth="1"/>
    <col min="25" max="25" width="4" bestFit="1" customWidth="1"/>
    <col min="26" max="26" width="4.5703125" bestFit="1" customWidth="1"/>
    <col min="27" max="27" width="4.28515625" bestFit="1" customWidth="1"/>
  </cols>
  <sheetData>
    <row r="1" spans="1:31" x14ac:dyDescent="0.25">
      <c r="P1" s="10" t="s">
        <v>21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31" s="8" customFormat="1" x14ac:dyDescent="0.25">
      <c r="C2" s="6" t="s">
        <v>19</v>
      </c>
      <c r="D2" s="6" t="s">
        <v>20</v>
      </c>
      <c r="E2" s="6" t="s">
        <v>29</v>
      </c>
      <c r="F2" s="6" t="s">
        <v>28</v>
      </c>
      <c r="G2" s="6" t="s">
        <v>45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22</v>
      </c>
      <c r="N2" s="6" t="s">
        <v>46</v>
      </c>
      <c r="P2" s="6" t="s">
        <v>30</v>
      </c>
      <c r="Q2" s="6" t="s">
        <v>31</v>
      </c>
      <c r="R2" s="6" t="s">
        <v>32</v>
      </c>
      <c r="S2" s="6" t="s">
        <v>33</v>
      </c>
      <c r="T2" s="6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  <c r="AD2" s="6" t="s">
        <v>22</v>
      </c>
      <c r="AE2" s="6" t="s">
        <v>46</v>
      </c>
    </row>
    <row r="3" spans="1:31" x14ac:dyDescent="0.25">
      <c r="A3">
        <v>1</v>
      </c>
      <c r="B3" t="s">
        <v>0</v>
      </c>
      <c r="AD3" s="9">
        <v>300</v>
      </c>
      <c r="AE3" s="9">
        <v>6</v>
      </c>
    </row>
    <row r="4" spans="1:31" x14ac:dyDescent="0.25">
      <c r="A4">
        <v>2</v>
      </c>
      <c r="B4" t="s">
        <v>1</v>
      </c>
      <c r="C4" s="3">
        <v>41414</v>
      </c>
      <c r="D4" s="3">
        <v>41687</v>
      </c>
      <c r="E4" s="2">
        <v>229</v>
      </c>
      <c r="F4" s="2">
        <f>E4*8</f>
        <v>1832</v>
      </c>
      <c r="G4" s="2">
        <v>9</v>
      </c>
      <c r="H4" s="2">
        <v>68</v>
      </c>
      <c r="I4" s="2">
        <v>178</v>
      </c>
      <c r="J4" s="2">
        <v>120</v>
      </c>
      <c r="K4" s="2">
        <v>168</v>
      </c>
      <c r="L4" s="2">
        <v>18</v>
      </c>
      <c r="M4" s="2">
        <v>552</v>
      </c>
      <c r="N4" s="2">
        <v>9</v>
      </c>
      <c r="P4">
        <f>31-4</f>
        <v>27</v>
      </c>
      <c r="Q4">
        <f>17-3</f>
        <v>14</v>
      </c>
      <c r="T4">
        <f>11-1</f>
        <v>10</v>
      </c>
      <c r="U4">
        <f>30-5</f>
        <v>25</v>
      </c>
      <c r="V4">
        <f>31-4</f>
        <v>27</v>
      </c>
      <c r="W4">
        <f>31-5</f>
        <v>26</v>
      </c>
      <c r="X4">
        <f>30-6</f>
        <v>24</v>
      </c>
      <c r="Y4">
        <f>31-6</f>
        <v>25</v>
      </c>
      <c r="Z4">
        <f>30-4</f>
        <v>26</v>
      </c>
      <c r="AA4">
        <f>31-6</f>
        <v>25</v>
      </c>
      <c r="AD4" s="9">
        <v>250</v>
      </c>
      <c r="AE4" s="9">
        <v>8</v>
      </c>
    </row>
    <row r="5" spans="1:31" x14ac:dyDescent="0.25">
      <c r="A5">
        <v>3</v>
      </c>
      <c r="B5" t="s">
        <v>2</v>
      </c>
      <c r="C5" s="3">
        <v>40567</v>
      </c>
      <c r="D5" s="11">
        <v>40715</v>
      </c>
      <c r="E5" s="2">
        <v>126</v>
      </c>
      <c r="F5" s="2">
        <f>E5*8</f>
        <v>1008</v>
      </c>
      <c r="G5" s="2">
        <v>5</v>
      </c>
      <c r="H5" s="2">
        <v>4</v>
      </c>
      <c r="I5" s="2">
        <v>22</v>
      </c>
      <c r="J5" s="2">
        <v>600</v>
      </c>
      <c r="K5" s="2">
        <v>4</v>
      </c>
      <c r="L5" s="2">
        <v>4</v>
      </c>
      <c r="M5" s="2">
        <v>634</v>
      </c>
      <c r="N5" s="2">
        <v>5</v>
      </c>
      <c r="P5">
        <f>8-2</f>
        <v>6</v>
      </c>
      <c r="Q5">
        <f>28-4</f>
        <v>24</v>
      </c>
      <c r="R5">
        <f>31-5</f>
        <v>26</v>
      </c>
      <c r="S5">
        <f>30-4</f>
        <v>26</v>
      </c>
      <c r="T5">
        <f>31-5</f>
        <v>26</v>
      </c>
      <c r="U5">
        <f>21-3</f>
        <v>18</v>
      </c>
      <c r="AD5" s="9">
        <v>600</v>
      </c>
      <c r="AE5" s="9">
        <v>6</v>
      </c>
    </row>
    <row r="6" spans="1:31" x14ac:dyDescent="0.25">
      <c r="A6">
        <v>4</v>
      </c>
      <c r="B6" t="s">
        <v>3</v>
      </c>
      <c r="AD6" s="9">
        <v>350</v>
      </c>
      <c r="AE6" s="9">
        <v>8</v>
      </c>
    </row>
    <row r="7" spans="1:31" x14ac:dyDescent="0.25">
      <c r="A7">
        <v>5</v>
      </c>
      <c r="B7" t="s">
        <v>4</v>
      </c>
      <c r="C7" s="3">
        <v>41349</v>
      </c>
      <c r="D7" s="3">
        <v>41443</v>
      </c>
      <c r="E7" s="2">
        <v>79</v>
      </c>
      <c r="F7" s="2">
        <f>E7*8</f>
        <v>632</v>
      </c>
      <c r="G7" s="2">
        <v>3</v>
      </c>
      <c r="H7" s="2">
        <v>4</v>
      </c>
      <c r="I7" s="2">
        <v>40</v>
      </c>
      <c r="J7" s="2">
        <v>568</v>
      </c>
      <c r="K7" s="2">
        <v>12</v>
      </c>
      <c r="L7" s="2">
        <v>8</v>
      </c>
      <c r="M7" s="2">
        <v>632</v>
      </c>
      <c r="N7" s="2">
        <v>2</v>
      </c>
      <c r="R7">
        <f>15-3</f>
        <v>12</v>
      </c>
      <c r="S7">
        <f>30-4</f>
        <v>26</v>
      </c>
      <c r="T7">
        <f>31-5</f>
        <v>26</v>
      </c>
      <c r="U7">
        <f>18-3</f>
        <v>15</v>
      </c>
      <c r="AD7" s="9">
        <v>400</v>
      </c>
      <c r="AE7" s="9">
        <v>2</v>
      </c>
    </row>
    <row r="8" spans="1:31" x14ac:dyDescent="0.25">
      <c r="A8">
        <v>6</v>
      </c>
      <c r="B8" t="s">
        <v>5</v>
      </c>
      <c r="AD8" s="9">
        <v>100</v>
      </c>
      <c r="AE8" s="9">
        <v>2</v>
      </c>
    </row>
    <row r="9" spans="1:31" x14ac:dyDescent="0.25">
      <c r="A9">
        <v>7</v>
      </c>
      <c r="B9" t="s">
        <v>6</v>
      </c>
      <c r="AD9" s="9">
        <v>500</v>
      </c>
      <c r="AE9" s="9">
        <v>6</v>
      </c>
    </row>
    <row r="10" spans="1:31" x14ac:dyDescent="0.25">
      <c r="A10">
        <v>8</v>
      </c>
      <c r="B10" t="s">
        <v>7</v>
      </c>
      <c r="C10" s="3">
        <v>40779</v>
      </c>
      <c r="D10" s="3">
        <v>40952</v>
      </c>
      <c r="E10" s="4">
        <v>142</v>
      </c>
      <c r="F10" s="5"/>
      <c r="G10" s="4">
        <v>5</v>
      </c>
      <c r="H10" s="4">
        <v>0</v>
      </c>
      <c r="I10" s="4">
        <v>156</v>
      </c>
      <c r="J10" s="4">
        <v>940</v>
      </c>
      <c r="K10" s="4">
        <v>16</v>
      </c>
      <c r="L10" s="4">
        <v>24</v>
      </c>
      <c r="M10" s="4">
        <f>SUM(H10:L10)</f>
        <v>1136</v>
      </c>
      <c r="N10" s="1">
        <v>5</v>
      </c>
      <c r="P10">
        <f>31-6</f>
        <v>25</v>
      </c>
      <c r="Q10">
        <f>12-2</f>
        <v>10</v>
      </c>
      <c r="W10">
        <v>7</v>
      </c>
      <c r="X10">
        <f>30-5</f>
        <v>25</v>
      </c>
      <c r="Y10">
        <f>31-6</f>
        <v>25</v>
      </c>
      <c r="Z10">
        <f>30-7</f>
        <v>23</v>
      </c>
      <c r="AA10">
        <f>31-4</f>
        <v>27</v>
      </c>
      <c r="AD10" s="4">
        <f>SUM(Y10:AC10)</f>
        <v>75</v>
      </c>
      <c r="AE10" s="1">
        <v>5</v>
      </c>
    </row>
    <row r="11" spans="1:31" x14ac:dyDescent="0.25">
      <c r="A11">
        <v>9</v>
      </c>
      <c r="B11" t="s">
        <v>18</v>
      </c>
      <c r="C11" s="3">
        <v>42804</v>
      </c>
      <c r="D11" s="3">
        <v>42975</v>
      </c>
      <c r="E11" s="2" t="s">
        <v>42</v>
      </c>
      <c r="F11" s="2">
        <v>172.5</v>
      </c>
      <c r="G11" s="2">
        <v>6</v>
      </c>
      <c r="H11" s="2">
        <v>20</v>
      </c>
      <c r="I11" s="2">
        <v>38</v>
      </c>
      <c r="J11" s="2">
        <v>16.5</v>
      </c>
      <c r="K11" s="2">
        <v>98</v>
      </c>
      <c r="M11" s="4">
        <f>SUM(H11:L11)</f>
        <v>172.5</v>
      </c>
      <c r="N11" s="2">
        <v>6</v>
      </c>
      <c r="R11">
        <v>24</v>
      </c>
      <c r="S11">
        <v>23</v>
      </c>
      <c r="T11">
        <v>23</v>
      </c>
      <c r="U11">
        <v>35</v>
      </c>
      <c r="V11">
        <v>35</v>
      </c>
      <c r="W11">
        <v>32.5</v>
      </c>
      <c r="AD11" s="4">
        <f>SUM(Y11:AC11)</f>
        <v>0</v>
      </c>
      <c r="AE11" s="9">
        <v>6</v>
      </c>
    </row>
    <row r="12" spans="1:31" x14ac:dyDescent="0.25">
      <c r="AD12" s="9"/>
      <c r="AE12" s="9"/>
    </row>
    <row r="13" spans="1:31" x14ac:dyDescent="0.25">
      <c r="AD13" s="9"/>
      <c r="AE13" s="9"/>
    </row>
    <row r="14" spans="1:31" x14ac:dyDescent="0.25">
      <c r="AD14" s="9"/>
      <c r="AE14" s="9"/>
    </row>
    <row r="15" spans="1:31" x14ac:dyDescent="0.25">
      <c r="A15">
        <v>10</v>
      </c>
      <c r="B15" t="s">
        <v>8</v>
      </c>
      <c r="AD15" s="9">
        <v>150</v>
      </c>
      <c r="AE15" s="9">
        <v>8</v>
      </c>
    </row>
    <row r="16" spans="1:31" x14ac:dyDescent="0.25">
      <c r="A16">
        <v>11</v>
      </c>
      <c r="B16" t="s">
        <v>9</v>
      </c>
      <c r="C16" s="3">
        <v>42622</v>
      </c>
      <c r="D16" s="3">
        <v>42776</v>
      </c>
      <c r="E16" s="9" t="s">
        <v>42</v>
      </c>
      <c r="F16" s="2">
        <v>42</v>
      </c>
      <c r="H16" s="2">
        <v>3</v>
      </c>
      <c r="I16" s="2">
        <v>13</v>
      </c>
      <c r="K16" s="2">
        <v>22</v>
      </c>
      <c r="L16" s="2">
        <v>4</v>
      </c>
      <c r="M16" s="2">
        <v>42</v>
      </c>
      <c r="N16" s="2">
        <v>2</v>
      </c>
      <c r="P16">
        <v>12</v>
      </c>
      <c r="Q16">
        <v>3</v>
      </c>
      <c r="X16">
        <v>43</v>
      </c>
      <c r="Y16">
        <v>5</v>
      </c>
      <c r="Z16">
        <v>7</v>
      </c>
      <c r="AA16">
        <v>9</v>
      </c>
      <c r="AD16" s="9">
        <v>175</v>
      </c>
      <c r="AE16" s="9">
        <v>6</v>
      </c>
    </row>
    <row r="17" spans="1:31" x14ac:dyDescent="0.25">
      <c r="A17">
        <v>12</v>
      </c>
      <c r="B17" t="s">
        <v>10</v>
      </c>
      <c r="AD17" s="9">
        <v>60</v>
      </c>
      <c r="AE17" s="9">
        <v>2</v>
      </c>
    </row>
    <row r="18" spans="1:31" x14ac:dyDescent="0.25">
      <c r="A18">
        <v>13</v>
      </c>
      <c r="B18" t="s">
        <v>11</v>
      </c>
      <c r="AD18" s="9">
        <v>250</v>
      </c>
      <c r="AE18" s="9">
        <v>3</v>
      </c>
    </row>
    <row r="19" spans="1:31" x14ac:dyDescent="0.25">
      <c r="A19">
        <v>14</v>
      </c>
      <c r="B19" t="s">
        <v>12</v>
      </c>
      <c r="C19" s="3">
        <v>42853</v>
      </c>
      <c r="D19" s="3">
        <v>42976</v>
      </c>
      <c r="E19" s="2" t="s">
        <v>42</v>
      </c>
      <c r="F19" s="2">
        <v>91</v>
      </c>
      <c r="G19" s="2">
        <v>4</v>
      </c>
      <c r="H19" s="2">
        <v>14</v>
      </c>
      <c r="I19" s="2">
        <v>32</v>
      </c>
      <c r="J19" s="2">
        <v>2</v>
      </c>
      <c r="K19" s="2">
        <v>39</v>
      </c>
      <c r="L19" s="2">
        <v>4</v>
      </c>
      <c r="M19" s="2">
        <v>91</v>
      </c>
      <c r="N19" s="2">
        <v>0</v>
      </c>
      <c r="S19">
        <v>24</v>
      </c>
      <c r="T19">
        <v>23</v>
      </c>
      <c r="U19">
        <v>10</v>
      </c>
      <c r="V19">
        <v>10</v>
      </c>
      <c r="W19">
        <v>24</v>
      </c>
      <c r="AD19" s="9">
        <v>75</v>
      </c>
      <c r="AE19" s="9">
        <v>4</v>
      </c>
    </row>
    <row r="20" spans="1:31" x14ac:dyDescent="0.25">
      <c r="A20">
        <v>15</v>
      </c>
      <c r="B20" t="s">
        <v>13</v>
      </c>
      <c r="AD20" s="9">
        <v>125</v>
      </c>
      <c r="AE20" s="9">
        <v>4</v>
      </c>
    </row>
    <row r="21" spans="1:31" x14ac:dyDescent="0.25">
      <c r="A21">
        <v>16</v>
      </c>
      <c r="B21" t="s">
        <v>14</v>
      </c>
      <c r="AD21" s="9">
        <v>60</v>
      </c>
      <c r="AE21" s="9">
        <v>2</v>
      </c>
    </row>
    <row r="22" spans="1:31" x14ac:dyDescent="0.25">
      <c r="AD22" s="9"/>
      <c r="AE22" s="9"/>
    </row>
    <row r="23" spans="1:31" x14ac:dyDescent="0.25">
      <c r="A23">
        <v>17</v>
      </c>
      <c r="B23" t="s">
        <v>15</v>
      </c>
      <c r="C23" s="3">
        <v>42697</v>
      </c>
      <c r="D23" s="3">
        <v>42752</v>
      </c>
      <c r="E23" s="2" t="s">
        <v>42</v>
      </c>
      <c r="F23" s="2">
        <v>42</v>
      </c>
      <c r="G23" s="2">
        <v>2</v>
      </c>
      <c r="H23" s="2">
        <v>2</v>
      </c>
      <c r="I23" s="2">
        <v>14</v>
      </c>
      <c r="J23" s="2">
        <v>5</v>
      </c>
      <c r="K23" s="2">
        <v>19</v>
      </c>
      <c r="L23" s="2">
        <v>2</v>
      </c>
      <c r="M23" s="2">
        <v>42</v>
      </c>
      <c r="N23" s="2">
        <v>2</v>
      </c>
      <c r="P23">
        <v>19</v>
      </c>
      <c r="Q23">
        <v>21</v>
      </c>
      <c r="Z23">
        <v>1.5</v>
      </c>
      <c r="AA23">
        <v>13</v>
      </c>
      <c r="AD23" s="9">
        <v>100</v>
      </c>
      <c r="AE23" s="9">
        <v>3</v>
      </c>
    </row>
    <row r="24" spans="1:31" x14ac:dyDescent="0.25">
      <c r="A24">
        <v>18</v>
      </c>
      <c r="B24" t="s">
        <v>16</v>
      </c>
      <c r="C24" s="3">
        <v>42817</v>
      </c>
      <c r="D24" s="3">
        <v>42879</v>
      </c>
      <c r="E24" s="9" t="s">
        <v>42</v>
      </c>
      <c r="F24" s="2">
        <v>109</v>
      </c>
      <c r="G24" s="2">
        <v>2</v>
      </c>
      <c r="H24" s="2">
        <v>4</v>
      </c>
      <c r="I24" s="2">
        <v>28</v>
      </c>
      <c r="K24" s="2">
        <v>69</v>
      </c>
      <c r="L24" s="2">
        <v>8</v>
      </c>
      <c r="M24" s="2">
        <v>109</v>
      </c>
      <c r="N24" s="2">
        <v>0</v>
      </c>
      <c r="R24">
        <v>16</v>
      </c>
      <c r="S24">
        <v>51</v>
      </c>
      <c r="T24">
        <v>42</v>
      </c>
      <c r="AD24" s="9">
        <v>80</v>
      </c>
      <c r="AE24" s="9">
        <v>2</v>
      </c>
    </row>
    <row r="25" spans="1:31" x14ac:dyDescent="0.25">
      <c r="A25">
        <v>19</v>
      </c>
      <c r="B25" t="s">
        <v>17</v>
      </c>
      <c r="C25" s="3">
        <v>42690</v>
      </c>
      <c r="D25" s="3">
        <v>42832</v>
      </c>
      <c r="E25" s="9" t="s">
        <v>42</v>
      </c>
      <c r="F25" s="2">
        <v>134</v>
      </c>
      <c r="G25" s="2">
        <v>5</v>
      </c>
      <c r="H25" s="2">
        <v>6</v>
      </c>
      <c r="I25" s="2">
        <v>38</v>
      </c>
      <c r="J25" s="2">
        <v>6</v>
      </c>
      <c r="K25" s="2">
        <v>74</v>
      </c>
      <c r="L25" s="2">
        <v>10</v>
      </c>
      <c r="M25" s="2">
        <v>134</v>
      </c>
      <c r="N25" s="2">
        <v>0</v>
      </c>
      <c r="P25">
        <v>16</v>
      </c>
      <c r="Q25">
        <v>23</v>
      </c>
      <c r="R25">
        <v>31</v>
      </c>
      <c r="S25">
        <v>22</v>
      </c>
      <c r="Z25">
        <v>22</v>
      </c>
      <c r="AA25">
        <v>20</v>
      </c>
      <c r="AD25" s="9">
        <v>200</v>
      </c>
      <c r="AE25" s="9">
        <v>6</v>
      </c>
    </row>
    <row r="26" spans="1:31" x14ac:dyDescent="0.25">
      <c r="AD26" s="9"/>
      <c r="AE26" s="9"/>
    </row>
    <row r="27" spans="1:31" x14ac:dyDescent="0.25">
      <c r="L27" s="6" t="s">
        <v>43</v>
      </c>
      <c r="M27" s="6">
        <f>SUM(M3:M25)</f>
        <v>3544.5</v>
      </c>
      <c r="N27" s="6">
        <f>SUM(N3:N25)</f>
        <v>31</v>
      </c>
      <c r="AD27" s="6">
        <f>SUM(AD3:AD25)</f>
        <v>3850</v>
      </c>
      <c r="AE27" s="6">
        <f>SUM(AE3:AE25)</f>
        <v>89</v>
      </c>
    </row>
    <row r="28" spans="1:31" x14ac:dyDescent="0.25">
      <c r="AD28" s="9"/>
      <c r="AE28" s="9"/>
    </row>
    <row r="29" spans="1:31" x14ac:dyDescent="0.25">
      <c r="L29" s="7" t="s">
        <v>44</v>
      </c>
      <c r="M29" s="7">
        <f>4500-M27</f>
        <v>955.5</v>
      </c>
      <c r="N29" s="7">
        <f>36-N27</f>
        <v>5</v>
      </c>
      <c r="AD29" s="7">
        <f>4500-AD27</f>
        <v>650</v>
      </c>
      <c r="AE29" s="7">
        <f>36-AE27</f>
        <v>-53</v>
      </c>
    </row>
    <row r="30" spans="1:31" x14ac:dyDescent="0.25">
      <c r="AD30" s="9"/>
      <c r="AE30" s="9"/>
    </row>
  </sheetData>
  <mergeCells count="1">
    <mergeCell ref="P1:AA1"/>
  </mergeCells>
  <pageMargins left="0.7" right="0.7" top="0.75" bottom="0.75" header="0.3" footer="0.3"/>
  <pageSetup orientation="portrait" r:id="rId1"/>
  <ignoredErrors>
    <ignoredError sqref="M10:M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2017-08-28T13:14:52Z</dcterms:created>
  <dcterms:modified xsi:type="dcterms:W3CDTF">2017-08-29T13:51:55Z</dcterms:modified>
</cp:coreProperties>
</file>