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P31" i="1"/>
  <c r="Q31" i="1"/>
  <c r="G32" i="1"/>
  <c r="H32" i="1"/>
  <c r="K32" i="1"/>
  <c r="J32" i="1"/>
  <c r="I32" i="1"/>
  <c r="F32" i="1"/>
  <c r="D32" i="1"/>
  <c r="C32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4" i="1"/>
  <c r="B19" i="1"/>
  <c r="H19" i="1"/>
  <c r="N19" i="1"/>
  <c r="T19" i="1"/>
  <c r="Z19" i="1"/>
  <c r="AF19" i="1"/>
  <c r="AL19" i="1"/>
  <c r="C25" i="1"/>
  <c r="E19" i="1"/>
  <c r="K19" i="1"/>
  <c r="Q19" i="1"/>
  <c r="W19" i="1"/>
  <c r="AC19" i="1"/>
  <c r="AI19" i="1"/>
  <c r="AO19" i="1"/>
  <c r="C26" i="1"/>
  <c r="C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M19" i="1"/>
  <c r="S5" i="1"/>
  <c r="S9" i="1"/>
  <c r="S10" i="1"/>
  <c r="S11" i="1"/>
  <c r="S12" i="1"/>
  <c r="S13" i="1"/>
  <c r="S14" i="1"/>
  <c r="S15" i="1"/>
  <c r="S16" i="1"/>
  <c r="S17" i="1"/>
  <c r="S18" i="1"/>
  <c r="S1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AE19" i="1"/>
  <c r="AK19" i="1"/>
  <c r="AQ19" i="1"/>
  <c r="E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P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H19" i="1"/>
  <c r="AN19" i="1"/>
  <c r="E24" i="1"/>
  <c r="F26" i="1"/>
  <c r="E25" i="1"/>
  <c r="F25" i="1"/>
  <c r="D23" i="1"/>
  <c r="B23" i="1"/>
  <c r="E23" i="1"/>
  <c r="U53" i="1"/>
  <c r="U54" i="1"/>
  <c r="U55" i="1"/>
  <c r="U56" i="1"/>
  <c r="U57" i="1"/>
  <c r="U58" i="1"/>
  <c r="U61" i="1"/>
  <c r="U62" i="1"/>
  <c r="U52" i="1"/>
  <c r="U39" i="1"/>
  <c r="U40" i="1"/>
  <c r="U41" i="1"/>
  <c r="U42" i="1"/>
  <c r="U43" i="1"/>
  <c r="U38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G45" i="1"/>
  <c r="AO20" i="1"/>
  <c r="AP20" i="1"/>
  <c r="AI20" i="1"/>
  <c r="AJ20" i="1"/>
  <c r="AC20" i="1"/>
  <c r="AD20" i="1"/>
  <c r="W20" i="1"/>
  <c r="X20" i="1"/>
  <c r="Q20" i="1"/>
  <c r="R20" i="1"/>
  <c r="K20" i="1"/>
  <c r="L20" i="1"/>
  <c r="E20" i="1"/>
  <c r="F20" i="1"/>
</calcChain>
</file>

<file path=xl/sharedStrings.xml><?xml version="1.0" encoding="utf-8"?>
<sst xmlns="http://schemas.openxmlformats.org/spreadsheetml/2006/main" count="239" uniqueCount="98">
  <si>
    <t>SL-K2200 NR</t>
  </si>
  <si>
    <t>SCX-8123</t>
  </si>
  <si>
    <t>ClX-9301</t>
  </si>
  <si>
    <t xml:space="preserve">SL-K3300 NR </t>
  </si>
  <si>
    <t>SCX-8128</t>
  </si>
  <si>
    <t>SCX-8240</t>
  </si>
  <si>
    <t xml:space="preserve">SL-M 4070 FR </t>
  </si>
  <si>
    <t xml:space="preserve">SL-X4300 LX </t>
  </si>
  <si>
    <t xml:space="preserve">รุ่น </t>
  </si>
  <si>
    <t xml:space="preserve">รายย่อย </t>
  </si>
  <si>
    <t>โปรเจค</t>
  </si>
  <si>
    <t>จำนวน</t>
  </si>
  <si>
    <t>ราคา</t>
  </si>
  <si>
    <t xml:space="preserve">เป็นเงิน </t>
  </si>
  <si>
    <t>CLX-9201</t>
  </si>
  <si>
    <t xml:space="preserve">SL-K4300 LX </t>
  </si>
  <si>
    <t xml:space="preserve">SL-X7500 GX </t>
  </si>
  <si>
    <t xml:space="preserve">SL-X7600 GX </t>
  </si>
  <si>
    <t xml:space="preserve">Sl-K7600 GX </t>
  </si>
  <si>
    <t xml:space="preserve">SL-K7500 LX </t>
  </si>
  <si>
    <t xml:space="preserve">SL-X3280 NR </t>
  </si>
  <si>
    <t xml:space="preserve">ยอดรวม </t>
  </si>
  <si>
    <t xml:space="preserve">Project </t>
  </si>
  <si>
    <t xml:space="preserve">จำนวนเงิน </t>
  </si>
  <si>
    <t xml:space="preserve">จำนวนเครื่อง </t>
  </si>
  <si>
    <t xml:space="preserve"> -  </t>
  </si>
  <si>
    <t>แต่ละเดือน</t>
  </si>
  <si>
    <t xml:space="preserve">Target </t>
  </si>
  <si>
    <t>ยอดขาย</t>
  </si>
  <si>
    <t xml:space="preserve">ยอดขายรวมทั้งปี </t>
  </si>
  <si>
    <t>รุ่น</t>
  </si>
  <si>
    <t>รวม</t>
  </si>
  <si>
    <t xml:space="preserve">KGI </t>
  </si>
  <si>
    <t>Home Pro</t>
  </si>
  <si>
    <t xml:space="preserve">King Power </t>
  </si>
  <si>
    <t xml:space="preserve">EMC </t>
  </si>
  <si>
    <t xml:space="preserve">นวกิจ </t>
  </si>
  <si>
    <t xml:space="preserve">Pay all </t>
  </si>
  <si>
    <t xml:space="preserve">จักษุรัตนิน </t>
  </si>
  <si>
    <t>ผ้าไทย</t>
  </si>
  <si>
    <t xml:space="preserve">TAC Consumer </t>
  </si>
  <si>
    <t>กรุงเทพเรถร่วมบริการ</t>
  </si>
  <si>
    <t xml:space="preserve">Sl-K7600 LX </t>
  </si>
  <si>
    <t xml:space="preserve">SL-K7500 GX </t>
  </si>
  <si>
    <t xml:space="preserve">เมโย </t>
  </si>
  <si>
    <t xml:space="preserve">SL-X3220 </t>
  </si>
  <si>
    <t xml:space="preserve">SL-K4350 </t>
  </si>
  <si>
    <t xml:space="preserve">เตรียมอุดม พัฒนาการ </t>
  </si>
  <si>
    <t xml:space="preserve">Taboola </t>
  </si>
  <si>
    <t xml:space="preserve">Tom N Tom </t>
  </si>
  <si>
    <t xml:space="preserve">เสนอราคา </t>
  </si>
  <si>
    <t xml:space="preserve">ติดตามผลงาน </t>
  </si>
  <si>
    <t xml:space="preserve">ปัญหาและอุปสรรค์ </t>
  </si>
  <si>
    <t>ระดับความคลาดหวัง</t>
  </si>
  <si>
    <t xml:space="preserve">ยูนิตี้ คอมเมอร์เชียล </t>
  </si>
  <si>
    <t xml:space="preserve">เดือน5 </t>
  </si>
  <si>
    <t xml:space="preserve">เดือน 8 </t>
  </si>
  <si>
    <t xml:space="preserve">เดือน 2 </t>
  </si>
  <si>
    <t xml:space="preserve"> -</t>
  </si>
  <si>
    <t xml:space="preserve">เดือน 3 </t>
  </si>
  <si>
    <t>เดือน 1</t>
  </si>
  <si>
    <t>เดือน 6</t>
  </si>
  <si>
    <t xml:space="preserve">รวบรวมข้อมูล </t>
  </si>
  <si>
    <t xml:space="preserve">หมดสัญยา </t>
  </si>
  <si>
    <t xml:space="preserve">Report,ความเชื่อมันในทีมบริการ </t>
  </si>
  <si>
    <t xml:space="preserve">วันที่หมดสัญญา </t>
  </si>
  <si>
    <t>1/1/17,4/17</t>
  </si>
  <si>
    <t xml:space="preserve">Demo </t>
  </si>
  <si>
    <t xml:space="preserve">รอกลุ่มพญาไทย เริ่มเข้าบริหาร ช่วงเดือน 2/2017 </t>
  </si>
  <si>
    <t xml:space="preserve">คู่แข่ง </t>
  </si>
  <si>
    <t xml:space="preserve"> - </t>
  </si>
  <si>
    <t>Relation,</t>
  </si>
  <si>
    <t>ricoh,Konika,Fuji</t>
  </si>
  <si>
    <t>Fuji</t>
  </si>
  <si>
    <t>Sharp,NNP,</t>
  </si>
  <si>
    <t>Cannon</t>
  </si>
  <si>
    <t>Ricoh,Xerox,Cannon,Konika</t>
  </si>
  <si>
    <t>Fuji,บริษัทที่ให้บริการที่โรงพยาบาลพญาไท</t>
  </si>
  <si>
    <t xml:space="preserve">ดำเนินการแล้ว </t>
  </si>
  <si>
    <t xml:space="preserve">Remark </t>
  </si>
  <si>
    <t>3/17,4/17</t>
  </si>
  <si>
    <t>นิติบุคคล สวนธน</t>
  </si>
  <si>
    <t xml:space="preserve">นิติบุคคล พลัมสามคี </t>
  </si>
  <si>
    <t>Kyocera</t>
  </si>
  <si>
    <t>KI</t>
  </si>
  <si>
    <t xml:space="preserve">Smart,DVS </t>
  </si>
  <si>
    <t>Ricoh</t>
  </si>
  <si>
    <t xml:space="preserve">IT ที่ อิศราเอล </t>
  </si>
  <si>
    <t xml:space="preserve">ทาง ผอ.มาใหม่ </t>
  </si>
  <si>
    <t>ทำเทียบใหลูกค้าแล้ว</t>
  </si>
  <si>
    <t xml:space="preserve">ราคา ต่อแผ่น </t>
  </si>
  <si>
    <t>Cannon,Kyocera,Konika</t>
  </si>
  <si>
    <t xml:space="preserve">Fuji </t>
  </si>
  <si>
    <t xml:space="preserve">Cannon,Toshiba </t>
  </si>
  <si>
    <t xml:space="preserve">% จากที่ขาย </t>
  </si>
  <si>
    <t>CLX-9301</t>
  </si>
  <si>
    <t xml:space="preserve">รุ่นจำนวนที่ขาย/เช่า </t>
  </si>
  <si>
    <t xml:space="preserve">รอรายละเอียด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</si>
</sst>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409]mmm\-yy;@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ngsana New"/>
    </font>
    <font>
      <sz val="18"/>
      <color theme="1"/>
      <name val="Angsana New"/>
    </font>
    <font>
      <b/>
      <sz val="14"/>
      <color theme="1"/>
      <name val="Angsana New"/>
    </font>
    <font>
      <b/>
      <u/>
      <sz val="14"/>
      <color theme="1"/>
      <name val="Angsana New"/>
    </font>
    <font>
      <sz val="14"/>
      <color rgb="FF000000"/>
      <name val="Angsana New"/>
    </font>
    <font>
      <sz val="14"/>
      <name val="Angsana New"/>
    </font>
    <font>
      <b/>
      <u/>
      <sz val="14"/>
      <name val="Angsana New"/>
    </font>
    <font>
      <b/>
      <sz val="14"/>
      <name val="Angsana New"/>
    </font>
    <font>
      <sz val="14"/>
      <color theme="0"/>
      <name val="Angsana New"/>
    </font>
    <font>
      <b/>
      <u/>
      <sz val="14"/>
      <color theme="0"/>
      <name val="Angsana New"/>
    </font>
    <font>
      <b/>
      <sz val="14"/>
      <color theme="0"/>
      <name val="Angsana New"/>
    </font>
    <font>
      <b/>
      <u/>
      <sz val="16"/>
      <color theme="1"/>
      <name val="Angsana New"/>
    </font>
    <font>
      <b/>
      <sz val="16"/>
      <color theme="1"/>
      <name val="Angsana New"/>
    </font>
    <font>
      <b/>
      <u val="doubleAccounting"/>
      <sz val="16"/>
      <color rgb="FFFF0000"/>
      <name val="Angsana New"/>
    </font>
    <font>
      <b/>
      <sz val="16"/>
      <name val="Angsana New"/>
    </font>
    <font>
      <b/>
      <sz val="16"/>
      <color theme="0"/>
      <name val="Angsana New"/>
    </font>
    <font>
      <b/>
      <u val="doubleAccounting"/>
      <sz val="16"/>
      <color theme="0"/>
      <name val="Angsana New"/>
    </font>
    <font>
      <sz val="16"/>
      <color theme="1"/>
      <name val="Angsana New"/>
    </font>
    <font>
      <b/>
      <u/>
      <sz val="16"/>
      <color rgb="FFFF0000"/>
      <name val="Angsana New"/>
    </font>
    <font>
      <sz val="16"/>
      <color rgb="FF000000"/>
      <name val="Angsana New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hair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hair">
        <color auto="1"/>
      </bottom>
      <diagonal/>
    </border>
    <border>
      <left style="slantDashDot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slantDashDot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thin">
        <color auto="1"/>
      </right>
      <top style="hair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hair">
        <color auto="1"/>
      </top>
      <bottom style="slantDashDot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slantDashDot">
        <color auto="1"/>
      </right>
      <top/>
      <bottom style="hair">
        <color auto="1"/>
      </bottom>
      <diagonal/>
    </border>
    <border>
      <left style="slantDashDot">
        <color auto="1"/>
      </left>
      <right/>
      <top style="slantDashDot">
        <color auto="1"/>
      </top>
      <bottom style="hair">
        <color auto="1"/>
      </bottom>
      <diagonal/>
    </border>
    <border>
      <left style="slantDashDot">
        <color auto="1"/>
      </left>
      <right/>
      <top style="hair">
        <color auto="1"/>
      </top>
      <bottom style="hair">
        <color auto="1"/>
      </bottom>
      <diagonal/>
    </border>
    <border>
      <left style="slantDashDot">
        <color auto="1"/>
      </left>
      <right/>
      <top style="hair">
        <color auto="1"/>
      </top>
      <bottom style="thin">
        <color auto="1"/>
      </bottom>
      <diagonal/>
    </border>
    <border>
      <left style="slantDashDot">
        <color auto="1"/>
      </left>
      <right/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 style="slantDashDot">
        <color auto="1"/>
      </left>
      <right/>
      <top/>
      <bottom style="hair">
        <color auto="1"/>
      </bottom>
      <diagonal/>
    </border>
    <border>
      <left style="slantDashDot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slantDashDot">
        <color auto="1"/>
      </left>
      <right/>
      <top style="hair">
        <color auto="1"/>
      </top>
      <bottom style="slantDashDot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9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43" fontId="4" fillId="0" borderId="2" xfId="1" applyFont="1" applyBorder="1"/>
    <xf numFmtId="43" fontId="4" fillId="0" borderId="0" xfId="1" applyFont="1"/>
    <xf numFmtId="43" fontId="4" fillId="0" borderId="4" xfId="1" applyFont="1" applyBorder="1"/>
    <xf numFmtId="43" fontId="4" fillId="2" borderId="9" xfId="1" applyFont="1" applyFill="1" applyBorder="1"/>
    <xf numFmtId="43" fontId="4" fillId="2" borderId="2" xfId="1" applyFont="1" applyFill="1" applyBorder="1"/>
    <xf numFmtId="43" fontId="4" fillId="2" borderId="10" xfId="1" applyFont="1" applyFill="1" applyBorder="1"/>
    <xf numFmtId="43" fontId="4" fillId="3" borderId="9" xfId="1" applyFont="1" applyFill="1" applyBorder="1"/>
    <xf numFmtId="43" fontId="4" fillId="3" borderId="2" xfId="1" applyFont="1" applyFill="1" applyBorder="1"/>
    <xf numFmtId="43" fontId="8" fillId="3" borderId="10" xfId="1" applyFont="1" applyFill="1" applyBorder="1"/>
    <xf numFmtId="43" fontId="8" fillId="3" borderId="15" xfId="1" applyFont="1" applyFill="1" applyBorder="1"/>
    <xf numFmtId="43" fontId="9" fillId="4" borderId="9" xfId="1" applyFont="1" applyFill="1" applyBorder="1"/>
    <xf numFmtId="43" fontId="9" fillId="4" borderId="2" xfId="1" applyFont="1" applyFill="1" applyBorder="1"/>
    <xf numFmtId="43" fontId="9" fillId="4" borderId="10" xfId="1" applyFont="1" applyFill="1" applyBorder="1"/>
    <xf numFmtId="43" fontId="9" fillId="4" borderId="15" xfId="1" applyFont="1" applyFill="1" applyBorder="1"/>
    <xf numFmtId="43" fontId="4" fillId="7" borderId="9" xfId="1" applyFont="1" applyFill="1" applyBorder="1"/>
    <xf numFmtId="43" fontId="4" fillId="7" borderId="2" xfId="1" applyFont="1" applyFill="1" applyBorder="1"/>
    <xf numFmtId="43" fontId="8" fillId="7" borderId="10" xfId="1" applyFont="1" applyFill="1" applyBorder="1"/>
    <xf numFmtId="43" fontId="8" fillId="7" borderId="15" xfId="1" applyFont="1" applyFill="1" applyBorder="1"/>
    <xf numFmtId="43" fontId="12" fillId="8" borderId="9" xfId="1" applyFont="1" applyFill="1" applyBorder="1"/>
    <xf numFmtId="43" fontId="12" fillId="8" borderId="2" xfId="1" applyFont="1" applyFill="1" applyBorder="1"/>
    <xf numFmtId="43" fontId="12" fillId="8" borderId="10" xfId="1" applyFont="1" applyFill="1" applyBorder="1"/>
    <xf numFmtId="43" fontId="12" fillId="8" borderId="15" xfId="1" applyFont="1" applyFill="1" applyBorder="1"/>
    <xf numFmtId="43" fontId="4" fillId="9" borderId="9" xfId="1" applyFont="1" applyFill="1" applyBorder="1"/>
    <xf numFmtId="43" fontId="4" fillId="9" borderId="2" xfId="1" applyFont="1" applyFill="1" applyBorder="1"/>
    <xf numFmtId="43" fontId="8" fillId="9" borderId="10" xfId="1" applyFont="1" applyFill="1" applyBorder="1"/>
    <xf numFmtId="43" fontId="8" fillId="9" borderId="15" xfId="1" applyFont="1" applyFill="1" applyBorder="1"/>
    <xf numFmtId="0" fontId="7" fillId="0" borderId="0" xfId="0" applyFont="1" applyFill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9" fontId="6" fillId="0" borderId="0" xfId="2" applyFont="1" applyFill="1" applyBorder="1" applyAlignment="1">
      <alignment vertical="center"/>
    </xf>
    <xf numFmtId="2" fontId="11" fillId="0" borderId="0" xfId="1" applyNumberFormat="1" applyFont="1" applyFill="1" applyBorder="1" applyAlignment="1">
      <alignment vertical="center"/>
    </xf>
    <xf numFmtId="43" fontId="11" fillId="0" borderId="0" xfId="1" applyFont="1" applyFill="1" applyBorder="1" applyAlignment="1">
      <alignment vertical="center"/>
    </xf>
    <xf numFmtId="9" fontId="11" fillId="0" borderId="0" xfId="2" applyFont="1" applyFill="1" applyBorder="1" applyAlignment="1">
      <alignment vertical="center"/>
    </xf>
    <xf numFmtId="2" fontId="14" fillId="0" borderId="0" xfId="1" applyNumberFormat="1" applyFont="1" applyFill="1" applyBorder="1" applyAlignment="1">
      <alignment vertical="center"/>
    </xf>
    <xf numFmtId="43" fontId="14" fillId="0" borderId="0" xfId="1" applyFont="1" applyFill="1" applyBorder="1" applyAlignment="1">
      <alignment vertical="center"/>
    </xf>
    <xf numFmtId="9" fontId="14" fillId="0" borderId="0" xfId="2" applyFont="1" applyFill="1" applyBorder="1" applyAlignment="1">
      <alignment vertical="center"/>
    </xf>
    <xf numFmtId="0" fontId="4" fillId="0" borderId="17" xfId="0" applyFont="1" applyBorder="1"/>
    <xf numFmtId="0" fontId="4" fillId="0" borderId="18" xfId="0" applyFont="1" applyBorder="1"/>
    <xf numFmtId="0" fontId="7" fillId="0" borderId="19" xfId="0" applyFont="1" applyBorder="1" applyAlignment="1">
      <alignment vertical="center"/>
    </xf>
    <xf numFmtId="43" fontId="7" fillId="9" borderId="9" xfId="1" applyFont="1" applyFill="1" applyBorder="1" applyAlignment="1">
      <alignment vertical="center"/>
    </xf>
    <xf numFmtId="43" fontId="7" fillId="9" borderId="2" xfId="1" applyFont="1" applyFill="1" applyBorder="1" applyAlignment="1">
      <alignment vertical="center"/>
    </xf>
    <xf numFmtId="43" fontId="13" fillId="8" borderId="9" xfId="1" applyFont="1" applyFill="1" applyBorder="1" applyAlignment="1">
      <alignment vertical="center"/>
    </xf>
    <xf numFmtId="43" fontId="13" fillId="8" borderId="2" xfId="1" applyFont="1" applyFill="1" applyBorder="1" applyAlignment="1">
      <alignment vertical="center"/>
    </xf>
    <xf numFmtId="43" fontId="8" fillId="7" borderId="2" xfId="1" applyFont="1" applyFill="1" applyBorder="1"/>
    <xf numFmtId="43" fontId="7" fillId="7" borderId="9" xfId="1" applyFont="1" applyFill="1" applyBorder="1" applyAlignment="1">
      <alignment vertical="center"/>
    </xf>
    <xf numFmtId="43" fontId="7" fillId="7" borderId="2" xfId="1" applyFont="1" applyFill="1" applyBorder="1" applyAlignment="1">
      <alignment vertical="center"/>
    </xf>
    <xf numFmtId="43" fontId="10" fillId="4" borderId="9" xfId="1" applyFont="1" applyFill="1" applyBorder="1" applyAlignment="1">
      <alignment vertical="center"/>
    </xf>
    <xf numFmtId="43" fontId="10" fillId="4" borderId="2" xfId="1" applyFont="1" applyFill="1" applyBorder="1" applyAlignment="1">
      <alignment vertical="center"/>
    </xf>
    <xf numFmtId="43" fontId="7" fillId="3" borderId="9" xfId="1" applyFont="1" applyFill="1" applyBorder="1" applyAlignment="1">
      <alignment vertical="center"/>
    </xf>
    <xf numFmtId="43" fontId="7" fillId="3" borderId="2" xfId="1" applyFont="1" applyFill="1" applyBorder="1" applyAlignment="1">
      <alignment vertical="center"/>
    </xf>
    <xf numFmtId="43" fontId="7" fillId="2" borderId="9" xfId="1" applyFont="1" applyFill="1" applyBorder="1" applyAlignment="1">
      <alignment vertical="center"/>
    </xf>
    <xf numFmtId="43" fontId="7" fillId="2" borderId="2" xfId="1" applyFont="1" applyFill="1" applyBorder="1" applyAlignment="1">
      <alignment vertical="center"/>
    </xf>
    <xf numFmtId="0" fontId="15" fillId="0" borderId="20" xfId="0" applyFont="1" applyBorder="1" applyAlignment="1">
      <alignment vertical="center"/>
    </xf>
    <xf numFmtId="2" fontId="16" fillId="2" borderId="11" xfId="1" applyNumberFormat="1" applyFont="1" applyFill="1" applyBorder="1" applyAlignment="1">
      <alignment vertical="center"/>
    </xf>
    <xf numFmtId="43" fontId="16" fillId="2" borderId="12" xfId="1" applyFont="1" applyFill="1" applyBorder="1" applyAlignment="1">
      <alignment vertical="center"/>
    </xf>
    <xf numFmtId="2" fontId="16" fillId="2" borderId="12" xfId="1" applyNumberFormat="1" applyFont="1" applyFill="1" applyBorder="1" applyAlignment="1">
      <alignment vertical="center"/>
    </xf>
    <xf numFmtId="2" fontId="16" fillId="3" borderId="11" xfId="1" applyNumberFormat="1" applyFont="1" applyFill="1" applyBorder="1" applyAlignment="1">
      <alignment vertical="center"/>
    </xf>
    <xf numFmtId="43" fontId="16" fillId="3" borderId="12" xfId="1" applyFont="1" applyFill="1" applyBorder="1" applyAlignment="1">
      <alignment vertical="center"/>
    </xf>
    <xf numFmtId="2" fontId="16" fillId="3" borderId="12" xfId="1" applyNumberFormat="1" applyFont="1" applyFill="1" applyBorder="1" applyAlignment="1">
      <alignment vertical="center"/>
    </xf>
    <xf numFmtId="2" fontId="18" fillId="4" borderId="11" xfId="1" applyNumberFormat="1" applyFont="1" applyFill="1" applyBorder="1" applyAlignment="1">
      <alignment vertical="center"/>
    </xf>
    <xf numFmtId="43" fontId="18" fillId="4" borderId="12" xfId="1" applyFont="1" applyFill="1" applyBorder="1" applyAlignment="1">
      <alignment vertical="center"/>
    </xf>
    <xf numFmtId="2" fontId="18" fillId="4" borderId="12" xfId="1" applyNumberFormat="1" applyFont="1" applyFill="1" applyBorder="1" applyAlignment="1">
      <alignment vertical="center"/>
    </xf>
    <xf numFmtId="2" fontId="16" fillId="7" borderId="11" xfId="1" applyNumberFormat="1" applyFont="1" applyFill="1" applyBorder="1" applyAlignment="1">
      <alignment vertical="center"/>
    </xf>
    <xf numFmtId="43" fontId="16" fillId="7" borderId="12" xfId="1" applyFont="1" applyFill="1" applyBorder="1" applyAlignment="1">
      <alignment vertical="center"/>
    </xf>
    <xf numFmtId="2" fontId="16" fillId="7" borderId="12" xfId="1" applyNumberFormat="1" applyFont="1" applyFill="1" applyBorder="1" applyAlignment="1">
      <alignment vertical="center"/>
    </xf>
    <xf numFmtId="2" fontId="19" fillId="8" borderId="11" xfId="1" applyNumberFormat="1" applyFont="1" applyFill="1" applyBorder="1" applyAlignment="1">
      <alignment vertical="center"/>
    </xf>
    <xf numFmtId="43" fontId="19" fillId="8" borderId="12" xfId="1" applyFont="1" applyFill="1" applyBorder="1" applyAlignment="1">
      <alignment vertical="center"/>
    </xf>
    <xf numFmtId="2" fontId="19" fillId="8" borderId="12" xfId="1" applyNumberFormat="1" applyFont="1" applyFill="1" applyBorder="1" applyAlignment="1">
      <alignment vertical="center"/>
    </xf>
    <xf numFmtId="2" fontId="16" fillId="9" borderId="11" xfId="1" applyNumberFormat="1" applyFont="1" applyFill="1" applyBorder="1" applyAlignment="1">
      <alignment vertical="center"/>
    </xf>
    <xf numFmtId="43" fontId="16" fillId="9" borderId="12" xfId="1" applyFont="1" applyFill="1" applyBorder="1" applyAlignment="1">
      <alignment vertical="center"/>
    </xf>
    <xf numFmtId="2" fontId="16" fillId="9" borderId="12" xfId="1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43" fontId="7" fillId="2" borderId="10" xfId="1" applyFont="1" applyFill="1" applyBorder="1" applyAlignment="1">
      <alignment vertical="center"/>
    </xf>
    <xf numFmtId="43" fontId="17" fillId="2" borderId="12" xfId="1" applyFont="1" applyFill="1" applyBorder="1" applyAlignment="1">
      <alignment vertical="center"/>
    </xf>
    <xf numFmtId="9" fontId="16" fillId="2" borderId="12" xfId="2" applyFont="1" applyFill="1" applyBorder="1" applyAlignment="1">
      <alignment vertical="center"/>
    </xf>
    <xf numFmtId="2" fontId="16" fillId="2" borderId="13" xfId="1" applyNumberFormat="1" applyFont="1" applyFill="1" applyBorder="1" applyAlignment="1">
      <alignment vertical="center"/>
    </xf>
    <xf numFmtId="43" fontId="7" fillId="3" borderId="10" xfId="1" applyFont="1" applyFill="1" applyBorder="1" applyAlignment="1">
      <alignment vertical="center"/>
    </xf>
    <xf numFmtId="43" fontId="17" fillId="3" borderId="12" xfId="1" applyFont="1" applyFill="1" applyBorder="1" applyAlignment="1">
      <alignment vertical="center"/>
    </xf>
    <xf numFmtId="9" fontId="16" fillId="3" borderId="12" xfId="2" applyFont="1" applyFill="1" applyBorder="1" applyAlignment="1">
      <alignment vertical="center"/>
    </xf>
    <xf numFmtId="2" fontId="16" fillId="3" borderId="13" xfId="1" applyNumberFormat="1" applyFont="1" applyFill="1" applyBorder="1" applyAlignment="1">
      <alignment vertical="center"/>
    </xf>
    <xf numFmtId="43" fontId="10" fillId="4" borderId="10" xfId="1" applyFont="1" applyFill="1" applyBorder="1" applyAlignment="1">
      <alignment vertical="center"/>
    </xf>
    <xf numFmtId="9" fontId="18" fillId="4" borderId="12" xfId="2" applyFont="1" applyFill="1" applyBorder="1" applyAlignment="1">
      <alignment vertical="center"/>
    </xf>
    <xf numFmtId="2" fontId="18" fillId="4" borderId="13" xfId="1" applyNumberFormat="1" applyFont="1" applyFill="1" applyBorder="1" applyAlignment="1">
      <alignment vertical="center"/>
    </xf>
    <xf numFmtId="43" fontId="12" fillId="5" borderId="9" xfId="1" applyFont="1" applyFill="1" applyBorder="1"/>
    <xf numFmtId="43" fontId="12" fillId="5" borderId="2" xfId="1" applyFont="1" applyFill="1" applyBorder="1"/>
    <xf numFmtId="43" fontId="12" fillId="5" borderId="10" xfId="1" applyFont="1" applyFill="1" applyBorder="1"/>
    <xf numFmtId="43" fontId="13" fillId="5" borderId="9" xfId="1" applyFont="1" applyFill="1" applyBorder="1" applyAlignment="1">
      <alignment vertical="center"/>
    </xf>
    <xf numFmtId="43" fontId="13" fillId="5" borderId="2" xfId="1" applyFont="1" applyFill="1" applyBorder="1" applyAlignment="1">
      <alignment vertical="center"/>
    </xf>
    <xf numFmtId="43" fontId="13" fillId="5" borderId="10" xfId="1" applyFont="1" applyFill="1" applyBorder="1" applyAlignment="1">
      <alignment vertical="center"/>
    </xf>
    <xf numFmtId="2" fontId="19" fillId="5" borderId="11" xfId="1" applyNumberFormat="1" applyFont="1" applyFill="1" applyBorder="1" applyAlignment="1">
      <alignment vertical="center"/>
    </xf>
    <xf numFmtId="43" fontId="19" fillId="5" borderId="12" xfId="1" applyFont="1" applyFill="1" applyBorder="1" applyAlignment="1">
      <alignment vertical="center"/>
    </xf>
    <xf numFmtId="2" fontId="19" fillId="5" borderId="12" xfId="1" applyNumberFormat="1" applyFont="1" applyFill="1" applyBorder="1" applyAlignment="1">
      <alignment vertical="center"/>
    </xf>
    <xf numFmtId="43" fontId="20" fillId="5" borderId="12" xfId="1" applyFont="1" applyFill="1" applyBorder="1" applyAlignment="1">
      <alignment vertical="center"/>
    </xf>
    <xf numFmtId="9" fontId="19" fillId="5" borderId="12" xfId="2" applyFont="1" applyFill="1" applyBorder="1" applyAlignment="1">
      <alignment vertical="center"/>
    </xf>
    <xf numFmtId="2" fontId="19" fillId="5" borderId="13" xfId="1" applyNumberFormat="1" applyFont="1" applyFill="1" applyBorder="1" applyAlignment="1">
      <alignment vertical="center"/>
    </xf>
    <xf numFmtId="43" fontId="7" fillId="7" borderId="10" xfId="1" applyFont="1" applyFill="1" applyBorder="1" applyAlignment="1">
      <alignment vertical="center"/>
    </xf>
    <xf numFmtId="43" fontId="17" fillId="7" borderId="12" xfId="1" applyFont="1" applyFill="1" applyBorder="1" applyAlignment="1">
      <alignment vertical="center"/>
    </xf>
    <xf numFmtId="9" fontId="16" fillId="7" borderId="12" xfId="2" applyFont="1" applyFill="1" applyBorder="1" applyAlignment="1">
      <alignment vertical="center"/>
    </xf>
    <xf numFmtId="2" fontId="16" fillId="7" borderId="13" xfId="1" applyNumberFormat="1" applyFont="1" applyFill="1" applyBorder="1" applyAlignment="1">
      <alignment vertical="center"/>
    </xf>
    <xf numFmtId="43" fontId="13" fillId="8" borderId="10" xfId="1" applyFont="1" applyFill="1" applyBorder="1" applyAlignment="1">
      <alignment vertical="center"/>
    </xf>
    <xf numFmtId="2" fontId="17" fillId="8" borderId="12" xfId="1" applyNumberFormat="1" applyFont="1" applyFill="1" applyBorder="1" applyAlignment="1">
      <alignment vertical="center"/>
    </xf>
    <xf numFmtId="9" fontId="19" fillId="8" borderId="12" xfId="2" applyFont="1" applyFill="1" applyBorder="1" applyAlignment="1">
      <alignment vertical="center"/>
    </xf>
    <xf numFmtId="2" fontId="19" fillId="8" borderId="13" xfId="1" applyNumberFormat="1" applyFont="1" applyFill="1" applyBorder="1" applyAlignment="1">
      <alignment vertical="center"/>
    </xf>
    <xf numFmtId="43" fontId="7" fillId="9" borderId="10" xfId="1" applyFont="1" applyFill="1" applyBorder="1" applyAlignment="1">
      <alignment vertical="center"/>
    </xf>
    <xf numFmtId="9" fontId="16" fillId="9" borderId="12" xfId="2" applyFont="1" applyFill="1" applyBorder="1" applyAlignment="1">
      <alignment vertical="center"/>
    </xf>
    <xf numFmtId="2" fontId="16" fillId="9" borderId="13" xfId="1" applyNumberFormat="1" applyFont="1" applyFill="1" applyBorder="1" applyAlignment="1">
      <alignment vertical="center"/>
    </xf>
    <xf numFmtId="0" fontId="4" fillId="0" borderId="21" xfId="0" applyFont="1" applyBorder="1"/>
    <xf numFmtId="43" fontId="4" fillId="2" borderId="22" xfId="1" applyFont="1" applyFill="1" applyBorder="1"/>
    <xf numFmtId="43" fontId="4" fillId="2" borderId="23" xfId="1" applyFont="1" applyFill="1" applyBorder="1"/>
    <xf numFmtId="43" fontId="4" fillId="2" borderId="15" xfId="1" applyFont="1" applyFill="1" applyBorder="1"/>
    <xf numFmtId="43" fontId="4" fillId="3" borderId="22" xfId="1" applyFont="1" applyFill="1" applyBorder="1"/>
    <xf numFmtId="43" fontId="4" fillId="3" borderId="23" xfId="1" applyFont="1" applyFill="1" applyBorder="1"/>
    <xf numFmtId="43" fontId="9" fillId="4" borderId="22" xfId="1" applyFont="1" applyFill="1" applyBorder="1"/>
    <xf numFmtId="43" fontId="9" fillId="4" borderId="23" xfId="1" applyFont="1" applyFill="1" applyBorder="1"/>
    <xf numFmtId="43" fontId="12" fillId="5" borderId="22" xfId="1" applyFont="1" applyFill="1" applyBorder="1"/>
    <xf numFmtId="43" fontId="12" fillId="5" borderId="23" xfId="1" applyFont="1" applyFill="1" applyBorder="1"/>
    <xf numFmtId="43" fontId="12" fillId="5" borderId="15" xfId="1" applyFont="1" applyFill="1" applyBorder="1"/>
    <xf numFmtId="43" fontId="4" fillId="7" borderId="22" xfId="1" applyFont="1" applyFill="1" applyBorder="1"/>
    <xf numFmtId="43" fontId="4" fillId="7" borderId="23" xfId="1" applyFont="1" applyFill="1" applyBorder="1"/>
    <xf numFmtId="43" fontId="8" fillId="7" borderId="23" xfId="1" applyFont="1" applyFill="1" applyBorder="1"/>
    <xf numFmtId="43" fontId="12" fillId="8" borderId="22" xfId="1" applyFont="1" applyFill="1" applyBorder="1"/>
    <xf numFmtId="43" fontId="12" fillId="8" borderId="23" xfId="1" applyFont="1" applyFill="1" applyBorder="1"/>
    <xf numFmtId="43" fontId="4" fillId="9" borderId="22" xfId="1" applyFont="1" applyFill="1" applyBorder="1"/>
    <xf numFmtId="43" fontId="4" fillId="9" borderId="23" xfId="1" applyFont="1" applyFill="1" applyBorder="1"/>
    <xf numFmtId="43" fontId="8" fillId="9" borderId="23" xfId="1" applyFont="1" applyFill="1" applyBorder="1"/>
    <xf numFmtId="43" fontId="4" fillId="2" borderId="11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43" fontId="4" fillId="2" borderId="13" xfId="1" applyFont="1" applyFill="1" applyBorder="1" applyAlignment="1">
      <alignment horizontal="center"/>
    </xf>
    <xf numFmtId="43" fontId="4" fillId="3" borderId="11" xfId="1" applyFont="1" applyFill="1" applyBorder="1" applyAlignment="1">
      <alignment horizontal="center"/>
    </xf>
    <xf numFmtId="43" fontId="4" fillId="3" borderId="12" xfId="1" applyFont="1" applyFill="1" applyBorder="1" applyAlignment="1">
      <alignment horizontal="center"/>
    </xf>
    <xf numFmtId="43" fontId="4" fillId="3" borderId="13" xfId="1" applyFont="1" applyFill="1" applyBorder="1" applyAlignment="1">
      <alignment horizontal="center"/>
    </xf>
    <xf numFmtId="43" fontId="9" fillId="4" borderId="11" xfId="1" applyFont="1" applyFill="1" applyBorder="1" applyAlignment="1">
      <alignment horizontal="center"/>
    </xf>
    <xf numFmtId="43" fontId="9" fillId="4" borderId="12" xfId="1" applyFont="1" applyFill="1" applyBorder="1" applyAlignment="1">
      <alignment horizontal="center"/>
    </xf>
    <xf numFmtId="43" fontId="9" fillId="4" borderId="13" xfId="1" applyFont="1" applyFill="1" applyBorder="1" applyAlignment="1">
      <alignment horizontal="center"/>
    </xf>
    <xf numFmtId="43" fontId="12" fillId="5" borderId="11" xfId="1" applyFont="1" applyFill="1" applyBorder="1" applyAlignment="1">
      <alignment horizontal="center"/>
    </xf>
    <xf numFmtId="43" fontId="12" fillId="5" borderId="12" xfId="1" applyFont="1" applyFill="1" applyBorder="1" applyAlignment="1">
      <alignment horizontal="center"/>
    </xf>
    <xf numFmtId="43" fontId="12" fillId="5" borderId="13" xfId="1" applyFont="1" applyFill="1" applyBorder="1" applyAlignment="1">
      <alignment horizontal="center"/>
    </xf>
    <xf numFmtId="43" fontId="4" fillId="7" borderId="11" xfId="1" applyFont="1" applyFill="1" applyBorder="1" applyAlignment="1">
      <alignment horizontal="center"/>
    </xf>
    <xf numFmtId="43" fontId="4" fillId="7" borderId="12" xfId="1" applyFont="1" applyFill="1" applyBorder="1" applyAlignment="1">
      <alignment horizontal="center"/>
    </xf>
    <xf numFmtId="43" fontId="4" fillId="7" borderId="13" xfId="1" applyFont="1" applyFill="1" applyBorder="1" applyAlignment="1">
      <alignment horizontal="center"/>
    </xf>
    <xf numFmtId="43" fontId="12" fillId="8" borderId="11" xfId="1" applyFont="1" applyFill="1" applyBorder="1" applyAlignment="1">
      <alignment horizontal="center"/>
    </xf>
    <xf numFmtId="43" fontId="12" fillId="8" borderId="12" xfId="1" applyFont="1" applyFill="1" applyBorder="1" applyAlignment="1">
      <alignment horizontal="center"/>
    </xf>
    <xf numFmtId="43" fontId="12" fillId="8" borderId="13" xfId="1" applyFont="1" applyFill="1" applyBorder="1" applyAlignment="1">
      <alignment horizontal="center"/>
    </xf>
    <xf numFmtId="43" fontId="4" fillId="9" borderId="11" xfId="1" applyFont="1" applyFill="1" applyBorder="1" applyAlignment="1">
      <alignment horizontal="center"/>
    </xf>
    <xf numFmtId="43" fontId="4" fillId="9" borderId="12" xfId="1" applyFont="1" applyFill="1" applyBorder="1" applyAlignment="1">
      <alignment horizontal="center"/>
    </xf>
    <xf numFmtId="43" fontId="4" fillId="9" borderId="13" xfId="1" applyFont="1" applyFill="1" applyBorder="1" applyAlignment="1">
      <alignment horizontal="center"/>
    </xf>
    <xf numFmtId="13" fontId="4" fillId="0" borderId="2" xfId="1" applyNumberFormat="1" applyFont="1" applyBorder="1"/>
    <xf numFmtId="0" fontId="4" fillId="0" borderId="0" xfId="0" applyFont="1" applyBorder="1"/>
    <xf numFmtId="43" fontId="4" fillId="0" borderId="0" xfId="1" applyFont="1" applyBorder="1"/>
    <xf numFmtId="165" fontId="4" fillId="0" borderId="2" xfId="1" applyNumberFormat="1" applyFont="1" applyBorder="1"/>
    <xf numFmtId="0" fontId="4" fillId="0" borderId="26" xfId="0" applyFont="1" applyBorder="1" applyAlignment="1"/>
    <xf numFmtId="43" fontId="4" fillId="0" borderId="27" xfId="1" applyFont="1" applyBorder="1"/>
    <xf numFmtId="43" fontId="4" fillId="0" borderId="26" xfId="1" applyFont="1" applyBorder="1" applyAlignment="1"/>
    <xf numFmtId="43" fontId="4" fillId="0" borderId="29" xfId="1" applyFont="1" applyBorder="1"/>
    <xf numFmtId="43" fontId="4" fillId="0" borderId="30" xfId="1" applyFont="1" applyBorder="1"/>
    <xf numFmtId="0" fontId="4" fillId="0" borderId="26" xfId="0" applyFont="1" applyBorder="1"/>
    <xf numFmtId="0" fontId="4" fillId="0" borderId="28" xfId="0" applyFont="1" applyBorder="1" applyAlignment="1">
      <alignment horizontal="center"/>
    </xf>
    <xf numFmtId="43" fontId="4" fillId="0" borderId="31" xfId="1" applyFont="1" applyBorder="1"/>
    <xf numFmtId="9" fontId="4" fillId="0" borderId="27" xfId="1" applyNumberFormat="1" applyFont="1" applyBorder="1"/>
    <xf numFmtId="164" fontId="4" fillId="0" borderId="2" xfId="1" applyNumberFormat="1" applyFont="1" applyBorder="1"/>
    <xf numFmtId="164" fontId="4" fillId="0" borderId="29" xfId="1" applyNumberFormat="1" applyFont="1" applyBorder="1"/>
    <xf numFmtId="164" fontId="4" fillId="6" borderId="2" xfId="1" applyNumberFormat="1" applyFont="1" applyFill="1" applyBorder="1"/>
    <xf numFmtId="43" fontId="4" fillId="0" borderId="4" xfId="1" applyFont="1" applyBorder="1" applyAlignment="1">
      <alignment wrapText="1"/>
    </xf>
    <xf numFmtId="43" fontId="4" fillId="6" borderId="0" xfId="1" applyFont="1" applyFill="1" applyBorder="1"/>
    <xf numFmtId="43" fontId="16" fillId="0" borderId="0" xfId="1" applyFont="1" applyFill="1" applyBorder="1" applyAlignment="1">
      <alignment vertical="center"/>
    </xf>
    <xf numFmtId="9" fontId="16" fillId="0" borderId="0" xfId="2" applyFont="1" applyFill="1" applyBorder="1" applyAlignment="1">
      <alignment vertical="center"/>
    </xf>
    <xf numFmtId="2" fontId="16" fillId="0" borderId="0" xfId="1" applyNumberFormat="1" applyFont="1" applyFill="1" applyBorder="1" applyAlignment="1">
      <alignment vertical="center"/>
    </xf>
    <xf numFmtId="2" fontId="18" fillId="0" borderId="0" xfId="1" applyNumberFormat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21" fillId="0" borderId="0" xfId="0" applyFont="1"/>
    <xf numFmtId="43" fontId="21" fillId="0" borderId="0" xfId="1" applyFont="1"/>
    <xf numFmtId="9" fontId="21" fillId="0" borderId="0" xfId="2" applyFont="1"/>
    <xf numFmtId="43" fontId="23" fillId="0" borderId="0" xfId="0" applyNumberFormat="1" applyFont="1"/>
    <xf numFmtId="43" fontId="4" fillId="0" borderId="2" xfId="1" applyFont="1" applyBorder="1" applyAlignment="1">
      <alignment wrapText="1"/>
    </xf>
    <xf numFmtId="164" fontId="4" fillId="0" borderId="2" xfId="1" applyNumberFormat="1" applyFont="1" applyFill="1" applyBorder="1"/>
    <xf numFmtId="43" fontId="5" fillId="0" borderId="0" xfId="1" applyFont="1"/>
    <xf numFmtId="0" fontId="5" fillId="0" borderId="0" xfId="0" applyFont="1"/>
    <xf numFmtId="0" fontId="15" fillId="0" borderId="0" xfId="0" applyFont="1" applyFill="1" applyAlignment="1"/>
    <xf numFmtId="43" fontId="16" fillId="0" borderId="0" xfId="1" applyFont="1" applyFill="1" applyBorder="1" applyAlignment="1"/>
    <xf numFmtId="0" fontId="21" fillId="0" borderId="0" xfId="0" applyFont="1" applyAlignment="1">
      <alignment horizontal="center" wrapText="1"/>
    </xf>
    <xf numFmtId="43" fontId="15" fillId="0" borderId="0" xfId="0" applyNumberFormat="1" applyFont="1" applyFill="1" applyAlignment="1"/>
    <xf numFmtId="9" fontId="22" fillId="0" borderId="0" xfId="2" applyFont="1" applyFill="1" applyBorder="1" applyAlignment="1"/>
    <xf numFmtId="0" fontId="21" fillId="0" borderId="1" xfId="0" applyFont="1" applyBorder="1"/>
    <xf numFmtId="43" fontId="21" fillId="0" borderId="1" xfId="1" applyFont="1" applyBorder="1"/>
    <xf numFmtId="43" fontId="21" fillId="0" borderId="1" xfId="1" applyFont="1" applyBorder="1" applyAlignment="1">
      <alignment horizontal="center"/>
    </xf>
    <xf numFmtId="0" fontId="21" fillId="0" borderId="3" xfId="0" applyFont="1" applyBorder="1"/>
    <xf numFmtId="43" fontId="21" fillId="0" borderId="3" xfId="1" applyFont="1" applyBorder="1"/>
    <xf numFmtId="43" fontId="21" fillId="0" borderId="3" xfId="1" applyFont="1" applyBorder="1" applyAlignment="1">
      <alignment horizontal="center"/>
    </xf>
    <xf numFmtId="0" fontId="4" fillId="0" borderId="0" xfId="0" applyFont="1" applyBorder="1" applyAlignment="1"/>
    <xf numFmtId="43" fontId="4" fillId="6" borderId="2" xfId="1" applyFont="1" applyFill="1" applyBorder="1"/>
    <xf numFmtId="9" fontId="4" fillId="0" borderId="27" xfId="2" applyFont="1" applyBorder="1"/>
    <xf numFmtId="9" fontId="4" fillId="0" borderId="30" xfId="2" applyFont="1" applyBorder="1"/>
    <xf numFmtId="43" fontId="17" fillId="9" borderId="12" xfId="1" applyFont="1" applyFill="1" applyBorder="1" applyAlignment="1">
      <alignment vertical="center"/>
    </xf>
    <xf numFmtId="43" fontId="17" fillId="4" borderId="12" xfId="1" applyFont="1" applyFill="1" applyBorder="1" applyAlignment="1">
      <alignment vertical="center"/>
    </xf>
    <xf numFmtId="0" fontId="21" fillId="0" borderId="2" xfId="0" applyFont="1" applyBorder="1"/>
    <xf numFmtId="43" fontId="21" fillId="0" borderId="2" xfId="1" applyFont="1" applyBorder="1"/>
    <xf numFmtId="43" fontId="21" fillId="0" borderId="2" xfId="1" applyFont="1" applyBorder="1" applyAlignment="1">
      <alignment horizontal="center"/>
    </xf>
    <xf numFmtId="9" fontId="21" fillId="0" borderId="3" xfId="2" applyFont="1" applyBorder="1"/>
    <xf numFmtId="0" fontId="4" fillId="0" borderId="37" xfId="0" applyFont="1" applyBorder="1"/>
    <xf numFmtId="43" fontId="4" fillId="0" borderId="23" xfId="1" applyFont="1" applyBorder="1"/>
    <xf numFmtId="13" fontId="4" fillId="0" borderId="23" xfId="1" applyNumberFormat="1" applyFont="1" applyBorder="1"/>
    <xf numFmtId="164" fontId="4" fillId="6" borderId="23" xfId="1" applyNumberFormat="1" applyFont="1" applyFill="1" applyBorder="1"/>
    <xf numFmtId="164" fontId="4" fillId="0" borderId="23" xfId="1" applyNumberFormat="1" applyFont="1" applyBorder="1"/>
    <xf numFmtId="43" fontId="4" fillId="0" borderId="32" xfId="1" applyFont="1" applyBorder="1" applyAlignment="1">
      <alignment horizontal="center"/>
    </xf>
    <xf numFmtId="9" fontId="4" fillId="0" borderId="40" xfId="1" applyNumberFormat="1" applyFont="1" applyBorder="1"/>
    <xf numFmtId="0" fontId="4" fillId="0" borderId="41" xfId="0" applyFont="1" applyBorder="1"/>
    <xf numFmtId="43" fontId="4" fillId="0" borderId="3" xfId="1" applyFont="1" applyBorder="1"/>
    <xf numFmtId="43" fontId="4" fillId="0" borderId="3" xfId="1" applyFont="1" applyBorder="1" applyAlignment="1">
      <alignment horizontal="center"/>
    </xf>
    <xf numFmtId="43" fontId="4" fillId="0" borderId="42" xfId="1" applyFont="1" applyBorder="1" applyAlignment="1">
      <alignment horizontal="center"/>
    </xf>
    <xf numFmtId="43" fontId="4" fillId="0" borderId="43" xfId="1" applyFont="1" applyBorder="1"/>
    <xf numFmtId="0" fontId="4" fillId="0" borderId="37" xfId="0" applyFont="1" applyBorder="1" applyAlignment="1"/>
    <xf numFmtId="164" fontId="4" fillId="0" borderId="23" xfId="1" applyNumberFormat="1" applyFont="1" applyFill="1" applyBorder="1"/>
    <xf numFmtId="43" fontId="4" fillId="0" borderId="23" xfId="1" applyFont="1" applyBorder="1" applyAlignment="1">
      <alignment horizontal="center"/>
    </xf>
    <xf numFmtId="165" fontId="4" fillId="0" borderId="23" xfId="1" applyNumberFormat="1" applyFont="1" applyBorder="1"/>
    <xf numFmtId="165" fontId="4" fillId="0" borderId="2" xfId="0" applyNumberFormat="1" applyFont="1" applyBorder="1" applyAlignment="1"/>
    <xf numFmtId="165" fontId="4" fillId="0" borderId="29" xfId="1" applyNumberFormat="1" applyFont="1" applyBorder="1"/>
    <xf numFmtId="0" fontId="4" fillId="0" borderId="44" xfId="0" applyFont="1" applyBorder="1"/>
    <xf numFmtId="43" fontId="4" fillId="0" borderId="44" xfId="1" applyFont="1" applyBorder="1"/>
    <xf numFmtId="164" fontId="4" fillId="9" borderId="6" xfId="1" applyNumberFormat="1" applyFont="1" applyFill="1" applyBorder="1" applyAlignment="1">
      <alignment horizontal="center"/>
    </xf>
    <xf numFmtId="164" fontId="4" fillId="9" borderId="7" xfId="1" applyNumberFormat="1" applyFont="1" applyFill="1" applyBorder="1" applyAlignment="1">
      <alignment horizontal="center"/>
    </xf>
    <xf numFmtId="164" fontId="4" fillId="9" borderId="8" xfId="1" applyNumberFormat="1" applyFont="1" applyFill="1" applyBorder="1" applyAlignment="1">
      <alignment horizontal="center"/>
    </xf>
    <xf numFmtId="43" fontId="4" fillId="9" borderId="9" xfId="1" applyFont="1" applyFill="1" applyBorder="1" applyAlignment="1">
      <alignment horizontal="center"/>
    </xf>
    <xf numFmtId="43" fontId="4" fillId="9" borderId="2" xfId="1" applyFont="1" applyFill="1" applyBorder="1" applyAlignment="1">
      <alignment horizontal="center"/>
    </xf>
    <xf numFmtId="43" fontId="4" fillId="9" borderId="10" xfId="1" applyFont="1" applyFill="1" applyBorder="1" applyAlignment="1">
      <alignment horizontal="center"/>
    </xf>
    <xf numFmtId="164" fontId="4" fillId="7" borderId="6" xfId="1" applyNumberFormat="1" applyFont="1" applyFill="1" applyBorder="1" applyAlignment="1">
      <alignment horizontal="center"/>
    </xf>
    <xf numFmtId="164" fontId="4" fillId="7" borderId="7" xfId="1" applyNumberFormat="1" applyFont="1" applyFill="1" applyBorder="1" applyAlignment="1">
      <alignment horizontal="center"/>
    </xf>
    <xf numFmtId="164" fontId="4" fillId="7" borderId="8" xfId="1" applyNumberFormat="1" applyFont="1" applyFill="1" applyBorder="1" applyAlignment="1">
      <alignment horizontal="center"/>
    </xf>
    <xf numFmtId="43" fontId="4" fillId="7" borderId="9" xfId="1" applyFont="1" applyFill="1" applyBorder="1" applyAlignment="1">
      <alignment horizontal="center"/>
    </xf>
    <xf numFmtId="43" fontId="4" fillId="7" borderId="2" xfId="1" applyFont="1" applyFill="1" applyBorder="1" applyAlignment="1">
      <alignment horizontal="center"/>
    </xf>
    <xf numFmtId="43" fontId="4" fillId="7" borderId="10" xfId="1" applyFont="1" applyFill="1" applyBorder="1" applyAlignment="1">
      <alignment horizontal="center"/>
    </xf>
    <xf numFmtId="164" fontId="12" fillId="8" borderId="6" xfId="1" applyNumberFormat="1" applyFont="1" applyFill="1" applyBorder="1" applyAlignment="1">
      <alignment horizontal="center"/>
    </xf>
    <xf numFmtId="164" fontId="12" fillId="8" borderId="7" xfId="1" applyNumberFormat="1" applyFont="1" applyFill="1" applyBorder="1" applyAlignment="1">
      <alignment horizontal="center"/>
    </xf>
    <xf numFmtId="164" fontId="12" fillId="8" borderId="8" xfId="1" applyNumberFormat="1" applyFont="1" applyFill="1" applyBorder="1" applyAlignment="1">
      <alignment horizontal="center"/>
    </xf>
    <xf numFmtId="43" fontId="12" fillId="8" borderId="9" xfId="1" applyFont="1" applyFill="1" applyBorder="1" applyAlignment="1">
      <alignment horizontal="center"/>
    </xf>
    <xf numFmtId="43" fontId="12" fillId="8" borderId="2" xfId="1" applyFont="1" applyFill="1" applyBorder="1" applyAlignment="1">
      <alignment horizontal="center"/>
    </xf>
    <xf numFmtId="43" fontId="12" fillId="8" borderId="10" xfId="1" applyFont="1" applyFill="1" applyBorder="1" applyAlignment="1">
      <alignment horizontal="center"/>
    </xf>
    <xf numFmtId="164" fontId="9" fillId="4" borderId="6" xfId="1" applyNumberFormat="1" applyFont="1" applyFill="1" applyBorder="1" applyAlignment="1">
      <alignment horizontal="center"/>
    </xf>
    <xf numFmtId="164" fontId="9" fillId="4" borderId="7" xfId="1" applyNumberFormat="1" applyFont="1" applyFill="1" applyBorder="1" applyAlignment="1">
      <alignment horizontal="center"/>
    </xf>
    <xf numFmtId="164" fontId="9" fillId="4" borderId="8" xfId="1" applyNumberFormat="1" applyFont="1" applyFill="1" applyBorder="1" applyAlignment="1">
      <alignment horizontal="center"/>
    </xf>
    <xf numFmtId="43" fontId="9" fillId="4" borderId="9" xfId="1" applyFont="1" applyFill="1" applyBorder="1" applyAlignment="1">
      <alignment horizontal="center"/>
    </xf>
    <xf numFmtId="43" fontId="9" fillId="4" borderId="2" xfId="1" applyFont="1" applyFill="1" applyBorder="1" applyAlignment="1">
      <alignment horizontal="center"/>
    </xf>
    <xf numFmtId="43" fontId="9" fillId="4" borderId="10" xfId="1" applyFont="1" applyFill="1" applyBorder="1" applyAlignment="1">
      <alignment horizontal="center"/>
    </xf>
    <xf numFmtId="164" fontId="12" fillId="5" borderId="6" xfId="1" applyNumberFormat="1" applyFont="1" applyFill="1" applyBorder="1" applyAlignment="1">
      <alignment horizontal="center"/>
    </xf>
    <xf numFmtId="164" fontId="12" fillId="5" borderId="7" xfId="1" applyNumberFormat="1" applyFont="1" applyFill="1" applyBorder="1" applyAlignment="1">
      <alignment horizontal="center"/>
    </xf>
    <xf numFmtId="164" fontId="12" fillId="5" borderId="8" xfId="1" applyNumberFormat="1" applyFont="1" applyFill="1" applyBorder="1" applyAlignment="1">
      <alignment horizontal="center"/>
    </xf>
    <xf numFmtId="43" fontId="12" fillId="5" borderId="9" xfId="1" applyFont="1" applyFill="1" applyBorder="1" applyAlignment="1">
      <alignment horizontal="center"/>
    </xf>
    <xf numFmtId="43" fontId="12" fillId="5" borderId="2" xfId="1" applyFont="1" applyFill="1" applyBorder="1" applyAlignment="1">
      <alignment horizontal="center"/>
    </xf>
    <xf numFmtId="43" fontId="12" fillId="5" borderId="10" xfId="1" applyFont="1" applyFill="1" applyBorder="1" applyAlignment="1">
      <alignment horizontal="center"/>
    </xf>
    <xf numFmtId="43" fontId="4" fillId="2" borderId="9" xfId="1" applyFont="1" applyFill="1" applyBorder="1" applyAlignment="1">
      <alignment horizontal="center"/>
    </xf>
    <xf numFmtId="43" fontId="4" fillId="2" borderId="2" xfId="1" applyFont="1" applyFill="1" applyBorder="1" applyAlignment="1">
      <alignment horizontal="center"/>
    </xf>
    <xf numFmtId="43" fontId="4" fillId="2" borderId="10" xfId="1" applyFont="1" applyFill="1" applyBorder="1" applyAlignment="1">
      <alignment horizontal="center"/>
    </xf>
    <xf numFmtId="164" fontId="4" fillId="2" borderId="6" xfId="1" applyNumberFormat="1" applyFont="1" applyFill="1" applyBorder="1" applyAlignment="1">
      <alignment horizontal="center"/>
    </xf>
    <xf numFmtId="164" fontId="4" fillId="2" borderId="7" xfId="1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4" fontId="4" fillId="3" borderId="6" xfId="1" applyNumberFormat="1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2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43" fontId="4" fillId="0" borderId="4" xfId="1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31" xfId="1" applyFont="1" applyBorder="1" applyAlignment="1">
      <alignment horizontal="center"/>
    </xf>
    <xf numFmtId="43" fontId="4" fillId="0" borderId="33" xfId="1" applyFont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5" fillId="10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/>
    </xf>
    <xf numFmtId="43" fontId="4" fillId="0" borderId="5" xfId="1" applyFont="1" applyBorder="1" applyAlignment="1">
      <alignment horizontal="center"/>
    </xf>
    <xf numFmtId="43" fontId="4" fillId="0" borderId="25" xfId="1" applyFont="1" applyBorder="1" applyAlignment="1">
      <alignment horizontal="center"/>
    </xf>
    <xf numFmtId="43" fontId="4" fillId="0" borderId="38" xfId="1" applyFont="1" applyBorder="1" applyAlignment="1">
      <alignment horizontal="center"/>
    </xf>
    <xf numFmtId="43" fontId="4" fillId="0" borderId="39" xfId="1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23" xfId="1" applyFont="1" applyBorder="1" applyAlignment="1">
      <alignment horizontal="center"/>
    </xf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tabSelected="1" workbookViewId="0">
      <pane xSplit="6" ySplit="5" topLeftCell="G38" activePane="bottomRight" state="frozen"/>
      <selection pane="topRight" activeCell="G1" sqref="G1"/>
      <selection pane="bottomLeft" activeCell="A6" sqref="A6"/>
      <selection pane="bottomRight" activeCell="AH52" sqref="AH52"/>
    </sheetView>
  </sheetViews>
  <sheetFormatPr baseColWidth="10" defaultColWidth="11.6640625" defaultRowHeight="17" x14ac:dyDescent="0"/>
  <cols>
    <col min="1" max="1" width="15" style="1" customWidth="1"/>
    <col min="2" max="2" width="11.6640625" style="4"/>
    <col min="3" max="3" width="14" style="4" customWidth="1"/>
    <col min="4" max="4" width="11.6640625" style="4"/>
    <col min="5" max="7" width="11.6640625" style="4" customWidth="1"/>
    <col min="8" max="10" width="11.6640625" style="4"/>
    <col min="11" max="16" width="11.6640625" style="4" customWidth="1"/>
    <col min="17" max="23" width="11.6640625" style="4"/>
    <col min="24" max="24" width="16" style="4" customWidth="1"/>
    <col min="25" max="25" width="15.1640625" style="4" customWidth="1"/>
    <col min="26" max="26" width="16.33203125" style="4" customWidth="1"/>
    <col min="27" max="27" width="14.83203125" style="4" customWidth="1"/>
    <col min="28" max="28" width="16.6640625" style="4" customWidth="1"/>
    <col min="29" max="29" width="19.1640625" style="4" customWidth="1"/>
    <col min="30" max="30" width="14.6640625" style="4" customWidth="1"/>
    <col min="31" max="31" width="11.6640625" style="4" customWidth="1"/>
    <col min="32" max="43" width="11.6640625" style="4"/>
    <col min="44" max="16384" width="11.6640625" style="1"/>
  </cols>
  <sheetData>
    <row r="1" spans="1:43">
      <c r="A1" s="257" t="s">
        <v>8</v>
      </c>
      <c r="B1" s="254">
        <v>42522</v>
      </c>
      <c r="C1" s="255"/>
      <c r="D1" s="255"/>
      <c r="E1" s="255"/>
      <c r="F1" s="255"/>
      <c r="G1" s="256"/>
      <c r="H1" s="260">
        <v>42553</v>
      </c>
      <c r="I1" s="261"/>
      <c r="J1" s="261"/>
      <c r="K1" s="261"/>
      <c r="L1" s="261"/>
      <c r="M1" s="262"/>
      <c r="N1" s="239">
        <v>42585</v>
      </c>
      <c r="O1" s="240"/>
      <c r="P1" s="240"/>
      <c r="Q1" s="240"/>
      <c r="R1" s="240"/>
      <c r="S1" s="241"/>
      <c r="T1" s="245">
        <v>42617</v>
      </c>
      <c r="U1" s="246"/>
      <c r="V1" s="246"/>
      <c r="W1" s="246"/>
      <c r="X1" s="246"/>
      <c r="Y1" s="247"/>
      <c r="Z1" s="227">
        <v>42648</v>
      </c>
      <c r="AA1" s="228"/>
      <c r="AB1" s="228"/>
      <c r="AC1" s="228"/>
      <c r="AD1" s="228"/>
      <c r="AE1" s="229"/>
      <c r="AF1" s="233">
        <v>42680</v>
      </c>
      <c r="AG1" s="234"/>
      <c r="AH1" s="234"/>
      <c r="AI1" s="234"/>
      <c r="AJ1" s="234"/>
      <c r="AK1" s="235"/>
      <c r="AL1" s="221">
        <v>42711</v>
      </c>
      <c r="AM1" s="222"/>
      <c r="AN1" s="222"/>
      <c r="AO1" s="222"/>
      <c r="AP1" s="222"/>
      <c r="AQ1" s="223"/>
    </row>
    <row r="2" spans="1:43">
      <c r="A2" s="258"/>
      <c r="B2" s="251" t="s">
        <v>9</v>
      </c>
      <c r="C2" s="252"/>
      <c r="D2" s="252"/>
      <c r="E2" s="252" t="s">
        <v>10</v>
      </c>
      <c r="F2" s="252"/>
      <c r="G2" s="253"/>
      <c r="H2" s="263" t="s">
        <v>9</v>
      </c>
      <c r="I2" s="264"/>
      <c r="J2" s="264"/>
      <c r="K2" s="264" t="s">
        <v>10</v>
      </c>
      <c r="L2" s="264"/>
      <c r="M2" s="265"/>
      <c r="N2" s="242" t="s">
        <v>9</v>
      </c>
      <c r="O2" s="243"/>
      <c r="P2" s="243"/>
      <c r="Q2" s="243" t="s">
        <v>10</v>
      </c>
      <c r="R2" s="243"/>
      <c r="S2" s="244"/>
      <c r="T2" s="248" t="s">
        <v>9</v>
      </c>
      <c r="U2" s="249"/>
      <c r="V2" s="249"/>
      <c r="W2" s="249" t="s">
        <v>10</v>
      </c>
      <c r="X2" s="249"/>
      <c r="Y2" s="250"/>
      <c r="Z2" s="230" t="s">
        <v>9</v>
      </c>
      <c r="AA2" s="231"/>
      <c r="AB2" s="231"/>
      <c r="AC2" s="231" t="s">
        <v>10</v>
      </c>
      <c r="AD2" s="231"/>
      <c r="AE2" s="232"/>
      <c r="AF2" s="236" t="s">
        <v>9</v>
      </c>
      <c r="AG2" s="237"/>
      <c r="AH2" s="237"/>
      <c r="AI2" s="237" t="s">
        <v>10</v>
      </c>
      <c r="AJ2" s="237"/>
      <c r="AK2" s="238"/>
      <c r="AL2" s="224" t="s">
        <v>9</v>
      </c>
      <c r="AM2" s="225"/>
      <c r="AN2" s="225"/>
      <c r="AO2" s="225" t="s">
        <v>10</v>
      </c>
      <c r="AP2" s="225"/>
      <c r="AQ2" s="226"/>
    </row>
    <row r="3" spans="1:43" ht="18" thickBot="1">
      <c r="A3" s="259"/>
      <c r="B3" s="128" t="s">
        <v>11</v>
      </c>
      <c r="C3" s="129" t="s">
        <v>12</v>
      </c>
      <c r="D3" s="129" t="s">
        <v>13</v>
      </c>
      <c r="E3" s="129" t="s">
        <v>11</v>
      </c>
      <c r="F3" s="129" t="s">
        <v>12</v>
      </c>
      <c r="G3" s="130" t="s">
        <v>13</v>
      </c>
      <c r="H3" s="131" t="s">
        <v>11</v>
      </c>
      <c r="I3" s="132" t="s">
        <v>12</v>
      </c>
      <c r="J3" s="132" t="s">
        <v>13</v>
      </c>
      <c r="K3" s="132" t="s">
        <v>11</v>
      </c>
      <c r="L3" s="132" t="s">
        <v>12</v>
      </c>
      <c r="M3" s="133" t="s">
        <v>13</v>
      </c>
      <c r="N3" s="134" t="s">
        <v>11</v>
      </c>
      <c r="O3" s="135" t="s">
        <v>12</v>
      </c>
      <c r="P3" s="135" t="s">
        <v>13</v>
      </c>
      <c r="Q3" s="135" t="s">
        <v>11</v>
      </c>
      <c r="R3" s="135" t="s">
        <v>12</v>
      </c>
      <c r="S3" s="136" t="s">
        <v>13</v>
      </c>
      <c r="T3" s="137" t="s">
        <v>11</v>
      </c>
      <c r="U3" s="138" t="s">
        <v>12</v>
      </c>
      <c r="V3" s="138" t="s">
        <v>13</v>
      </c>
      <c r="W3" s="138" t="s">
        <v>11</v>
      </c>
      <c r="X3" s="138" t="s">
        <v>12</v>
      </c>
      <c r="Y3" s="139" t="s">
        <v>13</v>
      </c>
      <c r="Z3" s="140" t="s">
        <v>11</v>
      </c>
      <c r="AA3" s="141" t="s">
        <v>12</v>
      </c>
      <c r="AB3" s="141" t="s">
        <v>13</v>
      </c>
      <c r="AC3" s="141" t="s">
        <v>11</v>
      </c>
      <c r="AD3" s="141" t="s">
        <v>12</v>
      </c>
      <c r="AE3" s="142" t="s">
        <v>13</v>
      </c>
      <c r="AF3" s="143" t="s">
        <v>11</v>
      </c>
      <c r="AG3" s="144" t="s">
        <v>12</v>
      </c>
      <c r="AH3" s="144" t="s">
        <v>13</v>
      </c>
      <c r="AI3" s="144" t="s">
        <v>11</v>
      </c>
      <c r="AJ3" s="144" t="s">
        <v>12</v>
      </c>
      <c r="AK3" s="145" t="s">
        <v>13</v>
      </c>
      <c r="AL3" s="146" t="s">
        <v>11</v>
      </c>
      <c r="AM3" s="147" t="s">
        <v>12</v>
      </c>
      <c r="AN3" s="147" t="s">
        <v>13</v>
      </c>
      <c r="AO3" s="147" t="s">
        <v>11</v>
      </c>
      <c r="AP3" s="147" t="s">
        <v>12</v>
      </c>
      <c r="AQ3" s="148" t="s">
        <v>13</v>
      </c>
    </row>
    <row r="4" spans="1:43">
      <c r="A4" s="109" t="s">
        <v>1</v>
      </c>
      <c r="B4" s="110"/>
      <c r="C4" s="111"/>
      <c r="D4" s="111">
        <f t="shared" ref="D4:D18" si="0">B4*C4</f>
        <v>0</v>
      </c>
      <c r="E4" s="111"/>
      <c r="F4" s="111"/>
      <c r="G4" s="112">
        <f>E4*F4</f>
        <v>0</v>
      </c>
      <c r="H4" s="113"/>
      <c r="I4" s="114"/>
      <c r="J4" s="114">
        <f>H4*I4</f>
        <v>0</v>
      </c>
      <c r="K4" s="114"/>
      <c r="L4" s="114"/>
      <c r="M4" s="12">
        <v>0</v>
      </c>
      <c r="N4" s="115"/>
      <c r="O4" s="116"/>
      <c r="P4" s="116">
        <v>0</v>
      </c>
      <c r="Q4" s="116"/>
      <c r="R4" s="116"/>
      <c r="S4" s="16">
        <v>0</v>
      </c>
      <c r="T4" s="117"/>
      <c r="U4" s="118"/>
      <c r="V4" s="118">
        <f t="shared" ref="V4:V10" si="1">T4*U4</f>
        <v>0</v>
      </c>
      <c r="W4" s="118"/>
      <c r="X4" s="118"/>
      <c r="Y4" s="119">
        <f>W4*X4</f>
        <v>0</v>
      </c>
      <c r="Z4" s="120"/>
      <c r="AA4" s="121"/>
      <c r="AB4" s="122">
        <f>Z4*AA4</f>
        <v>0</v>
      </c>
      <c r="AC4" s="121"/>
      <c r="AD4" s="121"/>
      <c r="AE4" s="20">
        <v>0</v>
      </c>
      <c r="AF4" s="123"/>
      <c r="AG4" s="124"/>
      <c r="AH4" s="124">
        <v>0</v>
      </c>
      <c r="AI4" s="124"/>
      <c r="AJ4" s="124"/>
      <c r="AK4" s="24">
        <v>0</v>
      </c>
      <c r="AL4" s="125"/>
      <c r="AM4" s="126"/>
      <c r="AN4" s="127">
        <f>AL4*AM4</f>
        <v>0</v>
      </c>
      <c r="AO4" s="126"/>
      <c r="AP4" s="126"/>
      <c r="AQ4" s="28">
        <v>0</v>
      </c>
    </row>
    <row r="5" spans="1:43">
      <c r="A5" s="39" t="s">
        <v>4</v>
      </c>
      <c r="B5" s="6"/>
      <c r="C5" s="7"/>
      <c r="D5" s="7">
        <f t="shared" si="0"/>
        <v>0</v>
      </c>
      <c r="E5" s="7"/>
      <c r="F5" s="7"/>
      <c r="G5" s="8">
        <f t="shared" ref="G5:G18" si="2">E5*F5</f>
        <v>0</v>
      </c>
      <c r="H5" s="9"/>
      <c r="I5" s="10"/>
      <c r="J5" s="10">
        <f t="shared" ref="J5:J18" si="3">H5*I5</f>
        <v>0</v>
      </c>
      <c r="K5" s="10"/>
      <c r="L5" s="10"/>
      <c r="M5" s="11">
        <v>0</v>
      </c>
      <c r="N5" s="13"/>
      <c r="O5" s="14"/>
      <c r="P5" s="14">
        <v>0</v>
      </c>
      <c r="Q5" s="14">
        <v>1</v>
      </c>
      <c r="R5" s="14">
        <v>5200</v>
      </c>
      <c r="S5" s="15">
        <f>Q5*R5</f>
        <v>5200</v>
      </c>
      <c r="T5" s="86"/>
      <c r="U5" s="87"/>
      <c r="V5" s="87">
        <f t="shared" si="1"/>
        <v>0</v>
      </c>
      <c r="W5" s="87"/>
      <c r="X5" s="87"/>
      <c r="Y5" s="88">
        <f t="shared" ref="Y5:Y10" si="4">W5*X5</f>
        <v>0</v>
      </c>
      <c r="Z5" s="17">
        <v>1</v>
      </c>
      <c r="AA5" s="18">
        <v>52000</v>
      </c>
      <c r="AB5" s="46">
        <f t="shared" ref="AB5:AB18" si="5">Z5*AA5</f>
        <v>52000</v>
      </c>
      <c r="AC5" s="18"/>
      <c r="AD5" s="18"/>
      <c r="AE5" s="19">
        <v>0</v>
      </c>
      <c r="AF5" s="21"/>
      <c r="AG5" s="22"/>
      <c r="AH5" s="22">
        <v>0</v>
      </c>
      <c r="AI5" s="22"/>
      <c r="AJ5" s="22"/>
      <c r="AK5" s="23">
        <v>0</v>
      </c>
      <c r="AL5" s="25"/>
      <c r="AM5" s="26"/>
      <c r="AN5" s="127">
        <f t="shared" ref="AN5:AN18" si="6">AL5*AM5</f>
        <v>0</v>
      </c>
      <c r="AO5" s="26"/>
      <c r="AP5" s="26"/>
      <c r="AQ5" s="27">
        <v>0</v>
      </c>
    </row>
    <row r="6" spans="1:43">
      <c r="A6" s="39" t="s">
        <v>5</v>
      </c>
      <c r="B6" s="6">
        <v>1</v>
      </c>
      <c r="C6" s="7">
        <v>70000</v>
      </c>
      <c r="D6" s="7">
        <f>B6*C6</f>
        <v>70000</v>
      </c>
      <c r="E6" s="7"/>
      <c r="F6" s="7"/>
      <c r="G6" s="8">
        <f t="shared" si="2"/>
        <v>0</v>
      </c>
      <c r="H6" s="9"/>
      <c r="I6" s="10"/>
      <c r="J6" s="10">
        <f t="shared" si="3"/>
        <v>0</v>
      </c>
      <c r="K6" s="10"/>
      <c r="L6" s="10"/>
      <c r="M6" s="11">
        <v>0</v>
      </c>
      <c r="N6" s="13"/>
      <c r="O6" s="14"/>
      <c r="P6" s="14">
        <v>0</v>
      </c>
      <c r="Q6" s="14"/>
      <c r="R6" s="14"/>
      <c r="S6" s="15">
        <v>0</v>
      </c>
      <c r="T6" s="86"/>
      <c r="U6" s="87"/>
      <c r="V6" s="87">
        <f t="shared" si="1"/>
        <v>0</v>
      </c>
      <c r="W6" s="87"/>
      <c r="X6" s="87"/>
      <c r="Y6" s="88">
        <f t="shared" si="4"/>
        <v>0</v>
      </c>
      <c r="Z6" s="17"/>
      <c r="AA6" s="18"/>
      <c r="AB6" s="46">
        <f t="shared" si="5"/>
        <v>0</v>
      </c>
      <c r="AC6" s="18"/>
      <c r="AD6" s="18"/>
      <c r="AE6" s="19">
        <v>0</v>
      </c>
      <c r="AF6" s="21"/>
      <c r="AG6" s="22"/>
      <c r="AH6" s="22">
        <v>0</v>
      </c>
      <c r="AI6" s="22"/>
      <c r="AJ6" s="22"/>
      <c r="AK6" s="23">
        <v>0</v>
      </c>
      <c r="AL6" s="25"/>
      <c r="AM6" s="26"/>
      <c r="AN6" s="127">
        <f t="shared" si="6"/>
        <v>0</v>
      </c>
      <c r="AO6" s="26"/>
      <c r="AP6" s="26"/>
      <c r="AQ6" s="27">
        <v>0</v>
      </c>
    </row>
    <row r="7" spans="1:43">
      <c r="A7" s="39" t="s">
        <v>14</v>
      </c>
      <c r="B7" s="6"/>
      <c r="C7" s="7"/>
      <c r="D7" s="7">
        <f t="shared" si="0"/>
        <v>0</v>
      </c>
      <c r="E7" s="7"/>
      <c r="F7" s="7"/>
      <c r="G7" s="8">
        <f t="shared" si="2"/>
        <v>0</v>
      </c>
      <c r="H7" s="9"/>
      <c r="I7" s="10"/>
      <c r="J7" s="10">
        <f t="shared" si="3"/>
        <v>0</v>
      </c>
      <c r="K7" s="10"/>
      <c r="L7" s="10"/>
      <c r="M7" s="11">
        <v>0</v>
      </c>
      <c r="N7" s="13"/>
      <c r="O7" s="14"/>
      <c r="P7" s="14">
        <v>0</v>
      </c>
      <c r="Q7" s="14"/>
      <c r="R7" s="14"/>
      <c r="S7" s="15">
        <v>0</v>
      </c>
      <c r="T7" s="86"/>
      <c r="U7" s="87"/>
      <c r="V7" s="87">
        <f t="shared" si="1"/>
        <v>0</v>
      </c>
      <c r="W7" s="87"/>
      <c r="X7" s="87"/>
      <c r="Y7" s="88">
        <f t="shared" si="4"/>
        <v>0</v>
      </c>
      <c r="Z7" s="17"/>
      <c r="AA7" s="18"/>
      <c r="AB7" s="46">
        <f t="shared" si="5"/>
        <v>0</v>
      </c>
      <c r="AC7" s="18"/>
      <c r="AD7" s="18"/>
      <c r="AE7" s="19">
        <v>0</v>
      </c>
      <c r="AF7" s="21"/>
      <c r="AG7" s="22"/>
      <c r="AH7" s="22">
        <v>0</v>
      </c>
      <c r="AI7" s="22"/>
      <c r="AJ7" s="22"/>
      <c r="AK7" s="23">
        <v>0</v>
      </c>
      <c r="AL7" s="25"/>
      <c r="AM7" s="26"/>
      <c r="AN7" s="127">
        <f t="shared" si="6"/>
        <v>0</v>
      </c>
      <c r="AO7" s="26"/>
      <c r="AP7" s="26"/>
      <c r="AQ7" s="27">
        <v>0</v>
      </c>
    </row>
    <row r="8" spans="1:43">
      <c r="A8" s="39" t="s">
        <v>2</v>
      </c>
      <c r="B8" s="6"/>
      <c r="C8" s="7"/>
      <c r="D8" s="7">
        <f t="shared" si="0"/>
        <v>0</v>
      </c>
      <c r="E8" s="7"/>
      <c r="F8" s="7"/>
      <c r="G8" s="8">
        <f t="shared" si="2"/>
        <v>0</v>
      </c>
      <c r="H8" s="9">
        <v>1</v>
      </c>
      <c r="I8" s="10">
        <v>95000</v>
      </c>
      <c r="J8" s="10">
        <f t="shared" si="3"/>
        <v>95000</v>
      </c>
      <c r="K8" s="10"/>
      <c r="L8" s="10"/>
      <c r="M8" s="11">
        <v>0</v>
      </c>
      <c r="N8" s="13"/>
      <c r="O8" s="14"/>
      <c r="P8" s="14">
        <v>0</v>
      </c>
      <c r="Q8" s="14"/>
      <c r="R8" s="14"/>
      <c r="S8" s="15">
        <v>0</v>
      </c>
      <c r="T8" s="86"/>
      <c r="U8" s="87"/>
      <c r="V8" s="87">
        <f t="shared" si="1"/>
        <v>0</v>
      </c>
      <c r="W8" s="87"/>
      <c r="X8" s="87"/>
      <c r="Y8" s="88">
        <f t="shared" si="4"/>
        <v>0</v>
      </c>
      <c r="Z8" s="17"/>
      <c r="AA8" s="18"/>
      <c r="AB8" s="46">
        <f t="shared" si="5"/>
        <v>0</v>
      </c>
      <c r="AC8" s="18"/>
      <c r="AD8" s="18"/>
      <c r="AE8" s="19">
        <v>0</v>
      </c>
      <c r="AF8" s="21"/>
      <c r="AG8" s="22"/>
      <c r="AH8" s="22">
        <v>0</v>
      </c>
      <c r="AI8" s="22"/>
      <c r="AJ8" s="22"/>
      <c r="AK8" s="23">
        <v>0</v>
      </c>
      <c r="AL8" s="25"/>
      <c r="AM8" s="26"/>
      <c r="AN8" s="127">
        <f t="shared" si="6"/>
        <v>0</v>
      </c>
      <c r="AO8" s="26"/>
      <c r="AP8" s="26"/>
      <c r="AQ8" s="27">
        <v>0</v>
      </c>
    </row>
    <row r="9" spans="1:43">
      <c r="A9" s="39" t="s">
        <v>6</v>
      </c>
      <c r="B9" s="6"/>
      <c r="C9" s="7"/>
      <c r="D9" s="7">
        <f t="shared" si="0"/>
        <v>0</v>
      </c>
      <c r="E9" s="7"/>
      <c r="F9" s="7"/>
      <c r="G9" s="8">
        <f t="shared" si="2"/>
        <v>0</v>
      </c>
      <c r="H9" s="9"/>
      <c r="I9" s="10"/>
      <c r="J9" s="10">
        <f t="shared" si="3"/>
        <v>0</v>
      </c>
      <c r="K9" s="10"/>
      <c r="L9" s="10"/>
      <c r="M9" s="11">
        <v>0</v>
      </c>
      <c r="N9" s="13"/>
      <c r="O9" s="14"/>
      <c r="P9" s="14">
        <v>0</v>
      </c>
      <c r="Q9" s="14">
        <v>38</v>
      </c>
      <c r="R9" s="14">
        <v>17900</v>
      </c>
      <c r="S9" s="15">
        <f>Q9*R9</f>
        <v>680200</v>
      </c>
      <c r="T9" s="86"/>
      <c r="U9" s="87"/>
      <c r="V9" s="87">
        <f t="shared" si="1"/>
        <v>0</v>
      </c>
      <c r="W9" s="87"/>
      <c r="X9" s="87"/>
      <c r="Y9" s="88">
        <f t="shared" si="4"/>
        <v>0</v>
      </c>
      <c r="Z9" s="17"/>
      <c r="AA9" s="18"/>
      <c r="AB9" s="46">
        <f t="shared" si="5"/>
        <v>0</v>
      </c>
      <c r="AC9" s="18"/>
      <c r="AD9" s="18"/>
      <c r="AE9" s="19">
        <v>0</v>
      </c>
      <c r="AF9" s="21"/>
      <c r="AG9" s="22"/>
      <c r="AH9" s="22">
        <v>0</v>
      </c>
      <c r="AI9" s="22"/>
      <c r="AJ9" s="22"/>
      <c r="AK9" s="23">
        <v>0</v>
      </c>
      <c r="AL9" s="25"/>
      <c r="AM9" s="26"/>
      <c r="AN9" s="127">
        <f t="shared" si="6"/>
        <v>0</v>
      </c>
      <c r="AO9" s="26"/>
      <c r="AP9" s="26"/>
      <c r="AQ9" s="27">
        <v>0</v>
      </c>
    </row>
    <row r="10" spans="1:43">
      <c r="A10" s="39" t="s">
        <v>0</v>
      </c>
      <c r="B10" s="6">
        <v>1</v>
      </c>
      <c r="C10" s="7">
        <v>30000</v>
      </c>
      <c r="D10" s="7">
        <f t="shared" si="0"/>
        <v>30000</v>
      </c>
      <c r="E10" s="7"/>
      <c r="F10" s="7"/>
      <c r="G10" s="8">
        <f t="shared" si="2"/>
        <v>0</v>
      </c>
      <c r="H10" s="9"/>
      <c r="I10" s="10"/>
      <c r="J10" s="10">
        <f t="shared" si="3"/>
        <v>0</v>
      </c>
      <c r="K10" s="10"/>
      <c r="L10" s="10"/>
      <c r="M10" s="11">
        <v>0</v>
      </c>
      <c r="N10" s="13"/>
      <c r="O10" s="14"/>
      <c r="P10" s="14">
        <v>0</v>
      </c>
      <c r="Q10" s="14">
        <v>3</v>
      </c>
      <c r="R10" s="14">
        <v>33000</v>
      </c>
      <c r="S10" s="15">
        <f>Q10*R10</f>
        <v>99000</v>
      </c>
      <c r="T10" s="86"/>
      <c r="U10" s="87"/>
      <c r="V10" s="87">
        <f t="shared" si="1"/>
        <v>0</v>
      </c>
      <c r="W10" s="87"/>
      <c r="X10" s="87"/>
      <c r="Y10" s="88">
        <f t="shared" si="4"/>
        <v>0</v>
      </c>
      <c r="Z10" s="17"/>
      <c r="AA10" s="18"/>
      <c r="AB10" s="46">
        <f t="shared" si="5"/>
        <v>0</v>
      </c>
      <c r="AC10" s="18"/>
      <c r="AD10" s="18"/>
      <c r="AE10" s="19">
        <v>0</v>
      </c>
      <c r="AF10" s="21"/>
      <c r="AG10" s="22"/>
      <c r="AH10" s="22">
        <v>0</v>
      </c>
      <c r="AI10" s="22"/>
      <c r="AJ10" s="22"/>
      <c r="AK10" s="23">
        <v>0</v>
      </c>
      <c r="AL10" s="25">
        <v>1</v>
      </c>
      <c r="AM10" s="26">
        <v>33000</v>
      </c>
      <c r="AN10" s="127">
        <f t="shared" si="6"/>
        <v>33000</v>
      </c>
      <c r="AO10" s="26"/>
      <c r="AP10" s="26"/>
      <c r="AQ10" s="27">
        <v>0</v>
      </c>
    </row>
    <row r="11" spans="1:43">
      <c r="A11" s="39" t="s">
        <v>20</v>
      </c>
      <c r="B11" s="6"/>
      <c r="C11" s="7"/>
      <c r="D11" s="7">
        <f t="shared" si="0"/>
        <v>0</v>
      </c>
      <c r="E11" s="7"/>
      <c r="F11" s="7"/>
      <c r="G11" s="8">
        <f t="shared" si="2"/>
        <v>0</v>
      </c>
      <c r="H11" s="9"/>
      <c r="I11" s="10"/>
      <c r="J11" s="10">
        <f t="shared" si="3"/>
        <v>0</v>
      </c>
      <c r="K11" s="10"/>
      <c r="L11" s="10"/>
      <c r="M11" s="11">
        <v>0</v>
      </c>
      <c r="N11" s="13"/>
      <c r="O11" s="14"/>
      <c r="P11" s="14">
        <v>0</v>
      </c>
      <c r="Q11" s="14"/>
      <c r="R11" s="14"/>
      <c r="S11" s="15">
        <f t="shared" ref="S11:S18" si="7">Q11*R11</f>
        <v>0</v>
      </c>
      <c r="T11" s="86">
        <v>1</v>
      </c>
      <c r="U11" s="87">
        <v>93457</v>
      </c>
      <c r="V11" s="87">
        <f>T11*U11</f>
        <v>93457</v>
      </c>
      <c r="W11" s="87">
        <v>2</v>
      </c>
      <c r="X11" s="87">
        <v>95000</v>
      </c>
      <c r="Y11" s="88">
        <f>W11*X11</f>
        <v>190000</v>
      </c>
      <c r="Z11" s="17"/>
      <c r="AA11" s="18"/>
      <c r="AB11" s="46">
        <f t="shared" si="5"/>
        <v>0</v>
      </c>
      <c r="AC11" s="18"/>
      <c r="AD11" s="18"/>
      <c r="AE11" s="19">
        <v>0</v>
      </c>
      <c r="AF11" s="21"/>
      <c r="AG11" s="22"/>
      <c r="AH11" s="22">
        <v>0</v>
      </c>
      <c r="AI11" s="22"/>
      <c r="AJ11" s="22"/>
      <c r="AK11" s="23">
        <v>0</v>
      </c>
      <c r="AL11" s="25"/>
      <c r="AM11" s="26"/>
      <c r="AN11" s="127">
        <f t="shared" si="6"/>
        <v>0</v>
      </c>
      <c r="AO11" s="26"/>
      <c r="AP11" s="26"/>
      <c r="AQ11" s="27">
        <v>0</v>
      </c>
    </row>
    <row r="12" spans="1:43">
      <c r="A12" s="39" t="s">
        <v>3</v>
      </c>
      <c r="B12" s="6"/>
      <c r="C12" s="7"/>
      <c r="D12" s="7">
        <f t="shared" si="0"/>
        <v>0</v>
      </c>
      <c r="E12" s="7"/>
      <c r="F12" s="7"/>
      <c r="G12" s="8">
        <f t="shared" si="2"/>
        <v>0</v>
      </c>
      <c r="H12" s="9"/>
      <c r="I12" s="10"/>
      <c r="J12" s="10">
        <f t="shared" si="3"/>
        <v>0</v>
      </c>
      <c r="K12" s="10"/>
      <c r="L12" s="10"/>
      <c r="M12" s="11">
        <v>0</v>
      </c>
      <c r="N12" s="13"/>
      <c r="O12" s="14"/>
      <c r="P12" s="14">
        <v>0</v>
      </c>
      <c r="Q12" s="14">
        <v>2</v>
      </c>
      <c r="R12" s="14">
        <v>59500</v>
      </c>
      <c r="S12" s="15">
        <f t="shared" si="7"/>
        <v>119000</v>
      </c>
      <c r="T12" s="86"/>
      <c r="U12" s="87"/>
      <c r="V12" s="87">
        <f t="shared" ref="V12:V18" si="8">T12*U12</f>
        <v>0</v>
      </c>
      <c r="W12" s="87">
        <v>6</v>
      </c>
      <c r="X12" s="87">
        <v>59500</v>
      </c>
      <c r="Y12" s="88">
        <f t="shared" ref="Y12:Y18" si="9">W12*X12</f>
        <v>357000</v>
      </c>
      <c r="Z12" s="17"/>
      <c r="AA12" s="18"/>
      <c r="AB12" s="46">
        <f t="shared" si="5"/>
        <v>0</v>
      </c>
      <c r="AC12" s="18"/>
      <c r="AD12" s="18"/>
      <c r="AE12" s="19">
        <v>0</v>
      </c>
      <c r="AF12" s="21"/>
      <c r="AG12" s="22"/>
      <c r="AH12" s="22">
        <v>0</v>
      </c>
      <c r="AI12" s="22"/>
      <c r="AJ12" s="22"/>
      <c r="AK12" s="23">
        <v>0</v>
      </c>
      <c r="AL12" s="25">
        <v>1</v>
      </c>
      <c r="AM12" s="26">
        <v>59500</v>
      </c>
      <c r="AN12" s="127">
        <f t="shared" si="6"/>
        <v>59500</v>
      </c>
      <c r="AO12" s="26"/>
      <c r="AP12" s="26"/>
      <c r="AQ12" s="27">
        <v>0</v>
      </c>
    </row>
    <row r="13" spans="1:43">
      <c r="A13" s="39" t="s">
        <v>7</v>
      </c>
      <c r="B13" s="6"/>
      <c r="C13" s="7"/>
      <c r="D13" s="7">
        <f t="shared" si="0"/>
        <v>0</v>
      </c>
      <c r="E13" s="7"/>
      <c r="F13" s="7"/>
      <c r="G13" s="8">
        <f t="shared" si="2"/>
        <v>0</v>
      </c>
      <c r="H13" s="9"/>
      <c r="I13" s="10"/>
      <c r="J13" s="10">
        <f t="shared" si="3"/>
        <v>0</v>
      </c>
      <c r="K13" s="10"/>
      <c r="L13" s="10"/>
      <c r="M13" s="11">
        <v>0</v>
      </c>
      <c r="N13" s="13"/>
      <c r="O13" s="14"/>
      <c r="P13" s="14">
        <v>0</v>
      </c>
      <c r="Q13" s="14"/>
      <c r="R13" s="14"/>
      <c r="S13" s="15">
        <f t="shared" si="7"/>
        <v>0</v>
      </c>
      <c r="T13" s="86"/>
      <c r="U13" s="87"/>
      <c r="V13" s="87">
        <f t="shared" si="8"/>
        <v>0</v>
      </c>
      <c r="W13" s="87">
        <v>1</v>
      </c>
      <c r="X13" s="87">
        <v>140000</v>
      </c>
      <c r="Y13" s="88">
        <f t="shared" si="9"/>
        <v>140000</v>
      </c>
      <c r="Z13" s="17"/>
      <c r="AA13" s="18"/>
      <c r="AB13" s="46">
        <f t="shared" si="5"/>
        <v>0</v>
      </c>
      <c r="AC13" s="18"/>
      <c r="AD13" s="18"/>
      <c r="AE13" s="19">
        <v>0</v>
      </c>
      <c r="AF13" s="21"/>
      <c r="AG13" s="22"/>
      <c r="AH13" s="22">
        <v>0</v>
      </c>
      <c r="AI13" s="22"/>
      <c r="AJ13" s="22"/>
      <c r="AK13" s="23">
        <v>0</v>
      </c>
      <c r="AL13" s="25"/>
      <c r="AM13" s="26"/>
      <c r="AN13" s="127">
        <f t="shared" si="6"/>
        <v>0</v>
      </c>
      <c r="AO13" s="26"/>
      <c r="AP13" s="26"/>
      <c r="AQ13" s="27">
        <v>0</v>
      </c>
    </row>
    <row r="14" spans="1:43">
      <c r="A14" s="39" t="s">
        <v>15</v>
      </c>
      <c r="B14" s="6"/>
      <c r="C14" s="7"/>
      <c r="D14" s="7">
        <f t="shared" si="0"/>
        <v>0</v>
      </c>
      <c r="E14" s="7"/>
      <c r="F14" s="7"/>
      <c r="G14" s="8">
        <f t="shared" si="2"/>
        <v>0</v>
      </c>
      <c r="H14" s="9"/>
      <c r="I14" s="10"/>
      <c r="J14" s="10">
        <f t="shared" si="3"/>
        <v>0</v>
      </c>
      <c r="K14" s="10"/>
      <c r="L14" s="10"/>
      <c r="M14" s="11">
        <v>0</v>
      </c>
      <c r="N14" s="13"/>
      <c r="O14" s="14"/>
      <c r="P14" s="14">
        <v>0</v>
      </c>
      <c r="Q14" s="14"/>
      <c r="R14" s="14"/>
      <c r="S14" s="15">
        <f t="shared" si="7"/>
        <v>0</v>
      </c>
      <c r="T14" s="86"/>
      <c r="U14" s="87"/>
      <c r="V14" s="87">
        <f t="shared" si="8"/>
        <v>0</v>
      </c>
      <c r="W14" s="87"/>
      <c r="X14" s="87"/>
      <c r="Y14" s="88">
        <f t="shared" si="9"/>
        <v>0</v>
      </c>
      <c r="Z14" s="17"/>
      <c r="AA14" s="18"/>
      <c r="AB14" s="46">
        <f t="shared" si="5"/>
        <v>0</v>
      </c>
      <c r="AC14" s="18"/>
      <c r="AD14" s="18"/>
      <c r="AE14" s="19">
        <v>0</v>
      </c>
      <c r="AF14" s="21"/>
      <c r="AG14" s="22"/>
      <c r="AH14" s="22">
        <v>0</v>
      </c>
      <c r="AI14" s="22"/>
      <c r="AJ14" s="22"/>
      <c r="AK14" s="23">
        <v>0</v>
      </c>
      <c r="AL14" s="25"/>
      <c r="AM14" s="26"/>
      <c r="AN14" s="127">
        <f t="shared" si="6"/>
        <v>0</v>
      </c>
      <c r="AO14" s="26"/>
      <c r="AP14" s="26"/>
      <c r="AQ14" s="27">
        <v>0</v>
      </c>
    </row>
    <row r="15" spans="1:43">
      <c r="A15" s="39" t="s">
        <v>16</v>
      </c>
      <c r="B15" s="6"/>
      <c r="C15" s="7"/>
      <c r="D15" s="7">
        <f t="shared" si="0"/>
        <v>0</v>
      </c>
      <c r="E15" s="7"/>
      <c r="F15" s="7"/>
      <c r="G15" s="8">
        <f t="shared" si="2"/>
        <v>0</v>
      </c>
      <c r="H15" s="9"/>
      <c r="I15" s="10"/>
      <c r="J15" s="10">
        <f t="shared" si="3"/>
        <v>0</v>
      </c>
      <c r="K15" s="10"/>
      <c r="L15" s="10"/>
      <c r="M15" s="11">
        <v>0</v>
      </c>
      <c r="N15" s="13"/>
      <c r="O15" s="14"/>
      <c r="P15" s="14">
        <v>0</v>
      </c>
      <c r="Q15" s="14"/>
      <c r="R15" s="14"/>
      <c r="S15" s="15">
        <f t="shared" si="7"/>
        <v>0</v>
      </c>
      <c r="T15" s="86"/>
      <c r="U15" s="87"/>
      <c r="V15" s="87">
        <f t="shared" si="8"/>
        <v>0</v>
      </c>
      <c r="W15" s="87"/>
      <c r="X15" s="87"/>
      <c r="Y15" s="88">
        <f t="shared" si="9"/>
        <v>0</v>
      </c>
      <c r="Z15" s="17"/>
      <c r="AA15" s="18"/>
      <c r="AB15" s="46">
        <f t="shared" si="5"/>
        <v>0</v>
      </c>
      <c r="AC15" s="18"/>
      <c r="AD15" s="18"/>
      <c r="AE15" s="19">
        <v>0</v>
      </c>
      <c r="AF15" s="21"/>
      <c r="AG15" s="22"/>
      <c r="AH15" s="22">
        <v>0</v>
      </c>
      <c r="AI15" s="22"/>
      <c r="AJ15" s="22"/>
      <c r="AK15" s="23">
        <v>0</v>
      </c>
      <c r="AL15" s="25"/>
      <c r="AM15" s="26"/>
      <c r="AN15" s="127">
        <f t="shared" si="6"/>
        <v>0</v>
      </c>
      <c r="AO15" s="26"/>
      <c r="AP15" s="26"/>
      <c r="AQ15" s="27">
        <v>0</v>
      </c>
    </row>
    <row r="16" spans="1:43">
      <c r="A16" s="39" t="s">
        <v>19</v>
      </c>
      <c r="B16" s="6"/>
      <c r="C16" s="7"/>
      <c r="D16" s="7">
        <f t="shared" si="0"/>
        <v>0</v>
      </c>
      <c r="E16" s="7"/>
      <c r="F16" s="7"/>
      <c r="G16" s="8">
        <f t="shared" si="2"/>
        <v>0</v>
      </c>
      <c r="H16" s="9"/>
      <c r="I16" s="10"/>
      <c r="J16" s="10">
        <f t="shared" si="3"/>
        <v>0</v>
      </c>
      <c r="K16" s="10"/>
      <c r="L16" s="10"/>
      <c r="M16" s="11">
        <v>0</v>
      </c>
      <c r="N16" s="13"/>
      <c r="O16" s="14"/>
      <c r="P16" s="14">
        <v>0</v>
      </c>
      <c r="Q16" s="14"/>
      <c r="R16" s="14"/>
      <c r="S16" s="15">
        <f t="shared" si="7"/>
        <v>0</v>
      </c>
      <c r="T16" s="86"/>
      <c r="U16" s="87"/>
      <c r="V16" s="87">
        <f t="shared" si="8"/>
        <v>0</v>
      </c>
      <c r="W16" s="87"/>
      <c r="X16" s="87"/>
      <c r="Y16" s="88">
        <f t="shared" si="9"/>
        <v>0</v>
      </c>
      <c r="Z16" s="17"/>
      <c r="AA16" s="18"/>
      <c r="AB16" s="46">
        <f t="shared" si="5"/>
        <v>0</v>
      </c>
      <c r="AC16" s="18"/>
      <c r="AD16" s="18"/>
      <c r="AE16" s="19">
        <v>0</v>
      </c>
      <c r="AF16" s="21"/>
      <c r="AG16" s="22"/>
      <c r="AH16" s="22">
        <v>0</v>
      </c>
      <c r="AI16" s="22"/>
      <c r="AJ16" s="22"/>
      <c r="AK16" s="23">
        <v>0</v>
      </c>
      <c r="AL16" s="25"/>
      <c r="AM16" s="26"/>
      <c r="AN16" s="127">
        <f t="shared" si="6"/>
        <v>0</v>
      </c>
      <c r="AO16" s="26"/>
      <c r="AP16" s="26"/>
      <c r="AQ16" s="27">
        <v>0</v>
      </c>
    </row>
    <row r="17" spans="1:44">
      <c r="A17" s="39" t="s">
        <v>17</v>
      </c>
      <c r="B17" s="6"/>
      <c r="C17" s="7"/>
      <c r="D17" s="7">
        <f t="shared" si="0"/>
        <v>0</v>
      </c>
      <c r="E17" s="7"/>
      <c r="F17" s="7"/>
      <c r="G17" s="8">
        <f t="shared" si="2"/>
        <v>0</v>
      </c>
      <c r="H17" s="9"/>
      <c r="I17" s="10"/>
      <c r="J17" s="10">
        <f t="shared" si="3"/>
        <v>0</v>
      </c>
      <c r="K17" s="10"/>
      <c r="L17" s="10"/>
      <c r="M17" s="11">
        <v>0</v>
      </c>
      <c r="N17" s="13"/>
      <c r="O17" s="14"/>
      <c r="P17" s="14">
        <v>0</v>
      </c>
      <c r="Q17" s="14"/>
      <c r="R17" s="14"/>
      <c r="S17" s="15">
        <f t="shared" si="7"/>
        <v>0</v>
      </c>
      <c r="T17" s="86"/>
      <c r="U17" s="87"/>
      <c r="V17" s="87">
        <f t="shared" si="8"/>
        <v>0</v>
      </c>
      <c r="W17" s="87"/>
      <c r="X17" s="87"/>
      <c r="Y17" s="88">
        <f t="shared" si="9"/>
        <v>0</v>
      </c>
      <c r="Z17" s="17"/>
      <c r="AA17" s="18"/>
      <c r="AB17" s="46">
        <f t="shared" si="5"/>
        <v>0</v>
      </c>
      <c r="AC17" s="18"/>
      <c r="AD17" s="18"/>
      <c r="AE17" s="19">
        <v>0</v>
      </c>
      <c r="AF17" s="21"/>
      <c r="AG17" s="22"/>
      <c r="AH17" s="22">
        <v>0</v>
      </c>
      <c r="AI17" s="22"/>
      <c r="AJ17" s="22"/>
      <c r="AK17" s="23">
        <v>0</v>
      </c>
      <c r="AL17" s="25"/>
      <c r="AM17" s="26"/>
      <c r="AN17" s="127">
        <f t="shared" si="6"/>
        <v>0</v>
      </c>
      <c r="AO17" s="26"/>
      <c r="AP17" s="26"/>
      <c r="AQ17" s="27">
        <v>0</v>
      </c>
    </row>
    <row r="18" spans="1:44">
      <c r="A18" s="40" t="s">
        <v>42</v>
      </c>
      <c r="B18" s="6"/>
      <c r="C18" s="7"/>
      <c r="D18" s="7">
        <f t="shared" si="0"/>
        <v>0</v>
      </c>
      <c r="E18" s="7"/>
      <c r="F18" s="7"/>
      <c r="G18" s="8">
        <f t="shared" si="2"/>
        <v>0</v>
      </c>
      <c r="H18" s="9"/>
      <c r="I18" s="10"/>
      <c r="J18" s="10">
        <f t="shared" si="3"/>
        <v>0</v>
      </c>
      <c r="K18" s="10"/>
      <c r="L18" s="10"/>
      <c r="M18" s="11">
        <v>0</v>
      </c>
      <c r="N18" s="13"/>
      <c r="O18" s="14"/>
      <c r="P18" s="14">
        <v>0</v>
      </c>
      <c r="Q18" s="14"/>
      <c r="R18" s="14"/>
      <c r="S18" s="15">
        <f t="shared" si="7"/>
        <v>0</v>
      </c>
      <c r="T18" s="86"/>
      <c r="U18" s="87"/>
      <c r="V18" s="87">
        <f t="shared" si="8"/>
        <v>0</v>
      </c>
      <c r="W18" s="87"/>
      <c r="X18" s="87"/>
      <c r="Y18" s="88">
        <f t="shared" si="9"/>
        <v>0</v>
      </c>
      <c r="Z18" s="17"/>
      <c r="AA18" s="18"/>
      <c r="AB18" s="46">
        <f t="shared" si="5"/>
        <v>0</v>
      </c>
      <c r="AC18" s="18"/>
      <c r="AD18" s="18"/>
      <c r="AE18" s="19">
        <v>0</v>
      </c>
      <c r="AF18" s="21"/>
      <c r="AG18" s="22"/>
      <c r="AH18" s="22">
        <v>0</v>
      </c>
      <c r="AI18" s="22"/>
      <c r="AJ18" s="22"/>
      <c r="AK18" s="23">
        <v>0</v>
      </c>
      <c r="AL18" s="25"/>
      <c r="AM18" s="26"/>
      <c r="AN18" s="127">
        <f t="shared" si="6"/>
        <v>0</v>
      </c>
      <c r="AO18" s="26"/>
      <c r="AP18" s="26"/>
      <c r="AQ18" s="27">
        <v>0</v>
      </c>
    </row>
    <row r="19" spans="1:44" s="2" customFormat="1" ht="45" customHeight="1">
      <c r="A19" s="41" t="s">
        <v>21</v>
      </c>
      <c r="B19" s="53">
        <f>SUM(B4:B18)</f>
        <v>2</v>
      </c>
      <c r="C19" s="54"/>
      <c r="D19" s="54">
        <f>SUM(D4:D18)</f>
        <v>100000</v>
      </c>
      <c r="E19" s="54">
        <f>SUM(E4:E18)</f>
        <v>0</v>
      </c>
      <c r="F19" s="54"/>
      <c r="G19" s="75">
        <f>SUM(G4:G18)</f>
        <v>0</v>
      </c>
      <c r="H19" s="51">
        <f>SUM(H4:H18)</f>
        <v>1</v>
      </c>
      <c r="I19" s="52"/>
      <c r="J19" s="52">
        <f>SUM(J4:J18)</f>
        <v>95000</v>
      </c>
      <c r="K19" s="52">
        <f>SUM(K4:K18)</f>
        <v>0</v>
      </c>
      <c r="L19" s="52"/>
      <c r="M19" s="79">
        <f>SUM(M4:M18)</f>
        <v>0</v>
      </c>
      <c r="N19" s="49">
        <f>SUM(N4:N18)</f>
        <v>0</v>
      </c>
      <c r="O19" s="50"/>
      <c r="P19" s="50">
        <f>SUM(P4:P18)</f>
        <v>0</v>
      </c>
      <c r="Q19" s="50">
        <f>SUM(Q4:Q18)</f>
        <v>44</v>
      </c>
      <c r="R19" s="50"/>
      <c r="S19" s="83">
        <f>SUM(S4:S18)</f>
        <v>903400</v>
      </c>
      <c r="T19" s="89">
        <f>SUM(T4:T18)</f>
        <v>1</v>
      </c>
      <c r="U19" s="90"/>
      <c r="V19" s="90">
        <f>SUM(V4:V18)</f>
        <v>93457</v>
      </c>
      <c r="W19" s="90">
        <f>SUM(W4:W18)</f>
        <v>9</v>
      </c>
      <c r="X19" s="90"/>
      <c r="Y19" s="91">
        <f>SUM(Y4:Y18)</f>
        <v>687000</v>
      </c>
      <c r="Z19" s="47">
        <f>SUM(Z4:Z18)</f>
        <v>1</v>
      </c>
      <c r="AA19" s="48"/>
      <c r="AB19" s="48">
        <f>SUM(AB4:AB18)</f>
        <v>52000</v>
      </c>
      <c r="AC19" s="48">
        <f>SUM(AC4:AC18)</f>
        <v>0</v>
      </c>
      <c r="AD19" s="48"/>
      <c r="AE19" s="98">
        <f>SUM(AE4:AE18)</f>
        <v>0</v>
      </c>
      <c r="AF19" s="44">
        <f>SUM(AF4:AF18)</f>
        <v>0</v>
      </c>
      <c r="AG19" s="45"/>
      <c r="AH19" s="45">
        <f>SUM(AH4:AH18)</f>
        <v>0</v>
      </c>
      <c r="AI19" s="45">
        <f>SUM(AI4:AI18)</f>
        <v>0</v>
      </c>
      <c r="AJ19" s="45"/>
      <c r="AK19" s="102">
        <f>SUM(AK4:AK18)</f>
        <v>0</v>
      </c>
      <c r="AL19" s="42">
        <f>SUM(AL4:AL18)</f>
        <v>2</v>
      </c>
      <c r="AM19" s="43"/>
      <c r="AN19" s="43">
        <f>SUM(AN4:AN18)</f>
        <v>92500</v>
      </c>
      <c r="AO19" s="43">
        <f>SUM(AO4:AO18)</f>
        <v>0</v>
      </c>
      <c r="AP19" s="43"/>
      <c r="AQ19" s="106">
        <f>SUM(AQ4:AQ18)</f>
        <v>0</v>
      </c>
    </row>
    <row r="20" spans="1:44" s="74" customFormat="1" ht="45" customHeight="1" thickBot="1">
      <c r="A20" s="55" t="s">
        <v>26</v>
      </c>
      <c r="B20" s="56" t="s">
        <v>27</v>
      </c>
      <c r="C20" s="57">
        <v>350000</v>
      </c>
      <c r="D20" s="58" t="s">
        <v>28</v>
      </c>
      <c r="E20" s="76">
        <f>D19+G19</f>
        <v>100000</v>
      </c>
      <c r="F20" s="77">
        <f>E20/C20</f>
        <v>0.2857142857142857</v>
      </c>
      <c r="G20" s="78"/>
      <c r="H20" s="59" t="s">
        <v>27</v>
      </c>
      <c r="I20" s="60">
        <v>350000</v>
      </c>
      <c r="J20" s="61" t="s">
        <v>28</v>
      </c>
      <c r="K20" s="80">
        <f>J19+M19</f>
        <v>95000</v>
      </c>
      <c r="L20" s="81">
        <f>K20/I20</f>
        <v>0.27142857142857141</v>
      </c>
      <c r="M20" s="82"/>
      <c r="N20" s="62" t="s">
        <v>27</v>
      </c>
      <c r="O20" s="63">
        <v>350000</v>
      </c>
      <c r="P20" s="64" t="s">
        <v>28</v>
      </c>
      <c r="Q20" s="196">
        <f>P19+S19</f>
        <v>903400</v>
      </c>
      <c r="R20" s="84">
        <f>Q20/O20</f>
        <v>2.581142857142857</v>
      </c>
      <c r="S20" s="85"/>
      <c r="T20" s="92" t="s">
        <v>27</v>
      </c>
      <c r="U20" s="93">
        <v>350000</v>
      </c>
      <c r="V20" s="94" t="s">
        <v>28</v>
      </c>
      <c r="W20" s="95">
        <f>V19+Y19</f>
        <v>780457</v>
      </c>
      <c r="X20" s="96">
        <f>W20/U20</f>
        <v>2.2298771428571427</v>
      </c>
      <c r="Y20" s="97"/>
      <c r="Z20" s="65" t="s">
        <v>27</v>
      </c>
      <c r="AA20" s="66">
        <v>350000</v>
      </c>
      <c r="AB20" s="67" t="s">
        <v>28</v>
      </c>
      <c r="AC20" s="99">
        <f>AB19+AE19</f>
        <v>52000</v>
      </c>
      <c r="AD20" s="100">
        <f>AC20/AA20</f>
        <v>0.14857142857142858</v>
      </c>
      <c r="AE20" s="101"/>
      <c r="AF20" s="68" t="s">
        <v>27</v>
      </c>
      <c r="AG20" s="69">
        <v>350000</v>
      </c>
      <c r="AH20" s="70" t="s">
        <v>28</v>
      </c>
      <c r="AI20" s="103">
        <f>AH19+AK19</f>
        <v>0</v>
      </c>
      <c r="AJ20" s="104">
        <f>AI20/AG20</f>
        <v>0</v>
      </c>
      <c r="AK20" s="105"/>
      <c r="AL20" s="71" t="s">
        <v>27</v>
      </c>
      <c r="AM20" s="72">
        <v>350000</v>
      </c>
      <c r="AN20" s="73" t="s">
        <v>28</v>
      </c>
      <c r="AO20" s="195">
        <f>AN19+AQ19</f>
        <v>92500</v>
      </c>
      <c r="AP20" s="107">
        <f>AO20/AM20</f>
        <v>0.26428571428571429</v>
      </c>
      <c r="AQ20" s="108"/>
    </row>
    <row r="21" spans="1:44" s="29" customFormat="1" ht="45" customHeight="1">
      <c r="B21" s="30"/>
      <c r="C21" s="31"/>
      <c r="D21" s="30"/>
      <c r="E21" s="30"/>
      <c r="F21" s="32"/>
      <c r="G21" s="30"/>
      <c r="H21" s="30"/>
      <c r="I21" s="31"/>
      <c r="J21" s="30"/>
      <c r="K21" s="30"/>
      <c r="L21" s="32"/>
      <c r="M21" s="30"/>
      <c r="N21" s="33"/>
      <c r="O21" s="34"/>
      <c r="P21" s="33"/>
      <c r="Q21" s="33"/>
      <c r="R21" s="35"/>
      <c r="S21" s="33"/>
      <c r="T21" s="30"/>
      <c r="U21" s="31"/>
      <c r="V21" s="30"/>
      <c r="W21" s="30"/>
      <c r="X21" s="32"/>
      <c r="Y21" s="30"/>
      <c r="Z21" s="30"/>
      <c r="AA21" s="31"/>
      <c r="AB21" s="30"/>
      <c r="AC21" s="30"/>
      <c r="AD21" s="32"/>
      <c r="AE21" s="30"/>
      <c r="AF21" s="36"/>
      <c r="AG21" s="37"/>
      <c r="AH21" s="36"/>
      <c r="AI21" s="36"/>
      <c r="AJ21" s="38"/>
      <c r="AK21" s="36"/>
      <c r="AL21" s="30"/>
      <c r="AM21" s="31"/>
      <c r="AN21" s="30"/>
      <c r="AO21" s="30"/>
      <c r="AP21" s="32"/>
      <c r="AQ21" s="30"/>
    </row>
    <row r="22" spans="1:44" s="29" customFormat="1" ht="45" customHeight="1">
      <c r="B22" s="30"/>
      <c r="C22" s="31"/>
      <c r="D22" s="30"/>
      <c r="E22" s="30"/>
      <c r="F22" s="32"/>
      <c r="G22" s="30"/>
      <c r="H22" s="30"/>
      <c r="I22" s="31"/>
      <c r="J22" s="30"/>
      <c r="K22" s="30"/>
      <c r="L22" s="32"/>
      <c r="M22" s="30"/>
      <c r="N22" s="33"/>
      <c r="O22" s="34"/>
      <c r="P22" s="33"/>
      <c r="Q22" s="33"/>
      <c r="R22" s="35"/>
      <c r="S22" s="33"/>
      <c r="T22" s="30"/>
      <c r="U22" s="31"/>
      <c r="V22" s="30"/>
      <c r="W22" s="30"/>
      <c r="X22" s="32"/>
      <c r="Y22" s="30"/>
      <c r="Z22" s="30"/>
      <c r="AA22" s="31"/>
      <c r="AB22" s="30"/>
      <c r="AC22" s="30"/>
      <c r="AD22" s="32"/>
      <c r="AE22" s="30"/>
      <c r="AF22" s="36"/>
      <c r="AG22" s="37"/>
      <c r="AH22" s="36"/>
      <c r="AI22" s="36"/>
      <c r="AJ22" s="38"/>
      <c r="AK22" s="36"/>
      <c r="AL22" s="30"/>
      <c r="AM22" s="31"/>
      <c r="AN22" s="30"/>
      <c r="AO22" s="30"/>
      <c r="AP22" s="32"/>
      <c r="AQ22" s="30"/>
    </row>
    <row r="23" spans="1:44" s="29" customFormat="1" ht="45" customHeight="1">
      <c r="A23" s="180" t="s">
        <v>27</v>
      </c>
      <c r="B23" s="181">
        <f>C20*6</f>
        <v>2100000</v>
      </c>
      <c r="C23" s="182" t="s">
        <v>29</v>
      </c>
      <c r="D23" s="183">
        <f>E24</f>
        <v>2023357</v>
      </c>
      <c r="E23" s="184">
        <f>$D23/B23</f>
        <v>0.96350333333333338</v>
      </c>
      <c r="F23" s="168"/>
      <c r="G23" s="169"/>
      <c r="H23" s="169"/>
      <c r="I23" s="167"/>
      <c r="J23" s="169"/>
      <c r="K23" s="169"/>
      <c r="L23" s="168"/>
      <c r="M23" s="169"/>
      <c r="N23" s="170"/>
      <c r="O23" s="171"/>
      <c r="P23" s="170"/>
      <c r="Q23" s="170"/>
      <c r="R23" s="35"/>
      <c r="S23" s="33"/>
      <c r="T23" s="30"/>
      <c r="U23" s="31"/>
      <c r="V23" s="30"/>
      <c r="W23" s="30"/>
      <c r="X23" s="32"/>
      <c r="Y23" s="30"/>
      <c r="Z23" s="30"/>
      <c r="AA23" s="31"/>
      <c r="AB23" s="30"/>
      <c r="AC23" s="30"/>
      <c r="AD23" s="32"/>
      <c r="AE23" s="30"/>
      <c r="AF23" s="36"/>
      <c r="AG23" s="37"/>
      <c r="AH23" s="36"/>
      <c r="AI23" s="36"/>
      <c r="AJ23" s="38"/>
      <c r="AK23" s="36"/>
      <c r="AL23" s="30"/>
      <c r="AM23" s="31"/>
      <c r="AN23" s="30"/>
      <c r="AO23" s="30"/>
      <c r="AP23" s="32"/>
      <c r="AQ23" s="30"/>
    </row>
    <row r="24" spans="1:44" ht="33" customHeight="1">
      <c r="A24" s="172" t="s">
        <v>29</v>
      </c>
      <c r="B24" s="172" t="s">
        <v>24</v>
      </c>
      <c r="C24" s="173">
        <f>C25+C26</f>
        <v>60</v>
      </c>
      <c r="D24" s="173" t="s">
        <v>23</v>
      </c>
      <c r="E24" s="173">
        <f>D19+G19+J19+M19+P19+S19+V19+Y19+AB19+AE19+AH19+AK19+AN19+AQ19</f>
        <v>2023357</v>
      </c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AR24" s="4"/>
    </row>
    <row r="25" spans="1:44" ht="33" customHeight="1">
      <c r="A25" s="172" t="s">
        <v>9</v>
      </c>
      <c r="B25" s="172" t="s">
        <v>24</v>
      </c>
      <c r="C25" s="173">
        <f>$B19+H19+N19+T19+Z19+AF19+AL19</f>
        <v>7</v>
      </c>
      <c r="D25" s="173" t="s">
        <v>23</v>
      </c>
      <c r="E25" s="173">
        <f>D19+J19+P19+V19+AB19+AH19+AN19</f>
        <v>432957</v>
      </c>
      <c r="F25" s="174">
        <f>$E25/E24</f>
        <v>0.21397953994277827</v>
      </c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AR25" s="4"/>
    </row>
    <row r="26" spans="1:44" ht="33" customHeight="1">
      <c r="A26" s="172" t="s">
        <v>22</v>
      </c>
      <c r="B26" s="172" t="s">
        <v>24</v>
      </c>
      <c r="C26" s="173">
        <f>$E19+K19+Q19+W19+AC19+AI19+AO19</f>
        <v>53</v>
      </c>
      <c r="D26" s="173" t="s">
        <v>23</v>
      </c>
      <c r="E26" s="173">
        <f>G19+M19+S19+Y19+AE19+AK19+AQ19</f>
        <v>1590400</v>
      </c>
      <c r="F26" s="174">
        <f>$E26/E24</f>
        <v>0.7860204600572217</v>
      </c>
      <c r="G26" s="173"/>
      <c r="H26" s="173"/>
      <c r="I26" s="173"/>
      <c r="J26" s="173"/>
      <c r="K26" s="173"/>
      <c r="L26" s="175" t="s">
        <v>25</v>
      </c>
      <c r="M26" s="173"/>
      <c r="N26" s="173"/>
      <c r="O26" s="173"/>
      <c r="P26" s="173"/>
      <c r="Q26" s="173"/>
      <c r="AR26" s="4"/>
    </row>
    <row r="27" spans="1:44" ht="20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</row>
    <row r="28" spans="1:44" ht="20">
      <c r="A28" s="172" t="s">
        <v>96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</row>
    <row r="29" spans="1:44" ht="20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</row>
    <row r="30" spans="1:44" ht="20">
      <c r="A30" s="185" t="s">
        <v>30</v>
      </c>
      <c r="B30" s="186" t="s">
        <v>1</v>
      </c>
      <c r="C30" s="186" t="s">
        <v>4</v>
      </c>
      <c r="D30" s="186" t="s">
        <v>5</v>
      </c>
      <c r="E30" s="186" t="s">
        <v>14</v>
      </c>
      <c r="F30" s="186" t="s">
        <v>2</v>
      </c>
      <c r="G30" s="186" t="s">
        <v>6</v>
      </c>
      <c r="H30" s="186" t="s">
        <v>0</v>
      </c>
      <c r="I30" s="186" t="s">
        <v>20</v>
      </c>
      <c r="J30" s="186" t="s">
        <v>3</v>
      </c>
      <c r="K30" s="186" t="s">
        <v>7</v>
      </c>
      <c r="L30" s="186" t="s">
        <v>15</v>
      </c>
      <c r="M30" s="186" t="s">
        <v>16</v>
      </c>
      <c r="N30" s="186" t="s">
        <v>19</v>
      </c>
      <c r="O30" s="186" t="s">
        <v>17</v>
      </c>
      <c r="P30" s="186" t="s">
        <v>42</v>
      </c>
      <c r="Q30" s="187" t="s">
        <v>31</v>
      </c>
    </row>
    <row r="31" spans="1:44" ht="20">
      <c r="A31" s="197" t="s">
        <v>11</v>
      </c>
      <c r="B31" s="198">
        <f>B4+E4+H4+K4+N4+Q4+T4+W4+Z4+AC4+AF4+AI4+AL4+AO4</f>
        <v>0</v>
      </c>
      <c r="C31" s="198">
        <f>B5+E5+H5+K5+N5+Q5+T5+W5+Z5+AF5+AI5+AL5+AO5</f>
        <v>2</v>
      </c>
      <c r="D31" s="198">
        <f>B6+E6+H6+K6+N6+Q6+T6+W6+Z6+AF6+AI6+AL6+AO6</f>
        <v>1</v>
      </c>
      <c r="E31" s="198">
        <f>B7+E7+H7+K7+N7+Q7+T7+W7+Z7+AF7+AI7+AL7+AO7</f>
        <v>0</v>
      </c>
      <c r="F31" s="198">
        <f>B8+E8+H8+K8+N8+Q8+T8+W8+Z8+AF8+AI8+AL8+AO8</f>
        <v>1</v>
      </c>
      <c r="G31" s="198">
        <f>B9+E9+H9+K9+N9+Q9+T9+W9+Z9+AF9+AI9+AL9+AO9</f>
        <v>38</v>
      </c>
      <c r="H31" s="198">
        <f>B10+E10+H10+K10+N10+Q10+T10+W10+Z10+AF10+AI10+AL10+AO10</f>
        <v>5</v>
      </c>
      <c r="I31" s="198">
        <f>B11+E11+H11+K11+N11+Q11+T11+W11+Z11+AF11+AI11+AL11+AO11</f>
        <v>3</v>
      </c>
      <c r="J31" s="198">
        <f>B12+E12+H12+K12+N12+Q12+T12+W12+Z12+AF12+AI12+AL12+AO12</f>
        <v>9</v>
      </c>
      <c r="K31" s="198">
        <f>B13+E13+H13+K13+N13+Q13+T13+W13+Z13+AF13+AI13+AL13+AO13</f>
        <v>1</v>
      </c>
      <c r="L31" s="198">
        <f>B14+E14+H14+K14+N14+Q14+T14+W14+Z14+AF14+AI14+AL14+AO14</f>
        <v>0</v>
      </c>
      <c r="M31" s="198">
        <f>B15+E15+H15+K15+N15+Q15+T15+W15+Z15+AF15+AI15+AL15+AO15</f>
        <v>0</v>
      </c>
      <c r="N31" s="198">
        <f>B16+E16+H16+K16+N16+Q16+T16+W16+Z16+AF16+AI16+AL16+AO16</f>
        <v>0</v>
      </c>
      <c r="O31" s="198">
        <f>B17+E17+H17+K17+N17+Q17+T17+W17+Z17+AF17+AI17+AL17+AO17</f>
        <v>0</v>
      </c>
      <c r="P31" s="198">
        <f>B18+E18+H18+K18+N18+Q18+T18+W18+Z18+AF18+AI18+AL18+AO18</f>
        <v>0</v>
      </c>
      <c r="Q31" s="199">
        <f>SUM(B31:P31)</f>
        <v>60</v>
      </c>
    </row>
    <row r="32" spans="1:44" ht="28" customHeight="1">
      <c r="A32" s="188" t="s">
        <v>94</v>
      </c>
      <c r="B32" s="189"/>
      <c r="C32" s="200">
        <f>C31/Q31</f>
        <v>3.3333333333333333E-2</v>
      </c>
      <c r="D32" s="200">
        <f>D31/Q31</f>
        <v>1.6666666666666666E-2</v>
      </c>
      <c r="E32" s="200"/>
      <c r="F32" s="200">
        <f>F31/Q31</f>
        <v>1.6666666666666666E-2</v>
      </c>
      <c r="G32" s="200">
        <f>G31/Q31</f>
        <v>0.6333333333333333</v>
      </c>
      <c r="H32" s="200">
        <f>H31/Q31</f>
        <v>8.3333333333333329E-2</v>
      </c>
      <c r="I32" s="200">
        <f>I31/Q31</f>
        <v>0.05</v>
      </c>
      <c r="J32" s="200">
        <f>J31/Q31</f>
        <v>0.15</v>
      </c>
      <c r="K32" s="200">
        <f>K31/Q31</f>
        <v>1.6666666666666666E-2</v>
      </c>
      <c r="L32" s="200"/>
      <c r="M32" s="200"/>
      <c r="N32" s="200"/>
      <c r="O32" s="200"/>
      <c r="P32" s="200"/>
      <c r="Q32" s="190"/>
    </row>
    <row r="33" spans="1:52" s="29" customFormat="1" ht="45" customHeight="1">
      <c r="A33" s="180"/>
      <c r="B33" s="181"/>
      <c r="C33" s="182"/>
      <c r="D33" s="183"/>
      <c r="E33" s="184"/>
      <c r="F33" s="168"/>
      <c r="G33" s="169"/>
      <c r="H33" s="169"/>
      <c r="I33" s="167"/>
      <c r="J33" s="169"/>
      <c r="K33" s="169"/>
      <c r="L33" s="168"/>
      <c r="M33" s="169"/>
      <c r="N33" s="170"/>
      <c r="O33" s="171"/>
      <c r="P33" s="170"/>
      <c r="Q33" s="170"/>
      <c r="R33" s="35"/>
      <c r="S33" s="33"/>
      <c r="T33" s="30"/>
      <c r="U33" s="31"/>
      <c r="V33" s="30"/>
      <c r="W33" s="30"/>
      <c r="X33" s="32"/>
      <c r="Y33" s="30"/>
      <c r="Z33" s="30"/>
      <c r="AA33" s="31"/>
      <c r="AB33" s="30"/>
      <c r="AC33" s="30"/>
      <c r="AD33" s="32"/>
      <c r="AE33" s="30"/>
      <c r="AF33" s="36"/>
      <c r="AG33" s="37"/>
      <c r="AH33" s="36"/>
      <c r="AI33" s="36"/>
      <c r="AJ33" s="38"/>
      <c r="AK33" s="36"/>
      <c r="AL33" s="30"/>
      <c r="AM33" s="31"/>
      <c r="AN33" s="30"/>
      <c r="AO33" s="30"/>
      <c r="AP33" s="32"/>
      <c r="AQ33" s="30"/>
    </row>
    <row r="35" spans="1:52" ht="18" thickBot="1"/>
    <row r="36" spans="1:52" ht="22">
      <c r="A36" s="270" t="s">
        <v>22</v>
      </c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2"/>
      <c r="AR36" s="4"/>
      <c r="AS36" s="4"/>
      <c r="AT36" s="4"/>
    </row>
    <row r="37" spans="1:52" ht="23" customHeight="1">
      <c r="A37" s="208" t="s">
        <v>30</v>
      </c>
      <c r="B37" s="209" t="s">
        <v>1</v>
      </c>
      <c r="C37" s="209" t="s">
        <v>4</v>
      </c>
      <c r="D37" s="209" t="s">
        <v>5</v>
      </c>
      <c r="E37" s="209" t="s">
        <v>14</v>
      </c>
      <c r="F37" s="209" t="s">
        <v>95</v>
      </c>
      <c r="G37" s="209" t="s">
        <v>6</v>
      </c>
      <c r="H37" s="209" t="s">
        <v>0</v>
      </c>
      <c r="I37" s="209" t="s">
        <v>45</v>
      </c>
      <c r="J37" s="209" t="s">
        <v>20</v>
      </c>
      <c r="K37" s="209" t="s">
        <v>3</v>
      </c>
      <c r="L37" s="209" t="s">
        <v>7</v>
      </c>
      <c r="M37" s="209" t="s">
        <v>15</v>
      </c>
      <c r="N37" s="209" t="s">
        <v>46</v>
      </c>
      <c r="O37" s="209" t="s">
        <v>16</v>
      </c>
      <c r="P37" s="209" t="s">
        <v>19</v>
      </c>
      <c r="Q37" s="209" t="s">
        <v>43</v>
      </c>
      <c r="R37" s="209" t="s">
        <v>17</v>
      </c>
      <c r="S37" s="209" t="s">
        <v>42</v>
      </c>
      <c r="T37" s="209" t="s">
        <v>18</v>
      </c>
      <c r="U37" s="210" t="s">
        <v>31</v>
      </c>
      <c r="V37" s="210" t="s">
        <v>65</v>
      </c>
      <c r="W37" s="210" t="s">
        <v>62</v>
      </c>
      <c r="X37" s="209" t="s">
        <v>50</v>
      </c>
      <c r="Y37" s="209" t="s">
        <v>67</v>
      </c>
      <c r="Z37" s="209" t="s">
        <v>51</v>
      </c>
      <c r="AA37" s="273" t="s">
        <v>52</v>
      </c>
      <c r="AB37" s="274"/>
      <c r="AC37" s="211" t="s">
        <v>69</v>
      </c>
      <c r="AD37" s="212" t="s">
        <v>53</v>
      </c>
      <c r="AR37" s="4"/>
      <c r="AS37" s="4"/>
      <c r="AT37" s="4"/>
      <c r="AU37" s="4"/>
      <c r="AV37" s="4"/>
      <c r="AW37" s="4"/>
      <c r="AX37" s="4"/>
      <c r="AY37" s="4"/>
      <c r="AZ37" s="4"/>
    </row>
    <row r="38" spans="1:52" ht="23" customHeight="1">
      <c r="A38" s="201" t="s">
        <v>32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>
        <v>1</v>
      </c>
      <c r="S38" s="216">
        <v>7</v>
      </c>
      <c r="T38" s="216"/>
      <c r="U38" s="216">
        <f t="shared" ref="U38:U43" si="10">SUM(B38:T38)</f>
        <v>8</v>
      </c>
      <c r="V38" s="203">
        <v>0.29411764705882354</v>
      </c>
      <c r="W38" s="204"/>
      <c r="X38" s="204"/>
      <c r="Y38" s="204"/>
      <c r="Z38" s="205">
        <v>42736</v>
      </c>
      <c r="AA38" s="275" t="s">
        <v>64</v>
      </c>
      <c r="AB38" s="276"/>
      <c r="AC38" s="206" t="s">
        <v>72</v>
      </c>
      <c r="AD38" s="207">
        <v>0.8</v>
      </c>
      <c r="AR38" s="4"/>
      <c r="AS38" s="4"/>
      <c r="AT38" s="4"/>
      <c r="AU38" s="4"/>
      <c r="AV38" s="4"/>
      <c r="AW38" s="4"/>
      <c r="AX38" s="4"/>
      <c r="AY38" s="4"/>
      <c r="AZ38" s="4"/>
    </row>
    <row r="39" spans="1:52" ht="23" customHeight="1">
      <c r="A39" s="153" t="s">
        <v>33</v>
      </c>
      <c r="B39" s="217"/>
      <c r="C39" s="152"/>
      <c r="D39" s="152"/>
      <c r="E39" s="152"/>
      <c r="F39" s="152"/>
      <c r="G39" s="152"/>
      <c r="H39" s="152"/>
      <c r="I39" s="152"/>
      <c r="J39" s="152"/>
      <c r="K39" s="152">
        <v>150</v>
      </c>
      <c r="L39" s="152"/>
      <c r="M39" s="152"/>
      <c r="N39" s="152"/>
      <c r="O39" s="152"/>
      <c r="P39" s="152"/>
      <c r="Q39" s="152"/>
      <c r="R39" s="152"/>
      <c r="S39" s="152"/>
      <c r="T39" s="152"/>
      <c r="U39" s="152">
        <f t="shared" si="10"/>
        <v>150</v>
      </c>
      <c r="V39" s="149">
        <v>0.17647058823529413</v>
      </c>
      <c r="W39" s="162">
        <v>42736</v>
      </c>
      <c r="X39" s="162"/>
      <c r="Y39" s="162"/>
      <c r="Z39" s="162"/>
      <c r="AA39" s="266"/>
      <c r="AB39" s="267"/>
      <c r="AC39" s="5" t="s">
        <v>73</v>
      </c>
      <c r="AD39" s="161">
        <v>0.8</v>
      </c>
      <c r="AR39" s="4"/>
      <c r="AS39" s="4"/>
      <c r="AT39" s="4"/>
      <c r="AU39" s="4"/>
      <c r="AV39" s="4"/>
      <c r="AW39" s="4"/>
      <c r="AX39" s="4"/>
      <c r="AY39" s="4"/>
      <c r="AZ39" s="4"/>
    </row>
    <row r="40" spans="1:52" ht="23" customHeight="1">
      <c r="A40" s="158" t="s">
        <v>34</v>
      </c>
      <c r="B40" s="152" t="s">
        <v>97</v>
      </c>
      <c r="C40" s="152"/>
      <c r="D40" s="152"/>
      <c r="E40" s="152"/>
      <c r="F40" s="152"/>
      <c r="G40" s="152">
        <v>35</v>
      </c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>
        <f t="shared" si="10"/>
        <v>35</v>
      </c>
      <c r="V40" s="3" t="s">
        <v>80</v>
      </c>
      <c r="W40" s="162" t="s">
        <v>66</v>
      </c>
      <c r="X40" s="162"/>
      <c r="Y40" s="162"/>
      <c r="Z40" s="162"/>
      <c r="AA40" s="266"/>
      <c r="AB40" s="267"/>
      <c r="AC40" s="5" t="s">
        <v>74</v>
      </c>
      <c r="AD40" s="161">
        <v>0.7</v>
      </c>
      <c r="AR40" s="4"/>
      <c r="AS40" s="4"/>
      <c r="AT40" s="4"/>
      <c r="AU40" s="4"/>
      <c r="AV40" s="4"/>
      <c r="AW40" s="4"/>
      <c r="AX40" s="4"/>
      <c r="AY40" s="4"/>
      <c r="AZ40" s="4"/>
    </row>
    <row r="41" spans="1:52" ht="23" customHeight="1">
      <c r="A41" s="158" t="s">
        <v>35</v>
      </c>
      <c r="B41" s="152"/>
      <c r="C41" s="152"/>
      <c r="D41" s="152"/>
      <c r="E41" s="152"/>
      <c r="F41" s="152"/>
      <c r="G41" s="152"/>
      <c r="H41" s="152"/>
      <c r="I41" s="152"/>
      <c r="J41" s="152">
        <v>5</v>
      </c>
      <c r="K41" s="152">
        <v>2</v>
      </c>
      <c r="L41" s="152">
        <v>1</v>
      </c>
      <c r="M41" s="152"/>
      <c r="N41" s="152"/>
      <c r="O41" s="152"/>
      <c r="P41" s="152"/>
      <c r="Q41" s="152">
        <v>1</v>
      </c>
      <c r="R41" s="152"/>
      <c r="S41" s="152"/>
      <c r="T41" s="152">
        <v>7</v>
      </c>
      <c r="U41" s="152">
        <f t="shared" si="10"/>
        <v>16</v>
      </c>
      <c r="V41" s="3">
        <v>17</v>
      </c>
      <c r="W41" s="164"/>
      <c r="X41" s="164"/>
      <c r="Y41" s="164"/>
      <c r="Z41" s="162">
        <v>42417</v>
      </c>
      <c r="AA41" s="266" t="s">
        <v>71</v>
      </c>
      <c r="AB41" s="267"/>
      <c r="AC41" s="5" t="s">
        <v>75</v>
      </c>
      <c r="AD41" s="161">
        <v>0.5</v>
      </c>
      <c r="AR41" s="4"/>
      <c r="AS41" s="4"/>
      <c r="AT41" s="4"/>
      <c r="AU41" s="4"/>
      <c r="AV41" s="4"/>
      <c r="AW41" s="4"/>
      <c r="AX41" s="4"/>
      <c r="AY41" s="4"/>
      <c r="AZ41" s="4"/>
    </row>
    <row r="42" spans="1:52" ht="23" customHeight="1">
      <c r="A42" s="158" t="s">
        <v>36</v>
      </c>
      <c r="B42" s="152"/>
      <c r="C42" s="152"/>
      <c r="D42" s="152"/>
      <c r="E42" s="152"/>
      <c r="F42" s="152"/>
      <c r="G42" s="152"/>
      <c r="H42" s="152"/>
      <c r="I42" s="152">
        <v>1</v>
      </c>
      <c r="J42" s="152"/>
      <c r="K42" s="152">
        <v>28</v>
      </c>
      <c r="L42" s="152">
        <v>2</v>
      </c>
      <c r="M42" s="152"/>
      <c r="N42" s="152">
        <v>7</v>
      </c>
      <c r="O42" s="152"/>
      <c r="P42" s="152"/>
      <c r="Q42" s="152"/>
      <c r="R42" s="152"/>
      <c r="S42" s="152"/>
      <c r="T42" s="152"/>
      <c r="U42" s="152">
        <f t="shared" si="10"/>
        <v>38</v>
      </c>
      <c r="V42" s="149">
        <v>0.47058823529411764</v>
      </c>
      <c r="W42" s="164"/>
      <c r="X42" s="162"/>
      <c r="Y42" s="162">
        <v>42386</v>
      </c>
      <c r="Z42" s="162"/>
      <c r="AA42" s="266"/>
      <c r="AB42" s="267"/>
      <c r="AC42" s="165" t="s">
        <v>76</v>
      </c>
      <c r="AD42" s="161">
        <v>0.4</v>
      </c>
      <c r="AR42" s="4"/>
      <c r="AS42" s="4"/>
      <c r="AT42" s="4"/>
      <c r="AU42" s="4"/>
      <c r="AV42" s="4"/>
      <c r="AW42" s="4"/>
      <c r="AX42" s="4"/>
      <c r="AY42" s="4"/>
      <c r="AZ42" s="4"/>
    </row>
    <row r="43" spans="1:52" ht="31" customHeight="1">
      <c r="A43" s="158" t="s">
        <v>44</v>
      </c>
      <c r="B43" s="152"/>
      <c r="C43" s="152"/>
      <c r="D43" s="152"/>
      <c r="E43" s="152"/>
      <c r="F43" s="152"/>
      <c r="G43" s="152">
        <v>10</v>
      </c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>
        <f t="shared" si="10"/>
        <v>10</v>
      </c>
      <c r="V43" s="3" t="s">
        <v>70</v>
      </c>
      <c r="W43" s="162"/>
      <c r="X43" s="162"/>
      <c r="Y43" s="162"/>
      <c r="Z43" s="162"/>
      <c r="AA43" s="3" t="s">
        <v>68</v>
      </c>
      <c r="AB43" s="5"/>
      <c r="AC43" s="165" t="s">
        <v>77</v>
      </c>
      <c r="AD43" s="161">
        <v>0.5</v>
      </c>
      <c r="AR43" s="4"/>
      <c r="AS43" s="4"/>
      <c r="AT43" s="4"/>
      <c r="AU43" s="4"/>
      <c r="AV43" s="4"/>
      <c r="AW43" s="4"/>
      <c r="AX43" s="4"/>
      <c r="AY43" s="4"/>
    </row>
    <row r="44" spans="1:52" ht="23" customHeight="1">
      <c r="A44" s="158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3"/>
      <c r="W44" s="162"/>
      <c r="X44" s="162"/>
      <c r="Y44" s="162"/>
      <c r="Z44" s="162"/>
      <c r="AA44" s="266"/>
      <c r="AB44" s="267"/>
      <c r="AC44" s="5"/>
      <c r="AD44" s="154"/>
      <c r="AR44" s="4"/>
      <c r="AS44" s="4"/>
      <c r="AT44" s="4"/>
      <c r="AU44" s="4"/>
      <c r="AV44" s="4"/>
      <c r="AW44" s="4"/>
      <c r="AX44" s="4"/>
      <c r="AY44" s="4"/>
    </row>
    <row r="45" spans="1:52" ht="23" customHeight="1" thickBot="1">
      <c r="A45" s="159" t="s">
        <v>31</v>
      </c>
      <c r="B45" s="218">
        <f t="shared" ref="B45:G45" si="11">SUM(B38:B44)</f>
        <v>0</v>
      </c>
      <c r="C45" s="218">
        <f t="shared" si="11"/>
        <v>0</v>
      </c>
      <c r="D45" s="218">
        <f t="shared" si="11"/>
        <v>0</v>
      </c>
      <c r="E45" s="218">
        <f t="shared" si="11"/>
        <v>0</v>
      </c>
      <c r="F45" s="218">
        <f t="shared" si="11"/>
        <v>0</v>
      </c>
      <c r="G45" s="218">
        <f t="shared" si="11"/>
        <v>45</v>
      </c>
      <c r="H45" s="218">
        <f t="shared" ref="H45:U45" si="12">SUM(H38:H44)</f>
        <v>0</v>
      </c>
      <c r="I45" s="218">
        <f t="shared" si="12"/>
        <v>1</v>
      </c>
      <c r="J45" s="218">
        <f t="shared" si="12"/>
        <v>5</v>
      </c>
      <c r="K45" s="218">
        <f t="shared" si="12"/>
        <v>180</v>
      </c>
      <c r="L45" s="218">
        <f t="shared" si="12"/>
        <v>3</v>
      </c>
      <c r="M45" s="218">
        <f t="shared" si="12"/>
        <v>0</v>
      </c>
      <c r="N45" s="218">
        <f t="shared" si="12"/>
        <v>7</v>
      </c>
      <c r="O45" s="218">
        <f t="shared" si="12"/>
        <v>0</v>
      </c>
      <c r="P45" s="218">
        <f t="shared" si="12"/>
        <v>0</v>
      </c>
      <c r="Q45" s="218">
        <f t="shared" si="12"/>
        <v>1</v>
      </c>
      <c r="R45" s="218">
        <f t="shared" si="12"/>
        <v>1</v>
      </c>
      <c r="S45" s="218">
        <f t="shared" si="12"/>
        <v>7</v>
      </c>
      <c r="T45" s="218">
        <f t="shared" si="12"/>
        <v>7</v>
      </c>
      <c r="U45" s="218">
        <f t="shared" si="12"/>
        <v>257</v>
      </c>
      <c r="V45" s="156"/>
      <c r="W45" s="163"/>
      <c r="X45" s="163"/>
      <c r="Y45" s="163"/>
      <c r="Z45" s="163"/>
      <c r="AA45" s="268"/>
      <c r="AB45" s="269"/>
      <c r="AC45" s="160"/>
      <c r="AD45" s="157"/>
      <c r="AR45" s="4"/>
      <c r="AS45" s="4"/>
      <c r="AT45" s="4"/>
      <c r="AU45" s="4"/>
      <c r="AV45" s="4"/>
      <c r="AW45" s="4"/>
      <c r="AX45" s="4"/>
    </row>
    <row r="46" spans="1:52">
      <c r="A46" s="219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0"/>
      <c r="AD46" s="220"/>
      <c r="AR46" s="4"/>
      <c r="AS46" s="4"/>
      <c r="AT46" s="4"/>
    </row>
    <row r="47" spans="1:52">
      <c r="A47" s="150" t="s">
        <v>79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AR47" s="4"/>
      <c r="AS47" s="4"/>
      <c r="AT47" s="4"/>
    </row>
    <row r="48" spans="1:52">
      <c r="A48" s="166" t="s">
        <v>78</v>
      </c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AR48" s="4"/>
      <c r="AS48" s="4"/>
      <c r="AT48" s="4"/>
    </row>
    <row r="49" spans="1:46" ht="18" thickBo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AR49" s="4"/>
      <c r="AS49" s="4"/>
      <c r="AT49" s="4"/>
    </row>
    <row r="50" spans="1:46" s="179" customFormat="1" ht="22">
      <c r="A50" s="270" t="s">
        <v>9</v>
      </c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2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</row>
    <row r="51" spans="1:46">
      <c r="A51" s="208" t="s">
        <v>30</v>
      </c>
      <c r="B51" s="209" t="s">
        <v>1</v>
      </c>
      <c r="C51" s="209" t="s">
        <v>4</v>
      </c>
      <c r="D51" s="209" t="s">
        <v>5</v>
      </c>
      <c r="E51" s="209" t="s">
        <v>14</v>
      </c>
      <c r="F51" s="209" t="s">
        <v>95</v>
      </c>
      <c r="G51" s="209" t="s">
        <v>6</v>
      </c>
      <c r="H51" s="209" t="s">
        <v>0</v>
      </c>
      <c r="I51" s="209" t="s">
        <v>45</v>
      </c>
      <c r="J51" s="209" t="s">
        <v>20</v>
      </c>
      <c r="K51" s="209" t="s">
        <v>3</v>
      </c>
      <c r="L51" s="209" t="s">
        <v>7</v>
      </c>
      <c r="M51" s="209" t="s">
        <v>15</v>
      </c>
      <c r="N51" s="209" t="s">
        <v>46</v>
      </c>
      <c r="O51" s="209" t="s">
        <v>16</v>
      </c>
      <c r="P51" s="209" t="s">
        <v>19</v>
      </c>
      <c r="Q51" s="209" t="s">
        <v>43</v>
      </c>
      <c r="R51" s="209" t="s">
        <v>17</v>
      </c>
      <c r="S51" s="209" t="s">
        <v>42</v>
      </c>
      <c r="T51" s="209" t="s">
        <v>18</v>
      </c>
      <c r="U51" s="210" t="s">
        <v>31</v>
      </c>
      <c r="V51" s="209" t="s">
        <v>63</v>
      </c>
      <c r="W51" s="210" t="s">
        <v>62</v>
      </c>
      <c r="X51" s="209" t="s">
        <v>50</v>
      </c>
      <c r="Y51" s="209" t="s">
        <v>67</v>
      </c>
      <c r="Z51" s="209" t="s">
        <v>51</v>
      </c>
      <c r="AA51" s="273" t="s">
        <v>52</v>
      </c>
      <c r="AB51" s="274"/>
      <c r="AC51" s="211" t="s">
        <v>69</v>
      </c>
      <c r="AD51" s="212" t="s">
        <v>53</v>
      </c>
      <c r="AR51" s="4"/>
      <c r="AS51" s="4"/>
    </row>
    <row r="52" spans="1:46">
      <c r="A52" s="213" t="s">
        <v>47</v>
      </c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>
        <v>1</v>
      </c>
      <c r="T52" s="216"/>
      <c r="U52" s="216">
        <f>SUM(B52:T52)</f>
        <v>1</v>
      </c>
      <c r="V52" s="202"/>
      <c r="W52" s="204"/>
      <c r="X52" s="204"/>
      <c r="Y52" s="214"/>
      <c r="Z52" s="205"/>
      <c r="AA52" s="278" t="s">
        <v>88</v>
      </c>
      <c r="AB52" s="278"/>
      <c r="AC52" s="215" t="s">
        <v>89</v>
      </c>
      <c r="AD52" s="207">
        <v>0.7</v>
      </c>
      <c r="AR52" s="4"/>
      <c r="AS52" s="4"/>
    </row>
    <row r="53" spans="1:46">
      <c r="A53" s="153" t="s">
        <v>41</v>
      </c>
      <c r="B53" s="152"/>
      <c r="C53" s="152">
        <v>1</v>
      </c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>
        <f t="shared" ref="U53:U62" si="13">SUM(B53:T53)</f>
        <v>1</v>
      </c>
      <c r="V53" s="3" t="s">
        <v>61</v>
      </c>
      <c r="W53" s="164"/>
      <c r="X53" s="164"/>
      <c r="Y53" s="162"/>
      <c r="Z53" s="162"/>
      <c r="AA53" s="277" t="s">
        <v>90</v>
      </c>
      <c r="AB53" s="277"/>
      <c r="AC53" s="3" t="s">
        <v>83</v>
      </c>
      <c r="AD53" s="161">
        <v>0.7</v>
      </c>
      <c r="AR53" s="4"/>
    </row>
    <row r="54" spans="1:46">
      <c r="A54" s="153" t="s">
        <v>37</v>
      </c>
      <c r="B54" s="152"/>
      <c r="C54" s="152"/>
      <c r="D54" s="152"/>
      <c r="E54" s="152"/>
      <c r="F54" s="152">
        <v>1</v>
      </c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>
        <f t="shared" si="13"/>
        <v>1</v>
      </c>
      <c r="V54" s="3" t="s">
        <v>60</v>
      </c>
      <c r="W54" s="177"/>
      <c r="X54" s="164"/>
      <c r="Y54" s="177"/>
      <c r="Z54" s="162"/>
      <c r="AA54" s="277"/>
      <c r="AB54" s="277"/>
      <c r="AC54" s="3" t="s">
        <v>92</v>
      </c>
      <c r="AD54" s="161">
        <v>0.4</v>
      </c>
      <c r="AR54" s="4"/>
    </row>
    <row r="55" spans="1:46">
      <c r="A55" s="155" t="s">
        <v>38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>
        <v>1</v>
      </c>
      <c r="L55" s="152"/>
      <c r="M55" s="152"/>
      <c r="N55" s="152"/>
      <c r="O55" s="152"/>
      <c r="P55" s="152"/>
      <c r="Q55" s="152"/>
      <c r="R55" s="152"/>
      <c r="S55" s="152"/>
      <c r="T55" s="152"/>
      <c r="U55" s="152">
        <f t="shared" si="13"/>
        <v>1</v>
      </c>
      <c r="V55" s="3" t="s">
        <v>59</v>
      </c>
      <c r="W55" s="177"/>
      <c r="X55" s="164"/>
      <c r="Y55" s="177"/>
      <c r="Z55" s="162"/>
      <c r="AA55" s="277"/>
      <c r="AB55" s="277"/>
      <c r="AC55" s="3" t="s">
        <v>91</v>
      </c>
      <c r="AD55" s="161">
        <v>0.3</v>
      </c>
      <c r="AR55" s="4"/>
    </row>
    <row r="56" spans="1:46">
      <c r="A56" s="155" t="s">
        <v>39</v>
      </c>
      <c r="B56" s="152">
        <v>1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>
        <f t="shared" si="13"/>
        <v>1</v>
      </c>
      <c r="V56" s="3" t="s">
        <v>58</v>
      </c>
      <c r="W56" s="177">
        <v>42386</v>
      </c>
      <c r="X56" s="164"/>
      <c r="Y56" s="162"/>
      <c r="Z56" s="162"/>
      <c r="AA56" s="277"/>
      <c r="AB56" s="277"/>
      <c r="AC56" s="176" t="s">
        <v>93</v>
      </c>
      <c r="AD56" s="161">
        <v>0.6</v>
      </c>
    </row>
    <row r="57" spans="1:46">
      <c r="A57" s="155" t="s">
        <v>54</v>
      </c>
      <c r="B57" s="152"/>
      <c r="C57" s="152"/>
      <c r="D57" s="152"/>
      <c r="E57" s="152"/>
      <c r="F57" s="152"/>
      <c r="G57" s="152">
        <v>1</v>
      </c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>
        <f t="shared" si="13"/>
        <v>1</v>
      </c>
      <c r="V57" s="3" t="s">
        <v>55</v>
      </c>
      <c r="W57" s="177">
        <v>42477</v>
      </c>
      <c r="X57" s="162"/>
      <c r="Y57" s="162"/>
      <c r="Z57" s="162"/>
      <c r="AA57" s="266"/>
      <c r="AB57" s="267"/>
      <c r="AC57" s="176" t="s">
        <v>84</v>
      </c>
      <c r="AD57" s="161">
        <v>0.5</v>
      </c>
    </row>
    <row r="58" spans="1:46">
      <c r="A58" s="155" t="s">
        <v>48</v>
      </c>
      <c r="B58" s="152"/>
      <c r="C58" s="152"/>
      <c r="D58" s="152"/>
      <c r="E58" s="152"/>
      <c r="F58" s="152"/>
      <c r="G58" s="152"/>
      <c r="H58" s="152"/>
      <c r="I58" s="152"/>
      <c r="J58" s="152">
        <v>1</v>
      </c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>
        <f t="shared" si="13"/>
        <v>1</v>
      </c>
      <c r="V58" s="3" t="s">
        <v>56</v>
      </c>
      <c r="W58" s="177">
        <v>42507</v>
      </c>
      <c r="X58" s="162"/>
      <c r="Y58" s="162"/>
      <c r="Z58" s="162"/>
      <c r="AA58" s="277" t="s">
        <v>87</v>
      </c>
      <c r="AB58" s="277"/>
      <c r="AC58" s="3" t="s">
        <v>70</v>
      </c>
      <c r="AD58" s="193">
        <v>0.6</v>
      </c>
    </row>
    <row r="59" spans="1:46">
      <c r="A59" s="155" t="s">
        <v>81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3"/>
      <c r="W59" s="177"/>
      <c r="X59" s="164"/>
      <c r="Y59" s="162"/>
      <c r="Z59" s="162"/>
      <c r="AA59" s="266"/>
      <c r="AB59" s="267"/>
      <c r="AC59" s="3" t="s">
        <v>86</v>
      </c>
      <c r="AD59" s="193">
        <v>0.5</v>
      </c>
    </row>
    <row r="60" spans="1:46">
      <c r="A60" s="155" t="s">
        <v>82</v>
      </c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3"/>
      <c r="W60" s="177"/>
      <c r="X60" s="164"/>
      <c r="Y60" s="162"/>
      <c r="Z60" s="162"/>
      <c r="AA60" s="266"/>
      <c r="AB60" s="267"/>
      <c r="AC60" s="3" t="s">
        <v>85</v>
      </c>
      <c r="AD60" s="193">
        <v>0.8</v>
      </c>
    </row>
    <row r="61" spans="1:46">
      <c r="A61" s="155" t="s">
        <v>49</v>
      </c>
      <c r="B61" s="152"/>
      <c r="C61" s="152"/>
      <c r="D61" s="152"/>
      <c r="E61" s="152"/>
      <c r="F61" s="152"/>
      <c r="G61" s="152"/>
      <c r="H61" s="152"/>
      <c r="I61" s="152"/>
      <c r="J61" s="152">
        <v>1</v>
      </c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>
        <f t="shared" si="13"/>
        <v>1</v>
      </c>
      <c r="V61" s="3" t="s">
        <v>56</v>
      </c>
      <c r="W61" s="162">
        <v>42477</v>
      </c>
      <c r="X61" s="162"/>
      <c r="Y61" s="162"/>
      <c r="Z61" s="162"/>
      <c r="AA61" s="277"/>
      <c r="AB61" s="277"/>
      <c r="AC61" s="3" t="s">
        <v>84</v>
      </c>
      <c r="AD61" s="193">
        <v>0.8</v>
      </c>
    </row>
    <row r="62" spans="1:46">
      <c r="A62" s="155" t="s">
        <v>40</v>
      </c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>
        <v>1</v>
      </c>
      <c r="M62" s="152"/>
      <c r="N62" s="152"/>
      <c r="O62" s="152"/>
      <c r="P62" s="152"/>
      <c r="Q62" s="152"/>
      <c r="R62" s="152"/>
      <c r="S62" s="152"/>
      <c r="T62" s="152"/>
      <c r="U62" s="152">
        <f t="shared" si="13"/>
        <v>1</v>
      </c>
      <c r="V62" s="3" t="s">
        <v>57</v>
      </c>
      <c r="W62" s="192"/>
      <c r="X62" s="149">
        <v>5.8823529411764705E-2</v>
      </c>
      <c r="Y62" s="149">
        <v>5.8823529411764705E-2</v>
      </c>
      <c r="Z62" s="149">
        <v>5.8823529411764705E-2</v>
      </c>
      <c r="AA62" s="266" t="s">
        <v>70</v>
      </c>
      <c r="AB62" s="267"/>
      <c r="AC62" s="3" t="s">
        <v>83</v>
      </c>
      <c r="AD62" s="193">
        <v>0.65</v>
      </c>
    </row>
    <row r="63" spans="1:46" ht="18" thickBot="1">
      <c r="A63" s="159" t="s">
        <v>31</v>
      </c>
      <c r="B63" s="218">
        <f t="shared" ref="B63:U63" si="14">SUM(B51:B62)</f>
        <v>1</v>
      </c>
      <c r="C63" s="218">
        <f t="shared" si="14"/>
        <v>1</v>
      </c>
      <c r="D63" s="218">
        <f t="shared" si="14"/>
        <v>0</v>
      </c>
      <c r="E63" s="218">
        <f t="shared" si="14"/>
        <v>0</v>
      </c>
      <c r="F63" s="218">
        <f t="shared" si="14"/>
        <v>1</v>
      </c>
      <c r="G63" s="218">
        <f t="shared" si="14"/>
        <v>1</v>
      </c>
      <c r="H63" s="218">
        <f t="shared" si="14"/>
        <v>0</v>
      </c>
      <c r="I63" s="218">
        <f t="shared" si="14"/>
        <v>0</v>
      </c>
      <c r="J63" s="218">
        <f t="shared" si="14"/>
        <v>2</v>
      </c>
      <c r="K63" s="218">
        <f t="shared" si="14"/>
        <v>1</v>
      </c>
      <c r="L63" s="218">
        <f t="shared" si="14"/>
        <v>1</v>
      </c>
      <c r="M63" s="218">
        <f t="shared" si="14"/>
        <v>0</v>
      </c>
      <c r="N63" s="218">
        <f t="shared" si="14"/>
        <v>0</v>
      </c>
      <c r="O63" s="218">
        <f t="shared" si="14"/>
        <v>0</v>
      </c>
      <c r="P63" s="218">
        <f t="shared" si="14"/>
        <v>0</v>
      </c>
      <c r="Q63" s="218">
        <f t="shared" si="14"/>
        <v>0</v>
      </c>
      <c r="R63" s="218">
        <f t="shared" si="14"/>
        <v>0</v>
      </c>
      <c r="S63" s="218">
        <f t="shared" si="14"/>
        <v>1</v>
      </c>
      <c r="T63" s="218">
        <f t="shared" si="14"/>
        <v>0</v>
      </c>
      <c r="U63" s="218">
        <f t="shared" si="14"/>
        <v>9</v>
      </c>
      <c r="V63" s="156"/>
      <c r="W63" s="156"/>
      <c r="X63" s="156"/>
      <c r="Y63" s="156"/>
      <c r="Z63" s="156"/>
      <c r="AA63" s="268"/>
      <c r="AB63" s="269"/>
      <c r="AC63" s="156"/>
      <c r="AD63" s="194"/>
      <c r="AR63" s="4"/>
      <c r="AS63" s="4"/>
      <c r="AT63" s="4"/>
    </row>
    <row r="65" spans="1:1">
      <c r="A65" s="150" t="s">
        <v>79</v>
      </c>
    </row>
    <row r="66" spans="1:1">
      <c r="A66" s="166" t="s">
        <v>78</v>
      </c>
    </row>
  </sheetData>
  <mergeCells count="45">
    <mergeCell ref="AA61:AB61"/>
    <mergeCell ref="A50:AD50"/>
    <mergeCell ref="AA62:AB62"/>
    <mergeCell ref="AA63:AB63"/>
    <mergeCell ref="AA57:AB57"/>
    <mergeCell ref="AA59:AB59"/>
    <mergeCell ref="AA60:AB60"/>
    <mergeCell ref="AA52:AB52"/>
    <mergeCell ref="AA53:AB53"/>
    <mergeCell ref="AA54:AB54"/>
    <mergeCell ref="AA55:AB55"/>
    <mergeCell ref="AA56:AB56"/>
    <mergeCell ref="AA58:AB58"/>
    <mergeCell ref="AA42:AB42"/>
    <mergeCell ref="AA44:AB44"/>
    <mergeCell ref="AA45:AB45"/>
    <mergeCell ref="A36:AD36"/>
    <mergeCell ref="AA51:AB51"/>
    <mergeCell ref="AA37:AB37"/>
    <mergeCell ref="AA38:AB38"/>
    <mergeCell ref="AA41:AB41"/>
    <mergeCell ref="AA39:AB39"/>
    <mergeCell ref="AA40:AB40"/>
    <mergeCell ref="B2:D2"/>
    <mergeCell ref="E2:G2"/>
    <mergeCell ref="B1:G1"/>
    <mergeCell ref="A1:A3"/>
    <mergeCell ref="H1:M1"/>
    <mergeCell ref="H2:J2"/>
    <mergeCell ref="K2:M2"/>
    <mergeCell ref="N1:S1"/>
    <mergeCell ref="N2:P2"/>
    <mergeCell ref="Q2:S2"/>
    <mergeCell ref="T1:Y1"/>
    <mergeCell ref="T2:V2"/>
    <mergeCell ref="W2:Y2"/>
    <mergeCell ref="AL1:AQ1"/>
    <mergeCell ref="AL2:AN2"/>
    <mergeCell ref="AO2:AQ2"/>
    <mergeCell ref="Z1:AE1"/>
    <mergeCell ref="Z2:AB2"/>
    <mergeCell ref="AC2:AE2"/>
    <mergeCell ref="AF1:AK1"/>
    <mergeCell ref="AF2:AH2"/>
    <mergeCell ref="AI2:A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dcterms:created xsi:type="dcterms:W3CDTF">2016-12-30T02:48:07Z</dcterms:created>
  <dcterms:modified xsi:type="dcterms:W3CDTF">2016-12-30T09:31:29Z</dcterms:modified>
</cp:coreProperties>
</file>