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2120" yWindow="60" windowWidth="25600" windowHeight="16060" tabRatio="500" activeTab="1"/>
  </bookViews>
  <sheets>
    <sheet name="ข้อมูล เก่า" sheetId="15" r:id="rId1"/>
    <sheet name="ข้อมูล" sheetId="10" r:id="rId2"/>
    <sheet name="แยกรุ่นแยกเอกชน" sheetId="11" r:id="rId3"/>
    <sheet name="ปริมาณการใช้ 58 (2)" sheetId="13" r:id="rId4"/>
    <sheet name="แยกsales แยกประเภทสัญญ แยกบริษั" sheetId="12" r:id="rId5"/>
    <sheet name="Sheet1" sheetId="14" r:id="rId6"/>
  </sheets>
  <definedNames>
    <definedName name="_xlnm._FilterDatabase" localSheetId="1" hidden="1">ข้อมูล!$A$1:$R$119</definedName>
    <definedName name="_xlnm._FilterDatabase" localSheetId="0" hidden="1">'ข้อมูล เก่า'!$A$1:$S$148</definedName>
    <definedName name="_xlnm._FilterDatabase" localSheetId="3" hidden="1">'ปริมาณการใช้ 58 (2)'!$A$1:$N$182</definedName>
    <definedName name="_xlnm.Print_Titles" localSheetId="1">ข้อมูล!$1:$1</definedName>
    <definedName name="_xlnm.Print_Titles" localSheetId="0">'ข้อมูล เก่า'!$1:$1</definedName>
    <definedName name="_xlnm.Print_Titles" localSheetId="3">'ปริมาณการใช้ 58 (2)'!$1:$1</definedName>
  </definedNames>
  <calcPr calcId="140001" concurrentCalc="0"/>
  <pivotCaches>
    <pivotCache cacheId="0" r:id="rId7"/>
    <pivotCache cacheId="1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3" i="10" l="1"/>
  <c r="E206" i="10"/>
  <c r="T24" i="10"/>
  <c r="T26" i="10"/>
  <c r="T37" i="10"/>
  <c r="T40" i="10"/>
  <c r="T132" i="10"/>
  <c r="E205" i="10"/>
  <c r="E199" i="10"/>
  <c r="E200" i="10"/>
  <c r="E201" i="10"/>
  <c r="E202" i="10"/>
  <c r="E198" i="10"/>
  <c r="E196" i="10"/>
  <c r="E195" i="10"/>
  <c r="E192" i="10"/>
  <c r="E191" i="10"/>
  <c r="E229" i="15"/>
  <c r="U71" i="15"/>
  <c r="E236" i="15"/>
  <c r="U50" i="15"/>
  <c r="U52" i="15"/>
  <c r="U65" i="15"/>
  <c r="U68" i="15"/>
  <c r="U162" i="15"/>
  <c r="E235" i="15"/>
  <c r="E232" i="15"/>
  <c r="E231" i="15"/>
  <c r="E230" i="15"/>
  <c r="E228" i="15"/>
  <c r="E226" i="15"/>
  <c r="E225" i="15"/>
  <c r="E221" i="15"/>
  <c r="E222" i="15"/>
  <c r="E223" i="15"/>
  <c r="B219" i="15"/>
  <c r="B218" i="15"/>
  <c r="D218" i="15"/>
  <c r="K218" i="15"/>
  <c r="B217" i="15"/>
  <c r="K203" i="15"/>
  <c r="B215" i="15"/>
  <c r="K205" i="15"/>
  <c r="B202" i="15"/>
  <c r="B195" i="15"/>
  <c r="B190" i="15"/>
  <c r="B186" i="15"/>
  <c r="B181" i="15"/>
  <c r="B203" i="15"/>
  <c r="U178" i="15"/>
  <c r="Q178" i="15"/>
  <c r="T174" i="15"/>
  <c r="J174" i="15"/>
  <c r="T173" i="15"/>
  <c r="J173" i="15"/>
  <c r="T172" i="15"/>
  <c r="J172" i="15"/>
  <c r="T171" i="15"/>
  <c r="J171" i="15"/>
  <c r="T170" i="15"/>
  <c r="J170" i="15"/>
  <c r="T169" i="15"/>
  <c r="J169" i="15"/>
  <c r="T168" i="15"/>
  <c r="J168" i="15"/>
  <c r="T167" i="15"/>
  <c r="J167" i="15"/>
  <c r="T166" i="15"/>
  <c r="J166" i="15"/>
  <c r="T165" i="15"/>
  <c r="J165" i="15"/>
  <c r="T164" i="15"/>
  <c r="J164" i="15"/>
  <c r="T163" i="15"/>
  <c r="J163" i="15"/>
  <c r="T162" i="15"/>
  <c r="J162" i="15"/>
  <c r="T161" i="15"/>
  <c r="J161" i="15"/>
  <c r="T160" i="15"/>
  <c r="J160" i="15"/>
  <c r="T159" i="15"/>
  <c r="J159" i="15"/>
  <c r="T158" i="15"/>
  <c r="J158" i="15"/>
  <c r="T157" i="15"/>
  <c r="J157" i="15"/>
  <c r="T156" i="15"/>
  <c r="J156" i="15"/>
  <c r="T155" i="15"/>
  <c r="J155" i="15"/>
  <c r="T154" i="15"/>
  <c r="J154" i="15"/>
  <c r="T153" i="15"/>
  <c r="J153" i="15"/>
  <c r="T152" i="15"/>
  <c r="J152" i="15"/>
  <c r="T151" i="15"/>
  <c r="J151" i="15"/>
  <c r="T150" i="15"/>
  <c r="J150" i="15"/>
  <c r="T149" i="15"/>
  <c r="J149" i="15"/>
  <c r="T148" i="15"/>
  <c r="J148" i="15"/>
  <c r="T147" i="15"/>
  <c r="J147" i="15"/>
  <c r="T146" i="15"/>
  <c r="J146" i="15"/>
  <c r="T145" i="15"/>
  <c r="J145" i="15"/>
  <c r="T144" i="15"/>
  <c r="J144" i="15"/>
  <c r="T143" i="15"/>
  <c r="J143" i="15"/>
  <c r="T142" i="15"/>
  <c r="J142" i="15"/>
  <c r="T141" i="15"/>
  <c r="J141" i="15"/>
  <c r="T140" i="15"/>
  <c r="J140" i="15"/>
  <c r="T139" i="15"/>
  <c r="J139" i="15"/>
  <c r="T138" i="15"/>
  <c r="J138" i="15"/>
  <c r="T137" i="15"/>
  <c r="J137" i="15"/>
  <c r="T136" i="15"/>
  <c r="J136" i="15"/>
  <c r="T135" i="15"/>
  <c r="J135" i="15"/>
  <c r="T134" i="15"/>
  <c r="J134" i="15"/>
  <c r="T133" i="15"/>
  <c r="J133" i="15"/>
  <c r="T132" i="15"/>
  <c r="J132" i="15"/>
  <c r="T131" i="15"/>
  <c r="J131" i="15"/>
  <c r="T130" i="15"/>
  <c r="J130" i="15"/>
  <c r="T129" i="15"/>
  <c r="J129" i="15"/>
  <c r="T128" i="15"/>
  <c r="J128" i="15"/>
  <c r="T127" i="15"/>
  <c r="J127" i="15"/>
  <c r="T126" i="15"/>
  <c r="J126" i="15"/>
  <c r="T125" i="15"/>
  <c r="J125" i="15"/>
  <c r="T124" i="15"/>
  <c r="J124" i="15"/>
  <c r="T123" i="15"/>
  <c r="J123" i="15"/>
  <c r="T122" i="15"/>
  <c r="J122" i="15"/>
  <c r="T121" i="15"/>
  <c r="J121" i="15"/>
  <c r="T120" i="15"/>
  <c r="J120" i="15"/>
  <c r="T119" i="15"/>
  <c r="J119" i="15"/>
  <c r="T118" i="15"/>
  <c r="J118" i="15"/>
  <c r="T117" i="15"/>
  <c r="J117" i="15"/>
  <c r="T116" i="15"/>
  <c r="J116" i="15"/>
  <c r="T115" i="15"/>
  <c r="J115" i="15"/>
  <c r="T114" i="15"/>
  <c r="J114" i="15"/>
  <c r="T113" i="15"/>
  <c r="J113" i="15"/>
  <c r="T112" i="15"/>
  <c r="J112" i="15"/>
  <c r="T111" i="15"/>
  <c r="J111" i="15"/>
  <c r="T110" i="15"/>
  <c r="J110" i="15"/>
  <c r="T109" i="15"/>
  <c r="J109" i="15"/>
  <c r="T108" i="15"/>
  <c r="J108" i="15"/>
  <c r="T107" i="15"/>
  <c r="J107" i="15"/>
  <c r="T106" i="15"/>
  <c r="J106" i="15"/>
  <c r="T105" i="15"/>
  <c r="J105" i="15"/>
  <c r="T104" i="15"/>
  <c r="J104" i="15"/>
  <c r="T103" i="15"/>
  <c r="J103" i="15"/>
  <c r="T102" i="15"/>
  <c r="J102" i="15"/>
  <c r="T101" i="15"/>
  <c r="J101" i="15"/>
  <c r="T100" i="15"/>
  <c r="J100" i="15"/>
  <c r="T99" i="15"/>
  <c r="J99" i="15"/>
  <c r="T98" i="15"/>
  <c r="J98" i="15"/>
  <c r="T97" i="15"/>
  <c r="J97" i="15"/>
  <c r="T96" i="15"/>
  <c r="J96" i="15"/>
  <c r="T95" i="15"/>
  <c r="J95" i="15"/>
  <c r="T94" i="15"/>
  <c r="J94" i="15"/>
  <c r="T93" i="15"/>
  <c r="J93" i="15"/>
  <c r="T92" i="15"/>
  <c r="J92" i="15"/>
  <c r="T91" i="15"/>
  <c r="J91" i="15"/>
  <c r="T90" i="15"/>
  <c r="J90" i="15"/>
  <c r="T89" i="15"/>
  <c r="J89" i="15"/>
  <c r="T88" i="15"/>
  <c r="J88" i="15"/>
  <c r="T87" i="15"/>
  <c r="J87" i="15"/>
  <c r="T86" i="15"/>
  <c r="J86" i="15"/>
  <c r="T85" i="15"/>
  <c r="J85" i="15"/>
  <c r="T84" i="15"/>
  <c r="J84" i="15"/>
  <c r="T83" i="15"/>
  <c r="J83" i="15"/>
  <c r="T82" i="15"/>
  <c r="J82" i="15"/>
  <c r="T81" i="15"/>
  <c r="J81" i="15"/>
  <c r="T80" i="15"/>
  <c r="J80" i="15"/>
  <c r="T79" i="15"/>
  <c r="J79" i="15"/>
  <c r="T78" i="15"/>
  <c r="J78" i="15"/>
  <c r="T77" i="15"/>
  <c r="J77" i="15"/>
  <c r="T76" i="15"/>
  <c r="J76" i="15"/>
  <c r="T75" i="15"/>
  <c r="J75" i="15"/>
  <c r="T74" i="15"/>
  <c r="J74" i="15"/>
  <c r="T73" i="15"/>
  <c r="J73" i="15"/>
  <c r="T72" i="15"/>
  <c r="J72" i="15"/>
  <c r="T71" i="15"/>
  <c r="J71" i="15"/>
  <c r="T70" i="15"/>
  <c r="J70" i="15"/>
  <c r="T69" i="15"/>
  <c r="J69" i="15"/>
  <c r="T68" i="15"/>
  <c r="J68" i="15"/>
  <c r="T67" i="15"/>
  <c r="J67" i="15"/>
  <c r="T66" i="15"/>
  <c r="J66" i="15"/>
  <c r="T65" i="15"/>
  <c r="J65" i="15"/>
  <c r="J64" i="15"/>
  <c r="J63" i="15"/>
  <c r="J62" i="15"/>
  <c r="T61" i="15"/>
  <c r="J61" i="15"/>
  <c r="T60" i="15"/>
  <c r="J60" i="15"/>
  <c r="T59" i="15"/>
  <c r="J59" i="15"/>
  <c r="T58" i="15"/>
  <c r="J58" i="15"/>
  <c r="T57" i="15"/>
  <c r="J57" i="15"/>
  <c r="T56" i="15"/>
  <c r="J56" i="15"/>
  <c r="T55" i="15"/>
  <c r="J55" i="15"/>
  <c r="T54" i="15"/>
  <c r="J54" i="15"/>
  <c r="T53" i="15"/>
  <c r="J53" i="15"/>
  <c r="T52" i="15"/>
  <c r="J52" i="15"/>
  <c r="T51" i="15"/>
  <c r="J51" i="15"/>
  <c r="T50" i="15"/>
  <c r="J50" i="15"/>
  <c r="T49" i="15"/>
  <c r="J49" i="15"/>
  <c r="T48" i="15"/>
  <c r="J48" i="15"/>
  <c r="T47" i="15"/>
  <c r="J47" i="15"/>
  <c r="T46" i="15"/>
  <c r="J46" i="15"/>
  <c r="T45" i="15"/>
  <c r="J45" i="15"/>
  <c r="T44" i="15"/>
  <c r="J44" i="15"/>
  <c r="T43" i="15"/>
  <c r="J43" i="15"/>
  <c r="T42" i="15"/>
  <c r="J42" i="15"/>
  <c r="T41" i="15"/>
  <c r="J41" i="15"/>
  <c r="T40" i="15"/>
  <c r="J40" i="15"/>
  <c r="T39" i="15"/>
  <c r="J39" i="15"/>
  <c r="T38" i="15"/>
  <c r="J38" i="15"/>
  <c r="T37" i="15"/>
  <c r="J37" i="15"/>
  <c r="T36" i="15"/>
  <c r="J36" i="15"/>
  <c r="T35" i="15"/>
  <c r="J35" i="15"/>
  <c r="T34" i="15"/>
  <c r="J34" i="15"/>
  <c r="T33" i="15"/>
  <c r="J33" i="15"/>
  <c r="T32" i="15"/>
  <c r="J32" i="15"/>
  <c r="T31" i="15"/>
  <c r="J31" i="15"/>
  <c r="T30" i="15"/>
  <c r="J30" i="15"/>
  <c r="T29" i="15"/>
  <c r="J29" i="15"/>
  <c r="T28" i="15"/>
  <c r="J28" i="15"/>
  <c r="T27" i="15"/>
  <c r="J27" i="15"/>
  <c r="T26" i="15"/>
  <c r="J26" i="15"/>
  <c r="T25" i="15"/>
  <c r="J25" i="15"/>
  <c r="T24" i="15"/>
  <c r="J24" i="15"/>
  <c r="T23" i="15"/>
  <c r="J23" i="15"/>
  <c r="T22" i="15"/>
  <c r="J22" i="15"/>
  <c r="T21" i="15"/>
  <c r="J21" i="15"/>
  <c r="T20" i="15"/>
  <c r="J20" i="15"/>
  <c r="T19" i="15"/>
  <c r="J19" i="15"/>
  <c r="T18" i="15"/>
  <c r="J18" i="15"/>
  <c r="T17" i="15"/>
  <c r="J17" i="15"/>
  <c r="T16" i="15"/>
  <c r="J16" i="15"/>
  <c r="T15" i="15"/>
  <c r="J15" i="15"/>
  <c r="T14" i="15"/>
  <c r="J14" i="15"/>
  <c r="T13" i="15"/>
  <c r="J13" i="15"/>
  <c r="T12" i="15"/>
  <c r="J12" i="15"/>
  <c r="T11" i="15"/>
  <c r="J11" i="15"/>
  <c r="T10" i="15"/>
  <c r="J10" i="15"/>
  <c r="T9" i="15"/>
  <c r="J9" i="15"/>
  <c r="T8" i="15"/>
  <c r="J8" i="15"/>
  <c r="T7" i="15"/>
  <c r="J7" i="15"/>
  <c r="T6" i="15"/>
  <c r="J6" i="15"/>
  <c r="T5" i="15"/>
  <c r="J5" i="15"/>
  <c r="T4" i="15"/>
  <c r="J4" i="15"/>
  <c r="T3" i="15"/>
  <c r="J3" i="15"/>
  <c r="T2" i="15"/>
  <c r="J2" i="15"/>
  <c r="S2" i="10"/>
  <c r="S108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37" i="10"/>
  <c r="S24" i="10"/>
  <c r="S25" i="10"/>
  <c r="S26" i="10"/>
  <c r="S27" i="10"/>
  <c r="S28" i="10"/>
  <c r="S29" i="10"/>
  <c r="S30" i="10"/>
  <c r="S31" i="10"/>
  <c r="S32" i="10"/>
  <c r="S33" i="10"/>
  <c r="S21" i="10"/>
  <c r="S22" i="10"/>
  <c r="S23" i="10"/>
  <c r="S18" i="10"/>
  <c r="S19" i="10"/>
  <c r="S20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K207" i="13"/>
  <c r="E193" i="10"/>
  <c r="B189" i="10"/>
  <c r="B188" i="10"/>
  <c r="D188" i="10"/>
  <c r="J188" i="10"/>
  <c r="B187" i="10"/>
  <c r="J173" i="10"/>
  <c r="B185" i="10"/>
  <c r="J175" i="10"/>
  <c r="B172" i="10"/>
  <c r="B165" i="10"/>
  <c r="B160" i="10"/>
  <c r="B156" i="10"/>
  <c r="B151" i="10"/>
  <c r="B173" i="10"/>
  <c r="T148" i="10"/>
  <c r="P148" i="10"/>
</calcChain>
</file>

<file path=xl/comments1.xml><?xml version="1.0" encoding="utf-8"?>
<comments xmlns="http://schemas.openxmlformats.org/spreadsheetml/2006/main">
  <authors>
    <author>ACCOUNT</author>
  </authors>
  <commentList>
    <comment ref="S35" authorId="0">
      <text>
        <r>
          <rPr>
            <b/>
            <sz val="8"/>
            <color indexed="81"/>
            <rFont val="Tahoma"/>
            <family val="2"/>
          </rPr>
          <t>ACCOUNT: เดิม
S/N : 8W37B1CQ100472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ACCOUNT</author>
  </authors>
  <commentList>
    <comment ref="N35" authorId="0">
      <text>
        <r>
          <rPr>
            <b/>
            <sz val="8"/>
            <color indexed="81"/>
            <rFont val="Tahoma"/>
            <family val="2"/>
          </rPr>
          <t>ACCOUNT: เดิม
S/N : 8W37B1CQ100472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<sst xmlns="http://schemas.openxmlformats.org/spreadsheetml/2006/main" count="5451" uniqueCount="1161">
  <si>
    <t>รหัสลูกค้า</t>
  </si>
  <si>
    <t>ที่อยู่</t>
  </si>
  <si>
    <t>หมายเลขเครื่อง</t>
  </si>
  <si>
    <t>ลำดับ</t>
  </si>
  <si>
    <t>ชื่อลูกค้า</t>
  </si>
  <si>
    <t>เบอร์โทรสาร</t>
  </si>
  <si>
    <t>รุ่น</t>
  </si>
  <si>
    <t>1</t>
  </si>
  <si>
    <t>สหร่วมวัสดุก่อสร้าง</t>
  </si>
  <si>
    <t>11R1443</t>
  </si>
  <si>
    <t>79/65-66 หมู่ที่ 2 ซอยสมาคม ถนนบางกระดี่ แขวงแสมดำ เขตบางขุนเทียน กรุงเทพฯ</t>
  </si>
  <si>
    <t>Z35HBJECB00003B</t>
  </si>
  <si>
    <t>2</t>
  </si>
  <si>
    <t>บริษัท วันเอเซีย จำกัด</t>
  </si>
  <si>
    <t>11C6565</t>
  </si>
  <si>
    <t>อาคารปรีชาคอมเพล็กซ์ ถนนรัชดาภิเษก 20 ชั้น 4 กรุงเทพฯ</t>
  </si>
  <si>
    <t>000482</t>
  </si>
  <si>
    <t>3</t>
  </si>
  <si>
    <t>บริษัท หลักทรัพย์จัดการกองทุนกสิกรไทย จำกัด</t>
  </si>
  <si>
    <t>11R1422</t>
  </si>
  <si>
    <t>ชั้น 6 400 พหลโยธิน แขวงสามเสนใน เขตพญาไท กรุงเทพฯ 10400</t>
  </si>
  <si>
    <t>0-2222-0000</t>
  </si>
  <si>
    <t>0-2673-3988</t>
  </si>
  <si>
    <t>SCX-5637FR</t>
  </si>
  <si>
    <t>Z5XJBJDC500053</t>
  </si>
  <si>
    <t>4</t>
  </si>
  <si>
    <t>บริษัท ชีวา คอร์ปอเรชั่น จำกัด</t>
  </si>
  <si>
    <t>11R1442</t>
  </si>
  <si>
    <t>34/1 ซอยสุขุมวิท 39(พร้อมพงษ์) ถนนสุขุมวิท แขวงคลองตันเหนือ เขตวัฒนา กรุงเทพฯ</t>
  </si>
  <si>
    <t>001791</t>
  </si>
  <si>
    <t>5</t>
  </si>
  <si>
    <t>บริษัท ไทยซัมซุงอิเลคโทรนิคส์ จำกัด</t>
  </si>
  <si>
    <t>11R1003</t>
  </si>
  <si>
    <t>อาคารเอ็มไพร์ทาวเวอร์  ชั้น 35   (8)</t>
  </si>
  <si>
    <t>Z35HB1CB900019D</t>
  </si>
  <si>
    <t>6</t>
  </si>
  <si>
    <t>195 อาคารเอ็มไพร์ทาวเวอร์ ชั้น 33 ถนนสาทรใต้ กรุงเทพฯ (3)</t>
  </si>
  <si>
    <t>Z35HBJECB0000KL</t>
  </si>
  <si>
    <t>7</t>
  </si>
  <si>
    <t>195 อาคารเอ็มไพร์ทาวเวอร์ ชั้น 33 (ด้านซ้าย)   (1)</t>
  </si>
  <si>
    <t>Z35HBJECB00011Y</t>
  </si>
  <si>
    <t>8</t>
  </si>
  <si>
    <t>195 อาคารเอ็มไพร์ทาวเวอร์ ชั้น 33 (ด้านขวา)  (2)</t>
  </si>
  <si>
    <t>Z35HBJECB0000PX</t>
  </si>
  <si>
    <t>9</t>
  </si>
  <si>
    <t>อาคารเอ็มไพร์ทาวเวอร์ (6)</t>
  </si>
  <si>
    <t>Z35HB1CZA00014T</t>
  </si>
  <si>
    <t>10</t>
  </si>
  <si>
    <t>อาคารเอ็มไพร์ทาวเวอร์   (4)</t>
  </si>
  <si>
    <t>Z35HB1CZ900007N</t>
  </si>
  <si>
    <t>11</t>
  </si>
  <si>
    <t>อาคารเอ็มไพร์ทาวเวอร์  ชั้น 33  (เครื่องสำรอง)</t>
  </si>
  <si>
    <t>SCX-5635FN</t>
  </si>
  <si>
    <t>14JSBAKZ800002D</t>
  </si>
  <si>
    <t>12</t>
  </si>
  <si>
    <t xml:space="preserve">อาคารเอ็มไพร์ทาวเวอร์  ชั้น 34  (5)  </t>
  </si>
  <si>
    <t>Z35HB1CB900063P</t>
  </si>
  <si>
    <t>13</t>
  </si>
  <si>
    <t>อาคารเอ็มไพร์ทาวเวอร์  ชั้น 34  (7)</t>
  </si>
  <si>
    <t>Z35HB1CZ900014Z</t>
  </si>
  <si>
    <t>14</t>
  </si>
  <si>
    <t>บริษัท บางกอก ออโต้พาร์ท จำกัด</t>
  </si>
  <si>
    <t>11R5706</t>
  </si>
  <si>
    <t>67/388 ม.6 ต.ท่าทราย อ.เมือง จ.สมุทรปราการ 74000</t>
  </si>
  <si>
    <t>0-2894-7855</t>
  </si>
  <si>
    <t>SCX-6545</t>
  </si>
  <si>
    <t>Z35HB1CB900049</t>
  </si>
  <si>
    <t>15</t>
  </si>
  <si>
    <t>นิติบุคคลอาคารชุด สาธรการ์เด้น</t>
  </si>
  <si>
    <t>11R1452</t>
  </si>
  <si>
    <t>39 อาคารชุดสาธรการ์เด้น ถนนสาทรใต้ แขวงทุ่งมหาเมฆ เขตสาทร กรุงเทพฯ</t>
  </si>
  <si>
    <t>Z5XJBJIC70002T</t>
  </si>
  <si>
    <t>16</t>
  </si>
  <si>
    <t>CJ GLS (THAILAND) CO.,LTD.</t>
  </si>
  <si>
    <t>11R1423</t>
  </si>
  <si>
    <t>บางนา</t>
  </si>
  <si>
    <t>Z35HB1CB900091J</t>
  </si>
  <si>
    <t>17</t>
  </si>
  <si>
    <t>บริษัท เจ ทวิน จำกัด</t>
  </si>
  <si>
    <t>11R1431</t>
  </si>
  <si>
    <t>66/8-9 ชั้น 4 ถนนสาธุประดิษฐ์ แขวงบางโพงพาง เขตยานนาวา กรุงเทพฯ 10120</t>
  </si>
  <si>
    <t>Z5XJBJED300029</t>
  </si>
  <si>
    <t>18</t>
  </si>
  <si>
    <t>บริษัท แอกซ่า แอสซิสแต้นซ์ จำกัด</t>
  </si>
  <si>
    <t>11R1433</t>
  </si>
  <si>
    <t>อาคารว่องวานิช ชั้น 11</t>
  </si>
  <si>
    <t>7463369902NWL</t>
  </si>
  <si>
    <t>19</t>
  </si>
  <si>
    <t>7463369902NXD</t>
  </si>
  <si>
    <t>20</t>
  </si>
  <si>
    <t>Z5XJBJAD200008</t>
  </si>
  <si>
    <t>21</t>
  </si>
  <si>
    <t>54 อาคาร บี.บี บิลดิ้ง ห้องเลขที่ 2012-14 ชั้น 20 อโศก         (1)</t>
  </si>
  <si>
    <t>Z35HB1CD900076P</t>
  </si>
  <si>
    <t>22</t>
  </si>
  <si>
    <t>54 อาคาร บี.บี บิลดิ้ง ห้องเลขที่ 2012-14 ชั้น 20 อโศก         (2)</t>
  </si>
  <si>
    <t>Z35HB1CB900087Y</t>
  </si>
  <si>
    <t>23</t>
  </si>
  <si>
    <t>54 อาคาร บี.บี บิลดิ้ง ห้องเลขที่ 2012-14 ชั้น 20 อโศก         (3)</t>
  </si>
  <si>
    <t>0-2203-9700</t>
  </si>
  <si>
    <t>0-2642-6891</t>
  </si>
  <si>
    <t>Z35HBJECB00002</t>
  </si>
  <si>
    <t>24</t>
  </si>
  <si>
    <t>54 อาคาร บี.บี บิลดิ้ง ห้องเลขที่ 2012-14 ชั้น 20 อโศก         (5)</t>
  </si>
  <si>
    <t>Z5XJBJIC70000RW</t>
  </si>
  <si>
    <t>25</t>
  </si>
  <si>
    <t>54 อาคาร บี.บี บิลดิ้ง ห้องเลขที่ 2012-14 ชั้น 20 อโศก         (4)</t>
  </si>
  <si>
    <t>Z35HBJZDJ0003XN</t>
  </si>
  <si>
    <t>26</t>
  </si>
  <si>
    <t>บริษัท แอดวานซ์ แมคคานิคส์ จำกัด</t>
  </si>
  <si>
    <t>11R1156</t>
  </si>
  <si>
    <t>27/1 ซอยอารีสัมพันธ์ 5 ถนนพญาไท กทม.10400</t>
  </si>
  <si>
    <t>004901</t>
  </si>
  <si>
    <t>27</t>
  </si>
  <si>
    <t>1500 หมู่4 ถนนศรีนครินทร์</t>
  </si>
  <si>
    <t>Z5XJBJIC70005TZ</t>
  </si>
  <si>
    <t>28</t>
  </si>
  <si>
    <t>กรกานต์ อพาร์ทเม้นท์</t>
  </si>
  <si>
    <t>11R1348</t>
  </si>
  <si>
    <t>โครงการ กรกานต์ อพาร์ทเม้นท์ เลขที่ 92 หมู่ 6 ซอยพระราม 2(69) ถนนพระราม 2</t>
  </si>
  <si>
    <t>003116</t>
  </si>
  <si>
    <t>29</t>
  </si>
  <si>
    <t>บริษัท ฮอนด้า สมุทรปราการ จำกัด</t>
  </si>
  <si>
    <t>11R1476</t>
  </si>
  <si>
    <t>99 ม.3 ถนนปู่เจ้าสมิงพราย ต.สำโรงกลาง องพระประแดง จ.สมุทรปราการ</t>
  </si>
  <si>
    <t>Z35HB1CB100022Z</t>
  </si>
  <si>
    <t>30</t>
  </si>
  <si>
    <t>นิติบุคคลอาคารชุด รัชดาซิตี้ 18</t>
  </si>
  <si>
    <t>11R1469</t>
  </si>
  <si>
    <t>832 ซอยอยู่เจริญ 29 แขวงสามเสนนอก เขตห้วยขวาง กรุงเทพฯ</t>
  </si>
  <si>
    <t>Z5XJBJDCB00015Z</t>
  </si>
  <si>
    <t>31</t>
  </si>
  <si>
    <t>บริษัท สิริพัช เอสเตทวัน จำกัด</t>
  </si>
  <si>
    <t>11R1595</t>
  </si>
  <si>
    <t>โครงการซิตี้วิลล์ ตรงข้าม ม.เกษตร ประตู 2 ติดท็อป</t>
  </si>
  <si>
    <t>CYHC45966</t>
  </si>
  <si>
    <t>32</t>
  </si>
  <si>
    <t>บริษัท หลักทรัพย์ เมย์แบงก์ กิมเอ็ง (ประเทศไทย) จำกัด (มหาชน)</t>
  </si>
  <si>
    <t>11R1115</t>
  </si>
  <si>
    <t>อาคารธนิยะพลาซ่า ชั้น 20 ถนนสีลม (กิมเอ็ง ธนิยะ ชั้น20)</t>
  </si>
  <si>
    <t>Z5XJBJDCA0000LH</t>
  </si>
  <si>
    <t>33</t>
  </si>
  <si>
    <t>บริษัท หลักทรัพย์ กิมเอ็ง (ประเทศไทย) จำกัด (มหาชน)</t>
  </si>
  <si>
    <t>อาคารสำนักงานศูนย์การค้าเซ็นทรัลลาดพร้าว ชั้น 11</t>
  </si>
  <si>
    <t>Z5XJBJDCA0002WB</t>
  </si>
  <si>
    <t>34</t>
  </si>
  <si>
    <t>สาขาเดอะมอลล์ท่าพระ อาคารสำนักงานเดอะมอลล์ท่าพระ ชั้น 12</t>
  </si>
  <si>
    <t>0-2876-6500</t>
  </si>
  <si>
    <t>14JSBAJB100020B</t>
  </si>
  <si>
    <t>บริษัท หลักทรัพย์ กิมเอ็ง  สาขา ศรีนครินทร์</t>
  </si>
  <si>
    <t>SCX-6322DN</t>
  </si>
  <si>
    <t>36</t>
  </si>
  <si>
    <t>สาขาเอ็มโพเรียม ชั้น 14 อาคารเอ็มโพเรียมทาวเวอร์</t>
  </si>
  <si>
    <t>Z5XJBJDCB00024H</t>
  </si>
  <si>
    <t>37</t>
  </si>
  <si>
    <t>บิ๊กซี ศรีนครินทร์ ชั้น 1</t>
  </si>
  <si>
    <t>004729</t>
  </si>
  <si>
    <t>38</t>
  </si>
  <si>
    <t>อาคารสนง.เดอะมอลล์งามวงศ์วาน ชั้น 14    (กิมเอ็งเดอะมอลล์งามวงศ์วาน)</t>
  </si>
  <si>
    <t>Z5XJBJAC900011P</t>
  </si>
  <si>
    <t>ย้ายอยู่ตึก 2 ชั้น 7 ถนนสาทรเหนือ (กิมเอ็งสาทร)</t>
  </si>
  <si>
    <t>Z5XJBJDCB00016E</t>
  </si>
  <si>
    <t>40</t>
  </si>
  <si>
    <t>สาขาญาดา ถนนสีลม กรุงเทพฯ (กิมเอ็งญาดา)</t>
  </si>
  <si>
    <t>Z5XJBJDC50004LS</t>
  </si>
  <si>
    <t>41</t>
  </si>
  <si>
    <t>MX511DE</t>
  </si>
  <si>
    <t>701531HH024PR</t>
  </si>
  <si>
    <t>42</t>
  </si>
  <si>
    <t>เซ็นทรัลเวิล์ด ชั้น 20 ถนนราชดำริ กรุงเทพฯ</t>
  </si>
  <si>
    <t>Z35HB1CZ50009Y</t>
  </si>
  <si>
    <t>43</t>
  </si>
  <si>
    <t>อาคารพาราเดียม ชั้น 14</t>
  </si>
  <si>
    <t>Z5XJBAKB400014L</t>
  </si>
  <si>
    <t>44</t>
  </si>
  <si>
    <t>อาคารธนิยะ ชั้น 4 ถนนสีลม กรุงเทพฯ (กิมเอ็งสีลมชั้น4 ตึกธนิยะ)</t>
  </si>
  <si>
    <t>SL-M4070FR</t>
  </si>
  <si>
    <t>ZDFJBJFD90001MP</t>
  </si>
  <si>
    <t>45</t>
  </si>
  <si>
    <t>ถนนเพชรบุรี กรุงเทพฯ (กิมเอ็งTHE 9)</t>
  </si>
  <si>
    <t>Z5XJBJED30002AN</t>
  </si>
  <si>
    <t>46</t>
  </si>
  <si>
    <t>อาคารฟอร์จูน ถนนเพชรบุรี กรุงเทพฯ (กิมเอ็งฟอร์จูน)</t>
  </si>
  <si>
    <t>Z5XJBJIC70005DX</t>
  </si>
  <si>
    <t>47</t>
  </si>
  <si>
    <t>บริษัท หลักทรัพย์ กิมเอ็ง  สาขา กิมเอ็งอโศก)</t>
  </si>
  <si>
    <t>อาคารเสริมมิตร ชั้น 25 ถนนสุขุมวิท กรุงเทพฯ</t>
  </si>
  <si>
    <t>Z5XJBJDCA0002EY</t>
  </si>
  <si>
    <t>48</t>
  </si>
  <si>
    <t>ศูนย์การค้าแฟชั่นไอส์แลนด์ ห้อง B001A ชั้น BF ถนนรามอินทรา</t>
  </si>
  <si>
    <t>0-2947-5800-5</t>
  </si>
  <si>
    <t>8W37B1CS20041R</t>
  </si>
  <si>
    <t>49</t>
  </si>
  <si>
    <t>อาคารอัมรินทร์พลาซ่า ชั้น 5 ห้อง 3,3.1 ถนนเพลินจิต กรุงเทพฯ</t>
  </si>
  <si>
    <t>Z5XJBJED30003T</t>
  </si>
  <si>
    <t>50</t>
  </si>
  <si>
    <t>หจก.เอ เค มาร์เก็ตติ้ง บุ๊คกิ้ง เซอร์วิส</t>
  </si>
  <si>
    <t>11R1481</t>
  </si>
  <si>
    <t>877/29 ถนนพระราม 9 แขวงสวนหลวง เขตสวนหลวง กทม.</t>
  </si>
  <si>
    <t>Z5XJBJDCB00034F</t>
  </si>
  <si>
    <t>51</t>
  </si>
  <si>
    <t>Z35HB1CZ900002Y</t>
  </si>
  <si>
    <t>52</t>
  </si>
  <si>
    <t>บริษัท เจนชวัล จำกัด</t>
  </si>
  <si>
    <t>11R1528</t>
  </si>
  <si>
    <t>48/289 ซอยรามคำแหง 104 แขวงสะพานสูง</t>
  </si>
  <si>
    <t>Z5XJBJDC50001LR</t>
  </si>
  <si>
    <t>53</t>
  </si>
  <si>
    <t>บริษัท ทีเอสแอล เอเซีย จำกัด</t>
  </si>
  <si>
    <t>11R1441</t>
  </si>
  <si>
    <t>เทพารักษ์ ซอย 8 จ.สมุทรปราการ</t>
  </si>
  <si>
    <t>701531HH024PX</t>
  </si>
  <si>
    <t>54</t>
  </si>
  <si>
    <t>นส.ชุติกาญจน์  เปลี่ยนโชค</t>
  </si>
  <si>
    <t>11R5701</t>
  </si>
  <si>
    <t>อาคารดวงทิพย์</t>
  </si>
  <si>
    <t>14JSBAJB1000153T</t>
  </si>
  <si>
    <t>55</t>
  </si>
  <si>
    <t>บริษัท ดับเบิลยูพีจี ซีแอนด์ซี (ประเทศไทย) จำกัด</t>
  </si>
  <si>
    <t>11R1386</t>
  </si>
  <si>
    <t>เลขที่ 9/117 อคารยู.เอ็ม.ทาวเวอร์ ชั้น 30 ถ.รามคำแหง กทม.</t>
  </si>
  <si>
    <t>8W37B1CQC00015J</t>
  </si>
  <si>
    <t>56</t>
  </si>
  <si>
    <t>บริษัท ดับเบิลยูพีจี (ประเทศไทย) จำกัด</t>
  </si>
  <si>
    <t>11R1574</t>
  </si>
  <si>
    <t>เลขที่ 9/116 อคารยู.เอ็ม.ทาวเวอร์ ชั้น 30 ถ.รามคำแหง กทม.</t>
  </si>
  <si>
    <t>Z5XJBJDCA0001JJ</t>
  </si>
  <si>
    <t>57</t>
  </si>
  <si>
    <t>สถานรับเลี้ยงเด็กเรนโบว์แลนด์</t>
  </si>
  <si>
    <t>11R1221</t>
  </si>
  <si>
    <t>11 ถนนคอนแวนต์ แขวงสีลม เขตบางรัก กทม.</t>
  </si>
  <si>
    <t>Xerox S2010</t>
  </si>
  <si>
    <t>58</t>
  </si>
  <si>
    <t>บริษัท กันตนา โพสท์ โปรดักชั่น (ไทยแลนด์) จำกัด</t>
  </si>
  <si>
    <t>11R1303</t>
  </si>
  <si>
    <t>333/3 หมู่บ้านรัชดานิเวศน์ ซอย 19 ถ.ประชาอุทิศ ห้วยขวาง กรุงเทพฯ</t>
  </si>
  <si>
    <t>ZTZ-004680</t>
  </si>
  <si>
    <t>59</t>
  </si>
  <si>
    <t>DCSC2020</t>
  </si>
  <si>
    <t>60</t>
  </si>
  <si>
    <t>บริษัท กันตนา ซาวด์ สตูดิโอ จำกัด</t>
  </si>
  <si>
    <t>11R1591</t>
  </si>
  <si>
    <t>Z35HBJECB000NB</t>
  </si>
  <si>
    <t>บริษัท กันตนา โปรดักชั่น จำกัด</t>
  </si>
  <si>
    <t>11R1501</t>
  </si>
  <si>
    <t>Z35HB1CZ500014M</t>
  </si>
  <si>
    <t>61</t>
  </si>
  <si>
    <t>62</t>
  </si>
  <si>
    <t>บริษัท คอนเฟอร์เรนท์ โซลูชั่น จำกัด</t>
  </si>
  <si>
    <t>11R1343</t>
  </si>
  <si>
    <t>896/25 อาคาร เอส วี ซิตี้ ชั้น 19 ถนนพระราม 3 แขวงบางโพงพาง กทม.</t>
  </si>
  <si>
    <t>Z5XJBJDCD00019R</t>
  </si>
  <si>
    <t>63</t>
  </si>
  <si>
    <t>บริษัท ทรู ฮอลิเดย์ (ไทยแลนด์) จำกัด</t>
  </si>
  <si>
    <t>11R1426</t>
  </si>
  <si>
    <t>503/26 อคาร เค.เอส.แอล.ทาวเวอร์ ชั้น 16 ถนนศรีอยุธยา แขวงพญาไท เขตราชเทวี กรุงเทพฯ</t>
  </si>
  <si>
    <t>Z5XJBJED300022</t>
  </si>
  <si>
    <t>64</t>
  </si>
  <si>
    <t>บริษัท ช้างทูนหัว จำกัด</t>
  </si>
  <si>
    <t>11R1414</t>
  </si>
  <si>
    <t>เลขที่ 1 ซอยประชาสงเคราะห์ 12 แขวงดินแดง เขตดินแดง กรุงเทพฯ 10400</t>
  </si>
  <si>
    <t>CMC846591</t>
  </si>
  <si>
    <t>65</t>
  </si>
  <si>
    <t>บริษัท ที.เอ.ซี.คอนซูเมอร์ จำกัด</t>
  </si>
  <si>
    <t>11R1428</t>
  </si>
  <si>
    <t>อาคารยูเอ็ม ทาวเวอร์</t>
  </si>
  <si>
    <t>004551</t>
  </si>
  <si>
    <t>66</t>
  </si>
  <si>
    <t>ห้างหุ้นส่วนจำกัด ธารทอง เอ็นเตอร์ไพรส์</t>
  </si>
  <si>
    <t>11C6449</t>
  </si>
  <si>
    <t>61/69 ถนนสุนทรโกษา แขวงคลองเตย เขตคลองเตย กรุงเทพฯ 10110</t>
  </si>
  <si>
    <t>DPM355DF-S</t>
  </si>
  <si>
    <t>013284</t>
  </si>
  <si>
    <t>67</t>
  </si>
  <si>
    <t>บริษัท ยูนิค คอร์เปอเรชั่น (ประเทศไทย) จำกัด</t>
  </si>
  <si>
    <t>11R1420</t>
  </si>
  <si>
    <t>773/20 ถนนประชาราษฎร์บำเพ็ญ แขวงสามเสนนอก เขตห้วยขวาง กรุงเทพฯ</t>
  </si>
  <si>
    <t>Z5XJBJDCA0000DZ</t>
  </si>
  <si>
    <t>68</t>
  </si>
  <si>
    <t>บริษัท ยูนิตี้ คอมเมอร์เซียล จำกัด</t>
  </si>
  <si>
    <t>11R1435</t>
  </si>
  <si>
    <t>1558/18 ถนนบางนา-ตราด แขวงบางนา เขตบางนา กรุงเทพฯ</t>
  </si>
  <si>
    <t>011669</t>
  </si>
  <si>
    <t>69</t>
  </si>
  <si>
    <t>บริษัท สเพียร์มาสเตอร์ จำกัด</t>
  </si>
  <si>
    <t>11C6441</t>
  </si>
  <si>
    <t>1213/514 ซอยลาดพร้าว 94 (ปัญจมิตร) ถนนลาดพร้าว กรุงเทพฯ</t>
  </si>
  <si>
    <t>004723</t>
  </si>
  <si>
    <t>70</t>
  </si>
  <si>
    <t>สถานีตำรวจนครบาลเตาปูน</t>
  </si>
  <si>
    <t>11R1337</t>
  </si>
  <si>
    <t>665 (ชั้น3) ถนนกรุงเทพ-นนทบุรี แขวงบางซื่อ เขตบางซื่อ กรุงเทพญ 10800</t>
  </si>
  <si>
    <t>Z35HB1CB900089P</t>
  </si>
  <si>
    <t>71</t>
  </si>
  <si>
    <t>Z5XJBJED30003HX</t>
  </si>
  <si>
    <t>โรงเรียนภาษาอังกฤษอามิตร</t>
  </si>
  <si>
    <t>11R1310</t>
  </si>
  <si>
    <t>เดอะมอลล์บางแค ชั้น 2 ถนนเพชรเกษม กรุงเทพฯ</t>
  </si>
  <si>
    <t>74</t>
  </si>
  <si>
    <t>บริษัท หลุยส์ กรุ๊ป 14 จำกัด</t>
  </si>
  <si>
    <t>11R1432</t>
  </si>
  <si>
    <t>999/59 ม.2 ซ.กิ่งแก้ว 14/1 เขตบางพลี กรุงเทพฯ</t>
  </si>
  <si>
    <t>Z5XJBJIC70005FE</t>
  </si>
  <si>
    <t>75</t>
  </si>
  <si>
    <t>Z5XJBJDCB0002AV</t>
  </si>
  <si>
    <t>76</t>
  </si>
  <si>
    <t>ตึกสยามทาวเวอร์ ชั้น 7 หน้าลิฟท์</t>
  </si>
  <si>
    <t>Z5XJBJIC70000WB</t>
  </si>
  <si>
    <t>77</t>
  </si>
  <si>
    <t>บริษัท ไอเทค จำกัด</t>
  </si>
  <si>
    <t>11R1504</t>
  </si>
  <si>
    <t>สำนักงานใหญ่ อาคารไอเทค ถนนราชดำริ</t>
  </si>
  <si>
    <t>Z35HB1CZA00008D</t>
  </si>
  <si>
    <t>78</t>
  </si>
  <si>
    <t>โรงเรียนภาษาต่างประเทศอินลิงกัว พระราม 2</t>
  </si>
  <si>
    <t>11R1254</t>
  </si>
  <si>
    <t>เซ็นทรัลพลาซ่า พระราม 2 ชั้น 3 ED-4,ZONE JUNCTONX ถนนพระราม 2</t>
  </si>
  <si>
    <t>โรงเรียนภาษาต่างประเทศอินลิงกัว บางนา</t>
  </si>
  <si>
    <t>11R1280</t>
  </si>
  <si>
    <t>1093 เซ็นทรัลบางนา ชั้น 21 ถนนบางนา-ตราด แขวงบางนา เขตบางนา กรุงเทพฯ10260</t>
  </si>
  <si>
    <t>1093 เซ็นทรัลบางนา ชั้น 14 ถนนบางนา-ตราด แขวงบางนา เขตบางนา กรุงเทพฯ10260</t>
  </si>
  <si>
    <t>MX364DN</t>
  </si>
  <si>
    <t>82</t>
  </si>
  <si>
    <t>Z5XJBJED30000EW</t>
  </si>
  <si>
    <t>83</t>
  </si>
  <si>
    <t>Z5XJBJBCB0001FW</t>
  </si>
  <si>
    <t>84</t>
  </si>
  <si>
    <t>โรงเรียนภาษาต่างประเทศอินลิงกัว ปิ่นเกล้า</t>
  </si>
  <si>
    <t>11R1279</t>
  </si>
  <si>
    <t>7/129 อาคารสนง.เซ็นทรัลปื่นเกล้า ชั้น 5 ถ.บรมราชชนนี แขวงอรุณอัมรินทร์ เขตบางกอกน้อย กทม.</t>
  </si>
  <si>
    <t>Z5XJBJDC50003B</t>
  </si>
  <si>
    <t>85</t>
  </si>
  <si>
    <t>โรงเรียนภาษาต่างประเทศอินลิงกัว บางกะปิ</t>
  </si>
  <si>
    <t>11R1281</t>
  </si>
  <si>
    <t>อาคารสนง.เดอะมอลล์บางกะปิ ชั้น 9 ถ.ลาดพร้สว แขวงคลองจั่น เขตบางกะปิ</t>
  </si>
  <si>
    <t>Z5XJBJAC70003A</t>
  </si>
  <si>
    <t>โรงเรียนภาษาต่างประเทศอินลิงกัว ฟิวเจอร์รังสิต</t>
  </si>
  <si>
    <t>11R1289</t>
  </si>
  <si>
    <t>161 หมู่2 ถ.พหลโยธิน ต.ประชาธิปัตย์ อ.ธัญบุรี จ.ปทุมธานี (ชั้น 3)</t>
  </si>
  <si>
    <t>87</t>
  </si>
  <si>
    <t>003025</t>
  </si>
  <si>
    <t>88</t>
  </si>
  <si>
    <t>โรงเรียนภาษาต่างประเทศอินลิงกัว บางแค</t>
  </si>
  <si>
    <t>11R1336</t>
  </si>
  <si>
    <t>275 หมู่ 1 เดอะมอลล์บางแค ชั้น 3 Education Zone ถนนเพชรเกษม บางแค</t>
  </si>
  <si>
    <t>Z5XJBJDCB0002A</t>
  </si>
  <si>
    <t>89</t>
  </si>
  <si>
    <t>โรงเรียนภาษาต่างประเทศอินลิงกัว เอสเพอร์นาส</t>
  </si>
  <si>
    <t>11R1419</t>
  </si>
  <si>
    <t>เอสเพอร์นาส พลาซ่า ชั้น 4 ถนนรัชดาภิเษก</t>
  </si>
  <si>
    <t>Z5XJBJED30002B</t>
  </si>
  <si>
    <t>90</t>
  </si>
  <si>
    <t>โรงเรียนภาษาต่างประเทศอินลิงกัว เมเจอร์รัชโยธิน</t>
  </si>
  <si>
    <t>11R1460</t>
  </si>
  <si>
    <t xml:space="preserve">ห้องเลขที่ B309 เมเจอร์ อเวนิว รัชโยธิน </t>
  </si>
  <si>
    <t>Z5XJBJIC70002WJ</t>
  </si>
  <si>
    <t>โรงเรียนภาษาต่างประเทศอินลิงกัว แจ้งวัฒนะ</t>
  </si>
  <si>
    <t>11R1474</t>
  </si>
  <si>
    <t>เซ็นทรัล แจ้งวัฒนะ ชั้น 7 ถนนแจ้งวัฒนะ อ.ปากเกร็ด จ.นนทบุรี</t>
  </si>
  <si>
    <t>94</t>
  </si>
  <si>
    <t>004822</t>
  </si>
  <si>
    <t>95</t>
  </si>
  <si>
    <t>โรงเรียนภาษาต่างประเทศอินลิงกัว สาขาพาราไดส์พาร์ค</t>
  </si>
  <si>
    <t>11R1523</t>
  </si>
  <si>
    <t>เสรีเซ็นเตอร์ ชั้น4 Education</t>
  </si>
  <si>
    <t>Z5XJBJIC700027</t>
  </si>
  <si>
    <t>97</t>
  </si>
  <si>
    <t>โรงเรียนภาษาต่างประเทศอินลิงกัว สาขาแฟชั่นไอส์แลนด์</t>
  </si>
  <si>
    <t>11R1548</t>
  </si>
  <si>
    <t>ศูนย์การค้าแฟชั่นไอส์แลนด์  ชั้น B EDUCATION ZONE</t>
  </si>
  <si>
    <t>Z5XJBJED300028</t>
  </si>
  <si>
    <t>98</t>
  </si>
  <si>
    <t>โรงเรียนภาษาต่างประเทศอินลิงกัว สาขาเซ็นทรัลพระราม 3</t>
  </si>
  <si>
    <t>11R1551</t>
  </si>
  <si>
    <t>ศูนย์การค้าเซ็นทรัลพระราม 3 ชั้น 6 Education Zone</t>
  </si>
  <si>
    <t>Z5XJBJED30002K</t>
  </si>
  <si>
    <t>99</t>
  </si>
  <si>
    <t>โรงเรียนภาษาต่างประเทศอินลิงกัว สาขาเซ็นทรัล รัตนาธิเบศน์</t>
  </si>
  <si>
    <t>11R1547</t>
  </si>
  <si>
    <t>ศูนย์การค้าเซ็นทรัลรัตนาธิเบศน์ ชั้น 3 Education Zone (ใกล้ศูนย์อาหาร)</t>
  </si>
  <si>
    <t>Z5XJBJED30002L</t>
  </si>
  <si>
    <t>โรงเรียนภาษาต่างประเทศอินลิงกัว สาขาสยามพารากอน</t>
  </si>
  <si>
    <t>11R1550</t>
  </si>
  <si>
    <t>ศูนย์การค้าสยามพารากอน ชั้น 4 Education Zone</t>
  </si>
  <si>
    <t>โรงเรียนภาษาต่างประเทศอินลิงกัว สาขาซีคอนบางแค</t>
  </si>
  <si>
    <t>11R1581</t>
  </si>
  <si>
    <t>ห้องเลขที่ 3543 ชั้น 3 607 ถ.เพชรเกษม แขวงบางหว้า เขภาษีเจริญ กรุงเทพฯ</t>
  </si>
  <si>
    <t>103</t>
  </si>
  <si>
    <t>500736</t>
  </si>
  <si>
    <t>104</t>
  </si>
  <si>
    <t>Z5XJBJDCB0000WK</t>
  </si>
  <si>
    <t>โรงเรียนสตาร์เมคเกอร์ สาขารัชโยธิน</t>
  </si>
  <si>
    <t>11R1461</t>
  </si>
  <si>
    <t>ห้องเลขที่ B308 เมเจอร์ อเวนิว รัชโยธิน ถนนรัชดาภิเษก</t>
  </si>
  <si>
    <t>โรงเรียนสตาร์เมคเกอร์ เซ็นทรัลซิตี้ทาวเวอน์ สาขาบางนา</t>
  </si>
  <si>
    <t>11R1471</t>
  </si>
  <si>
    <t>ศูนย์การค้าเซ็นทรัลบางนา ชั้น 21</t>
  </si>
  <si>
    <t>107</t>
  </si>
  <si>
    <t>ZDFJBJFD90000GV</t>
  </si>
  <si>
    <t>108</t>
  </si>
  <si>
    <t>3505R03</t>
  </si>
  <si>
    <t>109</t>
  </si>
  <si>
    <t>โรงเรียนสตาร์เมคเกอร์ สาขาพารากอน</t>
  </si>
  <si>
    <t>11R1487</t>
  </si>
  <si>
    <t>ศูนย์การค้าพารากอน ชั้น 4</t>
  </si>
  <si>
    <t>350K6DV</t>
  </si>
  <si>
    <t>โรงเรียนสตาร์เมคเกอร์ สาขาแจ้งวัฒนะ</t>
  </si>
  <si>
    <t>11R1508</t>
  </si>
  <si>
    <t>เซ็นทรัลแจ้งวัฒนะ ห้อง 725 ชั้น 7</t>
  </si>
  <si>
    <t>111</t>
  </si>
  <si>
    <t>Z5XJBJDCB00015</t>
  </si>
  <si>
    <t>112</t>
  </si>
  <si>
    <t>โรงเรียนสตาร์เมคเกอร์ สาขาเดอะมอลล์งามวงศ์วาน</t>
  </si>
  <si>
    <t>11R1546</t>
  </si>
  <si>
    <t>ศูนย์การค้าเดอะมอลล์งามวงศ์วาน ชั้น 10 ตรงข้าม โรงเรียนสยามกลการ</t>
  </si>
  <si>
    <t>350K710</t>
  </si>
  <si>
    <t>113</t>
  </si>
  <si>
    <t>ECC (THAILAND) สาขาแจ้งวัฒนะ</t>
  </si>
  <si>
    <t>11R1477</t>
  </si>
  <si>
    <t>เซ็นทรัล แจ้งวัฒนะ ชั้น 7 ห้องเลขที่ 711 ถนนแจ้งวัฒนะ</t>
  </si>
  <si>
    <t>Z5XJBJIC70003VE</t>
  </si>
  <si>
    <t>114</t>
  </si>
  <si>
    <t>ECC (THAILAND) สาขาศรีนครินทร์</t>
  </si>
  <si>
    <t>11R1478</t>
  </si>
  <si>
    <t>โลตัสศรีนครินทร์ ห้องเลขที่ 304 ถนนศรีนครินทร์</t>
  </si>
  <si>
    <t>Z5XJBJED30001M</t>
  </si>
  <si>
    <t>115</t>
  </si>
  <si>
    <t>ECC (THAILAND) สาขาบิ๊กซีลาดพร้าว</t>
  </si>
  <si>
    <t>11R1517</t>
  </si>
  <si>
    <t>บิ๊กซี ลาดพร้าว ชั้น 2</t>
  </si>
  <si>
    <t>Z5XJBJED30003E</t>
  </si>
  <si>
    <t>116</t>
  </si>
  <si>
    <t>ECC (THAILAND) สาขาเดอะมอลล์บางแค</t>
  </si>
  <si>
    <t>11R1532</t>
  </si>
  <si>
    <t>ศูนย์การค้าเดอะมอลล์บางแค ชั้น 2 โซนด้านหน้าตรงข้ามแบล็คแคนย่อน</t>
  </si>
  <si>
    <t>Z5XJBJDCB00026</t>
  </si>
  <si>
    <t>117</t>
  </si>
  <si>
    <t>ECC (THAILAND) สาขาเซ็นทรัลซิตี้บางนา</t>
  </si>
  <si>
    <t>11R1535</t>
  </si>
  <si>
    <t>ศูนย์การค้าเซ็นทรัลซิตี้บางนา ชั้น G หลัง Mc Donald</t>
  </si>
  <si>
    <t>Z5XJBJAC700010Z</t>
  </si>
  <si>
    <t>ECC (THAILAND) สาขาเซ็นทรัลปิ่นเกล้า</t>
  </si>
  <si>
    <t>11R1534</t>
  </si>
  <si>
    <t>ศูนย์การค้าเซ็นทรัลปิ่นเกล้า ชั้น 4 อาคาร A</t>
  </si>
  <si>
    <t>ECC (THAILAND) สาขาเซ็นทรัลพระราม 2</t>
  </si>
  <si>
    <t>11R1543</t>
  </si>
  <si>
    <t>ศูนย์การค้าเซ็นทรัลพระราม 2 ชั้น 3 โซนการศึกษา</t>
  </si>
  <si>
    <t>Z5XJBJIC70002JZ</t>
  </si>
  <si>
    <t>120</t>
  </si>
  <si>
    <t>Z5XJBJAD200008A</t>
  </si>
  <si>
    <t>123</t>
  </si>
  <si>
    <t>001443</t>
  </si>
  <si>
    <t>124</t>
  </si>
  <si>
    <t>ECC (THAILAND) สาขาเซ็นทรัลพลาซ่ารัชดา พระราม 3</t>
  </si>
  <si>
    <t>11R1542</t>
  </si>
  <si>
    <t>ศูนย์การค้าเซ็นทรัลพลาซ่า พระราม 3 ชั้น 6 ติดลิฟท์แก้ว</t>
  </si>
  <si>
    <t>Z5XJBJIC70003Y</t>
  </si>
  <si>
    <t>125</t>
  </si>
  <si>
    <t>ECC (THAILAND) สาขาฟิวเจอร์ปาร์ครังสิต</t>
  </si>
  <si>
    <t>11R1531</t>
  </si>
  <si>
    <t>ศูนย์การค้าฟิวเจอร์พาร์ครังสิต ชั้นลอยของชั้น 3 โซนแคมปัส 1</t>
  </si>
  <si>
    <t>Z5XJBJDC50001A</t>
  </si>
  <si>
    <t>ECC (THAILAND) สาขาเดอะมอลล์งามวงศ์วาน</t>
  </si>
  <si>
    <t>11R1545</t>
  </si>
  <si>
    <t>ศูนย์การค้าเดอะมอลล์งามวงศ์วาน ชั้น 4 ติดลานจอดรถ</t>
  </si>
  <si>
    <t>Z5XJBJADZ0001D</t>
  </si>
  <si>
    <t>127</t>
  </si>
  <si>
    <t>128</t>
  </si>
  <si>
    <t>ECC (THAILAND) สาขาปากน้ำ</t>
  </si>
  <si>
    <t>11R1540</t>
  </si>
  <si>
    <t>ปากน้ำ สมุทรปราการ ติดกับ 7-ELEVEN ก่อนถึงวัดกลาง</t>
  </si>
  <si>
    <t>Z5XJBJIC70001Z</t>
  </si>
  <si>
    <t>130</t>
  </si>
  <si>
    <t>ECC (THAILAND) สาขาเซ็นทรัลรัตนาธิเบศน์</t>
  </si>
  <si>
    <t>11R1530</t>
  </si>
  <si>
    <t>ศูนย์การค้าเซ็นทรัล รัตนาธิเบศน์ ชั้น 3 โซน EDUCATION</t>
  </si>
  <si>
    <t>Z5XJBJED30003C</t>
  </si>
  <si>
    <t>131</t>
  </si>
  <si>
    <t>ECC (THAILAND) สาขาโลตัสปิ่นเกล้า</t>
  </si>
  <si>
    <t>11R1541</t>
  </si>
  <si>
    <t>ศูนย์การค้าโลตัสปิ่นเกล้า ชั้น 4</t>
  </si>
  <si>
    <t>Z5XJBJDC50004VE</t>
  </si>
  <si>
    <t>132</t>
  </si>
  <si>
    <t>ECC (THAILAND) สาขาโลตัสสุขาภิบาล 1</t>
  </si>
  <si>
    <t>11R1537</t>
  </si>
  <si>
    <t>โลตัสสุขาภิบาล 1 ชั้น 2 หน้าฟูดท์เซ็นเตอร์</t>
  </si>
  <si>
    <t>Z5XJBJIC70001K</t>
  </si>
  <si>
    <t>133</t>
  </si>
  <si>
    <t>ECC (THAILAND) สาขาเดอะมอลล์ท่าพระ</t>
  </si>
  <si>
    <t>11R1533</t>
  </si>
  <si>
    <t>ศูนย์การค้าเดอะมอลล์ท่าพระ ชั้น 3</t>
  </si>
  <si>
    <t>Z5XJBJDC50001VB</t>
  </si>
  <si>
    <t>134</t>
  </si>
  <si>
    <t>ECC (THAILAND) สาขาเดอะมอลล์บางกะปิ</t>
  </si>
  <si>
    <t>11R1539</t>
  </si>
  <si>
    <t>ศูนย์การค้าเดอะมอลล์บางกะปิ ชั้น 4 ติดสวนน้ำ</t>
  </si>
  <si>
    <t>Z5XJBJIC700023D</t>
  </si>
  <si>
    <t>ECC (THAILAND) สาขาแฟชั่นไอส์แลนด์</t>
  </si>
  <si>
    <t>11R1544</t>
  </si>
  <si>
    <t>ศูนย์การค้าแฟชั่นไอส์แลนด์ ชั้น B EDUCATION ZONE</t>
  </si>
  <si>
    <t>Z5XJBJDC500057P</t>
  </si>
  <si>
    <t>136</t>
  </si>
  <si>
    <t>137</t>
  </si>
  <si>
    <t>ECC (THAILAND) สาขาสยามพารากอน</t>
  </si>
  <si>
    <t>11R1569</t>
  </si>
  <si>
    <t>ศูนย์การค้าสยามพารากอน ถนนพระราม 1 ห้อง 4A10</t>
  </si>
  <si>
    <t>Z5XJBJED300020K</t>
  </si>
  <si>
    <t>138</t>
  </si>
  <si>
    <t>ECC (THAILAND) สาขาซีคอนบางแค</t>
  </si>
  <si>
    <t>11R1576</t>
  </si>
  <si>
    <t>ศูนย์การค้าซีคอนบางแค</t>
  </si>
  <si>
    <t>Z5XJBJICZ0000WB</t>
  </si>
  <si>
    <t>ECC (THAILAND) สาขา CHIPANKO</t>
  </si>
  <si>
    <t>11R5704</t>
  </si>
  <si>
    <t>เดอะมอลล์บางแค ชั้น 7</t>
  </si>
  <si>
    <t>MX310DN</t>
  </si>
  <si>
    <t>Tutor House (สาขาปิ่นเกล้า)</t>
  </si>
  <si>
    <t>11R1514</t>
  </si>
  <si>
    <t>เซ็นทรัลปิ่นเกล้า อาคาร A ชั้น 5</t>
  </si>
  <si>
    <t>141</t>
  </si>
  <si>
    <t>Z5XJBJAD20001GB</t>
  </si>
  <si>
    <t>142</t>
  </si>
  <si>
    <t>Tutor House (สาขาโลตัสศรีนครินทร์)</t>
  </si>
  <si>
    <t>11R1515</t>
  </si>
  <si>
    <t>โลตัสศรีนครินทร์ ชั้น 3 โซน  Education</t>
  </si>
  <si>
    <t>Z5XJBJDCA00040X</t>
  </si>
  <si>
    <t>Tutor House (สาขาบางแค)</t>
  </si>
  <si>
    <t>11R1559</t>
  </si>
  <si>
    <t>275 หมู่ 1 ถนนเพชรเกษม</t>
  </si>
  <si>
    <t>144</t>
  </si>
  <si>
    <t>Z5XJBJAD20000EY</t>
  </si>
  <si>
    <t>145</t>
  </si>
  <si>
    <t>Tutor House (สาขาประชาอุทิศ)</t>
  </si>
  <si>
    <t>11R1562</t>
  </si>
  <si>
    <t>ถนนประชาอุทิศ</t>
  </si>
  <si>
    <t>Z5XJBJDC500020</t>
  </si>
  <si>
    <t>146</t>
  </si>
  <si>
    <t>โรงเรียนอบรมคอมพิวเตอร์นักบริหาร</t>
  </si>
  <si>
    <t>11R1272</t>
  </si>
  <si>
    <t>อาคารลิเบอร์ตี้ ชั้น 20</t>
  </si>
  <si>
    <t>Z5XJBJBCA0003Y</t>
  </si>
  <si>
    <t>147</t>
  </si>
  <si>
    <t>บริษัท เดอะ คอร์เปอเรท เวิลด์ จำกัด</t>
  </si>
  <si>
    <t>11R1270</t>
  </si>
  <si>
    <t>323 อาคารยูไนเต็ดเซ็นเตอร์ ชั้น 41 ถนนสีลม แขวงสีลม เขตบางรัก กทม. 10500</t>
  </si>
  <si>
    <t>0-2631-0330-2</t>
  </si>
  <si>
    <t>148</t>
  </si>
  <si>
    <t>8W37B1BQ600081D</t>
  </si>
  <si>
    <t>149</t>
  </si>
  <si>
    <t>EDUWORLD สาขาเซ็นทรัลปิ่นเกล้า</t>
  </si>
  <si>
    <t>11R1552</t>
  </si>
  <si>
    <t>Z5XJBJIC70001W</t>
  </si>
  <si>
    <t>150</t>
  </si>
  <si>
    <t>EDUWORLD สาขาจามจุรี สแควร์</t>
  </si>
  <si>
    <t>11R1553</t>
  </si>
  <si>
    <t>ศูนย์การค้าจามจุรีสแควร์ ชั้น 3</t>
  </si>
  <si>
    <t>Z5XJBJDCB00017</t>
  </si>
  <si>
    <t>154</t>
  </si>
  <si>
    <t>NEW EDUCATION WORLD สาขาเสรีเซ็นเตอร์</t>
  </si>
  <si>
    <t>11R1590</t>
  </si>
  <si>
    <t>4A 15-17 ห้องที่ 61 เสรีเซ็นเตอร์ ถ.ศรีนครินทร์ แขวงบางบอน เขตประเวศ</t>
  </si>
  <si>
    <t>Z5XJBJAD20000E</t>
  </si>
  <si>
    <t>155</t>
  </si>
  <si>
    <t>NEW EDUCATION WORLD สาขาลาดกระบัง</t>
  </si>
  <si>
    <t>11R1588</t>
  </si>
  <si>
    <t>สถาบันพระจอมเกล้าเจ้าคุณทหารลาดกระบัง อ.พระเทพฯ ห้อง บี203 ชั้น2 ซ.ฉลองกรุง</t>
  </si>
  <si>
    <t>Z5XJBJAD20000B</t>
  </si>
  <si>
    <t>157</t>
  </si>
  <si>
    <t>ห้างหุ้นส่วนจำกัด เอเซียการปัก</t>
  </si>
  <si>
    <t>11R1444</t>
  </si>
  <si>
    <t>149/1 ซอยจรัญสนิทวงศ์ 5 แขวงท่าพระ เขตบางกอกใหญ่</t>
  </si>
  <si>
    <t>0-2458-1128-32</t>
  </si>
  <si>
    <t>158</t>
  </si>
  <si>
    <t>001815</t>
  </si>
  <si>
    <t>160</t>
  </si>
  <si>
    <t>บริษัท แคนดี้ แดนดี้ จำกัด</t>
  </si>
  <si>
    <t>11R1445</t>
  </si>
  <si>
    <t>317 ถนนพระรามที่ 6 แขวงทุ่งพญาไท เขตราชเทวี</t>
  </si>
  <si>
    <t>001814</t>
  </si>
  <si>
    <t>161</t>
  </si>
  <si>
    <t>บริษัท ซี.อาร์.ซี ซีเคียวริตี้ เซอร์วิส จำกัด</t>
  </si>
  <si>
    <t>11R1455</t>
  </si>
  <si>
    <t>262 ถนนสุโขทัย แขวงสวนจิตลดา เขตดุสิต</t>
  </si>
  <si>
    <t>Z5XJBJDC50005AN</t>
  </si>
  <si>
    <t>162</t>
  </si>
  <si>
    <t xml:space="preserve">มหวิทยาลัยเทคโนโลยีธัญบุรี </t>
  </si>
  <si>
    <t>11R1502</t>
  </si>
  <si>
    <t>39 หมู่ 1 ถนนรังสิต-นครนายก ตำบลคลอง 6  (อาคารวิทยะ)</t>
  </si>
  <si>
    <t>ZTZ-004678</t>
  </si>
  <si>
    <t>163</t>
  </si>
  <si>
    <t>ZTZ-004634</t>
  </si>
  <si>
    <t>164</t>
  </si>
  <si>
    <t>39 หมู่ 1 ถนนรังสิต-นครนายก ตำบลคลอง 6  (อาคาร ICT)</t>
  </si>
  <si>
    <t>ZTZ-004665</t>
  </si>
  <si>
    <t>165</t>
  </si>
  <si>
    <t>39 หมู่ 1 ถนนรังสิต-นครนายก ตำบลคลอง 6 (ICT ชั้น 1)</t>
  </si>
  <si>
    <t>0-2549-4990-2</t>
  </si>
  <si>
    <t>Z35HBJZDA00030J</t>
  </si>
  <si>
    <t>166</t>
  </si>
  <si>
    <t>39 หมู่ 1 ถนนรังสิต-นครนายก ตำบลคลอง 6( ตึกฝึกอบรม)</t>
  </si>
  <si>
    <t>167</t>
  </si>
  <si>
    <t>39 หมู่ 1 ถนนรังสิต-นครนายก ตำบลคลอง 6( ICT ชั้น 2)</t>
  </si>
  <si>
    <t>Z35HBJZDA00003GX</t>
  </si>
  <si>
    <t>168</t>
  </si>
  <si>
    <t>39 หมู่ 1 ถนนรังสิต-นครนายก ตำบลคลอง 6(อาคารอธิการเก่าชั้น4)</t>
  </si>
  <si>
    <t>Z35HBJZDA00032D</t>
  </si>
  <si>
    <t>169</t>
  </si>
  <si>
    <t>39 หมู่ 1 ถนนรังสิต-นครนายก ตำบลคลอง 6(อาคารอธิการใหม่ชั้น1ประชาสัมพันธ์</t>
  </si>
  <si>
    <t>Z35HB1CB900021W</t>
  </si>
  <si>
    <t>170</t>
  </si>
  <si>
    <t>39 หมู่ 1 ถนนรังสิต-นครนายก ตำบลคลอง 6(อาคารอธิการเก่าชั้น3)</t>
  </si>
  <si>
    <t>Z35HB1DZ100002N</t>
  </si>
  <si>
    <t>171</t>
  </si>
  <si>
    <t>39 หมู่ 1 ถนนรังสิต-นครนายก ตำบลคลอง 6(อาคารอธิการใหม่ชั้น 4ห้องสภา</t>
  </si>
  <si>
    <t>Z35HB1CB900077D</t>
  </si>
  <si>
    <t>172</t>
  </si>
  <si>
    <t>39 หมู่ 1 ถนนรังสิต-นครนายก ตำบลคลอง 6(อาคารอธิการใหม่ชั้น 1 ประชาสัมพัน</t>
  </si>
  <si>
    <t>TOSHIBA</t>
  </si>
  <si>
    <t>CAA910416</t>
  </si>
  <si>
    <t>173</t>
  </si>
  <si>
    <t>39 หมู่ 1 ถนนรังสิต-นครนายก ตำบลคลอง 6(อาคารอธิการใหม่ชั้น 1)</t>
  </si>
  <si>
    <t>Xerox 2220TH</t>
  </si>
  <si>
    <t>174</t>
  </si>
  <si>
    <t>อาคารสถาบันวิจัยและพัฒนา</t>
  </si>
  <si>
    <t>175</t>
  </si>
  <si>
    <t>กองประชาสัมพันธ์มหาวิทยาลัยเทคโนโลยีธัญบุรี</t>
  </si>
  <si>
    <t>177</t>
  </si>
  <si>
    <t>บริษัท ONE ATOM 2000 จำกัด</t>
  </si>
  <si>
    <t>11R1567</t>
  </si>
  <si>
    <t>78/103 หมู่ 8 ตำบลบางพูด อำเภอปากเกร็ด นนทบุรี</t>
  </si>
  <si>
    <t>0-2582-3158-9</t>
  </si>
  <si>
    <t>14JSBAJB100183</t>
  </si>
  <si>
    <t>178</t>
  </si>
  <si>
    <t>เทพลีลา คอนโดทาวน์ อาคาร เอ,ซี,ดี,อี</t>
  </si>
  <si>
    <t>11R1448</t>
  </si>
  <si>
    <t xml:space="preserve">479/1 ซอยลาดพร้าว 94 (ปัจจมิตร) แขวงวังทองหลาง เขตบางกะปิ </t>
  </si>
  <si>
    <t>Z5XJDJAC70000H</t>
  </si>
  <si>
    <t>179</t>
  </si>
  <si>
    <t>สำนักงานกฎหมาย แสงนิติ</t>
  </si>
  <si>
    <t>11R1489</t>
  </si>
  <si>
    <t>58 ซอยราคำแหง 187 แยก 1 มีนบุรี กรุงเทพฯ</t>
  </si>
  <si>
    <t>180</t>
  </si>
  <si>
    <t>สมาคมธุรกิจการถ่ายภาพ</t>
  </si>
  <si>
    <t>11R1580</t>
  </si>
  <si>
    <t>73/9-10 ถนนกาญจนาภิเษก แขวงหลักสอง เขตบางแค กรุงเทพฯ</t>
  </si>
  <si>
    <t>Z35HBJECB00004X</t>
  </si>
  <si>
    <t>181</t>
  </si>
  <si>
    <t xml:space="preserve">Accretive Talent for Japan Limit </t>
  </si>
  <si>
    <t>11R1577</t>
  </si>
  <si>
    <t>Park Ventures Ecoplex 57 Wireless Road unit 1104,11th Fl</t>
  </si>
  <si>
    <t>Z5XJBJAC90002ZY</t>
  </si>
  <si>
    <t>182</t>
  </si>
  <si>
    <t>บริษัท ทัม เอ็น ทัมส์ โฮลดิ้งส์ จำกัด</t>
  </si>
  <si>
    <t>11R1579</t>
  </si>
  <si>
    <t>139 ซอยสุขุมวิท 63 แขวงคลองตันเหนือ เขตวัฒนา กรุงเทพฯ</t>
  </si>
  <si>
    <t>835HBJECB000005</t>
  </si>
  <si>
    <t>183</t>
  </si>
  <si>
    <t>001757</t>
  </si>
  <si>
    <t>184</t>
  </si>
  <si>
    <t>บริษัท แม็ทซ์ เฮ้าส์ จำกัด</t>
  </si>
  <si>
    <t>11R1582</t>
  </si>
  <si>
    <t>35 ชั้น 1-3 ซอยเพชรเกษม 84 แขวงบางแคเหนือ เขตบางแค กรุงเทพ</t>
  </si>
  <si>
    <t>Z5XJBJDCA0000PB</t>
  </si>
  <si>
    <t>185</t>
  </si>
  <si>
    <t>บริษัท สหไทย เทอร์มินอล จำกัด</t>
  </si>
  <si>
    <t>11R1583</t>
  </si>
  <si>
    <t>51/1 หมู่ที่ 3 ถนนปู่เจ้าสมิงพราย ต.บางหญ้าแพรก อ.พระประแดง จ.สมุทรปราการ</t>
  </si>
  <si>
    <t>Z35HBJECB0000Z</t>
  </si>
  <si>
    <t>186</t>
  </si>
  <si>
    <t>Z35HBJECB0000W</t>
  </si>
  <si>
    <t>187</t>
  </si>
  <si>
    <t>Z35HBJECB0000X</t>
  </si>
  <si>
    <t>188</t>
  </si>
  <si>
    <t>Z35HBJECB00015</t>
  </si>
  <si>
    <t>189</t>
  </si>
  <si>
    <t>Z35HB1CZ700035Y</t>
  </si>
  <si>
    <t>190</t>
  </si>
  <si>
    <t>กรมแพทย์ทหารเรือ</t>
  </si>
  <si>
    <t>11R1585</t>
  </si>
  <si>
    <t>504/54 ถนนสมเด็จพระเจ้าตากสิน แขวงบุคคโล เขตธนบุรี กรุงเทพ</t>
  </si>
  <si>
    <t>Z5XJDIA70000Z</t>
  </si>
  <si>
    <t>191</t>
  </si>
  <si>
    <t>บริษัท ไทยบลูวินด์ จำกัด</t>
  </si>
  <si>
    <t>11R1586</t>
  </si>
  <si>
    <t>174/6-7 หมู่ 6 ซอยพระราม 2 ซอย 60 ถ.พระราม 2 แขวงแสมดำ เขตบางขุนเทียน</t>
  </si>
  <si>
    <t>Z35HBJ2CB00001A</t>
  </si>
  <si>
    <t>192</t>
  </si>
  <si>
    <t>Z5XJBJAD200015P</t>
  </si>
  <si>
    <t>193</t>
  </si>
  <si>
    <t>บริษัท ว่องไว โซลูชั่น จำกัด</t>
  </si>
  <si>
    <t>11R1587</t>
  </si>
  <si>
    <t>29/31 หมู่ 7 ถ.เกษตร-นวมินทร์ แขวงคลองกุ่ม เขตบึงกุ่ม กรุงเทพฯ</t>
  </si>
  <si>
    <t>Z5XJBJDCA0003K</t>
  </si>
  <si>
    <t>194</t>
  </si>
  <si>
    <t>บริษัท พีเพิลมีเดีย จำกัด</t>
  </si>
  <si>
    <t>11R1589</t>
  </si>
  <si>
    <t>47,49 ลาดพร้าว 140 ถ.ลาดพร้าว แขวงคลองจั่น เขตบางกะปิ กทม.</t>
  </si>
  <si>
    <t>Z5XJBJDCA00037P</t>
  </si>
  <si>
    <t>195</t>
  </si>
  <si>
    <t>บริษัท พี.บีเวอร์เอช จำกัด</t>
  </si>
  <si>
    <t>11R1596</t>
  </si>
  <si>
    <t>289/1 ซอยสุขุมวิท 55 (ทองหล่อ) แขวงคลองตันเหนือ เขตวัฒนา</t>
  </si>
  <si>
    <t>701531LM02CCM</t>
  </si>
  <si>
    <t>196</t>
  </si>
  <si>
    <t>บริษัท ไทยคูณ แบรนด์เอจ จำกัด</t>
  </si>
  <si>
    <t>11R5705</t>
  </si>
  <si>
    <t>128/407 อาคารพญาไทพลาซ่า ชั้น 37 ถนนพญาไทย กรุงเทพฯ</t>
  </si>
  <si>
    <t>197</t>
  </si>
  <si>
    <t>11R5801</t>
  </si>
  <si>
    <t>อาคารพญาไทพลาซ่า ชั้น 37 ห้องเอ,บี ถนนพญาไท</t>
  </si>
  <si>
    <t>198</t>
  </si>
  <si>
    <t>บริษัท อมร มูฟวี่ จำกัด</t>
  </si>
  <si>
    <t>11C5713</t>
  </si>
  <si>
    <t>416-418 ถนนวรจักร แขวงบ้านบาตร เขตป้อมปราบศัตรูพ่าย</t>
  </si>
  <si>
    <t>199</t>
  </si>
  <si>
    <t>บริษัท โปร คัลเลอร์ แลบ จำกัด</t>
  </si>
  <si>
    <t>11R5802</t>
  </si>
  <si>
    <t>35 ซอยรัชดานิเวศน์ ถนนประชาราษฎร์บำเพ็ญ แขวงสามเสนนอก</t>
  </si>
  <si>
    <t>003135</t>
  </si>
  <si>
    <t>200</t>
  </si>
  <si>
    <t>บริษัท ทาบูล่า (ประเทศไทย) จำกัด</t>
  </si>
  <si>
    <t>11R5806</t>
  </si>
  <si>
    <t>47 อาคารศรีโสธรเพลส ชั้น 22 ถนนสุขุมวิท กรุงเทพฯ</t>
  </si>
  <si>
    <t>Z35HB1CB400002T</t>
  </si>
  <si>
    <t>201</t>
  </si>
  <si>
    <t>สถานีตำรวจนครบาลดุสิต</t>
  </si>
  <si>
    <t>11R1316</t>
  </si>
  <si>
    <t>75 ถนนพระราม5 แขวงดุสิต เขตดุสิต กรุงเทพฯ 10300</t>
  </si>
  <si>
    <t>CFL093963</t>
  </si>
  <si>
    <t>Column1</t>
  </si>
  <si>
    <t>SCX-6545 N</t>
  </si>
  <si>
    <t>ยี่ห้อ</t>
  </si>
  <si>
    <t>Samsung</t>
  </si>
  <si>
    <t xml:space="preserve">Fuji Xerox </t>
  </si>
  <si>
    <t>Lexmark</t>
  </si>
  <si>
    <t xml:space="preserve"> E-167</t>
  </si>
  <si>
    <t>Konica Minolta</t>
  </si>
  <si>
    <t xml:space="preserve"> DI-152</t>
  </si>
  <si>
    <t xml:space="preserve"> E-181</t>
  </si>
  <si>
    <t>E-161</t>
  </si>
  <si>
    <t xml:space="preserve"> E-160</t>
  </si>
  <si>
    <t>E-2007</t>
  </si>
  <si>
    <t xml:space="preserve">จำนวน </t>
  </si>
  <si>
    <t>SCX-6322</t>
  </si>
  <si>
    <t>SCX- 5635</t>
  </si>
  <si>
    <t>SCX-5637</t>
  </si>
  <si>
    <t>SL-4070</t>
  </si>
  <si>
    <t>X-364</t>
  </si>
  <si>
    <t>Mx-511</t>
  </si>
  <si>
    <t>Mx-310</t>
  </si>
  <si>
    <t>Mx-711</t>
  </si>
  <si>
    <t>E-160</t>
  </si>
  <si>
    <t>E-167</t>
  </si>
  <si>
    <t>E-181</t>
  </si>
  <si>
    <t>M355</t>
  </si>
  <si>
    <t>M455</t>
  </si>
  <si>
    <t>S2010</t>
  </si>
  <si>
    <t>S2220</t>
  </si>
  <si>
    <t>S2320</t>
  </si>
  <si>
    <t>S2011</t>
  </si>
  <si>
    <t>SC2020</t>
  </si>
  <si>
    <t>DI-152</t>
  </si>
  <si>
    <t>MX711</t>
  </si>
  <si>
    <t>Toshiba</t>
  </si>
  <si>
    <t>Fuji Xerox</t>
  </si>
  <si>
    <t>กำลังจะยกเลิก</t>
  </si>
  <si>
    <t xml:space="preserve"> May Bank</t>
  </si>
  <si>
    <t>Axa</t>
  </si>
  <si>
    <t>ชุติการณ์</t>
  </si>
  <si>
    <t>ราชการ</t>
  </si>
  <si>
    <t>เอกชน</t>
  </si>
  <si>
    <t>Brand</t>
  </si>
  <si>
    <t>จำนวนแต่ละยี่ห้อ</t>
  </si>
  <si>
    <t>จำนวน</t>
  </si>
  <si>
    <t>WPG C&amp;C</t>
  </si>
  <si>
    <t>ATJ</t>
  </si>
  <si>
    <t>แจ้งลูกค้า</t>
  </si>
  <si>
    <t>ทำสัญญา</t>
  </si>
  <si>
    <t xml:space="preserve">รับสัญญากลับ </t>
  </si>
  <si>
    <t>เงินคำ้ประกัน ลูกค้า</t>
  </si>
  <si>
    <t xml:space="preserve">เงินคำ้ประกัน K I </t>
  </si>
  <si>
    <t xml:space="preserve">หมึกสำรอง </t>
  </si>
  <si>
    <t xml:space="preserve">รัชดาซิตี้ </t>
  </si>
  <si>
    <t>กองทุน กสิกร</t>
  </si>
  <si>
    <t>บริษัท</t>
  </si>
  <si>
    <t>KITI</t>
  </si>
  <si>
    <t>KI</t>
  </si>
  <si>
    <t>กองประชาสัมพันธ์</t>
  </si>
  <si>
    <t>พนักงาน ขาย</t>
  </si>
  <si>
    <t>Kirati</t>
  </si>
  <si>
    <t>Rungthum</t>
  </si>
  <si>
    <t>M455DF</t>
  </si>
  <si>
    <t xml:space="preserve"> M455DF</t>
  </si>
  <si>
    <t>ส่วนงาน</t>
  </si>
  <si>
    <t>อัตราค่าเช่า  (บาท)</t>
  </si>
  <si>
    <t>ถ่ายเอกสารฟรี (แผ่น)</t>
  </si>
  <si>
    <t>ส่วนเกิน(บาท)</t>
  </si>
  <si>
    <t>เวลาของสัญญา (เดือน)</t>
  </si>
  <si>
    <t>ประเภทสัญญา</t>
  </si>
  <si>
    <t>TSC</t>
  </si>
  <si>
    <t>rental</t>
  </si>
  <si>
    <t>ยกเลิก</t>
  </si>
  <si>
    <t>M Kiti</t>
  </si>
  <si>
    <t>M Ki</t>
  </si>
  <si>
    <t>ไทย ซัมซุง</t>
  </si>
  <si>
    <t>เหลื่อที่ต้องย้าย</t>
  </si>
  <si>
    <t>ต้องต่อสัญญาใหม่</t>
  </si>
  <si>
    <t>ปีที่ทำสัญญา</t>
  </si>
  <si>
    <t>สัญญาเลขที่</t>
  </si>
  <si>
    <t>แยกบริษัท</t>
  </si>
  <si>
    <t>แยกพนักงานขาย</t>
  </si>
  <si>
    <t>แยกแบร์น</t>
  </si>
  <si>
    <t>แยกประเภทกิจการ</t>
  </si>
  <si>
    <t>Values</t>
  </si>
  <si>
    <t>Row Labels</t>
  </si>
  <si>
    <t>Grand Total</t>
  </si>
  <si>
    <t>Sum of อัตราค่าเช่า  (บาท)</t>
  </si>
  <si>
    <t>(All)</t>
  </si>
  <si>
    <t>Count of ยี่ห้อ2</t>
  </si>
  <si>
    <t>(blank)</t>
  </si>
  <si>
    <t>Rental fee</t>
  </si>
  <si>
    <t xml:space="preserve"> Pages for free</t>
  </si>
  <si>
    <t xml:space="preserve"> เงินคำ้ประกัน K I </t>
  </si>
  <si>
    <t>ส่งเครื่อง 21/10/58 มิเตอร์เริ่ม 194,855</t>
  </si>
  <si>
    <t>ส่งเครื่อง 5/8/58  มิเตอร์เริ่ม 184,915</t>
  </si>
  <si>
    <t>Xerox M455DF</t>
  </si>
  <si>
    <t>A4 =  17026</t>
  </si>
  <si>
    <t>A4 =  16530</t>
  </si>
  <si>
    <t>A4 =  15864</t>
  </si>
  <si>
    <t>A4 =  15203</t>
  </si>
  <si>
    <t>A4 =  13813</t>
  </si>
  <si>
    <t>A4 =  12307</t>
  </si>
  <si>
    <t>A4 =  11454</t>
  </si>
  <si>
    <t>A4 = 10522</t>
  </si>
  <si>
    <t>A4 = 9753</t>
  </si>
  <si>
    <t>A4 = 8913</t>
  </si>
  <si>
    <t>A4 = 7825</t>
  </si>
  <si>
    <t>A4 =6684</t>
  </si>
  <si>
    <t>ส่งเครื่อง 3/7/57  มิเตอร์เริ่ม 252</t>
  </si>
  <si>
    <t>A3 =   61</t>
  </si>
  <si>
    <t>A3 =     61</t>
  </si>
  <si>
    <t>A3 = 61</t>
  </si>
  <si>
    <t>A3 = 39</t>
  </si>
  <si>
    <t>A3 = 33</t>
  </si>
  <si>
    <t>ส่งเครื่อง 26/6/57</t>
  </si>
  <si>
    <t>ส่งเครื่อง 25/2/57</t>
  </si>
  <si>
    <t>ส่งเครื่อง 7/6/56 มิเตอร์เริ่ม 0 เดือน พ.ย. 56 มีการเปลี่ยนเมมบอร์ด เดือน ต.ค. 57 มีเปลี่ยนเมมบอร์ด</t>
  </si>
  <si>
    <t>ส่งเครื่อง 10/6/56  มิเตอร์ 0</t>
  </si>
  <si>
    <t>ส่งเครื่อง 17/6/56</t>
  </si>
  <si>
    <t>ส่งเครื่อง 26/3/56</t>
  </si>
  <si>
    <t>ส่งเครื่อง 1/3/56</t>
  </si>
  <si>
    <t>ส่งเครื่อง 25/9/56</t>
  </si>
  <si>
    <t>ส่งเครื่อง 5/3/56</t>
  </si>
  <si>
    <t>ส่งเครื่อง 19/2/56</t>
  </si>
  <si>
    <t>ส่งเครื่อง 5/6/57</t>
  </si>
  <si>
    <t>ส่งเครื่อง 29/1/56</t>
  </si>
  <si>
    <t>มีการเปลี่ยนเมมบอร์ด มิเตอร์เริ่ม  48,098   มีการเปลี่ยนเมมบอร์ด เดือน พ.ค มิเตอร์ 0</t>
  </si>
  <si>
    <t>เปลี่ยนเครื่อง 28/7/58</t>
  </si>
  <si>
    <t>ส่งเครื่อง 18/7/57  มิเตอร์เริ่ม 0</t>
  </si>
  <si>
    <t>เปลี่ยนเครื่อง 16/11/55</t>
  </si>
  <si>
    <t>000</t>
  </si>
  <si>
    <t>2 เครื่อง เครื่องละ 4600  ทุกวันที่ 15-20 ของเดือนถัดไป</t>
  </si>
  <si>
    <t>เปิดแล้ว</t>
  </si>
  <si>
    <t>สำนักวิทยบริการและเทคโนโลยี</t>
  </si>
  <si>
    <t>176</t>
  </si>
  <si>
    <t>SCX-6345N</t>
  </si>
  <si>
    <t>ตั้งเครื่อง 21/10/58</t>
  </si>
  <si>
    <t xml:space="preserve"> รุ่นไหน?</t>
  </si>
  <si>
    <t>A3 = 288</t>
  </si>
  <si>
    <t>A3 = 285</t>
  </si>
  <si>
    <t>A3 = 284</t>
  </si>
  <si>
    <t>A3 = 282</t>
  </si>
  <si>
    <t>A3 = 258</t>
  </si>
  <si>
    <t>A3 = 253</t>
  </si>
  <si>
    <t>A3 = 243</t>
  </si>
  <si>
    <t>A3 = 52</t>
  </si>
  <si>
    <t>A4 = 54679</t>
  </si>
  <si>
    <t>A4 = 49857</t>
  </si>
  <si>
    <t>A4 = 45677</t>
  </si>
  <si>
    <t>A4 = 38894</t>
  </si>
  <si>
    <t>A4 = 32546</t>
  </si>
  <si>
    <t>A4 = 28209</t>
  </si>
  <si>
    <t>A4 = 22427</t>
  </si>
  <si>
    <t>A4 = 14202</t>
  </si>
  <si>
    <t>A4 = 4508</t>
  </si>
  <si>
    <t>ไม่ได้จด</t>
  </si>
  <si>
    <t>น่าจะเปลี่ยนเครื่อง</t>
  </si>
  <si>
    <t>ไม่มี</t>
  </si>
  <si>
    <t>ไปแล้วไม่อยู่</t>
  </si>
  <si>
    <t>เปลี่ยนเครื่อง 8/10/56 มิเตอร์เริ่ม 14,638</t>
  </si>
  <si>
    <t>เปลี่ยนเครื่อง 12/3/56 มิเตอร์เริ่ม 0 และเดือน ก.ค.56 เอาเครื่องไปซ่อม เคลียร์มิเตอร์เป็น 0</t>
  </si>
  <si>
    <t>Z5XJBJDCA00017B</t>
  </si>
  <si>
    <t>99 ถนนสุขาภิบาล 2 ซอย 25 แขวงดอกไม้ เขตประเวศ</t>
  </si>
  <si>
    <t>11R1557</t>
  </si>
  <si>
    <t>นิติบุคคลหมู่บ้านจัดสรร มัณฑนา-อ่อนนุช วงแหวน</t>
  </si>
  <si>
    <t>159</t>
  </si>
  <si>
    <t>ส่งเครื่อง 21/7/57</t>
  </si>
  <si>
    <t>ส่งเครื่อง 6/6/56  มิเตอร์เริ่ม 0</t>
  </si>
  <si>
    <t>ส่งเครื่อง  11/6/56  มิเตอร์เริ่ม 0  เปลี่ยนเมมบอร์ด เดือน 2/58</t>
  </si>
  <si>
    <t>เปลี่ยนเครื่อง 27/3/57</t>
  </si>
  <si>
    <t>Z35HB1CZ500018T</t>
  </si>
  <si>
    <t>ศูนย์การค้าจามจุรีสแควร์ ชั้น 3 (ห้องเลขที่ 305-306)</t>
  </si>
  <si>
    <t>11R1563</t>
  </si>
  <si>
    <t>NEW EDUCATION WORLD สาขาจามจุรี สแควร์</t>
  </si>
  <si>
    <t>153</t>
  </si>
  <si>
    <t xml:space="preserve">เปลี่ยนเครื่อง 24/2/57 </t>
  </si>
  <si>
    <t>Z5XJBAK400014L</t>
  </si>
  <si>
    <t>152</t>
  </si>
  <si>
    <t>เปลี่ยนเครื่อง</t>
  </si>
  <si>
    <t>8Z75B1CSB00057D</t>
  </si>
  <si>
    <t>14JSBAKZ800003</t>
  </si>
  <si>
    <t>0-2657-6401-2</t>
  </si>
  <si>
    <t>151</t>
  </si>
  <si>
    <t>048</t>
  </si>
  <si>
    <t>เปลี่ยนเครื่อง 9/8/56</t>
  </si>
  <si>
    <t>เปลี่ยนเครื่อง 11/11/56</t>
  </si>
  <si>
    <t>มิเตอร์กระโดดเดือน มีนาคม จึงไม่เก็บเงินลูกค้า  เดือน ธ.ค. มิเตอร์กระโดด  ส.ค.56 มิเตอร์ กระโดด  19/8/57 มิเตอร์กระโดด</t>
  </si>
  <si>
    <t>เปลี่ยนเครื่อง 23/4/56  มิเตอร์เริ่ม 0 เดือน ส.ค.56 เปลี่ยนเมมบอร์ด มิเตอร์ดูไม่ได้</t>
  </si>
  <si>
    <t>เปลี่ยนเครื่อง 4/12/56</t>
  </si>
  <si>
    <t>เปลี่ยนเมมบอร์ด 15/1/57 มิเตอร์เริ่ม 2847</t>
  </si>
  <si>
    <t>Z5XJBJDCB00024</t>
  </si>
  <si>
    <t>143</t>
  </si>
  <si>
    <t>ส่งเครื่องแล้ว 29/11/56  มิเตอร์เริ่ม 7</t>
  </si>
  <si>
    <t>เปลี่ยนเครื่อง 14/9/58 มิเตอร์เริ่ม  55,211</t>
  </si>
  <si>
    <t>เปลี่ยนเครื่อง 14/12/58 มิเตอร์เริ่ม 165,220</t>
  </si>
  <si>
    <t>Z5XJBJDCA0002G</t>
  </si>
  <si>
    <t>140</t>
  </si>
  <si>
    <t>ส่งเครื่อง 23/4/57</t>
  </si>
  <si>
    <t>701531LM024XO</t>
  </si>
  <si>
    <t>139</t>
  </si>
  <si>
    <t>เปลี่ยนเมมบอร์ด ธ.ค. มิเตอร์เริ่ม 0</t>
  </si>
  <si>
    <t>เปลี่ยนเครื่อง 2/8/56  มิเตอร์เริ่ม 0</t>
  </si>
  <si>
    <t>เปลี่ยนเมมบอร์ด  มิเตอร์เริ่ม 1597</t>
  </si>
  <si>
    <t>เปลี่ยนเครื่อง 30/9/56 มิเตอร์เริ่ม 14,189</t>
  </si>
  <si>
    <t>135</t>
  </si>
  <si>
    <t>เปลี่ยนเครื่อง 24/10/56</t>
  </si>
  <si>
    <t>เปลี่ยนเครื่อง 19/9/56 มิเตอร์เริ่ม 10,085  มิเตอร์เริ่ม 23,112</t>
  </si>
  <si>
    <t>เปลี่ยนเครื่อง 27/11/56</t>
  </si>
  <si>
    <t>เปลี่ยนเครื่อง 11/12/56 เริ่ม 0  เปลี่ยนเมมบอร์ด 20/7/58</t>
  </si>
  <si>
    <t>เปลี่ยนเครื่อง 30/7/56 มิเตอร์เริ่ม 0</t>
  </si>
  <si>
    <t>เปลี่ยนเครื่อง 9/12/56 ใบยืม LO56039</t>
  </si>
  <si>
    <t>ศูนย์การค้าเดอะมอลล์รามคำแหง ชั้น 3 ติดลานจอดรถ</t>
  </si>
  <si>
    <t>11R1538</t>
  </si>
  <si>
    <t>ECC (THAILAND) สาขาเดอะมอลล์รามคำแหง</t>
  </si>
  <si>
    <t>129</t>
  </si>
  <si>
    <t>เปลี่ยนเครื่อง 2/12/56</t>
  </si>
  <si>
    <t>เปลี่ยนเมมบอร์ด 22/10/57 มิเตอร์เริ่ม 24</t>
  </si>
  <si>
    <t>เปลี่ยนเครื่อง 10/10/56    เปลี่ยนเมมบอร์ด 22/10/57 มิเตอร์เริ่ม 24</t>
  </si>
  <si>
    <t>126</t>
  </si>
  <si>
    <t>เปลี่ยนเครื่อง 28/11/56</t>
  </si>
  <si>
    <t>เปลี่ยนเครื่อง 31/8/58 มิเตอร์ 13</t>
  </si>
  <si>
    <t>ตอนยกเครื่องกลับ มิเตอร์ดูไม่ได้</t>
  </si>
  <si>
    <t>Z35HB1CB900128B</t>
  </si>
  <si>
    <t>122</t>
  </si>
  <si>
    <t>Z5XJBJED30001JF</t>
  </si>
  <si>
    <t>121</t>
  </si>
  <si>
    <t>เปลี่ยนเมมบอร์ด 4/2/58   จำนวน 8131</t>
  </si>
  <si>
    <t>เปลี่ยนเครื่อง 11/6/56 มิเตอร์เริ่ม 20960</t>
  </si>
  <si>
    <t>11R100534</t>
  </si>
  <si>
    <t>119</t>
  </si>
  <si>
    <t>เปลี่ยนเครื่อง 20/9/56 มิเตอร์เริ่ม 10,264</t>
  </si>
  <si>
    <t>Z5XJBAHC100020B</t>
  </si>
  <si>
    <t>118</t>
  </si>
  <si>
    <t>เปลี่ยนเครื่อง 26/11/56</t>
  </si>
  <si>
    <t xml:space="preserve">เปลี่ยนเครื่อง 14/10/56  มิเตอร์เริ่ม 0 , มีการเปลี่ยนเมมบอร์ด  เดือน 2/57 </t>
  </si>
  <si>
    <t>เปลี่ยนเครื่อง 19/7/56 มิเตอร์เริ่ม 0</t>
  </si>
  <si>
    <t>เปลี่ยนเครื่อง 11/6/56 มิเตอร์เริ่ม 0  เปลี่ยนเมมบอร์ด 20/10/58 มิเตอร์เริ่ม 92,542</t>
  </si>
  <si>
    <t>เปลี่ยนเครื่อง 18/12/56  มิเตอร์เริ่ม 51748</t>
  </si>
  <si>
    <t>เปลี่ยนเครื่อง 22/11/56</t>
  </si>
  <si>
    <t>เปลี่ยนเครื่อง 8/9/58 มิเตอร์เริ่ม 115,990</t>
  </si>
  <si>
    <t>350K6LH</t>
  </si>
  <si>
    <t>110</t>
  </si>
  <si>
    <t xml:space="preserve">เปลี่ยนเครื่อง 26/3/57 </t>
  </si>
  <si>
    <t>เปลี่ยนเครื่อง 12/11/56</t>
  </si>
  <si>
    <t>350K71F</t>
  </si>
  <si>
    <t>106</t>
  </si>
  <si>
    <t>350K6DH</t>
  </si>
  <si>
    <t>105</t>
  </si>
  <si>
    <t>เปลี่ยนเครื่อง 16/6/57</t>
  </si>
  <si>
    <t>เปลี่ยนเครื่อง 2/9/58 มิเตอร์ 39</t>
  </si>
  <si>
    <t xml:space="preserve">เปลี่ยนเครื่อง มิเตอร์ เริ่มต้น 110,144   มิเตอร์ 24/8/58 116014 </t>
  </si>
  <si>
    <t>Z5XJBJIC70005T</t>
  </si>
  <si>
    <t>102</t>
  </si>
  <si>
    <t>ส่งเครื่อง 18/2/56</t>
  </si>
  <si>
    <t>Z5XJBJIC70003D</t>
  </si>
  <si>
    <t>101</t>
  </si>
  <si>
    <t>เปลี่ยนเครื่อง 17/7/56 มิเตอร์ เริ่ม 0</t>
  </si>
  <si>
    <t>Z5XJBJED30003H</t>
  </si>
  <si>
    <t>100</t>
  </si>
  <si>
    <t>เปลี่ยนเครื่อง 17/7/56 มิเตอร์ เริ่ม 0   เปลี่ยนเมมบอร์ด พ.ย. 58 มิเตอร์เริ่ม 69,365</t>
  </si>
  <si>
    <t>เปลี่ยนเครื่อง 16/7/56 มิเตอร์เริ่ม 0</t>
  </si>
  <si>
    <t>เปลี่ยนเครื่อง 6/8/56 มิเตอร์เริ่ม 0</t>
  </si>
  <si>
    <t>Z5XJBJDCB00016</t>
  </si>
  <si>
    <t>96</t>
  </si>
  <si>
    <t>เปลี่ยนเครื่อง 25/3/58 มิเตอร์เริ่ม 62,838</t>
  </si>
  <si>
    <t>004683</t>
  </si>
  <si>
    <t>93</t>
  </si>
  <si>
    <t>เปลี่ยนเครื่อง 19/6/57 มิเตอร์เริ่ม 53174</t>
  </si>
  <si>
    <t>92</t>
  </si>
  <si>
    <t>เปลี่ยนเครื่อง 30/9/56  มิเตอร์เริ่ม 46,551</t>
  </si>
  <si>
    <t>Z5XJBJDC50005NK</t>
  </si>
  <si>
    <t>91</t>
  </si>
  <si>
    <t>เปลี่ยนเครื่อง  14/10/56</t>
  </si>
  <si>
    <t>เปลี่ยนเครื่อง 11/11/56  มิเตอร์เริ่ม 34</t>
  </si>
  <si>
    <t>Z5XJBJAC70003P</t>
  </si>
  <si>
    <t>86</t>
  </si>
  <si>
    <t>เปลี่ยนเครื่อง 2/10/56</t>
  </si>
  <si>
    <t>เปลี่ยนเครื่อง 19/9/56 มิเตอร์เริ่ม 10,085</t>
  </si>
  <si>
    <t>เปลี่ยนเครื่อง 14/9/58 มิเตอร์เริ่ม 1436</t>
  </si>
  <si>
    <t>เปลี่ยนเครื่อง 24/4/57</t>
  </si>
  <si>
    <t>350HKBC</t>
  </si>
  <si>
    <t>เปลี่ยนเครื่อง 9/10/57  มิเตอร์เริ่ม 56,766</t>
  </si>
  <si>
    <t>เปลี่ยนเครื่อง 21/4/57 มิเตอร์เริ่ม 4730</t>
  </si>
  <si>
    <t>81</t>
  </si>
  <si>
    <t xml:space="preserve">เพิ่มเครื่อง  7/11/56 </t>
  </si>
  <si>
    <t>350K74C</t>
  </si>
  <si>
    <t>80</t>
  </si>
  <si>
    <t>Z5XJBJED30003G</t>
  </si>
  <si>
    <t>79</t>
  </si>
  <si>
    <t>Z5XJBJED30003M</t>
  </si>
  <si>
    <t>มีการเปลี่ยนเมมบอร์ด 23/12/56 หมายเลขเครื่อง Z35HB1CZA00008D  มิเตอร์เริ่ม 4493  เปลี่ยนเมมบอร์ด วันที่ 22/7/58 มิเตอร์เริ่ม 397,050</t>
  </si>
  <si>
    <t>เปลี่ยนเครื่อง 10/6/56  มิเตอร์เริ่ม 12</t>
  </si>
  <si>
    <t>เปลี่ยนเครื่อง 8/5/58 มิเตอร์เริ่ม 51,702</t>
  </si>
  <si>
    <t>ยังไม่เปลี่ยน</t>
  </si>
  <si>
    <t>Z5XJBJAC90002Z</t>
  </si>
  <si>
    <t>73</t>
  </si>
  <si>
    <t>เปลี่ยนเครื่อง 9/10/56</t>
  </si>
  <si>
    <t>ส่งเครื่อง 29/7/57</t>
  </si>
  <si>
    <t>เปลี่ยนเครื่อง 27/8/56 มิเตอร์เริ่ม 0</t>
  </si>
  <si>
    <t>เปลี่ยนเครื่อง 9/10/55 มิเตอร์เริ่ม 84411</t>
  </si>
  <si>
    <t>เดือน 2/58  เปลี่ยนเมมบอร์ด</t>
  </si>
  <si>
    <t>เปลี่ยนเครื่อง 15/6/56  มิเตอร์เริ่ม 0</t>
  </si>
  <si>
    <t xml:space="preserve">เปลี่ยนเครื่อง 18/9/58 มิเตอร์เริ่ม  0 </t>
  </si>
  <si>
    <t>0-2275-0046</t>
  </si>
  <si>
    <t xml:space="preserve">เปลี่ยนเครื่อง 18/3/57 </t>
  </si>
  <si>
    <t>สี   4758</t>
  </si>
  <si>
    <t>สี   4318</t>
  </si>
  <si>
    <t>สี   3860</t>
  </si>
  <si>
    <t>ดำ 3281</t>
  </si>
  <si>
    <t>ดำ 2177</t>
  </si>
  <si>
    <t>ดำ 1504</t>
  </si>
  <si>
    <t>เปลี่ยนเครื่อง 13/5/58 มิเตอร์เริ่ม 5</t>
  </si>
  <si>
    <t>ส่งเครื่อง 7/7/57</t>
  </si>
  <si>
    <t>เครื่องเสีย 2 เดือน ไม่เก็บเงินลูกค้า เปิดใบยืมไปวันที่ 8/5/58 เก็บแค่ค่าเช่า ดูมิเตอร์ไม่ได้</t>
  </si>
  <si>
    <t>เปลี่ยนเครื่อง 11/2/57</t>
  </si>
  <si>
    <t>เปลี่ยนเครื่อง 20/6/57</t>
  </si>
  <si>
    <t>เปลี่ยนเมมบอร์ด 23/4/58</t>
  </si>
  <si>
    <t>เปลี่ยนเมมบอร์ดวันที่ 15/12/58 มิเตอร์เริ่ม 127,077</t>
  </si>
  <si>
    <t>ก</t>
  </si>
  <si>
    <t>053</t>
  </si>
  <si>
    <t>เปลี่ยนเมมบอร์ดใหม่ 9/5/57</t>
  </si>
  <si>
    <t>เปลี่ยนเมมบอร์ด 22/10/57 มิเตอร์เริ่ม 2,063</t>
  </si>
  <si>
    <t>เปลี่ยนเครื่อง 10/6/58 มิเตอร์เริ่ม 190,090</t>
  </si>
  <si>
    <t>เปลี่ยนเครื่อง 29/5/56 มิเตอร์เริ่ม 20216  เดือน พฤษภาคม 57 สำรอง  ยังไม่ได้เปิด</t>
  </si>
  <si>
    <t>เปลี่ยนเครื่อง 13/11/58 มิเตอร์เริ่ม 208,735</t>
  </si>
  <si>
    <t>เปลี่ยนเครื่อง 4/4/57</t>
  </si>
  <si>
    <t>เปลี่ยนเมมบอร์ด 7/7/57 มิเตอร์เริ่ม 33,971  เปลี่ยนแผงวงจร มิเตอร์เริ่ม 42416</t>
  </si>
  <si>
    <t>เปลี่ยนเครื่อง 9/4/56 มิเตอร์เริ่ม 6279 เดือน ต.ค.56 มิเตอร์กระโดด</t>
  </si>
  <si>
    <t>8W37B1CQ2000106D</t>
  </si>
  <si>
    <t>11R100115</t>
  </si>
  <si>
    <t>สาขา ศรีนครินทร์ ชั้น 3 อาคารเอกไพรินทาวเวอร์ (กิมเอ็งศรีนครินทร์)</t>
  </si>
  <si>
    <t>35</t>
  </si>
  <si>
    <t>เปลี่ยนเครื่อง 31/10/57</t>
  </si>
  <si>
    <t>เปลี่ยนเครื่อง 24/11/57</t>
  </si>
  <si>
    <t>ส่งเครื่อง 3/1/57</t>
  </si>
  <si>
    <t>เปลี่ยนเครื่อง 16/5/56 มิเตอร์เริ่ม 162400</t>
  </si>
  <si>
    <t>เปลี่ยนเครื่อง 1/9/58 มิเตอร์เริ่ม 116,014</t>
  </si>
  <si>
    <t>เปลี่ยนเครื่อง 22/5/58</t>
  </si>
  <si>
    <t>เคลียร์แผงมิเตอร์ เริ่มนับ 6  วันที่ 3/8/58</t>
  </si>
  <si>
    <t>เปลี่ยนเครื่อง 15/2/56 มิเตอร์เริ่ม 0</t>
  </si>
  <si>
    <t>เพิ่มเครื่อง 22/5/58</t>
  </si>
  <si>
    <t>เปลี่ยนเครื่อง 5/8/56  มิเตอร์เริ่ม 0</t>
  </si>
  <si>
    <t>ส่งเครื่อง 18/6/56 มีการเปลี่ยนเมมบอร์ด ต.ค. 56</t>
  </si>
  <si>
    <t>Lexmark MX711</t>
  </si>
  <si>
    <t>เปลี่ยนเครื่อง 29/7/56 มิเตอร์เริ่ม 0   เปลี่ยนเมมบอร์ด 2/58 เปลี่ยนเมมบอร์ด 6/58</t>
  </si>
  <si>
    <t>ส่งเครื่อง 14/7/57 มิเตอร์เริ่ม 221789  เดือน 9/58 มิเตอร์ตามจริง</t>
  </si>
  <si>
    <t>เปลี่ยนเครื่อง 27/3/57  มิเตอร์เริ่ม 26</t>
  </si>
  <si>
    <t>เปลี่ยนเครื่องจาก 6322 เป็น 6545</t>
  </si>
  <si>
    <t>051</t>
  </si>
  <si>
    <t>ส่งเครื่อง 13/8/57  มิเตอร์เริ่ม 13662</t>
  </si>
  <si>
    <t>ส่งเครื่อง 25/6/57  มิเตอร์เริ่ม 209,149</t>
  </si>
  <si>
    <t>เปลี่ยนเครื่อง 21/7/57  เอกสารอยู่ที่ เอ็ม ใบเปลี่ยนเครื่อง</t>
  </si>
  <si>
    <t>มิเตอร์เริ่ม 677,356</t>
  </si>
  <si>
    <t>เปลี่ยนเครื่อง 5/3/56  มิเตอร์เริ่ม 0</t>
  </si>
  <si>
    <t>เปลี่ยนเครื่อง มิเตอร์ เริ่มต้น 211,764</t>
  </si>
  <si>
    <t>ส่งเครื่อง 25/7/57</t>
  </si>
  <si>
    <t>เปลี่ยนวันที่ 11/7/55</t>
  </si>
  <si>
    <t>เปลี่ยนเครื่อง 25/6/58</t>
  </si>
  <si>
    <t>Dec-58</t>
  </si>
  <si>
    <t>Nov-58</t>
  </si>
  <si>
    <t>Oct-58</t>
  </si>
  <si>
    <t>Sep-58</t>
  </si>
  <si>
    <t>Aug-58</t>
  </si>
  <si>
    <t>Jul-58</t>
  </si>
  <si>
    <t>Jun-58</t>
  </si>
  <si>
    <t>May-58</t>
  </si>
  <si>
    <t>Apr-58</t>
  </si>
  <si>
    <t>Mar-58</t>
  </si>
  <si>
    <t>Feb-58</t>
  </si>
  <si>
    <t>Jan-58</t>
  </si>
  <si>
    <t>รุ่น2</t>
  </si>
  <si>
    <t>รหัสเซลล์</t>
  </si>
  <si>
    <t>เงินคำ้ประกันลูกค้า</t>
  </si>
  <si>
    <t>Sum of ส่วนเกิน(บาท)</t>
  </si>
  <si>
    <t>(Multiple Items)</t>
  </si>
  <si>
    <t>วันที่หมดสัญญา</t>
  </si>
  <si>
    <t>วีแอล แอนด์ เอ็ม</t>
  </si>
  <si>
    <t>เร่ิมต้นสัญญา</t>
  </si>
  <si>
    <t>015/001</t>
  </si>
  <si>
    <t xml:space="preserve">สยาม ทีเอ็ม ไอ </t>
  </si>
  <si>
    <t>11R1499</t>
  </si>
  <si>
    <t>015/015</t>
  </si>
  <si>
    <t xml:space="preserve">ริติบุคคลหมู่บ้านจัดสรร มัฒนา-อ่อนนุช </t>
  </si>
  <si>
    <t>11C008990</t>
  </si>
  <si>
    <t>015/002</t>
  </si>
  <si>
    <t>14/12/58</t>
  </si>
  <si>
    <t>13/12/62</t>
  </si>
  <si>
    <t>016/008</t>
  </si>
  <si>
    <t>015/011</t>
  </si>
  <si>
    <t>30/12/19</t>
  </si>
  <si>
    <t>015/009</t>
  </si>
  <si>
    <t>24/07/61</t>
  </si>
  <si>
    <t>016/030</t>
  </si>
  <si>
    <t>016/031</t>
  </si>
  <si>
    <t>016/021</t>
  </si>
  <si>
    <t>27/01/59</t>
  </si>
  <si>
    <t>24/07/60</t>
  </si>
  <si>
    <t>016/10</t>
  </si>
  <si>
    <t>016/029</t>
  </si>
  <si>
    <t>31/05/60</t>
  </si>
  <si>
    <t>016/26</t>
  </si>
  <si>
    <t>30/08/59</t>
  </si>
  <si>
    <t>016/034</t>
  </si>
  <si>
    <t>15/02/59</t>
  </si>
  <si>
    <t>30/06/60</t>
  </si>
  <si>
    <t>016/032</t>
  </si>
  <si>
    <t>14/02/62</t>
  </si>
  <si>
    <t>016/022</t>
  </si>
  <si>
    <t>016/023</t>
  </si>
  <si>
    <t>016/11</t>
  </si>
  <si>
    <t>18/01/59</t>
  </si>
  <si>
    <t>016/19</t>
  </si>
  <si>
    <t>016/20</t>
  </si>
  <si>
    <t>016/025</t>
  </si>
  <si>
    <t>28/02/61</t>
  </si>
  <si>
    <t>016/015</t>
  </si>
  <si>
    <t>25/01/59</t>
  </si>
  <si>
    <t>24/01/61</t>
  </si>
  <si>
    <t>016/012</t>
  </si>
  <si>
    <t>14/0961</t>
  </si>
  <si>
    <t>15/09/58</t>
  </si>
  <si>
    <t>18/10/61</t>
  </si>
  <si>
    <t>016/014</t>
  </si>
  <si>
    <t>016/13</t>
  </si>
  <si>
    <t>15/9/16</t>
  </si>
  <si>
    <t>19/10</t>
  </si>
  <si>
    <t>เวลาของสัญญา (เดือน)2</t>
  </si>
  <si>
    <t>39</t>
  </si>
  <si>
    <t>72</t>
  </si>
  <si>
    <t>S 2011</t>
  </si>
  <si>
    <t>25/01/16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</si>
</sst>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[$-409]d\-mmm\-yyyy;@"/>
    <numFmt numFmtId="165" formatCode="[$-409]d\-mmm\-yy;@"/>
    <numFmt numFmtId="166" formatCode="[$-107041E]d\ mmm\ yy;@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charset val="222"/>
    </font>
    <font>
      <sz val="14"/>
      <name val="Angsana New"/>
      <family val="1"/>
    </font>
    <font>
      <sz val="14"/>
      <color theme="1"/>
      <name val="Angsana New"/>
      <family val="1"/>
    </font>
    <font>
      <sz val="13"/>
      <name val="Angsana New"/>
      <family val="1"/>
    </font>
    <font>
      <sz val="12"/>
      <name val="Angsana New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Angsana New"/>
    </font>
    <font>
      <b/>
      <sz val="12"/>
      <name val="Angsana New"/>
    </font>
    <font>
      <u/>
      <sz val="14"/>
      <name val="Angsana New"/>
    </font>
    <font>
      <sz val="14"/>
      <color rgb="FFFF0000"/>
      <name val="Angsana New"/>
      <family val="1"/>
    </font>
    <font>
      <b/>
      <sz val="14"/>
      <name val="Angsana New"/>
      <family val="1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C1A8F"/>
        <bgColor indexed="64"/>
      </patternFill>
    </fill>
    <fill>
      <patternFill patternType="solid">
        <fgColor rgb="FF5C1A8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149FEC"/>
        <bgColor indexed="64"/>
      </patternFill>
    </fill>
    <fill>
      <patternFill patternType="solid">
        <fgColor rgb="FF149FE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FA8A9"/>
        <bgColor indexed="64"/>
      </patternFill>
    </fill>
    <fill>
      <patternFill patternType="solid">
        <fgColor rgb="FFDFA8A9"/>
        <bgColor rgb="FF000000"/>
      </patternFill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</borders>
  <cellStyleXfs count="191">
    <xf numFmtId="0" fontId="0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33">
    <xf numFmtId="0" fontId="0" fillId="0" borderId="0" xfId="0"/>
    <xf numFmtId="49" fontId="3" fillId="0" borderId="0" xfId="1" applyNumberFormat="1" applyFont="1" applyAlignment="1">
      <alignment horizontal="center"/>
    </xf>
    <xf numFmtId="0" fontId="3" fillId="0" borderId="0" xfId="1" applyFont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49" fontId="3" fillId="0" borderId="4" xfId="1" applyNumberFormat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4" xfId="1" applyFont="1" applyBorder="1"/>
    <xf numFmtId="0" fontId="3" fillId="0" borderId="3" xfId="1" applyFont="1" applyBorder="1"/>
    <xf numFmtId="0" fontId="3" fillId="3" borderId="0" xfId="1" applyFont="1" applyFill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/>
    </xf>
    <xf numFmtId="0" fontId="3" fillId="0" borderId="10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3" xfId="1" applyFont="1" applyBorder="1"/>
    <xf numFmtId="49" fontId="3" fillId="0" borderId="0" xfId="1" applyNumberFormat="1" applyFont="1" applyBorder="1" applyAlignment="1">
      <alignment horizontal="center" vertical="center" wrapText="1"/>
    </xf>
    <xf numFmtId="49" fontId="3" fillId="0" borderId="7" xfId="1" applyNumberFormat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49" fontId="3" fillId="0" borderId="21" xfId="1" applyNumberFormat="1" applyFont="1" applyBorder="1" applyAlignment="1">
      <alignment horizontal="center"/>
    </xf>
    <xf numFmtId="0" fontId="3" fillId="3" borderId="22" xfId="1" applyFont="1" applyFill="1" applyBorder="1"/>
    <xf numFmtId="0" fontId="3" fillId="3" borderId="22" xfId="1" applyFont="1" applyFill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2" xfId="1" applyFont="1" applyFill="1" applyBorder="1"/>
    <xf numFmtId="0" fontId="3" fillId="0" borderId="23" xfId="1" applyFont="1" applyFill="1" applyBorder="1"/>
    <xf numFmtId="0" fontId="3" fillId="3" borderId="22" xfId="1" quotePrefix="1" applyFont="1" applyFill="1" applyBorder="1" applyAlignment="1">
      <alignment horizontal="center"/>
    </xf>
    <xf numFmtId="0" fontId="3" fillId="0" borderId="22" xfId="1" applyFont="1" applyBorder="1"/>
    <xf numFmtId="0" fontId="3" fillId="4" borderId="22" xfId="1" applyFont="1" applyFill="1" applyBorder="1" applyAlignment="1">
      <alignment horizontal="center"/>
    </xf>
    <xf numFmtId="0" fontId="3" fillId="0" borderId="22" xfId="1" quotePrefix="1" applyFont="1" applyBorder="1" applyAlignment="1">
      <alignment horizontal="center"/>
    </xf>
    <xf numFmtId="0" fontId="3" fillId="2" borderId="22" xfId="1" applyFont="1" applyFill="1" applyBorder="1" applyAlignment="1">
      <alignment horizontal="center"/>
    </xf>
    <xf numFmtId="0" fontId="3" fillId="2" borderId="22" xfId="1" applyFont="1" applyFill="1" applyBorder="1"/>
    <xf numFmtId="49" fontId="3" fillId="3" borderId="21" xfId="1" applyNumberFormat="1" applyFont="1" applyFill="1" applyBorder="1" applyAlignment="1">
      <alignment horizontal="center"/>
    </xf>
    <xf numFmtId="0" fontId="5" fillId="0" borderId="22" xfId="1" applyFont="1" applyBorder="1"/>
    <xf numFmtId="0" fontId="6" fillId="0" borderId="22" xfId="1" applyFont="1" applyBorder="1"/>
    <xf numFmtId="0" fontId="3" fillId="0" borderId="22" xfId="1" applyFont="1" applyFill="1" applyBorder="1" applyAlignment="1">
      <alignment horizontal="center"/>
    </xf>
    <xf numFmtId="0" fontId="3" fillId="5" borderId="24" xfId="0" applyNumberFormat="1" applyFont="1" applyFill="1" applyBorder="1" applyAlignment="1" applyProtection="1">
      <alignment horizontal="center"/>
    </xf>
    <xf numFmtId="0" fontId="3" fillId="0" borderId="29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/>
    </xf>
    <xf numFmtId="0" fontId="3" fillId="0" borderId="3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2" xfId="1" applyFont="1" applyBorder="1" applyAlignment="1">
      <alignment horizontal="center"/>
    </xf>
    <xf numFmtId="49" fontId="3" fillId="0" borderId="28" xfId="0" applyNumberFormat="1" applyFont="1" applyFill="1" applyBorder="1" applyAlignment="1" applyProtection="1">
      <alignment horizontal="center"/>
    </xf>
    <xf numFmtId="0" fontId="3" fillId="0" borderId="28" xfId="0" applyNumberFormat="1" applyFont="1" applyFill="1" applyBorder="1" applyAlignment="1" applyProtection="1"/>
    <xf numFmtId="0" fontId="3" fillId="0" borderId="28" xfId="0" applyNumberFormat="1" applyFont="1" applyFill="1" applyBorder="1" applyAlignment="1" applyProtection="1">
      <alignment horizontal="center"/>
    </xf>
    <xf numFmtId="0" fontId="3" fillId="0" borderId="28" xfId="0" applyFont="1" applyFill="1" applyBorder="1" applyAlignment="1" applyProtection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11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49" fontId="3" fillId="0" borderId="6" xfId="0" applyNumberFormat="1" applyFont="1" applyFill="1" applyBorder="1" applyAlignment="1" applyProtection="1">
      <alignment horizontal="center"/>
    </xf>
    <xf numFmtId="0" fontId="3" fillId="0" borderId="5" xfId="0" applyNumberFormat="1" applyFont="1" applyFill="1" applyBorder="1" applyAlignment="1" applyProtection="1"/>
    <xf numFmtId="0" fontId="3" fillId="0" borderId="5" xfId="0" applyNumberFormat="1" applyFont="1" applyFill="1" applyBorder="1" applyAlignment="1" applyProtection="1">
      <alignment horizontal="center"/>
    </xf>
    <xf numFmtId="0" fontId="3" fillId="0" borderId="33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/>
    <xf numFmtId="0" fontId="3" fillId="0" borderId="0" xfId="1" applyFont="1" applyBorder="1" applyAlignment="1">
      <alignment horizontal="center" vertical="center"/>
    </xf>
    <xf numFmtId="17" fontId="11" fillId="6" borderId="19" xfId="1" applyNumberFormat="1" applyFont="1" applyFill="1" applyBorder="1" applyAlignment="1">
      <alignment horizontal="center" vertical="center" wrapText="1"/>
    </xf>
    <xf numFmtId="49" fontId="11" fillId="6" borderId="18" xfId="1" applyNumberFormat="1" applyFont="1" applyFill="1" applyBorder="1" applyAlignment="1">
      <alignment horizontal="center" vertical="center"/>
    </xf>
    <xf numFmtId="0" fontId="11" fillId="6" borderId="19" xfId="1" applyFont="1" applyFill="1" applyBorder="1" applyAlignment="1">
      <alignment horizontal="center" vertical="center"/>
    </xf>
    <xf numFmtId="17" fontId="11" fillId="6" borderId="19" xfId="1" applyNumberFormat="1" applyFont="1" applyFill="1" applyBorder="1" applyAlignment="1">
      <alignment horizontal="center" vertical="center"/>
    </xf>
    <xf numFmtId="17" fontId="11" fillId="6" borderId="20" xfId="1" applyNumberFormat="1" applyFont="1" applyFill="1" applyBorder="1" applyAlignment="1">
      <alignment horizontal="center" vertical="center"/>
    </xf>
    <xf numFmtId="0" fontId="12" fillId="0" borderId="0" xfId="1" applyFont="1" applyAlignment="1">
      <alignment horizontal="center"/>
    </xf>
    <xf numFmtId="0" fontId="3" fillId="3" borderId="22" xfId="1" applyFont="1" applyFill="1" applyBorder="1" applyAlignment="1">
      <alignment horizontal="left"/>
    </xf>
    <xf numFmtId="49" fontId="3" fillId="2" borderId="21" xfId="1" applyNumberFormat="1" applyFont="1" applyFill="1" applyBorder="1" applyAlignment="1">
      <alignment horizontal="center"/>
    </xf>
    <xf numFmtId="0" fontId="3" fillId="0" borderId="0" xfId="1" applyFont="1" applyAlignment="1">
      <alignment vertical="center"/>
    </xf>
    <xf numFmtId="0" fontId="4" fillId="0" borderId="22" xfId="1" applyFont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0" borderId="22" xfId="1" quotePrefix="1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43" fontId="3" fillId="0" borderId="28" xfId="0" applyNumberFormat="1" applyFont="1" applyFill="1" applyBorder="1" applyAlignment="1" applyProtection="1">
      <alignment horizontal="center"/>
    </xf>
    <xf numFmtId="0" fontId="13" fillId="0" borderId="0" xfId="1" applyFont="1" applyAlignment="1">
      <alignment horizontal="center"/>
    </xf>
    <xf numFmtId="0" fontId="3" fillId="0" borderId="35" xfId="1" applyFont="1" applyBorder="1" applyAlignment="1">
      <alignment vertical="center"/>
    </xf>
    <xf numFmtId="0" fontId="3" fillId="0" borderId="10" xfId="1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49" fontId="3" fillId="0" borderId="36" xfId="1" applyNumberFormat="1" applyFont="1" applyBorder="1" applyAlignment="1">
      <alignment horizontal="center"/>
    </xf>
    <xf numFmtId="0" fontId="3" fillId="0" borderId="24" xfId="1" applyFont="1" applyBorder="1"/>
    <xf numFmtId="0" fontId="3" fillId="0" borderId="24" xfId="1" applyFont="1" applyBorder="1" applyAlignment="1">
      <alignment horizontal="center"/>
    </xf>
    <xf numFmtId="0" fontId="6" fillId="0" borderId="24" xfId="1" applyFont="1" applyBorder="1"/>
    <xf numFmtId="0" fontId="3" fillId="5" borderId="24" xfId="0" applyFont="1" applyFill="1" applyBorder="1" applyAlignment="1">
      <alignment horizontal="center"/>
    </xf>
    <xf numFmtId="0" fontId="3" fillId="3" borderId="24" xfId="1" applyFont="1" applyFill="1" applyBorder="1" applyAlignment="1">
      <alignment horizontal="center"/>
    </xf>
    <xf numFmtId="0" fontId="3" fillId="0" borderId="24" xfId="1" applyFont="1" applyFill="1" applyBorder="1"/>
    <xf numFmtId="0" fontId="3" fillId="0" borderId="37" xfId="1" applyFont="1" applyFill="1" applyBorder="1"/>
    <xf numFmtId="49" fontId="3" fillId="0" borderId="18" xfId="1" applyNumberFormat="1" applyFont="1" applyBorder="1" applyAlignment="1">
      <alignment horizontal="center"/>
    </xf>
    <xf numFmtId="0" fontId="3" fillId="0" borderId="19" xfId="1" applyFont="1" applyBorder="1"/>
    <xf numFmtId="0" fontId="3" fillId="0" borderId="19" xfId="1" applyFont="1" applyBorder="1" applyAlignment="1">
      <alignment horizontal="center"/>
    </xf>
    <xf numFmtId="0" fontId="3" fillId="3" borderId="19" xfId="1" applyFont="1" applyFill="1" applyBorder="1" applyAlignment="1">
      <alignment horizontal="center"/>
    </xf>
    <xf numFmtId="0" fontId="3" fillId="0" borderId="19" xfId="1" applyFont="1" applyFill="1" applyBorder="1"/>
    <xf numFmtId="0" fontId="3" fillId="0" borderId="20" xfId="1" applyFont="1" applyFill="1" applyBorder="1"/>
    <xf numFmtId="49" fontId="3" fillId="0" borderId="22" xfId="1" applyNumberFormat="1" applyFont="1" applyBorder="1" applyAlignment="1">
      <alignment horizontal="center"/>
    </xf>
    <xf numFmtId="0" fontId="3" fillId="8" borderId="22" xfId="1" applyFont="1" applyFill="1" applyBorder="1"/>
    <xf numFmtId="43" fontId="3" fillId="0" borderId="0" xfId="1" applyNumberFormat="1" applyFont="1"/>
    <xf numFmtId="43" fontId="3" fillId="0" borderId="0" xfId="162" applyFont="1"/>
    <xf numFmtId="0" fontId="3" fillId="0" borderId="1" xfId="1" applyFont="1" applyFill="1" applyBorder="1"/>
    <xf numFmtId="0" fontId="3" fillId="0" borderId="1" xfId="1" applyFont="1" applyFill="1" applyBorder="1" applyAlignment="1">
      <alignment horizontal="center"/>
    </xf>
    <xf numFmtId="0" fontId="3" fillId="5" borderId="1" xfId="1" applyFont="1" applyFill="1" applyBorder="1"/>
    <xf numFmtId="49" fontId="3" fillId="0" borderId="1" xfId="1" applyNumberFormat="1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5" borderId="4" xfId="0" applyFont="1" applyFill="1" applyBorder="1"/>
    <xf numFmtId="49" fontId="3" fillId="0" borderId="39" xfId="1" applyNumberFormat="1" applyFont="1" applyBorder="1" applyAlignment="1">
      <alignment horizontal="center"/>
    </xf>
    <xf numFmtId="0" fontId="3" fillId="0" borderId="4" xfId="1" quotePrefix="1" applyFont="1" applyBorder="1" applyAlignment="1">
      <alignment horizontal="center"/>
    </xf>
    <xf numFmtId="0" fontId="4" fillId="0" borderId="4" xfId="1" applyFont="1" applyBorder="1"/>
    <xf numFmtId="0" fontId="3" fillId="0" borderId="2" xfId="1" applyFont="1" applyBorder="1"/>
    <xf numFmtId="0" fontId="6" fillId="0" borderId="1" xfId="1" applyFont="1" applyBorder="1"/>
    <xf numFmtId="0" fontId="6" fillId="0" borderId="4" xfId="1" applyFont="1" applyBorder="1"/>
    <xf numFmtId="49" fontId="3" fillId="4" borderId="0" xfId="1" applyNumberFormat="1" applyFont="1" applyFill="1" applyAlignment="1">
      <alignment horizontal="center"/>
    </xf>
    <xf numFmtId="49" fontId="3" fillId="2" borderId="0" xfId="1" applyNumberFormat="1" applyFont="1" applyFill="1" applyAlignment="1">
      <alignment horizontal="center"/>
    </xf>
    <xf numFmtId="0" fontId="3" fillId="0" borderId="4" xfId="1" applyFont="1" applyFill="1" applyBorder="1"/>
    <xf numFmtId="0" fontId="3" fillId="0" borderId="4" xfId="1" applyFont="1" applyFill="1" applyBorder="1" applyAlignment="1">
      <alignment horizontal="center"/>
    </xf>
    <xf numFmtId="49" fontId="3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3" borderId="4" xfId="1" applyFont="1" applyFill="1" applyBorder="1"/>
    <xf numFmtId="49" fontId="3" fillId="3" borderId="4" xfId="1" applyNumberFormat="1" applyFont="1" applyFill="1" applyBorder="1" applyAlignment="1">
      <alignment horizontal="center"/>
    </xf>
    <xf numFmtId="0" fontId="5" fillId="0" borderId="4" xfId="1" applyFont="1" applyBorder="1"/>
    <xf numFmtId="0" fontId="3" fillId="9" borderId="0" xfId="1" applyFont="1" applyFill="1" applyBorder="1"/>
    <xf numFmtId="49" fontId="3" fillId="2" borderId="4" xfId="1" applyNumberFormat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3" fillId="3" borderId="0" xfId="1" applyFont="1" applyFill="1" applyBorder="1"/>
    <xf numFmtId="0" fontId="3" fillId="3" borderId="4" xfId="1" quotePrefix="1" applyFont="1" applyFill="1" applyBorder="1" applyAlignment="1">
      <alignment horizontal="center"/>
    </xf>
    <xf numFmtId="0" fontId="3" fillId="10" borderId="0" xfId="1" applyFont="1" applyFill="1"/>
    <xf numFmtId="0" fontId="3" fillId="10" borderId="0" xfId="1" applyFont="1" applyFill="1" applyBorder="1"/>
    <xf numFmtId="0" fontId="3" fillId="10" borderId="4" xfId="1" applyFont="1" applyFill="1" applyBorder="1"/>
    <xf numFmtId="0" fontId="3" fillId="10" borderId="4" xfId="1" applyFont="1" applyFill="1" applyBorder="1" applyAlignment="1">
      <alignment horizontal="center"/>
    </xf>
    <xf numFmtId="0" fontId="3" fillId="11" borderId="4" xfId="1" applyFont="1" applyFill="1" applyBorder="1" applyAlignment="1">
      <alignment horizontal="center"/>
    </xf>
    <xf numFmtId="0" fontId="3" fillId="12" borderId="4" xfId="0" applyFont="1" applyFill="1" applyBorder="1"/>
    <xf numFmtId="49" fontId="3" fillId="10" borderId="39" xfId="1" applyNumberFormat="1" applyFont="1" applyFill="1" applyBorder="1" applyAlignment="1">
      <alignment horizontal="center"/>
    </xf>
    <xf numFmtId="49" fontId="3" fillId="10" borderId="4" xfId="1" applyNumberFormat="1" applyFont="1" applyFill="1" applyBorder="1" applyAlignment="1">
      <alignment horizontal="center"/>
    </xf>
    <xf numFmtId="0" fontId="3" fillId="0" borderId="38" xfId="1" applyFont="1" applyBorder="1" applyAlignment="1">
      <alignment horizontal="center"/>
    </xf>
    <xf numFmtId="49" fontId="3" fillId="0" borderId="1" xfId="1" applyNumberFormat="1" applyFont="1" applyBorder="1" applyAlignment="1">
      <alignment horizontal="center"/>
    </xf>
    <xf numFmtId="0" fontId="3" fillId="0" borderId="4" xfId="1" applyFont="1" applyBorder="1" applyAlignment="1">
      <alignment horizontal="right"/>
    </xf>
    <xf numFmtId="0" fontId="5" fillId="0" borderId="1" xfId="1" applyFont="1" applyBorder="1"/>
    <xf numFmtId="0" fontId="3" fillId="10" borderId="38" xfId="1" applyFont="1" applyFill="1" applyBorder="1" applyAlignment="1">
      <alignment horizontal="center"/>
    </xf>
    <xf numFmtId="0" fontId="3" fillId="10" borderId="1" xfId="1" applyFont="1" applyFill="1" applyBorder="1" applyAlignment="1">
      <alignment horizontal="center"/>
    </xf>
    <xf numFmtId="0" fontId="3" fillId="10" borderId="1" xfId="1" applyFont="1" applyFill="1" applyBorder="1"/>
    <xf numFmtId="49" fontId="3" fillId="10" borderId="1" xfId="1" applyNumberFormat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10" borderId="3" xfId="1" applyFont="1" applyFill="1" applyBorder="1" applyAlignment="1">
      <alignment horizontal="center"/>
    </xf>
    <xf numFmtId="49" fontId="3" fillId="3" borderId="39" xfId="1" applyNumberFormat="1" applyFont="1" applyFill="1" applyBorder="1" applyAlignment="1">
      <alignment horizontal="center"/>
    </xf>
    <xf numFmtId="0" fontId="14" fillId="3" borderId="0" xfId="1" applyFont="1" applyFill="1"/>
    <xf numFmtId="0" fontId="4" fillId="3" borderId="0" xfId="1" applyFont="1" applyFill="1" applyBorder="1"/>
    <xf numFmtId="0" fontId="3" fillId="0" borderId="3" xfId="1" quotePrefix="1" applyFont="1" applyBorder="1" applyAlignment="1">
      <alignment horizontal="center"/>
    </xf>
    <xf numFmtId="0" fontId="3" fillId="11" borderId="4" xfId="1" applyFont="1" applyFill="1" applyBorder="1"/>
    <xf numFmtId="0" fontId="3" fillId="3" borderId="3" xfId="1" quotePrefix="1" applyFont="1" applyFill="1" applyBorder="1" applyAlignment="1">
      <alignment horizontal="center"/>
    </xf>
    <xf numFmtId="0" fontId="3" fillId="10" borderId="3" xfId="1" quotePrefix="1" applyFont="1" applyFill="1" applyBorder="1" applyAlignment="1">
      <alignment horizontal="center"/>
    </xf>
    <xf numFmtId="0" fontId="3" fillId="13" borderId="0" xfId="1" applyFont="1" applyFill="1"/>
    <xf numFmtId="0" fontId="3" fillId="13" borderId="0" xfId="1" applyFont="1" applyFill="1" applyBorder="1"/>
    <xf numFmtId="0" fontId="3" fillId="13" borderId="4" xfId="1" applyFont="1" applyFill="1" applyBorder="1"/>
    <xf numFmtId="0" fontId="3" fillId="13" borderId="3" xfId="1" applyFont="1" applyFill="1" applyBorder="1" applyAlignment="1">
      <alignment horizontal="center"/>
    </xf>
    <xf numFmtId="0" fontId="3" fillId="13" borderId="4" xfId="1" applyFont="1" applyFill="1" applyBorder="1" applyAlignment="1">
      <alignment horizontal="center"/>
    </xf>
    <xf numFmtId="49" fontId="3" fillId="13" borderId="4" xfId="1" applyNumberFormat="1" applyFont="1" applyFill="1" applyBorder="1" applyAlignment="1">
      <alignment horizontal="center"/>
    </xf>
    <xf numFmtId="0" fontId="3" fillId="14" borderId="4" xfId="1" applyFont="1" applyFill="1" applyBorder="1"/>
    <xf numFmtId="0" fontId="3" fillId="14" borderId="4" xfId="1" applyFont="1" applyFill="1" applyBorder="1" applyAlignment="1">
      <alignment horizontal="center"/>
    </xf>
    <xf numFmtId="0" fontId="3" fillId="15" borderId="4" xfId="0" applyFont="1" applyFill="1" applyBorder="1"/>
    <xf numFmtId="0" fontId="14" fillId="0" borderId="4" xfId="1" applyFont="1" applyBorder="1"/>
    <xf numFmtId="0" fontId="3" fillId="16" borderId="0" xfId="1" applyFont="1" applyFill="1"/>
    <xf numFmtId="0" fontId="3" fillId="16" borderId="0" xfId="1" applyFont="1" applyFill="1" applyBorder="1"/>
    <xf numFmtId="0" fontId="3" fillId="16" borderId="4" xfId="1" applyFont="1" applyFill="1" applyBorder="1"/>
    <xf numFmtId="0" fontId="3" fillId="16" borderId="3" xfId="1" applyFont="1" applyFill="1" applyBorder="1" applyAlignment="1">
      <alignment horizontal="center"/>
    </xf>
    <xf numFmtId="0" fontId="3" fillId="17" borderId="4" xfId="1" applyFont="1" applyFill="1" applyBorder="1" applyAlignment="1">
      <alignment horizontal="center"/>
    </xf>
    <xf numFmtId="0" fontId="3" fillId="18" borderId="4" xfId="0" applyFont="1" applyFill="1" applyBorder="1"/>
    <xf numFmtId="0" fontId="3" fillId="16" borderId="4" xfId="1" applyFont="1" applyFill="1" applyBorder="1" applyAlignment="1">
      <alignment horizontal="center"/>
    </xf>
    <xf numFmtId="49" fontId="3" fillId="16" borderId="4" xfId="1" applyNumberFormat="1" applyFont="1" applyFill="1" applyBorder="1" applyAlignment="1">
      <alignment horizontal="center"/>
    </xf>
    <xf numFmtId="17" fontId="3" fillId="0" borderId="0" xfId="1" applyNumberFormat="1" applyFont="1" applyBorder="1" applyAlignment="1">
      <alignment horizontal="left"/>
    </xf>
    <xf numFmtId="14" fontId="3" fillId="0" borderId="0" xfId="1" applyNumberFormat="1" applyFont="1"/>
    <xf numFmtId="0" fontId="4" fillId="3" borderId="4" xfId="1" applyFont="1" applyFill="1" applyBorder="1" applyAlignment="1">
      <alignment horizontal="right"/>
    </xf>
    <xf numFmtId="0" fontId="15" fillId="0" borderId="0" xfId="1" applyFont="1" applyAlignment="1">
      <alignment horizontal="center"/>
    </xf>
    <xf numFmtId="0" fontId="15" fillId="0" borderId="0" xfId="1" applyFont="1" applyBorder="1" applyAlignment="1">
      <alignment horizontal="center"/>
    </xf>
    <xf numFmtId="17" fontId="15" fillId="0" borderId="1" xfId="1" applyNumberFormat="1" applyFont="1" applyBorder="1" applyAlignment="1">
      <alignment horizontal="center"/>
    </xf>
    <xf numFmtId="0" fontId="15" fillId="19" borderId="5" xfId="1" applyFont="1" applyFill="1" applyBorder="1" applyAlignment="1">
      <alignment horizontal="center"/>
    </xf>
    <xf numFmtId="0" fontId="15" fillId="19" borderId="0" xfId="1" applyFont="1" applyFill="1" applyBorder="1" applyAlignment="1">
      <alignment horizontal="center"/>
    </xf>
    <xf numFmtId="0" fontId="15" fillId="19" borderId="3" xfId="1" applyFont="1" applyFill="1" applyBorder="1" applyAlignment="1">
      <alignment horizontal="center"/>
    </xf>
    <xf numFmtId="49" fontId="15" fillId="19" borderId="40" xfId="1" applyNumberFormat="1" applyFont="1" applyFill="1" applyBorder="1" applyAlignment="1">
      <alignment horizontal="center"/>
    </xf>
    <xf numFmtId="49" fontId="15" fillId="19" borderId="3" xfId="1" applyNumberFormat="1" applyFont="1" applyFill="1" applyBorder="1" applyAlignment="1">
      <alignment horizontal="center"/>
    </xf>
    <xf numFmtId="49" fontId="15" fillId="19" borderId="4" xfId="1" applyNumberFormat="1" applyFont="1" applyFill="1" applyBorder="1" applyAlignment="1">
      <alignment horizontal="center"/>
    </xf>
    <xf numFmtId="0" fontId="15" fillId="19" borderId="4" xfId="1" applyFont="1" applyFill="1" applyBorder="1" applyAlignment="1">
      <alignment horizontal="center"/>
    </xf>
    <xf numFmtId="0" fontId="3" fillId="0" borderId="4" xfId="1" applyFont="1" applyBorder="1" applyAlignment="1">
      <alignment horizontal="center" vertical="center"/>
    </xf>
    <xf numFmtId="0" fontId="14" fillId="8" borderId="22" xfId="1" applyFont="1" applyFill="1" applyBorder="1"/>
    <xf numFmtId="0" fontId="4" fillId="0" borderId="22" xfId="1" applyFont="1" applyFill="1" applyBorder="1" applyAlignment="1">
      <alignment horizontal="center"/>
    </xf>
    <xf numFmtId="49" fontId="14" fillId="2" borderId="21" xfId="1" applyNumberFormat="1" applyFont="1" applyFill="1" applyBorder="1" applyAlignment="1">
      <alignment horizontal="center"/>
    </xf>
    <xf numFmtId="0" fontId="14" fillId="2" borderId="22" xfId="1" applyFont="1" applyFill="1" applyBorder="1"/>
    <xf numFmtId="0" fontId="14" fillId="2" borderId="22" xfId="1" applyFont="1" applyFill="1" applyBorder="1" applyAlignment="1">
      <alignment horizontal="center"/>
    </xf>
    <xf numFmtId="0" fontId="14" fillId="7" borderId="22" xfId="0" applyFont="1" applyFill="1" applyBorder="1" applyAlignment="1">
      <alignment horizontal="center"/>
    </xf>
    <xf numFmtId="0" fontId="14" fillId="0" borderId="22" xfId="1" applyFont="1" applyFill="1" applyBorder="1"/>
    <xf numFmtId="0" fontId="14" fillId="0" borderId="23" xfId="1" applyFont="1" applyFill="1" applyBorder="1"/>
    <xf numFmtId="0" fontId="14" fillId="0" borderId="0" xfId="1" applyFont="1"/>
    <xf numFmtId="0" fontId="14" fillId="2" borderId="22" xfId="1" quotePrefix="1" applyFont="1" applyFill="1" applyBorder="1" applyAlignment="1">
      <alignment horizontal="center"/>
    </xf>
    <xf numFmtId="0" fontId="14" fillId="0" borderId="22" xfId="1" applyFont="1" applyBorder="1"/>
    <xf numFmtId="0" fontId="3" fillId="3" borderId="22" xfId="1" applyNumberFormat="1" applyFont="1" applyFill="1" applyBorder="1" applyAlignment="1">
      <alignment horizontal="center"/>
    </xf>
    <xf numFmtId="2" fontId="3" fillId="3" borderId="22" xfId="1" applyNumberFormat="1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3" fillId="0" borderId="22" xfId="1" applyNumberFormat="1" applyFont="1" applyBorder="1" applyAlignment="1">
      <alignment horizontal="center"/>
    </xf>
    <xf numFmtId="165" fontId="3" fillId="0" borderId="28" xfId="0" applyNumberFormat="1" applyFont="1" applyFill="1" applyBorder="1" applyAlignment="1" applyProtection="1">
      <alignment horizontal="center"/>
    </xf>
    <xf numFmtId="2" fontId="14" fillId="3" borderId="22" xfId="1" applyNumberFormat="1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0" borderId="0" xfId="1" applyFont="1" applyFill="1"/>
    <xf numFmtId="0" fontId="6" fillId="2" borderId="22" xfId="1" applyFont="1" applyFill="1" applyBorder="1"/>
    <xf numFmtId="2" fontId="3" fillId="2" borderId="22" xfId="1" applyNumberFormat="1" applyFont="1" applyFill="1" applyBorder="1" applyAlignment="1">
      <alignment horizontal="center"/>
    </xf>
    <xf numFmtId="0" fontId="3" fillId="0" borderId="34" xfId="1" applyFont="1" applyFill="1" applyBorder="1"/>
    <xf numFmtId="166" fontId="3" fillId="3" borderId="22" xfId="1" applyNumberFormat="1" applyFont="1" applyFill="1" applyBorder="1" applyAlignment="1">
      <alignment horizontal="center"/>
    </xf>
    <xf numFmtId="166" fontId="3" fillId="2" borderId="22" xfId="1" applyNumberFormat="1" applyFont="1" applyFill="1" applyBorder="1" applyAlignment="1">
      <alignment horizontal="center"/>
    </xf>
    <xf numFmtId="166" fontId="14" fillId="2" borderId="22" xfId="1" applyNumberFormat="1" applyFont="1" applyFill="1" applyBorder="1" applyAlignment="1">
      <alignment horizontal="center"/>
    </xf>
    <xf numFmtId="166" fontId="3" fillId="0" borderId="22" xfId="1" applyNumberFormat="1" applyFont="1" applyBorder="1" applyAlignment="1">
      <alignment horizontal="center"/>
    </xf>
    <xf numFmtId="166" fontId="3" fillId="0" borderId="34" xfId="1" applyNumberFormat="1" applyFont="1" applyFill="1" applyBorder="1" applyAlignment="1">
      <alignment horizontal="center"/>
    </xf>
    <xf numFmtId="166" fontId="3" fillId="0" borderId="22" xfId="1" applyNumberFormat="1" applyFont="1" applyFill="1" applyBorder="1" applyAlignment="1">
      <alignment horizontal="center"/>
    </xf>
    <xf numFmtId="166" fontId="3" fillId="0" borderId="24" xfId="1" applyNumberFormat="1" applyFont="1" applyBorder="1" applyAlignment="1">
      <alignment horizontal="center"/>
    </xf>
    <xf numFmtId="166" fontId="3" fillId="0" borderId="19" xfId="1" applyNumberFormat="1" applyFont="1" applyBorder="1" applyAlignment="1">
      <alignment horizontal="center"/>
    </xf>
    <xf numFmtId="166" fontId="3" fillId="0" borderId="28" xfId="0" applyNumberFormat="1" applyFont="1" applyFill="1" applyBorder="1" applyAlignment="1" applyProtection="1">
      <alignment horizontal="center"/>
    </xf>
    <xf numFmtId="2" fontId="3" fillId="0" borderId="22" xfId="1" applyNumberFormat="1" applyFont="1" applyFill="1" applyBorder="1" applyAlignment="1">
      <alignment horizontal="center"/>
    </xf>
    <xf numFmtId="0" fontId="3" fillId="0" borderId="0" xfId="1" applyFont="1" applyFill="1"/>
    <xf numFmtId="0" fontId="6" fillId="0" borderId="22" xfId="1" applyFont="1" applyFill="1" applyBorder="1"/>
    <xf numFmtId="0" fontId="5" fillId="0" borderId="22" xfId="1" applyFont="1" applyFill="1" applyBorder="1"/>
    <xf numFmtId="0" fontId="3" fillId="0" borderId="42" xfId="1" applyFont="1" applyFill="1" applyBorder="1"/>
    <xf numFmtId="0" fontId="3" fillId="0" borderId="43" xfId="1" applyFont="1" applyFill="1" applyBorder="1"/>
    <xf numFmtId="0" fontId="3" fillId="0" borderId="24" xfId="0" applyFont="1" applyFill="1" applyBorder="1" applyAlignment="1" applyProtection="1"/>
    <xf numFmtId="0" fontId="3" fillId="0" borderId="10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41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49" fontId="3" fillId="0" borderId="15" xfId="1" applyNumberFormat="1" applyFont="1" applyBorder="1" applyAlignment="1">
      <alignment horizontal="center" vertical="center" wrapText="1"/>
    </xf>
    <xf numFmtId="49" fontId="3" fillId="0" borderId="16" xfId="1" applyNumberFormat="1" applyFont="1" applyBorder="1" applyAlignment="1">
      <alignment horizontal="center" vertical="center" wrapText="1"/>
    </xf>
    <xf numFmtId="49" fontId="3" fillId="0" borderId="17" xfId="1" applyNumberFormat="1" applyFont="1" applyBorder="1" applyAlignment="1">
      <alignment horizontal="center" vertical="center" wrapText="1"/>
    </xf>
    <xf numFmtId="0" fontId="3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</cellXfs>
  <cellStyles count="191">
    <cellStyle name="Comma" xfId="162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  <cellStyle name="Normal 2" xfId="1"/>
  </cellStyles>
  <dxfs count="1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166" formatCode="[$-107041E]d\ mmm\ 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166" formatCode="[$-107041E]d\ mmm\ yy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166" formatCode="[$-107041E]d\ mmm\ 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166" formatCode="[$-107041E]d\ mmm\ yy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ngsana New"/>
        <scheme val="none"/>
      </font>
      <numFmt numFmtId="22" formatCode="mmm\-yy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165" formatCode="[$-409]d\-mmm\-yy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166" formatCode="[$-107041E]d\ mmm\ yy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166" formatCode="[$-107041E]d\ mmm\ yy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ngsana New"/>
        <scheme val="none"/>
      </font>
      <numFmt numFmtId="22" formatCode="mmm\-yy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rati Srichawla" refreshedDate="42420.928664236111" createdVersion="4" refreshedVersion="4" minRefreshableVersion="3" recordCount="173">
  <cacheSource type="worksheet">
    <worksheetSource ref="A1:V145" sheet="ข้อมูล"/>
  </cacheSource>
  <cacheFields count="21">
    <cacheField name="ลำดับ" numFmtId="49">
      <sharedItems containsBlank="1"/>
    </cacheField>
    <cacheField name="ชื่อลูกค้า" numFmtId="0">
      <sharedItems containsBlank="1" count="115">
        <s v="สหร่วมวัสดุก่อสร้าง"/>
        <s v="บริษัท วันเอเซีย จำกัด"/>
        <s v="บริษัท หลักทรัพย์จัดการกองทุนกสิกรไทย จำกัด"/>
        <s v="บริษัท ชีวา คอร์ปอเรชั่น จำกัด"/>
        <s v="บริษัท ไทยซัมซุงอิเลคโทรนิคส์ จำกัด"/>
        <s v="บริษัท บางกอก ออโต้พาร์ท จำกัด"/>
        <s v="นิติบุคคลอาคารชุด สาธรการ์เด้น"/>
        <s v="CJ GLS (THAILAND) CO.,LTD."/>
        <s v="บริษัท เจ ทวิน จำกัด"/>
        <s v="บริษัท แอกซ่า แอสซิสแต้นซ์ จำกัด"/>
        <s v="บริษัท แอดวานซ์ แมคคานิคส์ จำกัด"/>
        <s v="กรกานต์ อพาร์ทเม้นท์"/>
        <s v="บริษัท ฮอนด้า สมุทรปราการ จำกัด"/>
        <s v="นิติบุคคลอาคารชุด รัชดาซิตี้ 18"/>
        <s v="บริษัท สิริพัช เอสเตทวัน จำกัด"/>
        <s v="บริษัท หลักทรัพย์ เมย์แบงก์ กิมเอ็ง (ประเทศไทย) จำกัด (มหาชน)"/>
        <s v="บริษัท หลักทรัพย์ กิมเอ็ง (ประเทศไทย) จำกัด (มหาชน)"/>
        <s v="บริษัท หลักทรัพย์ กิมเอ็ง  สาขา ศรีนครินทร์"/>
        <s v="บริษัท หลักทรัพย์ กิมเอ็ง  สาขา กิมเอ็งอโศก)"/>
        <s v="หจก.เอ เค มาร์เก็ตติ้ง บุ๊คกิ้ง เซอร์วิส"/>
        <s v="บริษัท เจนชวัล จำกัด"/>
        <s v="บริษัท ทีเอสแอล เอเซีย จำกัด"/>
        <s v="นส.ชุติกาญจน์  เปลี่ยนโชค"/>
        <s v="บริษัท ดับเบิลยูพีจี ซีแอนด์ซี (ประเทศไทย) จำกัด"/>
        <s v="บริษัท ดับเบิลยูพีจี (ประเทศไทย) จำกัด"/>
        <s v="สถานรับเลี้ยงเด็กเรนโบว์แลนด์"/>
        <s v="บริษัท กันตนา โพสท์ โปรดักชั่น (ไทยแลนด์) จำกัด"/>
        <s v="บริษัท กันตนา ซาวด์ สตูดิโอ จำกัด"/>
        <s v="บริษัท กันตนา โปรดักชั่น จำกัด"/>
        <s v="บริษัท คอนเฟอร์เรนท์ โซลูชั่น จำกัด"/>
        <s v="บริษัท ทรู ฮอลิเดย์ (ไทยแลนด์) จำกัด"/>
        <s v="บริษัท ช้างทูนหัว จำกัด"/>
        <s v="บริษัท ที.เอ.ซี.คอนซูเมอร์ จำกัด"/>
        <s v="ห้างหุ้นส่วนจำกัด ธารทอง เอ็นเตอร์ไพรส์"/>
        <s v="บริษัท ยูนิค คอร์เปอเรชั่น (ประเทศไทย) จำกัด"/>
        <s v="บริษัท ยูนิตี้ คอมเมอร์เซียล จำกัด"/>
        <s v="บริษัท สเพียร์มาสเตอร์ จำกัด"/>
        <s v="สถานีตำรวจนครบาลเตาปูน"/>
        <s v="บริษัท หลุยส์ กรุ๊ป 14 จำกัด"/>
        <s v="โรงเรียนภาษาอังกฤษอามิตร"/>
        <s v="บริษัท ไอเทค จำกัด"/>
        <s v="โรงเรียนภาษาต่างประเทศอินลิงกัว พระราม 2"/>
        <s v="โรงเรียนภาษาต่างประเทศอินลิงกัว บางนา"/>
        <s v="โรงเรียนภาษาต่างประเทศอินลิงกัว ปิ่นเกล้า"/>
        <s v="โรงเรียนภาษาต่างประเทศอินลิงกัว บางกะปิ"/>
        <s v="โรงเรียนภาษาต่างประเทศอินลิงกัว ฟิวเจอร์รังสิต"/>
        <s v="โรงเรียนภาษาต่างประเทศอินลิงกัว บางแค"/>
        <s v="โรงเรียนภาษาต่างประเทศอินลิงกัว เอสเพอร์นาส"/>
        <s v="โรงเรียนภาษาต่างประเทศอินลิงกัว เมเจอร์รัชโยธิน"/>
        <s v="โรงเรียนภาษาต่างประเทศอินลิงกัว แจ้งวัฒนะ"/>
        <s v="โรงเรียนภาษาต่างประเทศอินลิงกัว สาขาพาราไดส์พาร์ค"/>
        <s v="โรงเรียนภาษาต่างประเทศอินลิงกัว สาขาแฟชั่นไอส์แลนด์"/>
        <s v="โรงเรียนภาษาต่างประเทศอินลิงกัว สาขาเซ็นทรัลพระราม 3"/>
        <s v="โรงเรียนภาษาต่างประเทศอินลิงกัว สาขาเซ็นทรัล รัตนาธิเบศน์"/>
        <s v="โรงเรียนภาษาต่างประเทศอินลิงกัว สาขาสยามพารากอน"/>
        <s v="โรงเรียนภาษาต่างประเทศอินลิงกัว สาขาซีคอนบางแค"/>
        <s v="โรงเรียนสตาร์เมคเกอร์ สาขารัชโยธิน"/>
        <s v="โรงเรียนสตาร์เมคเกอร์ เซ็นทรัลซิตี้ทาวเวอน์ สาขาบางนา"/>
        <s v="โรงเรียนสตาร์เมคเกอร์ สาขาพารากอน"/>
        <s v="โรงเรียนสตาร์เมคเกอร์ สาขาแจ้งวัฒนะ"/>
        <s v="โรงเรียนสตาร์เมคเกอร์ สาขาเดอะมอลล์งามวงศ์วาน"/>
        <s v="ECC (THAILAND) สาขาแจ้งวัฒนะ"/>
        <s v="ECC (THAILAND) สาขาศรีนครินทร์"/>
        <s v="ECC (THAILAND) สาขาบิ๊กซีลาดพร้าว"/>
        <s v="ECC (THAILAND) สาขาเดอะมอลล์บางแค"/>
        <s v="ECC (THAILAND) สาขาเซ็นทรัลซิตี้บางนา"/>
        <s v="ECC (THAILAND) สาขาเซ็นทรัลปิ่นเกล้า"/>
        <s v="ECC (THAILAND) สาขาเซ็นทรัลพระราม 2"/>
        <s v="ECC (THAILAND) สาขาเซ็นทรัลพลาซ่ารัชดา พระราม 3"/>
        <s v="ECC (THAILAND) สาขาฟิวเจอร์ปาร์ครังสิต"/>
        <s v="ECC (THAILAND) สาขาเดอะมอลล์งามวงศ์วาน"/>
        <s v="ECC (THAILAND) สาขาปากน้ำ"/>
        <s v="ECC (THAILAND) สาขาเซ็นทรัลรัตนาธิเบศน์"/>
        <s v="ECC (THAILAND) สาขาโลตัสปิ่นเกล้า"/>
        <s v="ECC (THAILAND) สาขาโลตัสสุขาภิบาล 1"/>
        <s v="ECC (THAILAND) สาขาเดอะมอลล์ท่าพระ"/>
        <s v="ECC (THAILAND) สาขาเดอะมอลล์บางกะปิ"/>
        <s v="ECC (THAILAND) สาขาแฟชั่นไอส์แลนด์"/>
        <s v="ECC (THAILAND) สาขาสยามพารากอน"/>
        <s v="ECC (THAILAND) สาขาซีคอนบางแค"/>
        <s v="ECC (THAILAND) สาขา CHIPANKO"/>
        <s v="Tutor House (สาขาปิ่นเกล้า)"/>
        <s v="Tutor House (สาขาโลตัสศรีนครินทร์)"/>
        <s v="Tutor House (สาขาบางแค)"/>
        <s v="Tutor House (สาขาประชาอุทิศ)"/>
        <s v="โรงเรียนอบรมคอมพิวเตอร์นักบริหาร"/>
        <s v="บริษัท เดอะ คอร์เปอเรท เวิลด์ จำกัด"/>
        <s v="EDUWORLD สาขาเซ็นทรัลปิ่นเกล้า"/>
        <s v="EDUWORLD สาขาจามจุรี สแควร์"/>
        <s v="NEW EDUCATION WORLD สาขาเสรีเซ็นเตอร์"/>
        <s v="NEW EDUCATION WORLD สาขาลาดกระบัง"/>
        <s v="ห้างหุ้นส่วนจำกัด เอเซียการปัก"/>
        <s v="บริษัท แคนดี้ แดนดี้ จำกัด"/>
        <s v="บริษัท ซี.อาร์.ซี ซีเคียวริตี้ เซอร์วิส จำกัด"/>
        <s v="มหวิทยาลัยเทคโนโลยีธัญบุรี "/>
        <s v="กองประชาสัมพันธ์มหาวิทยาลัยเทคโนโลยีธัญบุรี"/>
        <s v="บริษัท ONE ATOM 2000 จำกัด"/>
        <s v="เทพลีลา คอนโดทาวน์ อาคาร เอ,ซี,ดี,อี"/>
        <s v="สำนักงานกฎหมาย แสงนิติ"/>
        <s v="สมาคมธุรกิจการถ่ายภาพ"/>
        <s v="Accretive Talent for Japan Limit "/>
        <s v="บริษัท ทัม เอ็น ทัมส์ โฮลดิ้งส์ จำกัด"/>
        <s v="บริษัท แม็ทซ์ เฮ้าส์ จำกัด"/>
        <s v="บริษัท สหไทย เทอร์มินอล จำกัด"/>
        <s v="กรมแพทย์ทหารเรือ"/>
        <s v="บริษัท ไทยบลูวินด์ จำกัด"/>
        <s v="บริษัท ว่องไว โซลูชั่น จำกัด"/>
        <s v="บริษัท พีเพิลมีเดีย จำกัด"/>
        <s v="บริษัท พี.บีเวอร์เอช จำกัด"/>
        <s v="บริษัท ไทยคูณ แบรนด์เอจ จำกัด"/>
        <s v="บริษัท อมร มูฟวี่ จำกัด"/>
        <s v="บริษัท โปร คัลเลอร์ แลบ จำกัด"/>
        <s v="บริษัท ทาบูล่า (ประเทศไทย) จำกัด"/>
        <s v="สถานีตำรวจนครบาลดุสิต"/>
        <m/>
      </sharedItems>
    </cacheField>
    <cacheField name="รหัสลูกค้า" numFmtId="0">
      <sharedItems containsBlank="1" count="112">
        <s v="11R1443"/>
        <s v="11C6565"/>
        <s v="11R1422"/>
        <s v="11R1442"/>
        <s v="11R1003"/>
        <s v="11R5706"/>
        <s v="11R1452"/>
        <s v="11R1423"/>
        <s v="11R1431"/>
        <s v="11R1433"/>
        <s v="11R1156"/>
        <s v="11R1348"/>
        <s v="11R1476"/>
        <s v="11R1469"/>
        <s v="11R1595"/>
        <s v="11R1115"/>
        <s v="11R1481"/>
        <s v="11R1528"/>
        <s v="11R1441"/>
        <s v="11R5701"/>
        <s v="11R1386"/>
        <s v="11R1574"/>
        <s v="11R1221"/>
        <s v="11R1303"/>
        <s v="11R1591"/>
        <s v="11R1501"/>
        <s v="11R1343"/>
        <s v="11R1426"/>
        <s v="11R1414"/>
        <s v="11R1428"/>
        <s v="11C6449"/>
        <s v="11R1420"/>
        <s v="11R1435"/>
        <s v="11C6441"/>
        <s v="11R1337"/>
        <s v="11R1432"/>
        <s v="11R1310"/>
        <s v="11R1504"/>
        <s v="11R1254"/>
        <s v="11R1280"/>
        <s v="11R1279"/>
        <s v="11R1281"/>
        <s v="11R1289"/>
        <s v="11R1336"/>
        <s v="11R1419"/>
        <s v="11R1460"/>
        <s v="11R1474"/>
        <s v="11R1523"/>
        <s v="11R1548"/>
        <s v="11R1551"/>
        <s v="11R1547"/>
        <s v="11R1550"/>
        <s v="11R1581"/>
        <s v="11R1461"/>
        <s v="11R1471"/>
        <s v="11R1487"/>
        <s v="11R1508"/>
        <s v="11R1546"/>
        <s v="11R1477"/>
        <s v="11R1478"/>
        <s v="11R1517"/>
        <s v="11R1532"/>
        <s v="11R1535"/>
        <s v="11R1534"/>
        <s v="11R1543"/>
        <s v="11R1542"/>
        <s v="11R1531"/>
        <s v="11R1545"/>
        <s v="11R1540"/>
        <s v="11R1530"/>
        <s v="11R1541"/>
        <s v="11R1537"/>
        <s v="11R1533"/>
        <s v="11R1539"/>
        <s v="11R1544"/>
        <s v="11R1569"/>
        <s v="11R1576"/>
        <s v="11R5704"/>
        <s v="11R1514"/>
        <s v="11R1515"/>
        <s v="11R1559"/>
        <s v="11R1562"/>
        <s v="11R1272"/>
        <s v="11R1270"/>
        <s v="11R1552"/>
        <s v="11R1553"/>
        <s v="11R1590"/>
        <s v="11R1588"/>
        <s v="11R1444"/>
        <s v="11R1445"/>
        <s v="11R1455"/>
        <s v="11R1502"/>
        <s v="11R1567"/>
        <s v="11R1448"/>
        <s v="11R1489"/>
        <s v="11R1580"/>
        <s v="11R1577"/>
        <s v="11R1579"/>
        <s v="11R1582"/>
        <s v="11R1583"/>
        <s v="11R1585"/>
        <s v="11R1586"/>
        <s v="11R1587"/>
        <s v="11R1589"/>
        <s v="11R1596"/>
        <s v="11R5705"/>
        <s v="11R5801"/>
        <s v="11C5713"/>
        <s v="11R5802"/>
        <s v="11R5806"/>
        <s v="11R1316"/>
        <m/>
      </sharedItems>
    </cacheField>
    <cacheField name="พนักงาน ขาย" numFmtId="0">
      <sharedItems containsBlank="1" count="3">
        <s v="Kirati"/>
        <s v="Rungthum"/>
        <m/>
      </sharedItems>
    </cacheField>
    <cacheField name="ประเภทสัญญา" numFmtId="0">
      <sharedItems containsBlank="1" count="3">
        <s v="rental"/>
        <s v="TSC"/>
        <m/>
      </sharedItems>
    </cacheField>
    <cacheField name="ปีที่ทำสัญญา" numFmtId="0">
      <sharedItems containsString="0" containsBlank="1" containsNumber="1" containsInteger="1" minValue="15" maxValue="16"/>
    </cacheField>
    <cacheField name="สัญญาเลขที่" numFmtId="0">
      <sharedItems containsNonDate="0" containsString="0" containsBlank="1" count="1">
        <m/>
      </sharedItems>
    </cacheField>
    <cacheField name="บริษัท" numFmtId="0">
      <sharedItems containsBlank="1"/>
    </cacheField>
    <cacheField name="ส่วนงาน" numFmtId="0">
      <sharedItems containsBlank="1" count="3">
        <s v="เอกชน"/>
        <s v="ราชการ"/>
        <m/>
      </sharedItems>
    </cacheField>
    <cacheField name="ที่อยู่" numFmtId="0">
      <sharedItems containsBlank="1"/>
    </cacheField>
    <cacheField name="Column1" numFmtId="0">
      <sharedItems containsBlank="1"/>
    </cacheField>
    <cacheField name="เบอร์โทรสาร" numFmtId="0">
      <sharedItems containsBlank="1"/>
    </cacheField>
    <cacheField name="ยี่ห้อ" numFmtId="0">
      <sharedItems containsBlank="1" count="6">
        <s v="Samsung"/>
        <s v="Fuji Xerox "/>
        <s v="Lexmark"/>
        <s v="TOSHIBA"/>
        <s v="Konica Minolta"/>
        <m/>
      </sharedItems>
    </cacheField>
    <cacheField name="จำนวน " numFmtId="0">
      <sharedItems containsString="0" containsBlank="1" containsNumber="1" containsInteger="1" minValue="1" maxValue="1"/>
    </cacheField>
    <cacheField name="รุ่น" numFmtId="0">
      <sharedItems containsBlank="1" count="22">
        <s v="SCX-6545 N"/>
        <s v="M455DF"/>
        <s v="SCX-5637FR"/>
        <s v=" M455DF"/>
        <s v="SCX-5635FN"/>
        <s v="MX711"/>
        <s v="E-2007"/>
        <s v="MX511DE"/>
        <s v="SL-M4070FR"/>
        <s v="SCX-6322DN"/>
        <s v="Xerox S2010"/>
        <s v="DCSC2020"/>
        <s v=" E-167"/>
        <s v="DPM355DF-S"/>
        <s v="MX364DN"/>
        <s v=" E-160"/>
        <s v=" DI-152"/>
        <s v="E-161"/>
        <s v="Xerox 2220TH"/>
        <s v="MX310DN"/>
        <s v=" E-181"/>
        <m/>
      </sharedItems>
    </cacheField>
    <cacheField name="รุ่น2" numFmtId="0">
      <sharedItems containsNonDate="0" containsString="0" containsBlank="1"/>
    </cacheField>
    <cacheField name="หมายเลขเครื่อง" numFmtId="0">
      <sharedItems containsBlank="1" containsMixedTypes="1" containsNumber="1" containsInteger="1" minValue="13837" maxValue="21746505"/>
    </cacheField>
    <cacheField name="เวลาของสัญญา (เดือน)" numFmtId="0">
      <sharedItems containsBlank="1" containsMixedTypes="1" containsNumber="1" containsInteger="1" minValue="0" maxValue="47"/>
    </cacheField>
    <cacheField name="อัตราค่าเช่า  (บาท)" numFmtId="0">
      <sharedItems containsString="0" containsBlank="1" containsNumber="1" minValue="0" maxValue="5040" count="27">
        <n v="4200"/>
        <m/>
        <n v="2200"/>
        <n v="3400"/>
        <n v="3200"/>
        <n v="3800"/>
        <n v="800"/>
        <n v="1800"/>
        <n v="1900"/>
        <n v="1140"/>
        <n v="1500"/>
        <n v="2000"/>
        <n v="4500"/>
        <n v="700"/>
        <n v="2800.0000000000005"/>
        <n v="2500"/>
        <n v="4100"/>
        <n v="5000"/>
        <n v="5040"/>
        <n v="0"/>
        <n v="2800"/>
        <n v="1950"/>
        <n v="2400"/>
        <n v="2250"/>
        <n v="1000"/>
        <n v="1400"/>
        <n v="3000"/>
      </sharedItems>
    </cacheField>
    <cacheField name="ถ่ายเอกสารฟรี (แผ่น)" numFmtId="0">
      <sharedItems containsString="0" containsBlank="1" containsNumber="1" containsInteger="1" minValue="0" maxValue="12000"/>
    </cacheField>
    <cacheField name="ส่วนเกิน(บาท)" numFmtId="0">
      <sharedItems containsString="0" containsBlank="1" containsNumber="1" minValue="0.3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irati Srichawla" refreshedDate="42421.658211921298" createdVersion="4" refreshedVersion="4" minRefreshableVersion="3" recordCount="175">
  <cacheSource type="worksheet">
    <worksheetSource name="Table178"/>
  </cacheSource>
  <cacheFields count="26">
    <cacheField name="ลำดับ" numFmtId="49">
      <sharedItems containsBlank="1"/>
    </cacheField>
    <cacheField name="ชื่อลูกค้า" numFmtId="0">
      <sharedItems containsBlank="1" count="115">
        <s v="สหร่วมวัสดุก่อสร้าง"/>
        <s v="บริษัท วันเอเซีย จำกัด"/>
        <s v="บริษัท หลักทรัพย์จัดการกองทุนกสิกรไทย จำกัด"/>
        <s v="บริษัท ชีวา คอร์ปอเรชั่น จำกัด"/>
        <s v="บริษัท ไทยซัมซุงอิเลคโทรนิคส์ จำกัด"/>
        <s v="บริษัท บางกอก ออโต้พาร์ท จำกัด"/>
        <s v="นิติบุคคลอาคารชุด สาธรการ์เด้น"/>
        <s v="CJ GLS (THAILAND) CO.,LTD."/>
        <s v="บริษัท เจ ทวิน จำกัด"/>
        <s v="บริษัท แอกซ่า แอสซิสแต้นซ์ จำกัด"/>
        <s v="บริษัท แอดวานซ์ แมคคานิคส์ จำกัด"/>
        <s v="กรกานต์ อพาร์ทเม้นท์"/>
        <s v="บริษัท ฮอนด้า สมุทรปราการ จำกัด"/>
        <s v="นิติบุคคลอาคารชุด รัชดาซิตี้ 18"/>
        <s v="บริษัท สิริพัช เอสเตทวัน จำกัด"/>
        <s v="บริษัท หลักทรัพย์ เมย์แบงก์ กิมเอ็ง (ประเทศไทย) จำกัด (มหาชน)"/>
        <s v="บริษัท หลักทรัพย์ กิมเอ็ง (ประเทศไทย) จำกัด (มหาชน)"/>
        <s v="บริษัท หลักทรัพย์ กิมเอ็ง  สาขา ศรีนครินทร์"/>
        <s v="บริษัท หลักทรัพย์ กิมเอ็ง  สาขา กิมเอ็งอโศก)"/>
        <s v="หจก.เอ เค มาร์เก็ตติ้ง บุ๊คกิ้ง เซอร์วิส"/>
        <s v="บริษัท เจนชวัล จำกัด"/>
        <s v="บริษัท ทีเอสแอล เอเซีย จำกัด"/>
        <s v="นส.ชุติกาญจน์  เปลี่ยนโชค"/>
        <s v="บริษัท ดับเบิลยูพีจี ซีแอนด์ซี (ประเทศไทย) จำกัด"/>
        <s v="บริษัท ดับเบิลยูพีจี (ประเทศไทย) จำกัด"/>
        <s v="สถานรับเลี้ยงเด็กเรนโบว์แลนด์"/>
        <s v="บริษัท กันตนา โพสท์ โปรดักชั่น (ไทยแลนด์) จำกัด"/>
        <s v="บริษัท กันตนา ซาวด์ สตูดิโอ จำกัด"/>
        <s v="บริษัท กันตนา โปรดักชั่น จำกัด"/>
        <s v="บริษัท คอนเฟอร์เรนท์ โซลูชั่น จำกัด"/>
        <s v="บริษัท ทรู ฮอลิเดย์ (ไทยแลนด์) จำกัด"/>
        <s v="บริษัท ช้างทูนหัว จำกัด"/>
        <s v="บริษัท ที.เอ.ซี.คอนซูเมอร์ จำกัด"/>
        <s v="ห้างหุ้นส่วนจำกัด ธารทอง เอ็นเตอร์ไพรส์"/>
        <s v="บริษัท ยูนิค คอร์เปอเรชั่น (ประเทศไทย) จำกัด"/>
        <s v="บริษัท ยูนิตี้ คอมเมอร์เซียล จำกัด"/>
        <s v="บริษัท สเพียร์มาสเตอร์ จำกัด"/>
        <s v="สถานีตำรวจนครบาลเตาปูน"/>
        <s v="บริษัท หลุยส์ กรุ๊ป 14 จำกัด"/>
        <s v="โรงเรียนภาษาอังกฤษอามิตร"/>
        <s v="บริษัท ไอเทค จำกัด"/>
        <s v="โรงเรียนภาษาต่างประเทศอินลิงกัว พระราม 2"/>
        <s v="โรงเรียนภาษาต่างประเทศอินลิงกัว บางนา"/>
        <s v="โรงเรียนภาษาต่างประเทศอินลิงกัว ปิ่นเกล้า"/>
        <s v="โรงเรียนภาษาต่างประเทศอินลิงกัว บางกะปิ"/>
        <s v="โรงเรียนภาษาต่างประเทศอินลิงกัว ฟิวเจอร์รังสิต"/>
        <s v="โรงเรียนภาษาต่างประเทศอินลิงกัว บางแค"/>
        <s v="โรงเรียนภาษาต่างประเทศอินลิงกัว เอสเพอร์นาส"/>
        <s v="โรงเรียนภาษาต่างประเทศอินลิงกัว เมเจอร์รัชโยธิน"/>
        <s v="โรงเรียนภาษาต่างประเทศอินลิงกัว แจ้งวัฒนะ"/>
        <s v="โรงเรียนภาษาต่างประเทศอินลิงกัว สาขาพาราไดส์พาร์ค"/>
        <s v="โรงเรียนภาษาต่างประเทศอินลิงกัว สาขาแฟชั่นไอส์แลนด์"/>
        <s v="โรงเรียนภาษาต่างประเทศอินลิงกัว สาขาเซ็นทรัลพระราม 3"/>
        <s v="โรงเรียนภาษาต่างประเทศอินลิงกัว สาขาเซ็นทรัล รัตนาธิเบศน์"/>
        <s v="โรงเรียนภาษาต่างประเทศอินลิงกัว สาขาสยามพารากอน"/>
        <s v="โรงเรียนภาษาต่างประเทศอินลิงกัว สาขาซีคอนบางแค"/>
        <s v="โรงเรียนสตาร์เมคเกอร์ สาขารัชโยธิน"/>
        <s v="โรงเรียนสตาร์เมคเกอร์ เซ็นทรัลซิตี้ทาวเวอน์ สาขาบางนา"/>
        <s v="โรงเรียนสตาร์เมคเกอร์ สาขาพารากอน"/>
        <s v="โรงเรียนสตาร์เมคเกอร์ สาขาแจ้งวัฒนะ"/>
        <s v="โรงเรียนสตาร์เมคเกอร์ สาขาเดอะมอลล์งามวงศ์วาน"/>
        <s v="ECC (THAILAND) สาขาแจ้งวัฒนะ"/>
        <s v="ECC (THAILAND) สาขาศรีนครินทร์"/>
        <s v="ECC (THAILAND) สาขาบิ๊กซีลาดพร้าว"/>
        <s v="ECC (THAILAND) สาขาเดอะมอลล์บางแค"/>
        <s v="ECC (THAILAND) สาขาเซ็นทรัลซิตี้บางนา"/>
        <s v="ECC (THAILAND) สาขาเซ็นทรัลปิ่นเกล้า"/>
        <s v="ECC (THAILAND) สาขาเซ็นทรัลพระราม 2"/>
        <s v="ECC (THAILAND) สาขาเซ็นทรัลพลาซ่ารัชดา พระราม 3"/>
        <s v="ECC (THAILAND) สาขาฟิวเจอร์ปาร์ครังสิต"/>
        <s v="ECC (THAILAND) สาขาเดอะมอลล์งามวงศ์วาน"/>
        <s v="ECC (THAILAND) สาขาปากน้ำ"/>
        <s v="ECC (THAILAND) สาขาเซ็นทรัลรัตนาธิเบศน์"/>
        <s v="ECC (THAILAND) สาขาโลตัสปิ่นเกล้า"/>
        <s v="ECC (THAILAND) สาขาโลตัสสุขาภิบาล 1"/>
        <s v="ECC (THAILAND) สาขาเดอะมอลล์ท่าพระ"/>
        <s v="ECC (THAILAND) สาขาเดอะมอลล์บางกะปิ"/>
        <s v="ECC (THAILAND) สาขาแฟชั่นไอส์แลนด์"/>
        <s v="ECC (THAILAND) สาขาสยามพารากอน"/>
        <s v="ECC (THAILAND) สาขาซีคอนบางแค"/>
        <s v="ECC (THAILAND) สาขา CHIPANKO"/>
        <s v="Tutor House (สาขาปิ่นเกล้า)"/>
        <s v="Tutor House (สาขาโลตัสศรีนครินทร์)"/>
        <s v="Tutor House (สาขาบางแค)"/>
        <s v="Tutor House (สาขาประชาอุทิศ)"/>
        <s v="โรงเรียนอบรมคอมพิวเตอร์นักบริหาร"/>
        <s v="บริษัท เดอะ คอร์เปอเรท เวิลด์ จำกัด"/>
        <s v="EDUWORLD สาขาเซ็นทรัลปิ่นเกล้า"/>
        <s v="EDUWORLD สาขาจามจุรี สแควร์"/>
        <s v="NEW EDUCATION WORLD สาขาเสรีเซ็นเตอร์"/>
        <s v="NEW EDUCATION WORLD สาขาลาดกระบัง"/>
        <s v="ห้างหุ้นส่วนจำกัด เอเซียการปัก"/>
        <s v="บริษัท แคนดี้ แดนดี้ จำกัด"/>
        <s v="บริษัท ซี.อาร์.ซี ซีเคียวริตี้ เซอร์วิส จำกัด"/>
        <s v="มหวิทยาลัยเทคโนโลยีธัญบุรี "/>
        <s v="กองประชาสัมพันธ์มหาวิทยาลัยเทคโนโลยีธัญบุรี"/>
        <s v="บริษัท ONE ATOM 2000 จำกัด"/>
        <s v="เทพลีลา คอนโดทาวน์ อาคาร เอ,ซี,ดี,อี"/>
        <s v="สำนักงานกฎหมาย แสงนิติ"/>
        <s v="สมาคมธุรกิจการถ่ายภาพ"/>
        <s v="Accretive Talent for Japan Limit "/>
        <s v="บริษัท ทัม เอ็น ทัมส์ โฮลดิ้งส์ จำกัด"/>
        <s v="บริษัท แม็ทซ์ เฮ้าส์ จำกัด"/>
        <s v="บริษัท สหไทย เทอร์มินอล จำกัด"/>
        <s v="กรมแพทย์ทหารเรือ"/>
        <s v="บริษัท ไทยบลูวินด์ จำกัด"/>
        <s v="บริษัท ว่องไว โซลูชั่น จำกัด"/>
        <s v="บริษัท พีเพิลมีเดีย จำกัด"/>
        <s v="บริษัท พี.บีเวอร์เอช จำกัด"/>
        <s v="บริษัท ไทยคูณ แบรนด์เอจ จำกัด"/>
        <s v="บริษัท อมร มูฟวี่ จำกัด"/>
        <s v="บริษัท โปร คัลเลอร์ แลบ จำกัด"/>
        <s v="บริษัท ทาบูล่า (ประเทศไทย) จำกัด"/>
        <s v="สถานีตำรวจนครบาลดุสิต"/>
        <m/>
      </sharedItems>
    </cacheField>
    <cacheField name="รหัสลูกค้า" numFmtId="0">
      <sharedItems containsBlank="1" count="112">
        <s v="11R1443"/>
        <s v="11C6565"/>
        <s v="11R1422"/>
        <s v="11R1442"/>
        <s v="11R1003"/>
        <s v="11R5706"/>
        <s v="11R1452"/>
        <s v="11R1423"/>
        <s v="11R1431"/>
        <s v="11R1433"/>
        <s v="11R1156"/>
        <s v="11R1348"/>
        <s v="11R1476"/>
        <s v="11R1469"/>
        <s v="11R1595"/>
        <s v="11R1115"/>
        <s v="11R1481"/>
        <s v="11R1528"/>
        <s v="11R1441"/>
        <s v="11R5701"/>
        <s v="11R1386"/>
        <s v="11R1574"/>
        <s v="11R1221"/>
        <s v="11R1303"/>
        <s v="11R1591"/>
        <s v="11R1501"/>
        <s v="11R1343"/>
        <s v="11R1426"/>
        <s v="11R1414"/>
        <s v="11R1428"/>
        <s v="11C6449"/>
        <s v="11R1420"/>
        <s v="11R1435"/>
        <s v="11C6441"/>
        <s v="11R1337"/>
        <s v="11R1432"/>
        <s v="11R1310"/>
        <s v="11R1504"/>
        <s v="11R1254"/>
        <s v="11R1280"/>
        <s v="11R1279"/>
        <s v="11R1281"/>
        <s v="11R1289"/>
        <s v="11R1336"/>
        <s v="11R1419"/>
        <s v="11R1460"/>
        <s v="11R1474"/>
        <s v="11R1523"/>
        <s v="11R1548"/>
        <s v="11R1551"/>
        <s v="11R1547"/>
        <s v="11R1550"/>
        <s v="11R1581"/>
        <s v="11R1461"/>
        <s v="11R1471"/>
        <s v="11R1487"/>
        <s v="11R1508"/>
        <s v="11R1546"/>
        <s v="11R1477"/>
        <s v="11R1478"/>
        <s v="11R1517"/>
        <s v="11R1532"/>
        <s v="11R1535"/>
        <s v="11R1534"/>
        <s v="11R1543"/>
        <s v="11R1542"/>
        <s v="11R1531"/>
        <s v="11R1545"/>
        <s v="11R1540"/>
        <s v="11R1530"/>
        <s v="11R1541"/>
        <s v="11R1537"/>
        <s v="11R1533"/>
        <s v="11R1539"/>
        <s v="11R1544"/>
        <s v="11R1569"/>
        <s v="11R1576"/>
        <s v="11R5704"/>
        <s v="11R1514"/>
        <s v="11R1515"/>
        <s v="11R1559"/>
        <s v="11R1562"/>
        <s v="11R1272"/>
        <s v="11R1270"/>
        <s v="11R1552"/>
        <s v="11R1553"/>
        <s v="11R1590"/>
        <s v="11R1588"/>
        <s v="11R1444"/>
        <s v="11R1445"/>
        <s v="11R1455"/>
        <s v="11R1502"/>
        <s v="11R1567"/>
        <s v="11R1448"/>
        <s v="11R1489"/>
        <s v="11R1580"/>
        <s v="11R1577"/>
        <s v="11R1579"/>
        <s v="11R1582"/>
        <s v="11R1583"/>
        <s v="11R1585"/>
        <s v="11R1586"/>
        <s v="11R1587"/>
        <s v="11R1589"/>
        <s v="11R1596"/>
        <s v="11R5705"/>
        <s v="11R5801"/>
        <s v="11C5713"/>
        <s v="11R5802"/>
        <s v="11R5806"/>
        <s v="11R1316"/>
        <m/>
      </sharedItems>
    </cacheField>
    <cacheField name="พนักงาน ขาย" numFmtId="0">
      <sharedItems containsBlank="1" count="3">
        <s v="Kirati"/>
        <s v="Rungthum"/>
        <m/>
      </sharedItems>
    </cacheField>
    <cacheField name="ประเภทสัญญา" numFmtId="0">
      <sharedItems containsBlank="1" count="3">
        <s v="rental"/>
        <s v="TSC"/>
        <m/>
      </sharedItems>
    </cacheField>
    <cacheField name="ปีที่ทำสัญญา" numFmtId="0">
      <sharedItems containsString="0" containsBlank="1" containsNumber="1" containsInteger="1" minValue="15" maxValue="16" count="3">
        <n v="16"/>
        <m/>
        <n v="15"/>
      </sharedItems>
    </cacheField>
    <cacheField name="สัญญาเลขที่" numFmtId="0">
      <sharedItems containsNonDate="0" containsString="0" containsBlank="1" count="1">
        <m/>
      </sharedItems>
    </cacheField>
    <cacheField name="บริษัท" numFmtId="0">
      <sharedItems containsBlank="1" count="3">
        <s v="KITI"/>
        <s v="KI"/>
        <m/>
      </sharedItems>
    </cacheField>
    <cacheField name="ส่วนงาน" numFmtId="0">
      <sharedItems containsBlank="1" count="3">
        <s v="เอกชน"/>
        <s v="ราชการ"/>
        <m/>
      </sharedItems>
    </cacheField>
    <cacheField name="ที่อยู่" numFmtId="0">
      <sharedItems containsBlank="1" count="152">
        <s v="79/65-66 หมู่ที่ 2 ซอยสมาคม ถนนบางกระดี่ แขวงแสมดำ เขตบางขุนเทียน กรุงเทพฯ"/>
        <s v="อาคารปรีชาคอมเพล็กซ์ ถนนรัชดาภิเษก 20 ชั้น 4 กรุงเทพฯ"/>
        <s v="ชั้น 6 400 พหลโยธิน แขวงสามเสนใน เขตพญาไท กรุงเทพฯ 10400"/>
        <s v="34/1 ซอยสุขุมวิท 39(พร้อมพงษ์) ถนนสุขุมวิท แขวงคลองตันเหนือ เขตวัฒนา กรุงเทพฯ"/>
        <s v="อาคารเอ็มไพร์ทาวเวอร์  ชั้น 35   (8)"/>
        <s v="195 อาคารเอ็มไพร์ทาวเวอร์ ชั้น 33 ถนนสาทรใต้ กรุงเทพฯ (3)"/>
        <s v="195 อาคารเอ็มไพร์ทาวเวอร์ ชั้น 33 (ด้านซ้าย)   (1)"/>
        <s v="195 อาคารเอ็มไพร์ทาวเวอร์ ชั้น 33 (ด้านขวา)  (2)"/>
        <s v="อาคารเอ็มไพร์ทาวเวอร์ (6)"/>
        <s v="อาคารเอ็มไพร์ทาวเวอร์   (4)"/>
        <s v="อาคารเอ็มไพร์ทาวเวอร์  ชั้น 33  (เครื่องสำรอง)"/>
        <s v="อาคารเอ็มไพร์ทาวเวอร์  ชั้น 34  (5)  "/>
        <s v="อาคารเอ็มไพร์ทาวเวอร์  ชั้น 34  (7)"/>
        <s v="67/388 ม.6 ต.ท่าทราย อ.เมือง จ.สมุทรปราการ 74000"/>
        <s v="39 อาคารชุดสาธรการ์เด้น ถนนสาทรใต้ แขวงทุ่งมหาเมฆ เขตสาทร กรุงเทพฯ"/>
        <s v="บางนา"/>
        <s v="66/8-9 ชั้น 4 ถนนสาธุประดิษฐ์ แขวงบางโพงพาง เขตยานนาวา กรุงเทพฯ 10120"/>
        <s v="อาคารว่องวานิช ชั้น 11"/>
        <s v="54 อาคาร บี.บี บิลดิ้ง ห้องเลขที่ 2012-14 ชั้น 20 อโศก         (1)"/>
        <s v="54 อาคาร บี.บี บิลดิ้ง ห้องเลขที่ 2012-14 ชั้น 20 อโศก         (2)"/>
        <s v="54 อาคาร บี.บี บิลดิ้ง ห้องเลขที่ 2012-14 ชั้น 20 อโศก         (3)"/>
        <s v="54 อาคาร บี.บี บิลดิ้ง ห้องเลขที่ 2012-14 ชั้น 20 อโศก         (5)"/>
        <s v="54 อาคาร บี.บี บิลดิ้ง ห้องเลขที่ 2012-14 ชั้น 20 อโศก         (4)"/>
        <s v="27/1 ซอยอารีสัมพันธ์ 5 ถนนพญาไท กทม.10400"/>
        <s v="1500 หมู่4 ถนนศรีนครินทร์"/>
        <s v="โครงการ กรกานต์ อพาร์ทเม้นท์ เลขที่ 92 หมู่ 6 ซอยพระราม 2(69) ถนนพระราม 2"/>
        <s v="99 ม.3 ถนนปู่เจ้าสมิงพราย ต.สำโรงกลาง องพระประแดง จ.สมุทรปราการ"/>
        <s v="832 ซอยอยู่เจริญ 29 แขวงสามเสนนอก เขตห้วยขวาง กรุงเทพฯ"/>
        <s v="โครงการซิตี้วิลล์ ตรงข้าม ม.เกษตร ประตู 2 ติดท็อป"/>
        <s v="อาคารธนิยะพลาซ่า ชั้น 20 ถนนสีลม (กิมเอ็ง ธนิยะ ชั้น20)"/>
        <s v="อาคารสำนักงานศูนย์การค้าเซ็นทรัลลาดพร้าว ชั้น 11"/>
        <s v="สาขาเดอะมอลล์ท่าพระ อาคารสำนักงานเดอะมอลล์ท่าพระ ชั้น 12"/>
        <s v="สาขาเอ็มโพเรียม ชั้น 14 อาคารเอ็มโพเรียมทาวเวอร์"/>
        <s v="บิ๊กซี ศรีนครินทร์ ชั้น 1"/>
        <s v="อาคารสนง.เดอะมอลล์งามวงศ์วาน ชั้น 14    (กิมเอ็งเดอะมอลล์งามวงศ์วาน)"/>
        <s v="ย้ายอยู่ตึก 2 ชั้น 7 ถนนสาทรเหนือ (กิมเอ็งสาทร)"/>
        <s v="สาขาญาดา ถนนสีลม กรุงเทพฯ (กิมเอ็งญาดา)"/>
        <s v="เซ็นทรัลเวิล์ด ชั้น 20 ถนนราชดำริ กรุงเทพฯ"/>
        <s v="อาคารพาราเดียม ชั้น 14"/>
        <s v="อาคารธนิยะ ชั้น 4 ถนนสีลม กรุงเทพฯ (กิมเอ็งสีลมชั้น4 ตึกธนิยะ)"/>
        <s v="ถนนเพชรบุรี กรุงเทพฯ (กิมเอ็งTHE 9)"/>
        <s v="อาคารฟอร์จูน ถนนเพชรบุรี กรุงเทพฯ (กิมเอ็งฟอร์จูน)"/>
        <s v="อาคารเสริมมิตร ชั้น 25 ถนนสุขุมวิท กรุงเทพฯ"/>
        <s v="ศูนย์การค้าแฟชั่นไอส์แลนด์ ห้อง B001A ชั้น BF ถนนรามอินทรา"/>
        <s v="อาคารอัมรินทร์พลาซ่า ชั้น 5 ห้อง 3,3.1 ถนนเพลินจิต กรุงเทพฯ"/>
        <s v="877/29 ถนนพระราม 9 แขวงสวนหลวง เขตสวนหลวง กทม."/>
        <s v="48/289 ซอยรามคำแหง 104 แขวงสะพานสูง"/>
        <s v="เทพารักษ์ ซอย 8 จ.สมุทรปราการ"/>
        <s v="อาคารดวงทิพย์"/>
        <s v="เลขที่ 9/117 อคารยู.เอ็ม.ทาวเวอร์ ชั้น 30 ถ.รามคำแหง กทม."/>
        <s v="เลขที่ 9/116 อคารยู.เอ็ม.ทาวเวอร์ ชั้น 30 ถ.รามคำแหง กทม."/>
        <s v="11 ถนนคอนแวนต์ แขวงสีลม เขตบางรัก กทม."/>
        <s v="333/3 หมู่บ้านรัชดานิเวศน์ ซอย 19 ถ.ประชาอุทิศ ห้วยขวาง กรุงเทพฯ"/>
        <s v="896/25 อาคาร เอส วี ซิตี้ ชั้น 19 ถนนพระราม 3 แขวงบางโพงพาง กทม."/>
        <s v="503/26 อคาร เค.เอส.แอล.ทาวเวอร์ ชั้น 16 ถนนศรีอยุธยา แขวงพญาไท เขตราชเทวี กรุงเทพฯ"/>
        <s v="เลขที่ 1 ซอยประชาสงเคราะห์ 12 แขวงดินแดง เขตดินแดง กรุงเทพฯ 10400"/>
        <s v="อาคารยูเอ็ม ทาวเวอร์"/>
        <s v="61/69 ถนนสุนทรโกษา แขวงคลองเตย เขตคลองเตย กรุงเทพฯ 10110"/>
        <s v="773/20 ถนนประชาราษฎร์บำเพ็ญ แขวงสามเสนนอก เขตห้วยขวาง กรุงเทพฯ"/>
        <s v="1558/18 ถนนบางนา-ตราด แขวงบางนา เขตบางนา กรุงเทพฯ"/>
        <s v="1213/514 ซอยลาดพร้าว 94 (ปัญจมิตร) ถนนลาดพร้าว กรุงเทพฯ"/>
        <s v="665 (ชั้น3) ถนนกรุงเทพ-นนทบุรี แขวงบางซื่อ เขตบางซื่อ กรุงเทพญ 10800"/>
        <s v="999/59 ม.2 ซ.กิ่งแก้ว 14/1 เขตบางพลี กรุงเทพฯ"/>
        <s v="เดอะมอลล์บางแค ชั้น 2 ถนนเพชรเกษม กรุงเทพฯ"/>
        <s v="ตึกสยามทาวเวอร์ ชั้น 7 หน้าลิฟท์"/>
        <s v="สำนักงานใหญ่ อาคารไอเทค ถนนราชดำริ"/>
        <s v="เซ็นทรัลพลาซ่า พระราม 2 ชั้น 3 ED-4,ZONE JUNCTONX ถนนพระราม 2"/>
        <s v="1093 เซ็นทรัลบางนา ชั้น 21 ถนนบางนา-ตราด แขวงบางนา เขตบางนา กรุงเทพฯ10260"/>
        <s v="1093 เซ็นทรัลบางนา ชั้น 14 ถนนบางนา-ตราด แขวงบางนา เขตบางนา กรุงเทพฯ10260"/>
        <s v="7/129 อาคารสนง.เซ็นทรัลปื่นเกล้า ชั้น 5 ถ.บรมราชชนนี แขวงอรุณอัมรินทร์ เขตบางกอกน้อย กทม."/>
        <s v="อาคารสนง.เดอะมอลล์บางกะปิ ชั้น 9 ถ.ลาดพร้สว แขวงคลองจั่น เขตบางกะปิ"/>
        <s v="161 หมู่2 ถ.พหลโยธิน ต.ประชาธิปัตย์ อ.ธัญบุรี จ.ปทุมธานี (ชั้น 3)"/>
        <s v="275 หมู่ 1 เดอะมอลล์บางแค ชั้น 3 Education Zone ถนนเพชรเกษม บางแค"/>
        <s v="เอสเพอร์นาส พลาซ่า ชั้น 4 ถนนรัชดาภิเษก"/>
        <s v="ห้องเลขที่ B309 เมเจอร์ อเวนิว รัชโยธิน "/>
        <s v="เซ็นทรัล แจ้งวัฒนะ ชั้น 7 ถนนแจ้งวัฒนะ อ.ปากเกร็ด จ.นนทบุรี"/>
        <s v="เสรีเซ็นเตอร์ ชั้น4 Education"/>
        <s v="ศูนย์การค้าแฟชั่นไอส์แลนด์  ชั้น B EDUCATION ZONE"/>
        <s v="ศูนย์การค้าเซ็นทรัลพระราม 3 ชั้น 6 Education Zone"/>
        <s v="ศูนย์การค้าเซ็นทรัลรัตนาธิเบศน์ ชั้น 3 Education Zone (ใกล้ศูนย์อาหาร)"/>
        <s v="ศูนย์การค้าสยามพารากอน ชั้น 4 Education Zone"/>
        <s v="ห้องเลขที่ 3543 ชั้น 3 607 ถ.เพชรเกษม แขวงบางหว้า เขภาษีเจริญ กรุงเทพฯ"/>
        <s v="ห้องเลขที่ B308 เมเจอร์ อเวนิว รัชโยธิน ถนนรัชดาภิเษก"/>
        <s v="ศูนย์การค้าเซ็นทรัลบางนา ชั้น 21"/>
        <s v="ศูนย์การค้าพารากอน ชั้น 4"/>
        <s v="เซ็นทรัลแจ้งวัฒนะ ห้อง 725 ชั้น 7"/>
        <s v="ศูนย์การค้าเดอะมอลล์งามวงศ์วาน ชั้น 10 ตรงข้าม โรงเรียนสยามกลการ"/>
        <s v="เซ็นทรัล แจ้งวัฒนะ ชั้น 7 ห้องเลขที่ 711 ถนนแจ้งวัฒนะ"/>
        <s v="โลตัสศรีนครินทร์ ห้องเลขที่ 304 ถนนศรีนครินทร์"/>
        <s v="บิ๊กซี ลาดพร้าว ชั้น 2"/>
        <s v="ศูนย์การค้าเดอะมอลล์บางแค ชั้น 2 โซนด้านหน้าตรงข้ามแบล็คแคนย่อน"/>
        <s v="ศูนย์การค้าเซ็นทรัลซิตี้บางนา ชั้น G หลัง Mc Donald"/>
        <s v="ศูนย์การค้าเซ็นทรัลปิ่นเกล้า ชั้น 4 อาคาร A"/>
        <s v="ศูนย์การค้าเซ็นทรัลพระราม 2 ชั้น 3 โซนการศึกษา"/>
        <s v="ศูนย์การค้าเซ็นทรัลพลาซ่า พระราม 3 ชั้น 6 ติดลิฟท์แก้ว"/>
        <s v="ศูนย์การค้าฟิวเจอร์พาร์ครังสิต ชั้นลอยของชั้น 3 โซนแคมปัส 1"/>
        <s v="ศูนย์การค้าเดอะมอลล์งามวงศ์วาน ชั้น 4 ติดลานจอดรถ"/>
        <s v="ปากน้ำ สมุทรปราการ ติดกับ 7-ELEVEN ก่อนถึงวัดกลาง"/>
        <s v="ศูนย์การค้าเซ็นทรัล รัตนาธิเบศน์ ชั้น 3 โซน EDUCATION"/>
        <s v="ศูนย์การค้าโลตัสปิ่นเกล้า ชั้น 4"/>
        <s v="โลตัสสุขาภิบาล 1 ชั้น 2 หน้าฟูดท์เซ็นเตอร์"/>
        <s v="ศูนย์การค้าเดอะมอลล์ท่าพระ ชั้น 3"/>
        <s v="ศูนย์การค้าเดอะมอลล์บางกะปิ ชั้น 4 ติดสวนน้ำ"/>
        <s v="ศูนย์การค้าแฟชั่นไอส์แลนด์ ชั้น B EDUCATION ZONE"/>
        <s v="ศูนย์การค้าสยามพารากอน ถนนพระราม 1 ห้อง 4A10"/>
        <s v="ศูนย์การค้าซีคอนบางแค"/>
        <s v="เดอะมอลล์บางแค ชั้น 7"/>
        <s v="เซ็นทรัลปิ่นเกล้า อาคาร A ชั้น 5"/>
        <s v="โลตัสศรีนครินทร์ ชั้น 3 โซน  Education"/>
        <s v="275 หมู่ 1 ถนนเพชรเกษม"/>
        <s v="ถนนประชาอุทิศ"/>
        <s v="อาคารลิเบอร์ตี้ ชั้น 20"/>
        <s v="323 อาคารยูไนเต็ดเซ็นเตอร์ ชั้น 41 ถนนสีลม แขวงสีลม เขตบางรัก กทม. 10500"/>
        <s v="ศูนย์การค้าจามจุรีสแควร์ ชั้น 3"/>
        <s v="4A 15-17 ห้องที่ 61 เสรีเซ็นเตอร์ ถ.ศรีนครินทร์ แขวงบางบอน เขตประเวศ"/>
        <s v="สถาบันพระจอมเกล้าเจ้าคุณทหารลาดกระบัง อ.พระเทพฯ ห้อง บี203 ชั้น2 ซ.ฉลองกรุง"/>
        <s v="149/1 ซอยจรัญสนิทวงศ์ 5 แขวงท่าพระ เขตบางกอกใหญ่"/>
        <s v="317 ถนนพระรามที่ 6 แขวงทุ่งพญาไท เขตราชเทวี"/>
        <s v="262 ถนนสุโขทัย แขวงสวนจิตลดา เขตดุสิต"/>
        <s v="39 หมู่ 1 ถนนรังสิต-นครนายก ตำบลคลอง 6  (อาคารวิทยะ)"/>
        <s v="39 หมู่ 1 ถนนรังสิต-นครนายก ตำบลคลอง 6  (อาคาร ICT)"/>
        <s v="39 หมู่ 1 ถนนรังสิต-นครนายก ตำบลคลอง 6 (ICT ชั้น 1)"/>
        <s v="39 หมู่ 1 ถนนรังสิต-นครนายก ตำบลคลอง 6( ตึกฝึกอบรม)"/>
        <s v="39 หมู่ 1 ถนนรังสิต-นครนายก ตำบลคลอง 6( ICT ชั้น 2)"/>
        <s v="39 หมู่ 1 ถนนรังสิต-นครนายก ตำบลคลอง 6(อาคารอธิการเก่าชั้น4)"/>
        <s v="39 หมู่ 1 ถนนรังสิต-นครนายก ตำบลคลอง 6(อาคารอธิการใหม่ชั้น1ประชาสัมพันธ์"/>
        <s v="39 หมู่ 1 ถนนรังสิต-นครนายก ตำบลคลอง 6(อาคารอธิการเก่าชั้น3)"/>
        <s v="39 หมู่ 1 ถนนรังสิต-นครนายก ตำบลคลอง 6(อาคารอธิการใหม่ชั้น 4ห้องสภา"/>
        <s v="39 หมู่ 1 ถนนรังสิต-นครนายก ตำบลคลอง 6(อาคารอธิการใหม่ชั้น 1 ประชาสัมพัน"/>
        <s v="39 หมู่ 1 ถนนรังสิต-นครนายก ตำบลคลอง 6(อาคารอธิการใหม่ชั้น 1)"/>
        <s v="อาคารสถาบันวิจัยและพัฒนา"/>
        <s v="กองประชาสัมพันธ์"/>
        <s v="78/103 หมู่ 8 ตำบลบางพูด อำเภอปากเกร็ด นนทบุรี"/>
        <s v="479/1 ซอยลาดพร้าว 94 (ปัจจมิตร) แขวงวังทองหลาง เขตบางกะปิ "/>
        <s v="58 ซอยราคำแหง 187 แยก 1 มีนบุรี กรุงเทพฯ"/>
        <s v="73/9-10 ถนนกาญจนาภิเษก แขวงหลักสอง เขตบางแค กรุงเทพฯ"/>
        <s v="Park Ventures Ecoplex 57 Wireless Road unit 1104,11th Fl"/>
        <s v="139 ซอยสุขุมวิท 63 แขวงคลองตันเหนือ เขตวัฒนา กรุงเทพฯ"/>
        <s v="35 ชั้น 1-3 ซอยเพชรเกษม 84 แขวงบางแคเหนือ เขตบางแค กรุงเทพ"/>
        <s v="51/1 หมู่ที่ 3 ถนนปู่เจ้าสมิงพราย ต.บางหญ้าแพรก อ.พระประแดง จ.สมุทรปราการ"/>
        <s v="504/54 ถนนสมเด็จพระเจ้าตากสิน แขวงบุคคโล เขตธนบุรี กรุงเทพ"/>
        <s v="174/6-7 หมู่ 6 ซอยพระราม 2 ซอย 60 ถ.พระราม 2 แขวงแสมดำ เขตบางขุนเทียน"/>
        <s v="29/31 หมู่ 7 ถ.เกษตร-นวมินทร์ แขวงคลองกุ่ม เขตบึงกุ่ม กรุงเทพฯ"/>
        <s v="47,49 ลาดพร้าว 140 ถ.ลาดพร้าว แขวงคลองจั่น เขตบางกะปิ กทม."/>
        <s v="289/1 ซอยสุขุมวิท 55 (ทองหล่อ) แขวงคลองตันเหนือ เขตวัฒนา"/>
        <s v="128/407 อาคารพญาไทพลาซ่า ชั้น 37 ถนนพญาไทย กรุงเทพฯ"/>
        <s v="อาคารพญาไทพลาซ่า ชั้น 37 ห้องเอ,บี ถนนพญาไท"/>
        <s v="416-418 ถนนวรจักร แขวงบ้านบาตร เขตป้อมปราบศัตรูพ่าย"/>
        <s v="35 ซอยรัชดานิเวศน์ ถนนประชาราษฎร์บำเพ็ญ แขวงสามเสนนอก"/>
        <s v="47 อาคารศรีโสธรเพลส ชั้น 22 ถนนสุขุมวิท กรุงเทพฯ"/>
        <s v="75 ถนนพระราม5 แขวงดุสิต เขตดุสิต กรุงเทพฯ 10300"/>
        <m/>
      </sharedItems>
    </cacheField>
    <cacheField name="Tel" numFmtId="0">
      <sharedItems containsBlank="1" count="10">
        <m/>
        <s v="0-2222-0000"/>
        <s v="0-2894-7855"/>
        <s v="0-2203-9700"/>
        <s v="0-2876-6500"/>
        <s v="0-2947-5800-5"/>
        <s v="0-2631-0330-2"/>
        <s v="0-2458-1128-32"/>
        <s v="0-2549-4990-2"/>
        <s v="0-2582-3158-9"/>
      </sharedItems>
    </cacheField>
    <cacheField name="เบอร์โทรสาร" numFmtId="0">
      <sharedItems containsBlank="1" count="3">
        <m/>
        <s v="0-2673-3988"/>
        <s v="0-2642-6891"/>
      </sharedItems>
    </cacheField>
    <cacheField name="ยี่ห้อ" numFmtId="0">
      <sharedItems containsBlank="1" count="6">
        <s v="Samsung"/>
        <s v="Fuji Xerox "/>
        <s v="Lexmark"/>
        <s v="TOSHIBA"/>
        <s v="Konica Minolta"/>
        <m/>
      </sharedItems>
    </cacheField>
    <cacheField name="จำนวน " numFmtId="0">
      <sharedItems containsString="0" containsBlank="1" containsNumber="1" containsInteger="1" minValue="1" maxValue="1"/>
    </cacheField>
    <cacheField name="รุ่น" numFmtId="0">
      <sharedItems containsBlank="1" count="22">
        <s v="SCX-6545 N"/>
        <s v="M455DF"/>
        <s v="SCX-5637FR"/>
        <s v=" M455DF"/>
        <s v="SCX-5635FN"/>
        <s v="MX711"/>
        <s v="E-2007"/>
        <s v="MX511DE"/>
        <s v="SL-M4070FR"/>
        <s v="SCX-6322DN"/>
        <s v="Xerox S2010"/>
        <s v="DCSC2020"/>
        <s v=" E-167"/>
        <s v="DPM355DF-S"/>
        <s v="MX364DN"/>
        <s v=" E-160"/>
        <s v=" DI-152"/>
        <s v="E-161"/>
        <s v="Xerox 2220TH"/>
        <s v="MX310DN"/>
        <s v=" E-181"/>
        <m/>
      </sharedItems>
    </cacheField>
    <cacheField name="หมายเลขเครื่อง" numFmtId="0">
      <sharedItems containsBlank="1" containsMixedTypes="1" containsNumber="1" containsInteger="1" minValue="13837" maxValue="21746505" count="167">
        <s v="Z35HBJECB00003B"/>
        <s v="000482"/>
        <s v="Z5XJBJDC500053"/>
        <s v="001791"/>
        <s v="Z35HB1CB900019D"/>
        <s v="Z35HBJECB0000KL"/>
        <s v="Z35HBJECB00011Y"/>
        <s v="Z35HBJECB0000PX"/>
        <s v="Z35HB1CZA00014T"/>
        <s v="Z35HB1CZ900007N"/>
        <s v="14JSBAKZ800002D"/>
        <s v="Z35HB1CB900063P"/>
        <s v="Z35HB1CZ900014Z"/>
        <s v="Z35HB1CB900049"/>
        <s v="Z5XJBJIC70002T"/>
        <s v="Z35HB1CB900091J"/>
        <s v="Z5XJBJED300029"/>
        <s v="7463369902NWL"/>
        <s v="7463369902NXD"/>
        <s v="Z5XJBJAD200008"/>
        <s v="Z35HB1CD900076P"/>
        <s v="Z35HB1CB900087Y"/>
        <s v="Z35HBJECB00002"/>
        <s v="Z5XJBJIC70000RW"/>
        <s v="Z35HBJZDJ0003XN"/>
        <s v="004901"/>
        <s v="Z5XJBJIC70005TZ"/>
        <s v="003116"/>
        <s v="Z35HB1CB100022Z"/>
        <s v="Z5XJBJDCB00015Z"/>
        <s v="CYHC45966"/>
        <s v="Z5XJBJDCA0000LH"/>
        <s v="Z5XJBJDCA0002WB"/>
        <s v="14JSBAJB100020B"/>
        <s v="Z5XJBJDCB00024H"/>
        <s v="004729"/>
        <s v="Z5XJBJAC900011P"/>
        <s v="Z5XJBJDCB00016E"/>
        <s v="Z5XJBJDC50004LS"/>
        <s v="701531HH024PR"/>
        <s v="Z35HB1CZ50009Y"/>
        <s v="Z5XJBAKB400014L"/>
        <s v="ZDFJBJFD90001MP"/>
        <s v="Z5XJBJED30002AN"/>
        <s v="Z5XJBJIC70005DX"/>
        <s v="Z5XJBJDCA0002EY"/>
        <s v="8W37B1CS20041R"/>
        <s v="Z5XJBJED30003T"/>
        <s v="Z5XJBJDCB00034F"/>
        <s v="Z35HB1CZ900002Y"/>
        <s v="Z5XJBJDC50001LR"/>
        <s v="701531HH024PX"/>
        <s v="14JSBAJB1000153T"/>
        <s v="8W37B1CQC00015J"/>
        <s v="Z5XJBJDCA0001JJ"/>
        <n v="322165"/>
        <s v="ZTZ-004680"/>
        <n v="180873"/>
        <s v="Z35HBJECB000NB"/>
        <n v="500724"/>
        <s v="Z5XJBJDCD00019R"/>
        <s v="Z5XJBJED300022"/>
        <s v="CMC846591"/>
        <s v="004551"/>
        <s v="013284"/>
        <s v="Z5XJBJDCA0000DZ"/>
        <s v="011669"/>
        <s v="004723"/>
        <s v="Z35HB1CB900089P"/>
        <s v="Z5XJBJED30003HX"/>
        <s v="Z5XJBJIC70005FE"/>
        <s v="Z5XJBJDCB0002AV"/>
        <s v="Z5XJBJIC70000WB"/>
        <s v="Z35HB1CZA00008D"/>
        <m/>
        <s v="Z5XJBJED30000EW"/>
        <s v="Z5XJBJBCB0001FW"/>
        <s v="Z5XJBJDC50003B"/>
        <s v="Z5XJBJAC70003A"/>
        <s v="003025"/>
        <s v="Z5XJBJDCB0002A"/>
        <s v="Z5XJBJED30002B"/>
        <s v="Z5XJBJIC70002WJ"/>
        <s v="004822"/>
        <s v="Z5XJBJIC700027"/>
        <s v="Z5XJBJED300028"/>
        <s v="Z5XJBJED30002K"/>
        <s v="Z5XJBJED30002L"/>
        <s v="500736"/>
        <s v="Z5XJBJDCB0000WK"/>
        <s v="ZDFJBJFD90000GV"/>
        <s v="3505R03"/>
        <s v="350K6DV"/>
        <s v="Z5XJBJDCB00015"/>
        <s v="350K710"/>
        <s v="Z5XJBJIC70003VE"/>
        <s v="Z5XJBJED30001M"/>
        <s v="Z5XJBJED30003E"/>
        <s v="Z5XJBJDCB00026"/>
        <s v="Z5XJBJAC700010Z"/>
        <s v="Z5XJBJAD200008A"/>
        <s v="001443"/>
        <s v="Z5XJBJIC70003Y"/>
        <s v="Z5XJBJDC50001A"/>
        <s v="Z5XJBJADZ0001D"/>
        <s v="Z5XJBJIC70001Z"/>
        <s v="Z5XJBJED30003C"/>
        <s v="Z5XJBJDC50004VE"/>
        <s v="Z5XJBJIC70001K"/>
        <s v="Z5XJBJDC50001VB"/>
        <s v="Z5XJBJIC700023D"/>
        <s v="Z5XJBJDC500057P"/>
        <s v="Z5XJBJED300020K"/>
        <s v="Z5XJBJICZ0000WB"/>
        <s v="Z5XJBJIC70002JZ"/>
        <s v="Z5XJBJAD20001GB"/>
        <s v="Z5XJBJDCA00040X"/>
        <s v="Z5XJBJAD20000EY"/>
        <s v="Z5XJBJDC500020"/>
        <s v="Z5XJBJBCA0003Y"/>
        <n v="2114381"/>
        <s v="8W37B1BQ600081D"/>
        <s v="Z5XJBJIC70001W"/>
        <s v="Z5XJBJDCB00017"/>
        <s v="Z5XJBJAD20000E"/>
        <s v="Z5XJBJAD20000B"/>
        <n v="21746505"/>
        <s v="001815"/>
        <s v="001814"/>
        <s v="Z5XJBJDC50005AN"/>
        <s v="ZTZ-004678"/>
        <s v="ZTZ-004634"/>
        <s v="ZTZ-004665"/>
        <s v="Z35HBJZDA00030J"/>
        <s v="Z35HBJZDA00003GX"/>
        <s v="Z35HBJZDA00032D"/>
        <s v="Z35HB1CB900021W"/>
        <s v="Z35HB1DZ100002N"/>
        <s v="Z35HB1CB900077D"/>
        <s v="CAA910416"/>
        <n v="290561"/>
        <s v="Z35HB1CZ500014M"/>
        <s v="14JSBAJB100183"/>
        <s v="Z5XJDJAC70000H"/>
        <n v="13837"/>
        <s v="Z35HBJECB00004X"/>
        <s v="Z5XJBJAC90002ZY"/>
        <s v="835HBJECB000005"/>
        <s v="001757"/>
        <s v="Z5XJBJDCA0000PB"/>
        <s v="Z35HBJECB0000Z"/>
        <s v="Z35HBJECB0000W"/>
        <s v="Z35HBJECB0000X"/>
        <s v="Z35HBJECB00015"/>
        <s v="Z35HB1CZ700035Y"/>
        <s v="Z5XJDIA70000Z"/>
        <s v="Z35HBJ2CB00001A"/>
        <s v="Z5XJBJAD200015P"/>
        <s v="Z5XJBJDCA0003K"/>
        <s v="Z5XJBJDCA00037P"/>
        <s v="701531LM02CCM"/>
        <n v="321725"/>
        <n v="322386"/>
        <n v="290264"/>
        <s v="003135"/>
        <s v="Z35HB1CB400002T"/>
        <s v="CFL093963"/>
      </sharedItems>
    </cacheField>
    <cacheField name="เวลาของสัญญา (เดือน)" numFmtId="0">
      <sharedItems containsBlank="1" containsMixedTypes="1" containsNumber="1" containsInteger="1" minValue="0" maxValue="47" count="29">
        <n v="20"/>
        <m/>
        <n v="18"/>
        <n v="4"/>
        <n v="0"/>
        <n v="47"/>
        <n v="3"/>
        <n v="7"/>
        <n v="19"/>
        <n v="24"/>
        <n v="5"/>
        <n v="11"/>
        <n v="6"/>
        <n v="12"/>
        <n v="36"/>
        <n v="22"/>
        <n v="27"/>
        <n v="32"/>
        <n v="31"/>
        <s v="ต้องต่อสัญญาใหม่"/>
        <n v="13"/>
        <n v="15"/>
        <n v="10"/>
        <n v="8"/>
        <n v="42"/>
        <s v="รอตรวรเช็ค"/>
        <n v="16"/>
        <n v="28"/>
        <n v="1"/>
      </sharedItems>
    </cacheField>
    <cacheField name="อัตราค่าเช่า  (บาท)" numFmtId="0">
      <sharedItems containsString="0" containsBlank="1" containsNumber="1" minValue="0" maxValue="5040"/>
    </cacheField>
    <cacheField name="ถ่ายเอกสารฟรี (แผ่น)" numFmtId="0">
      <sharedItems containsString="0" containsBlank="1" containsNumber="1" containsInteger="1" minValue="0" maxValue="12000"/>
    </cacheField>
    <cacheField name="ส่วนเกิน(บาท)" numFmtId="0">
      <sharedItems containsString="0" containsBlank="1" containsNumber="1" minValue="0.3" maxValue="0.5"/>
    </cacheField>
    <cacheField name="แจ้งลูกค้า" numFmtId="0">
      <sharedItems containsNonDate="0" containsString="0" containsBlank="1"/>
    </cacheField>
    <cacheField name="ทำสัญญา" numFmtId="0">
      <sharedItems containsNonDate="0" containsString="0" containsBlank="1"/>
    </cacheField>
    <cacheField name="รับสัญญากลับ " numFmtId="0">
      <sharedItems containsNonDate="0" containsString="0" containsBlank="1"/>
    </cacheField>
    <cacheField name="เงินคำ้ประกัน ลูกค้า" numFmtId="0">
      <sharedItems containsNonDate="0" containsString="0" containsBlank="1"/>
    </cacheField>
    <cacheField name="เงินคำ้ประกัน K I " numFmtId="0">
      <sharedItems containsNonDate="0" containsString="0" containsBlank="1"/>
    </cacheField>
    <cacheField name="หมึกสำรอง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s v="1"/>
    <x v="0"/>
    <x v="0"/>
    <x v="0"/>
    <x v="0"/>
    <n v="16"/>
    <x v="0"/>
    <s v="KITI"/>
    <x v="0"/>
    <s v="79/65-66 หมู่ที่ 2 ซอยสมาคม ถนนบางกระดี่ แขวงแสมดำ เขตบางขุนเทียน กรุงเทพฯ"/>
    <m/>
    <m/>
    <x v="0"/>
    <n v="1"/>
    <x v="0"/>
    <m/>
    <s v="Z35HBJECB00003B"/>
    <n v="20"/>
    <x v="0"/>
    <n v="10000"/>
    <n v="0.4"/>
  </r>
  <r>
    <s v="2"/>
    <x v="1"/>
    <x v="1"/>
    <x v="0"/>
    <x v="1"/>
    <m/>
    <x v="0"/>
    <s v="KI"/>
    <x v="0"/>
    <s v="อาคารปรีชาคอมเพล็กซ์ ถนนรัชดาภิเษก 20 ชั้น 4 กรุงเทพฯ"/>
    <m/>
    <m/>
    <x v="1"/>
    <n v="1"/>
    <x v="1"/>
    <m/>
    <s v="000482"/>
    <m/>
    <x v="1"/>
    <m/>
    <n v="0.3"/>
  </r>
  <r>
    <s v="3"/>
    <x v="2"/>
    <x v="2"/>
    <x v="0"/>
    <x v="0"/>
    <m/>
    <x v="0"/>
    <s v="KI"/>
    <x v="0"/>
    <s v="ชั้น 6 400 พหลโยธิน แขวงสามเสนใน เขตพญาไท กรุงเทพฯ 10400"/>
    <s v="0-2222-0000"/>
    <s v="0-2673-3988"/>
    <x v="0"/>
    <n v="1"/>
    <x v="2"/>
    <m/>
    <s v="Z5XJBJDC500053"/>
    <m/>
    <x v="1"/>
    <m/>
    <m/>
  </r>
  <r>
    <s v="4"/>
    <x v="3"/>
    <x v="3"/>
    <x v="0"/>
    <x v="0"/>
    <m/>
    <x v="0"/>
    <s v="KI"/>
    <x v="0"/>
    <s v="34/1 ซอยสุขุมวิท 39(พร้อมพงษ์) ถนนสุขุมวิท แขวงคลองตันเหนือ เขตวัฒนา กรุงเทพฯ"/>
    <m/>
    <m/>
    <x v="1"/>
    <n v="1"/>
    <x v="3"/>
    <m/>
    <s v="001791"/>
    <n v="18"/>
    <x v="2"/>
    <n v="2000"/>
    <n v="0.4"/>
  </r>
  <r>
    <s v="5"/>
    <x v="4"/>
    <x v="4"/>
    <x v="0"/>
    <x v="0"/>
    <m/>
    <x v="0"/>
    <s v="KI"/>
    <x v="0"/>
    <s v="อาคารเอ็มไพร์ทาวเวอร์  ชั้น 35   (8)"/>
    <m/>
    <m/>
    <x v="0"/>
    <n v="1"/>
    <x v="0"/>
    <m/>
    <s v="Z35HB1CB900019D"/>
    <n v="4"/>
    <x v="3"/>
    <n v="7500"/>
    <n v="0.4"/>
  </r>
  <r>
    <s v="6"/>
    <x v="4"/>
    <x v="4"/>
    <x v="0"/>
    <x v="0"/>
    <m/>
    <x v="0"/>
    <s v="KI"/>
    <x v="0"/>
    <s v="195 อาคารเอ็มไพร์ทาวเวอร์ ชั้น 33 ถนนสาทรใต้ กรุงเทพฯ (3)"/>
    <m/>
    <m/>
    <x v="0"/>
    <n v="1"/>
    <x v="0"/>
    <m/>
    <s v="Z35HBJECB0000KL"/>
    <n v="4"/>
    <x v="3"/>
    <n v="7500"/>
    <n v="0.4"/>
  </r>
  <r>
    <s v="7"/>
    <x v="4"/>
    <x v="4"/>
    <x v="0"/>
    <x v="0"/>
    <m/>
    <x v="0"/>
    <s v="KI"/>
    <x v="0"/>
    <s v="195 อาคารเอ็มไพร์ทาวเวอร์ ชั้น 33 (ด้านซ้าย)   (1)"/>
    <m/>
    <m/>
    <x v="0"/>
    <n v="1"/>
    <x v="0"/>
    <m/>
    <s v="Z35HBJECB00011Y"/>
    <n v="4"/>
    <x v="3"/>
    <n v="7500"/>
    <n v="0.4"/>
  </r>
  <r>
    <s v="8"/>
    <x v="4"/>
    <x v="4"/>
    <x v="0"/>
    <x v="0"/>
    <m/>
    <x v="0"/>
    <s v="KI"/>
    <x v="0"/>
    <s v="195 อาคารเอ็มไพร์ทาวเวอร์ ชั้น 33 (ด้านขวา)  (2)"/>
    <m/>
    <m/>
    <x v="0"/>
    <n v="1"/>
    <x v="0"/>
    <m/>
    <s v="Z35HBJECB0000PX"/>
    <n v="4"/>
    <x v="3"/>
    <n v="7500"/>
    <n v="0.4"/>
  </r>
  <r>
    <s v="9"/>
    <x v="4"/>
    <x v="4"/>
    <x v="0"/>
    <x v="0"/>
    <m/>
    <x v="0"/>
    <s v="KI"/>
    <x v="0"/>
    <s v="อาคารเอ็มไพร์ทาวเวอร์ (6)"/>
    <m/>
    <m/>
    <x v="0"/>
    <n v="1"/>
    <x v="0"/>
    <m/>
    <s v="Z35HB1CZA00014T"/>
    <n v="4"/>
    <x v="3"/>
    <n v="7500"/>
    <n v="0.4"/>
  </r>
  <r>
    <s v="10"/>
    <x v="4"/>
    <x v="4"/>
    <x v="0"/>
    <x v="0"/>
    <m/>
    <x v="0"/>
    <s v="KI"/>
    <x v="0"/>
    <s v="อาคารเอ็มไพร์ทาวเวอร์   (4)"/>
    <m/>
    <m/>
    <x v="0"/>
    <n v="1"/>
    <x v="0"/>
    <m/>
    <s v="Z35HB1CZ900007N"/>
    <n v="4"/>
    <x v="3"/>
    <n v="7500"/>
    <n v="0.4"/>
  </r>
  <r>
    <s v="11"/>
    <x v="4"/>
    <x v="4"/>
    <x v="0"/>
    <x v="0"/>
    <m/>
    <x v="0"/>
    <s v="KI"/>
    <x v="0"/>
    <s v="อาคารเอ็มไพร์ทาวเวอร์  ชั้น 33  (เครื่องสำรอง)"/>
    <m/>
    <m/>
    <x v="0"/>
    <n v="1"/>
    <x v="4"/>
    <m/>
    <s v="14JSBAKZ800002D"/>
    <n v="4"/>
    <x v="3"/>
    <n v="7500"/>
    <n v="0.4"/>
  </r>
  <r>
    <s v="12"/>
    <x v="4"/>
    <x v="4"/>
    <x v="0"/>
    <x v="0"/>
    <m/>
    <x v="0"/>
    <s v="KI"/>
    <x v="0"/>
    <s v="อาคารเอ็มไพร์ทาวเวอร์  ชั้น 34  (5)  "/>
    <m/>
    <m/>
    <x v="0"/>
    <n v="1"/>
    <x v="0"/>
    <m/>
    <s v="Z35HB1CB900063P"/>
    <n v="4"/>
    <x v="3"/>
    <n v="7500"/>
    <n v="0.4"/>
  </r>
  <r>
    <s v="13"/>
    <x v="4"/>
    <x v="4"/>
    <x v="0"/>
    <x v="0"/>
    <m/>
    <x v="0"/>
    <s v="KI"/>
    <x v="0"/>
    <s v="อาคารเอ็มไพร์ทาวเวอร์  ชั้น 34  (7)"/>
    <m/>
    <m/>
    <x v="0"/>
    <n v="1"/>
    <x v="0"/>
    <m/>
    <s v="Z35HB1CZ900014Z"/>
    <n v="4"/>
    <x v="3"/>
    <n v="7500"/>
    <n v="0.4"/>
  </r>
  <r>
    <s v="14"/>
    <x v="5"/>
    <x v="5"/>
    <x v="0"/>
    <x v="0"/>
    <m/>
    <x v="0"/>
    <s v="KI"/>
    <x v="0"/>
    <s v="67/388 ม.6 ต.ท่าทราย อ.เมือง จ.สมุทรปราการ 74000"/>
    <s v="0-2894-7855"/>
    <m/>
    <x v="0"/>
    <n v="1"/>
    <x v="0"/>
    <m/>
    <s v="Z35HB1CB900049"/>
    <n v="0"/>
    <x v="1"/>
    <m/>
    <m/>
  </r>
  <r>
    <s v="15"/>
    <x v="6"/>
    <x v="6"/>
    <x v="0"/>
    <x v="0"/>
    <n v="16"/>
    <x v="0"/>
    <s v="KITI"/>
    <x v="0"/>
    <s v="39 อาคารชุดสาธรการ์เด้น ถนนสาทรใต้ แขวงทุ่งมหาเมฆ เขตสาทร กรุงเทพฯ"/>
    <m/>
    <m/>
    <x v="0"/>
    <n v="1"/>
    <x v="2"/>
    <m/>
    <s v="Z5XJBJIC70002T"/>
    <n v="47"/>
    <x v="4"/>
    <n v="5000"/>
    <n v="0.4"/>
  </r>
  <r>
    <s v="16"/>
    <x v="7"/>
    <x v="7"/>
    <x v="0"/>
    <x v="0"/>
    <m/>
    <x v="0"/>
    <s v="KI"/>
    <x v="0"/>
    <s v="บางนา"/>
    <m/>
    <m/>
    <x v="0"/>
    <n v="1"/>
    <x v="0"/>
    <m/>
    <s v="Z35HB1CB900091J"/>
    <n v="3"/>
    <x v="5"/>
    <n v="10000"/>
    <n v="0.38"/>
  </r>
  <r>
    <s v="17"/>
    <x v="8"/>
    <x v="8"/>
    <x v="0"/>
    <x v="0"/>
    <m/>
    <x v="0"/>
    <s v="KI"/>
    <x v="0"/>
    <s v="66/8-9 ชั้น 4 ถนนสาธุประดิษฐ์ แขวงบางโพงพาง เขตยานนาวา กรุงเทพฯ 10120"/>
    <m/>
    <m/>
    <x v="0"/>
    <n v="1"/>
    <x v="2"/>
    <m/>
    <s v="Z5XJBJED300029"/>
    <n v="7"/>
    <x v="2"/>
    <n v="2500"/>
    <n v="0.4"/>
  </r>
  <r>
    <s v="18"/>
    <x v="9"/>
    <x v="9"/>
    <x v="0"/>
    <x v="0"/>
    <m/>
    <x v="0"/>
    <s v="KI"/>
    <x v="0"/>
    <s v="อาคารว่องวานิช ชั้น 11"/>
    <m/>
    <m/>
    <x v="2"/>
    <n v="1"/>
    <x v="5"/>
    <m/>
    <s v="7463369902NWL"/>
    <n v="0"/>
    <x v="1"/>
    <m/>
    <m/>
  </r>
  <r>
    <s v="19"/>
    <x v="9"/>
    <x v="9"/>
    <x v="0"/>
    <x v="0"/>
    <m/>
    <x v="0"/>
    <s v="KI"/>
    <x v="0"/>
    <s v="อาคารว่องวานิช ชั้น 11"/>
    <m/>
    <m/>
    <x v="2"/>
    <n v="1"/>
    <x v="5"/>
    <m/>
    <s v="7463369902NXD"/>
    <n v="0"/>
    <x v="1"/>
    <m/>
    <m/>
  </r>
  <r>
    <s v="20"/>
    <x v="9"/>
    <x v="9"/>
    <x v="0"/>
    <x v="0"/>
    <m/>
    <x v="0"/>
    <s v="KI"/>
    <x v="0"/>
    <s v="อาคารว่องวานิช ชั้น 11"/>
    <m/>
    <m/>
    <x v="0"/>
    <n v="1"/>
    <x v="2"/>
    <m/>
    <s v="Z5XJBJAD200008"/>
    <n v="0"/>
    <x v="1"/>
    <m/>
    <m/>
  </r>
  <r>
    <s v="21"/>
    <x v="9"/>
    <x v="9"/>
    <x v="0"/>
    <x v="0"/>
    <m/>
    <x v="0"/>
    <s v="KI"/>
    <x v="0"/>
    <s v="54 อาคาร บี.บี บิลดิ้ง ห้องเลขที่ 2012-14 ชั้น 20 อโศก         (1)"/>
    <m/>
    <m/>
    <x v="0"/>
    <n v="1"/>
    <x v="0"/>
    <m/>
    <s v="Z35HB1CD900076P"/>
    <n v="0"/>
    <x v="1"/>
    <m/>
    <m/>
  </r>
  <r>
    <s v="22"/>
    <x v="9"/>
    <x v="9"/>
    <x v="0"/>
    <x v="0"/>
    <m/>
    <x v="0"/>
    <s v="KI"/>
    <x v="0"/>
    <s v="54 อาคาร บี.บี บิลดิ้ง ห้องเลขที่ 2012-14 ชั้น 20 อโศก         (2)"/>
    <m/>
    <m/>
    <x v="0"/>
    <n v="1"/>
    <x v="0"/>
    <m/>
    <s v="Z35HB1CB900087Y"/>
    <n v="0"/>
    <x v="1"/>
    <m/>
    <m/>
  </r>
  <r>
    <s v="23"/>
    <x v="9"/>
    <x v="9"/>
    <x v="0"/>
    <x v="0"/>
    <m/>
    <x v="0"/>
    <s v="KI"/>
    <x v="0"/>
    <s v="54 อาคาร บี.บี บิลดิ้ง ห้องเลขที่ 2012-14 ชั้น 20 อโศก         (3)"/>
    <s v="0-2203-9700"/>
    <s v="0-2642-6891"/>
    <x v="0"/>
    <n v="1"/>
    <x v="0"/>
    <m/>
    <s v="Z35HBJECB00002"/>
    <n v="0"/>
    <x v="1"/>
    <m/>
    <m/>
  </r>
  <r>
    <s v="24"/>
    <x v="9"/>
    <x v="9"/>
    <x v="0"/>
    <x v="0"/>
    <m/>
    <x v="0"/>
    <s v="KI"/>
    <x v="0"/>
    <s v="54 อาคาร บี.บี บิลดิ้ง ห้องเลขที่ 2012-14 ชั้น 20 อโศก         (5)"/>
    <m/>
    <m/>
    <x v="0"/>
    <n v="1"/>
    <x v="2"/>
    <m/>
    <s v="Z5XJBJIC70000RW"/>
    <n v="0"/>
    <x v="1"/>
    <m/>
    <m/>
  </r>
  <r>
    <s v="25"/>
    <x v="9"/>
    <x v="9"/>
    <x v="0"/>
    <x v="0"/>
    <m/>
    <x v="0"/>
    <s v="KI"/>
    <x v="0"/>
    <s v="54 อาคาร บี.บี บิลดิ้ง ห้องเลขที่ 2012-14 ชั้น 20 อโศก         (4)"/>
    <m/>
    <m/>
    <x v="0"/>
    <n v="1"/>
    <x v="0"/>
    <m/>
    <s v="Z35HBJZDJ0003XN"/>
    <n v="0"/>
    <x v="1"/>
    <m/>
    <m/>
  </r>
  <r>
    <s v="26"/>
    <x v="10"/>
    <x v="10"/>
    <x v="0"/>
    <x v="0"/>
    <n v="16"/>
    <x v="0"/>
    <s v="KITI"/>
    <x v="0"/>
    <s v="27/1 ซอยอารีสัมพันธ์ 5 ถนนพญาไท กทม.10400"/>
    <m/>
    <m/>
    <x v="1"/>
    <n v="1"/>
    <x v="1"/>
    <m/>
    <s v="004901"/>
    <n v="19"/>
    <x v="2"/>
    <n v="2500"/>
    <n v="0.38"/>
  </r>
  <r>
    <s v="27"/>
    <x v="10"/>
    <x v="10"/>
    <x v="0"/>
    <x v="0"/>
    <n v="16"/>
    <x v="0"/>
    <s v="KITI"/>
    <x v="0"/>
    <s v="1500 หมู่4 ถนนศรีนครินทร์"/>
    <m/>
    <m/>
    <x v="0"/>
    <n v="1"/>
    <x v="2"/>
    <m/>
    <s v="Z5XJBJIC70005TZ"/>
    <n v="19"/>
    <x v="6"/>
    <n v="1000"/>
    <n v="0.38"/>
  </r>
  <r>
    <s v="28"/>
    <x v="11"/>
    <x v="11"/>
    <x v="0"/>
    <x v="0"/>
    <m/>
    <x v="0"/>
    <s v="KI"/>
    <x v="0"/>
    <s v="โครงการ กรกานต์ อพาร์ทเม้นท์ เลขที่ 92 หมู่ 6 ซอยพระราม 2(69) ถนนพระราม 2"/>
    <m/>
    <m/>
    <x v="1"/>
    <n v="1"/>
    <x v="1"/>
    <m/>
    <s v="003116"/>
    <n v="24"/>
    <x v="7"/>
    <n v="1300"/>
    <n v="0.4"/>
  </r>
  <r>
    <s v="29"/>
    <x v="12"/>
    <x v="12"/>
    <x v="1"/>
    <x v="0"/>
    <m/>
    <x v="0"/>
    <s v="KITI"/>
    <x v="0"/>
    <s v="99 ม.3 ถนนปู่เจ้าสมิงพราย ต.สำโรงกลาง องพระประแดง จ.สมุทรปราการ"/>
    <m/>
    <m/>
    <x v="0"/>
    <n v="1"/>
    <x v="0"/>
    <m/>
    <s v="Z35HB1CB100022Z"/>
    <n v="5"/>
    <x v="1"/>
    <m/>
    <m/>
  </r>
  <r>
    <s v="30"/>
    <x v="13"/>
    <x v="13"/>
    <x v="0"/>
    <x v="0"/>
    <m/>
    <x v="0"/>
    <s v="KI"/>
    <x v="0"/>
    <s v="832 ซอยอยู่เจริญ 29 แขวงสามเสนนอก เขตห้วยขวาง กรุงเทพฯ"/>
    <m/>
    <m/>
    <x v="0"/>
    <n v="1"/>
    <x v="2"/>
    <m/>
    <s v="Z5XJBJDCB00015Z"/>
    <m/>
    <x v="1"/>
    <m/>
    <m/>
  </r>
  <r>
    <s v="31"/>
    <x v="14"/>
    <x v="14"/>
    <x v="0"/>
    <x v="0"/>
    <m/>
    <x v="0"/>
    <s v="KI"/>
    <x v="0"/>
    <s v="โครงการซิตี้วิลล์ ตรงข้าม ม.เกษตร ประตู 2 ติดท็อป"/>
    <m/>
    <m/>
    <x v="3"/>
    <n v="1"/>
    <x v="6"/>
    <m/>
    <s v="CYHC45966"/>
    <n v="11"/>
    <x v="8"/>
    <n v="0"/>
    <n v="0.4"/>
  </r>
  <r>
    <s v="32"/>
    <x v="15"/>
    <x v="15"/>
    <x v="0"/>
    <x v="0"/>
    <m/>
    <x v="0"/>
    <s v="KI"/>
    <x v="0"/>
    <s v="อาคารธนิยะพลาซ่า ชั้น 20 ถนนสีลม (กิมเอ็ง ธนิยะ ชั้น20)"/>
    <m/>
    <m/>
    <x v="0"/>
    <n v="1"/>
    <x v="2"/>
    <m/>
    <s v="Z5XJBJDCA0000LH"/>
    <n v="0"/>
    <x v="1"/>
    <m/>
    <m/>
  </r>
  <r>
    <s v="33"/>
    <x v="16"/>
    <x v="15"/>
    <x v="0"/>
    <x v="0"/>
    <m/>
    <x v="0"/>
    <s v="KI"/>
    <x v="0"/>
    <s v="อาคารสำนักงานศูนย์การค้าเซ็นทรัลลาดพร้าว ชั้น 11"/>
    <m/>
    <m/>
    <x v="0"/>
    <n v="1"/>
    <x v="2"/>
    <m/>
    <s v="Z5XJBJDCA0002WB"/>
    <n v="0"/>
    <x v="1"/>
    <m/>
    <m/>
  </r>
  <r>
    <s v="34"/>
    <x v="15"/>
    <x v="15"/>
    <x v="0"/>
    <x v="0"/>
    <m/>
    <x v="0"/>
    <s v="KI"/>
    <x v="0"/>
    <s v="สาขาเดอะมอลล์ท่าพระ อาคารสำนักงานเดอะมอลล์ท่าพระ ชั้น 12"/>
    <s v="0-2876-6500"/>
    <m/>
    <x v="0"/>
    <n v="1"/>
    <x v="4"/>
    <m/>
    <s v="14JSBAJB100020B"/>
    <n v="0"/>
    <x v="1"/>
    <m/>
    <m/>
  </r>
  <r>
    <s v="36"/>
    <x v="16"/>
    <x v="15"/>
    <x v="0"/>
    <x v="0"/>
    <m/>
    <x v="0"/>
    <s v="KI"/>
    <x v="0"/>
    <s v="สาขาเอ็มโพเรียม ชั้น 14 อาคารเอ็มโพเรียมทาวเวอร์"/>
    <m/>
    <m/>
    <x v="0"/>
    <n v="1"/>
    <x v="2"/>
    <m/>
    <s v="Z5XJBJDCB00024H"/>
    <n v="0"/>
    <x v="1"/>
    <m/>
    <m/>
  </r>
  <r>
    <s v="37"/>
    <x v="17"/>
    <x v="15"/>
    <x v="0"/>
    <x v="0"/>
    <m/>
    <x v="0"/>
    <s v="KI"/>
    <x v="0"/>
    <s v="บิ๊กซี ศรีนครินทร์ ชั้น 1"/>
    <m/>
    <m/>
    <x v="1"/>
    <n v="1"/>
    <x v="1"/>
    <m/>
    <s v="004729"/>
    <n v="0"/>
    <x v="1"/>
    <m/>
    <m/>
  </r>
  <r>
    <s v="38"/>
    <x v="16"/>
    <x v="15"/>
    <x v="0"/>
    <x v="0"/>
    <m/>
    <x v="0"/>
    <s v="KI"/>
    <x v="0"/>
    <s v="อาคารสนง.เดอะมอลล์งามวงศ์วาน ชั้น 14    (กิมเอ็งเดอะมอลล์งามวงศ์วาน)"/>
    <m/>
    <m/>
    <x v="0"/>
    <n v="1"/>
    <x v="2"/>
    <m/>
    <s v="Z5XJBJAC900011P"/>
    <n v="0"/>
    <x v="1"/>
    <m/>
    <m/>
  </r>
  <r>
    <m/>
    <x v="16"/>
    <x v="15"/>
    <x v="0"/>
    <x v="0"/>
    <m/>
    <x v="0"/>
    <s v="KI"/>
    <x v="0"/>
    <s v="ย้ายอยู่ตึก 2 ชั้น 7 ถนนสาทรเหนือ (กิมเอ็งสาทร)"/>
    <m/>
    <m/>
    <x v="0"/>
    <n v="1"/>
    <x v="2"/>
    <m/>
    <s v="Z5XJBJDCB00016E"/>
    <n v="0"/>
    <x v="1"/>
    <m/>
    <m/>
  </r>
  <r>
    <s v="40"/>
    <x v="15"/>
    <x v="15"/>
    <x v="0"/>
    <x v="0"/>
    <m/>
    <x v="0"/>
    <s v="KI"/>
    <x v="0"/>
    <s v="สาขาญาดา ถนนสีลม กรุงเทพฯ (กิมเอ็งญาดา)"/>
    <m/>
    <m/>
    <x v="0"/>
    <n v="1"/>
    <x v="2"/>
    <m/>
    <s v="Z5XJBJDC50004LS"/>
    <n v="0"/>
    <x v="1"/>
    <m/>
    <m/>
  </r>
  <r>
    <s v="41"/>
    <x v="15"/>
    <x v="15"/>
    <x v="0"/>
    <x v="0"/>
    <m/>
    <x v="0"/>
    <s v="KI"/>
    <x v="0"/>
    <s v="สาขาญาดา ถนนสีลม กรุงเทพฯ (กิมเอ็งญาดา)"/>
    <m/>
    <m/>
    <x v="2"/>
    <n v="1"/>
    <x v="7"/>
    <m/>
    <s v="701531HH024PR"/>
    <n v="0"/>
    <x v="1"/>
    <m/>
    <m/>
  </r>
  <r>
    <s v="42"/>
    <x v="16"/>
    <x v="15"/>
    <x v="0"/>
    <x v="0"/>
    <m/>
    <x v="0"/>
    <s v="KI"/>
    <x v="0"/>
    <s v="เซ็นทรัลเวิล์ด ชั้น 20 ถนนราชดำริ กรุงเทพฯ"/>
    <m/>
    <m/>
    <x v="0"/>
    <n v="1"/>
    <x v="0"/>
    <m/>
    <s v="Z35HB1CZ50009Y"/>
    <n v="0"/>
    <x v="1"/>
    <m/>
    <m/>
  </r>
  <r>
    <s v="43"/>
    <x v="16"/>
    <x v="15"/>
    <x v="0"/>
    <x v="0"/>
    <m/>
    <x v="0"/>
    <s v="KI"/>
    <x v="0"/>
    <s v="อาคารพาราเดียม ชั้น 14"/>
    <m/>
    <m/>
    <x v="0"/>
    <n v="1"/>
    <x v="2"/>
    <m/>
    <s v="Z5XJBAKB400014L"/>
    <n v="0"/>
    <x v="1"/>
    <m/>
    <m/>
  </r>
  <r>
    <s v="44"/>
    <x v="16"/>
    <x v="15"/>
    <x v="0"/>
    <x v="0"/>
    <m/>
    <x v="0"/>
    <s v="KI"/>
    <x v="0"/>
    <s v="อาคารธนิยะ ชั้น 4 ถนนสีลม กรุงเทพฯ (กิมเอ็งสีลมชั้น4 ตึกธนิยะ)"/>
    <m/>
    <m/>
    <x v="0"/>
    <n v="1"/>
    <x v="8"/>
    <m/>
    <s v="ZDFJBJFD90001MP"/>
    <m/>
    <x v="1"/>
    <m/>
    <m/>
  </r>
  <r>
    <s v="45"/>
    <x v="16"/>
    <x v="15"/>
    <x v="0"/>
    <x v="0"/>
    <m/>
    <x v="0"/>
    <s v="KI"/>
    <x v="0"/>
    <s v="ถนนเพชรบุรี กรุงเทพฯ (กิมเอ็งTHE 9)"/>
    <m/>
    <m/>
    <x v="0"/>
    <n v="1"/>
    <x v="2"/>
    <m/>
    <s v="Z5XJBJED30002AN"/>
    <n v="0"/>
    <x v="1"/>
    <m/>
    <m/>
  </r>
  <r>
    <s v="46"/>
    <x v="16"/>
    <x v="15"/>
    <x v="0"/>
    <x v="0"/>
    <m/>
    <x v="0"/>
    <s v="KI"/>
    <x v="0"/>
    <s v="อาคารฟอร์จูน ถนนเพชรบุรี กรุงเทพฯ (กิมเอ็งฟอร์จูน)"/>
    <m/>
    <m/>
    <x v="0"/>
    <n v="1"/>
    <x v="2"/>
    <m/>
    <s v="Z5XJBJIC70005DX"/>
    <n v="0"/>
    <x v="1"/>
    <m/>
    <m/>
  </r>
  <r>
    <s v="47"/>
    <x v="18"/>
    <x v="15"/>
    <x v="0"/>
    <x v="0"/>
    <m/>
    <x v="0"/>
    <s v="KI"/>
    <x v="0"/>
    <s v="อาคารเสริมมิตร ชั้น 25 ถนนสุขุมวิท กรุงเทพฯ"/>
    <m/>
    <m/>
    <x v="0"/>
    <n v="1"/>
    <x v="2"/>
    <m/>
    <s v="Z5XJBJDCA0002EY"/>
    <n v="0"/>
    <x v="1"/>
    <m/>
    <m/>
  </r>
  <r>
    <s v="48"/>
    <x v="16"/>
    <x v="15"/>
    <x v="0"/>
    <x v="0"/>
    <m/>
    <x v="0"/>
    <s v="KI"/>
    <x v="0"/>
    <s v="ศูนย์การค้าแฟชั่นไอส์แลนด์ ห้อง B001A ชั้น BF ถนนรามอินทรา"/>
    <s v="0-2947-5800-5"/>
    <m/>
    <x v="0"/>
    <n v="1"/>
    <x v="9"/>
    <m/>
    <s v="8W37B1CS20041R"/>
    <n v="0"/>
    <x v="1"/>
    <m/>
    <m/>
  </r>
  <r>
    <s v="49"/>
    <x v="16"/>
    <x v="15"/>
    <x v="0"/>
    <x v="0"/>
    <m/>
    <x v="0"/>
    <s v="KI"/>
    <x v="0"/>
    <s v="อาคารอัมรินทร์พลาซ่า ชั้น 5 ห้อง 3,3.1 ถนนเพลินจิต กรุงเทพฯ"/>
    <m/>
    <m/>
    <x v="0"/>
    <n v="1"/>
    <x v="2"/>
    <m/>
    <s v="Z5XJBJED30003T"/>
    <n v="0"/>
    <x v="1"/>
    <m/>
    <m/>
  </r>
  <r>
    <s v="50"/>
    <x v="19"/>
    <x v="16"/>
    <x v="0"/>
    <x v="0"/>
    <m/>
    <x v="0"/>
    <s v="KI"/>
    <x v="0"/>
    <s v="877/29 ถนนพระราม 9 แขวงสวนหลวง เขตสวนหลวง กทม."/>
    <m/>
    <m/>
    <x v="0"/>
    <n v="1"/>
    <x v="2"/>
    <m/>
    <s v="Z5XJBJDCB00034F"/>
    <n v="6"/>
    <x v="9"/>
    <n v="3000"/>
    <n v="0.4"/>
  </r>
  <r>
    <s v="51"/>
    <x v="19"/>
    <x v="16"/>
    <x v="0"/>
    <x v="0"/>
    <m/>
    <x v="0"/>
    <s v="KI"/>
    <x v="0"/>
    <s v="877/29 ถนนพระราม 9 แขวงสวนหลวง เขตสวนหลวง กทม."/>
    <m/>
    <m/>
    <x v="0"/>
    <n v="1"/>
    <x v="0"/>
    <m/>
    <s v="Z35HB1CZ900002Y"/>
    <n v="6"/>
    <x v="5"/>
    <n v="10000"/>
    <n v="0.4"/>
  </r>
  <r>
    <s v="52"/>
    <x v="20"/>
    <x v="17"/>
    <x v="0"/>
    <x v="0"/>
    <n v="16"/>
    <x v="0"/>
    <s v="KITI"/>
    <x v="0"/>
    <s v="48/289 ซอยรามคำแหง 104 แขวงสะพานสูง"/>
    <m/>
    <m/>
    <x v="0"/>
    <n v="1"/>
    <x v="2"/>
    <m/>
    <s v="Z5XJBJDC50001LR"/>
    <n v="12"/>
    <x v="7"/>
    <n v="2500"/>
    <n v="0.38"/>
  </r>
  <r>
    <s v="53"/>
    <x v="21"/>
    <x v="18"/>
    <x v="0"/>
    <x v="0"/>
    <n v="16"/>
    <x v="0"/>
    <s v="KITI"/>
    <x v="0"/>
    <s v="เทพารักษ์ ซอย 8 จ.สมุทรปราการ"/>
    <m/>
    <m/>
    <x v="2"/>
    <n v="1"/>
    <x v="7"/>
    <m/>
    <s v="701531HH024PX"/>
    <n v="12"/>
    <x v="2"/>
    <n v="2500"/>
    <n v="0.38"/>
  </r>
  <r>
    <s v="54"/>
    <x v="22"/>
    <x v="19"/>
    <x v="0"/>
    <x v="0"/>
    <m/>
    <x v="0"/>
    <s v="KI"/>
    <x v="0"/>
    <s v="อาคารดวงทิพย์"/>
    <m/>
    <m/>
    <x v="0"/>
    <n v="1"/>
    <x v="4"/>
    <m/>
    <s v="14JSBAJB1000153T"/>
    <n v="0"/>
    <x v="1"/>
    <m/>
    <m/>
  </r>
  <r>
    <s v="55"/>
    <x v="23"/>
    <x v="20"/>
    <x v="0"/>
    <x v="0"/>
    <m/>
    <x v="0"/>
    <s v="KI"/>
    <x v="0"/>
    <s v="เลขที่ 9/117 อคารยู.เอ็ม.ทาวเวอร์ ชั้น 30 ถ.รามคำแหง กทม."/>
    <m/>
    <m/>
    <x v="0"/>
    <n v="1"/>
    <x v="9"/>
    <m/>
    <s v="8W37B1CQC00015J"/>
    <n v="0"/>
    <x v="1"/>
    <m/>
    <m/>
  </r>
  <r>
    <s v="56"/>
    <x v="24"/>
    <x v="21"/>
    <x v="0"/>
    <x v="0"/>
    <n v="16"/>
    <x v="0"/>
    <s v="KITI"/>
    <x v="0"/>
    <s v="เลขที่ 9/116 อคารยู.เอ็ม.ทาวเวอร์ ชั้น 30 ถ.รามคำแหง กทม."/>
    <m/>
    <m/>
    <x v="0"/>
    <n v="1"/>
    <x v="2"/>
    <m/>
    <s v="Z5XJBJDCA0001JJ"/>
    <n v="36"/>
    <x v="10"/>
    <n v="0"/>
    <n v="0.38"/>
  </r>
  <r>
    <s v="57"/>
    <x v="25"/>
    <x v="22"/>
    <x v="1"/>
    <x v="0"/>
    <m/>
    <x v="0"/>
    <s v="KITI"/>
    <x v="0"/>
    <s v="11 ถนนคอนแวนต์ แขวงสีลม เขตบางรัก กทม."/>
    <m/>
    <m/>
    <x v="1"/>
    <n v="1"/>
    <x v="10"/>
    <m/>
    <n v="322165"/>
    <n v="22"/>
    <x v="11"/>
    <n v="0"/>
    <n v="0.35"/>
  </r>
  <r>
    <s v="58"/>
    <x v="26"/>
    <x v="23"/>
    <x v="0"/>
    <x v="0"/>
    <n v="16"/>
    <x v="0"/>
    <s v="KITI"/>
    <x v="0"/>
    <s v="333/3 หมู่บ้านรัชดานิเวศน์ ซอย 19 ถ.ประชาอุทิศ ห้วยขวาง กรุงเทพฯ"/>
    <m/>
    <m/>
    <x v="1"/>
    <n v="1"/>
    <x v="1"/>
    <m/>
    <s v="ZTZ-004680"/>
    <n v="27"/>
    <x v="3"/>
    <n v="7500"/>
    <n v="0.35"/>
  </r>
  <r>
    <s v="59"/>
    <x v="26"/>
    <x v="23"/>
    <x v="0"/>
    <x v="0"/>
    <n v="16"/>
    <x v="0"/>
    <s v="KITI"/>
    <x v="0"/>
    <s v="333/3 หมู่บ้านรัชดานิเวศน์ ซอย 19 ถ.ประชาอุทิศ ห้วยขวาง กรุงเทพฯ"/>
    <m/>
    <m/>
    <x v="1"/>
    <n v="1"/>
    <x v="11"/>
    <m/>
    <n v="180873"/>
    <n v="32"/>
    <x v="12"/>
    <n v="5000"/>
    <n v="0.35"/>
  </r>
  <r>
    <s v="60"/>
    <x v="27"/>
    <x v="24"/>
    <x v="0"/>
    <x v="0"/>
    <n v="16"/>
    <x v="0"/>
    <s v="KITI"/>
    <x v="0"/>
    <s v="333/3 หมู่บ้านรัชดานิเวศน์ ซอย 19 ถ.ประชาอุทิศ ห้วยขวาง กรุงเทพฯ"/>
    <m/>
    <m/>
    <x v="0"/>
    <n v="1"/>
    <x v="1"/>
    <m/>
    <s v="Z35HBJECB000NB"/>
    <n v="36"/>
    <x v="3"/>
    <n v="7500"/>
    <n v="0.35"/>
  </r>
  <r>
    <s v="61"/>
    <x v="28"/>
    <x v="25"/>
    <x v="0"/>
    <x v="0"/>
    <n v="16"/>
    <x v="0"/>
    <s v="KITI"/>
    <x v="0"/>
    <s v="333/3 หมู่บ้านรัชดานิเวศน์ ซอย 19 ถ.ประชาอุทิศ ห้วยขวาง กรุงเทพฯ"/>
    <m/>
    <m/>
    <x v="1"/>
    <n v="1"/>
    <x v="1"/>
    <m/>
    <n v="500724"/>
    <n v="31"/>
    <x v="10"/>
    <n v="0"/>
    <n v="0.35"/>
  </r>
  <r>
    <s v="62"/>
    <x v="29"/>
    <x v="26"/>
    <x v="1"/>
    <x v="0"/>
    <m/>
    <x v="0"/>
    <s v="KITI"/>
    <x v="0"/>
    <s v="896/25 อาคาร เอส วี ซิตี้ ชั้น 19 ถนนพระราม 3 แขวงบางโพงพาง กทม."/>
    <m/>
    <m/>
    <x v="0"/>
    <n v="1"/>
    <x v="2"/>
    <m/>
    <s v="Z5XJBJDCD00019R"/>
    <m/>
    <x v="1"/>
    <m/>
    <m/>
  </r>
  <r>
    <s v="63"/>
    <x v="30"/>
    <x v="27"/>
    <x v="1"/>
    <x v="0"/>
    <m/>
    <x v="0"/>
    <s v="KITI"/>
    <x v="0"/>
    <s v="503/26 อคาร เค.เอส.แอล.ทาวเวอร์ ชั้น 16 ถนนศรีอยุธยา แขวงพญาไท เขตราชเทวี กรุงเทพฯ"/>
    <m/>
    <m/>
    <x v="0"/>
    <n v="1"/>
    <x v="2"/>
    <m/>
    <s v="Z5XJBJED300022"/>
    <m/>
    <x v="1"/>
    <m/>
    <m/>
  </r>
  <r>
    <s v="64"/>
    <x v="31"/>
    <x v="28"/>
    <x v="0"/>
    <x v="0"/>
    <m/>
    <x v="0"/>
    <s v="KI"/>
    <x v="0"/>
    <s v="เลขที่ 1 ซอยประชาสงเคราะห์ 12 แขวงดินแดง เขตดินแดง กรุงเทพฯ 10400"/>
    <m/>
    <m/>
    <x v="3"/>
    <n v="1"/>
    <x v="12"/>
    <m/>
    <s v="CMC846591"/>
    <s v="ต้องต่อสัญญาใหม่"/>
    <x v="1"/>
    <m/>
    <m/>
  </r>
  <r>
    <s v="65"/>
    <x v="32"/>
    <x v="29"/>
    <x v="0"/>
    <x v="0"/>
    <n v="16"/>
    <x v="0"/>
    <s v="KITI"/>
    <x v="0"/>
    <s v="อาคารยูเอ็ม ทาวเวอร์"/>
    <m/>
    <m/>
    <x v="1"/>
    <n v="1"/>
    <x v="1"/>
    <m/>
    <s v="004551"/>
    <n v="13"/>
    <x v="2"/>
    <n v="2500"/>
    <n v="0.38"/>
  </r>
  <r>
    <s v="66"/>
    <x v="33"/>
    <x v="30"/>
    <x v="0"/>
    <x v="0"/>
    <m/>
    <x v="0"/>
    <s v="KI"/>
    <x v="0"/>
    <s v="61/69 ถนนสุนทรโกษา แขวงคลองเตย เขตคลองเตย กรุงเทพฯ 10110"/>
    <m/>
    <m/>
    <x v="1"/>
    <n v="1"/>
    <x v="13"/>
    <m/>
    <s v="013284"/>
    <n v="15"/>
    <x v="13"/>
    <n v="0"/>
    <n v="0.4"/>
  </r>
  <r>
    <s v="67"/>
    <x v="34"/>
    <x v="31"/>
    <x v="0"/>
    <x v="0"/>
    <n v="16"/>
    <x v="0"/>
    <s v="KITI"/>
    <x v="0"/>
    <s v="773/20 ถนนประชาราษฎร์บำเพ็ญ แขวงสามเสนนอก เขตห้วยขวาง กรุงเทพฯ"/>
    <m/>
    <m/>
    <x v="0"/>
    <n v="1"/>
    <x v="2"/>
    <m/>
    <s v="Z5XJBJDCA0000DZ"/>
    <m/>
    <x v="1"/>
    <m/>
    <m/>
  </r>
  <r>
    <s v="68"/>
    <x v="35"/>
    <x v="32"/>
    <x v="0"/>
    <x v="0"/>
    <n v="16"/>
    <x v="0"/>
    <s v="KITI"/>
    <x v="0"/>
    <s v="1558/18 ถนนบางนา-ตราด แขวงบางนา เขตบางนา กรุงเทพฯ"/>
    <m/>
    <m/>
    <x v="1"/>
    <n v="1"/>
    <x v="13"/>
    <m/>
    <s v="011669"/>
    <m/>
    <x v="1"/>
    <m/>
    <m/>
  </r>
  <r>
    <s v="69"/>
    <x v="36"/>
    <x v="33"/>
    <x v="0"/>
    <x v="1"/>
    <m/>
    <x v="0"/>
    <s v="KI"/>
    <x v="0"/>
    <s v="1213/514 ซอยลาดพร้าว 94 (ปัญจมิตร) ถนนลาดพร้าว กรุงเทพฯ"/>
    <m/>
    <m/>
    <x v="1"/>
    <n v="1"/>
    <x v="1"/>
    <m/>
    <s v="004723"/>
    <n v="10"/>
    <x v="1"/>
    <m/>
    <n v="0.3"/>
  </r>
  <r>
    <s v="70"/>
    <x v="37"/>
    <x v="34"/>
    <x v="0"/>
    <x v="0"/>
    <m/>
    <x v="0"/>
    <s v="KI"/>
    <x v="1"/>
    <s v="665 (ชั้น3) ถนนกรุงเทพ-นนทบุรี แขวงบางซื่อ เขตบางซื่อ กรุงเทพญ 10800"/>
    <m/>
    <m/>
    <x v="0"/>
    <n v="1"/>
    <x v="0"/>
    <m/>
    <s v="Z35HB1CB900089P"/>
    <n v="8"/>
    <x v="10"/>
    <n v="3000"/>
    <n v="0.38"/>
  </r>
  <r>
    <s v="71"/>
    <x v="37"/>
    <x v="34"/>
    <x v="0"/>
    <x v="0"/>
    <m/>
    <x v="0"/>
    <s v="KI"/>
    <x v="1"/>
    <s v="665 (ชั้น3) ถนนกรุงเทพ-นนทบุรี แขวงบางซื่อ เขตบางซื่อ กรุงเทพญ 10800"/>
    <m/>
    <m/>
    <x v="0"/>
    <n v="1"/>
    <x v="2"/>
    <m/>
    <s v="Z5XJBJED30003HX"/>
    <n v="8"/>
    <x v="14"/>
    <n v="5000"/>
    <n v="0.38"/>
  </r>
  <r>
    <s v="74"/>
    <x v="38"/>
    <x v="35"/>
    <x v="1"/>
    <x v="0"/>
    <n v="16"/>
    <x v="0"/>
    <s v="KITI"/>
    <x v="0"/>
    <s v="999/59 ม.2 ซ.กิ่งแก้ว 14/1 เขตบางพลี กรุงเทพฯ"/>
    <m/>
    <m/>
    <x v="0"/>
    <n v="1"/>
    <x v="2"/>
    <m/>
    <s v="Z5XJBJIC70005FE"/>
    <m/>
    <x v="1"/>
    <m/>
    <m/>
  </r>
  <r>
    <s v="75"/>
    <x v="39"/>
    <x v="36"/>
    <x v="0"/>
    <x v="0"/>
    <m/>
    <x v="0"/>
    <s v="KITI"/>
    <x v="0"/>
    <s v="เดอะมอลล์บางแค ชั้น 2 ถนนเพชรเกษม กรุงเทพฯ"/>
    <m/>
    <m/>
    <x v="0"/>
    <n v="1"/>
    <x v="2"/>
    <m/>
    <s v="Z5XJBJDCB0002AV"/>
    <n v="8"/>
    <x v="11"/>
    <n v="5000"/>
    <n v="0.4"/>
  </r>
  <r>
    <s v="76"/>
    <x v="39"/>
    <x v="36"/>
    <x v="0"/>
    <x v="0"/>
    <m/>
    <x v="0"/>
    <s v="KITI"/>
    <x v="0"/>
    <s v="ตึกสยามทาวเวอร์ ชั้น 7 หน้าลิฟท์"/>
    <m/>
    <m/>
    <x v="0"/>
    <n v="1"/>
    <x v="2"/>
    <m/>
    <s v="Z5XJBJIC70000WB"/>
    <n v="8"/>
    <x v="11"/>
    <n v="5000"/>
    <n v="0.4"/>
  </r>
  <r>
    <s v="77"/>
    <x v="40"/>
    <x v="37"/>
    <x v="0"/>
    <x v="0"/>
    <m/>
    <x v="0"/>
    <s v="KITI"/>
    <x v="0"/>
    <s v="สำนักงานใหญ่ อาคารไอเทค ถนนราชดำริ"/>
    <m/>
    <m/>
    <x v="0"/>
    <n v="1"/>
    <x v="0"/>
    <m/>
    <s v="Z35HB1CZA00008D"/>
    <n v="8"/>
    <x v="11"/>
    <n v="5000"/>
    <n v="0.4"/>
  </r>
  <r>
    <s v="78"/>
    <x v="41"/>
    <x v="38"/>
    <x v="0"/>
    <x v="0"/>
    <n v="15"/>
    <x v="0"/>
    <s v="KITI"/>
    <x v="0"/>
    <s v="เซ็นทรัลพลาซ่า พระราม 2 ชั้น 3 ED-4,ZONE JUNCTONX ถนนพระราม 2"/>
    <m/>
    <m/>
    <x v="0"/>
    <n v="1"/>
    <x v="1"/>
    <m/>
    <m/>
    <n v="42"/>
    <x v="1"/>
    <m/>
    <n v="0.4"/>
  </r>
  <r>
    <s v="82"/>
    <x v="42"/>
    <x v="39"/>
    <x v="0"/>
    <x v="0"/>
    <m/>
    <x v="0"/>
    <s v="KITI"/>
    <x v="0"/>
    <s v="1093 เซ็นทรัลบางนา ชั้น 21 ถนนบางนา-ตราด แขวงบางนา เขตบางนา กรุงเทพฯ10260"/>
    <m/>
    <m/>
    <x v="0"/>
    <n v="1"/>
    <x v="2"/>
    <m/>
    <s v="Z5XJBJED30000EW"/>
    <n v="8"/>
    <x v="11"/>
    <n v="5000"/>
    <n v="0.4"/>
  </r>
  <r>
    <s v="83"/>
    <x v="42"/>
    <x v="39"/>
    <x v="0"/>
    <x v="0"/>
    <m/>
    <x v="0"/>
    <s v="KITI"/>
    <x v="0"/>
    <s v="1093 เซ็นทรัลบางนา ชั้น 14 ถนนบางนา-ตราด แขวงบางนา เขตบางนา กรุงเทพฯ10260"/>
    <m/>
    <m/>
    <x v="0"/>
    <n v="1"/>
    <x v="2"/>
    <m/>
    <s v="Z5XJBJBCB0001FW"/>
    <n v="8"/>
    <x v="11"/>
    <n v="5000"/>
    <n v="0.4"/>
  </r>
  <r>
    <s v="84"/>
    <x v="43"/>
    <x v="40"/>
    <x v="0"/>
    <x v="0"/>
    <m/>
    <x v="0"/>
    <s v="KITI"/>
    <x v="0"/>
    <s v="7/129 อาคารสนง.เซ็นทรัลปื่นเกล้า ชั้น 5 ถ.บรมราชชนนี แขวงอรุณอัมรินทร์ เขตบางกอกน้อย กทม."/>
    <m/>
    <m/>
    <x v="0"/>
    <n v="1"/>
    <x v="2"/>
    <m/>
    <s v="Z5XJBJDC50003B"/>
    <n v="8"/>
    <x v="11"/>
    <n v="5000"/>
    <n v="0.4"/>
  </r>
  <r>
    <s v="85"/>
    <x v="44"/>
    <x v="41"/>
    <x v="0"/>
    <x v="0"/>
    <m/>
    <x v="0"/>
    <s v="KITI"/>
    <x v="0"/>
    <s v="อาคารสนง.เดอะมอลล์บางกะปิ ชั้น 9 ถ.ลาดพร้สว แขวงคลองจั่น เขตบางกะปิ"/>
    <m/>
    <m/>
    <x v="0"/>
    <n v="1"/>
    <x v="2"/>
    <m/>
    <s v="Z5XJBJAC70003A"/>
    <n v="8"/>
    <x v="11"/>
    <n v="5000"/>
    <n v="0.4"/>
  </r>
  <r>
    <s v="87"/>
    <x v="45"/>
    <x v="42"/>
    <x v="0"/>
    <x v="0"/>
    <n v="15"/>
    <x v="0"/>
    <s v="KITI"/>
    <x v="0"/>
    <s v="161 หมู่2 ถ.พหลโยธิน ต.ประชาธิปัตย์ อ.ธัญบุรี จ.ปทุมธานี (ชั้น 3)"/>
    <m/>
    <m/>
    <x v="1"/>
    <n v="1"/>
    <x v="1"/>
    <m/>
    <s v="003025"/>
    <n v="36"/>
    <x v="1"/>
    <m/>
    <n v="0.4"/>
  </r>
  <r>
    <s v="88"/>
    <x v="46"/>
    <x v="43"/>
    <x v="0"/>
    <x v="0"/>
    <m/>
    <x v="0"/>
    <s v="KITI"/>
    <x v="0"/>
    <s v="275 หมู่ 1 เดอะมอลล์บางแค ชั้น 3 Education Zone ถนนเพชรเกษม บางแค"/>
    <m/>
    <m/>
    <x v="0"/>
    <n v="1"/>
    <x v="2"/>
    <m/>
    <s v="Z5XJBJDCB0002A"/>
    <n v="8"/>
    <x v="11"/>
    <n v="5000"/>
    <n v="0.4"/>
  </r>
  <r>
    <s v="89"/>
    <x v="47"/>
    <x v="44"/>
    <x v="0"/>
    <x v="0"/>
    <m/>
    <x v="0"/>
    <s v="KITI"/>
    <x v="0"/>
    <s v="เอสเพอร์นาส พลาซ่า ชั้น 4 ถนนรัชดาภิเษก"/>
    <m/>
    <m/>
    <x v="0"/>
    <n v="1"/>
    <x v="2"/>
    <m/>
    <s v="Z5XJBJED30002B"/>
    <n v="8"/>
    <x v="11"/>
    <n v="5000"/>
    <n v="0.4"/>
  </r>
  <r>
    <s v="90"/>
    <x v="48"/>
    <x v="45"/>
    <x v="0"/>
    <x v="0"/>
    <m/>
    <x v="0"/>
    <s v="KITI"/>
    <x v="0"/>
    <s v="ห้องเลขที่ B309 เมเจอร์ อเวนิว รัชโยธิน "/>
    <m/>
    <m/>
    <x v="0"/>
    <n v="1"/>
    <x v="2"/>
    <m/>
    <s v="Z5XJBJIC70002WJ"/>
    <n v="8"/>
    <x v="11"/>
    <n v="5000"/>
    <n v="0.4"/>
  </r>
  <r>
    <s v="94"/>
    <x v="49"/>
    <x v="46"/>
    <x v="0"/>
    <x v="0"/>
    <m/>
    <x v="0"/>
    <s v="KITI"/>
    <x v="0"/>
    <s v="เซ็นทรัล แจ้งวัฒนะ ชั้น 7 ถนนแจ้งวัฒนะ อ.ปากเกร็ด จ.นนทบุรี"/>
    <m/>
    <m/>
    <x v="1"/>
    <n v="1"/>
    <x v="1"/>
    <m/>
    <s v="004822"/>
    <n v="36"/>
    <x v="1"/>
    <m/>
    <n v="0.4"/>
  </r>
  <r>
    <s v="95"/>
    <x v="50"/>
    <x v="47"/>
    <x v="0"/>
    <x v="0"/>
    <m/>
    <x v="0"/>
    <s v="KITI"/>
    <x v="0"/>
    <s v="เสรีเซ็นเตอร์ ชั้น4 Education"/>
    <m/>
    <m/>
    <x v="0"/>
    <n v="1"/>
    <x v="2"/>
    <m/>
    <s v="Z5XJBJIC700027"/>
    <n v="8"/>
    <x v="11"/>
    <n v="5000"/>
    <n v="0.4"/>
  </r>
  <r>
    <s v="97"/>
    <x v="51"/>
    <x v="48"/>
    <x v="0"/>
    <x v="0"/>
    <m/>
    <x v="0"/>
    <s v="KITI"/>
    <x v="0"/>
    <s v="ศูนย์การค้าแฟชั่นไอส์แลนด์  ชั้น B EDUCATION ZONE"/>
    <m/>
    <m/>
    <x v="0"/>
    <n v="1"/>
    <x v="2"/>
    <m/>
    <s v="Z5XJBJED300028"/>
    <n v="8"/>
    <x v="11"/>
    <n v="5000"/>
    <n v="0.4"/>
  </r>
  <r>
    <s v="98"/>
    <x v="52"/>
    <x v="49"/>
    <x v="0"/>
    <x v="0"/>
    <m/>
    <x v="0"/>
    <s v="KITI"/>
    <x v="0"/>
    <s v="ศูนย์การค้าเซ็นทรัลพระราม 3 ชั้น 6 Education Zone"/>
    <m/>
    <m/>
    <x v="0"/>
    <n v="1"/>
    <x v="2"/>
    <m/>
    <s v="Z5XJBJED30002K"/>
    <n v="8"/>
    <x v="11"/>
    <n v="5000"/>
    <n v="0.4"/>
  </r>
  <r>
    <s v="99"/>
    <x v="53"/>
    <x v="50"/>
    <x v="0"/>
    <x v="0"/>
    <m/>
    <x v="0"/>
    <s v="KITI"/>
    <x v="0"/>
    <s v="ศูนย์การค้าเซ็นทรัลรัตนาธิเบศน์ ชั้น 3 Education Zone (ใกล้ศูนย์อาหาร)"/>
    <m/>
    <m/>
    <x v="0"/>
    <n v="1"/>
    <x v="2"/>
    <m/>
    <s v="Z5XJBJED30002L"/>
    <n v="8"/>
    <x v="11"/>
    <n v="5000"/>
    <n v="0.4"/>
  </r>
  <r>
    <s v="103"/>
    <x v="54"/>
    <x v="51"/>
    <x v="0"/>
    <x v="0"/>
    <n v="15"/>
    <x v="0"/>
    <s v="KITI"/>
    <x v="0"/>
    <s v="ศูนย์การค้าสยามพารากอน ชั้น 4 Education Zone"/>
    <m/>
    <m/>
    <x v="1"/>
    <n v="1"/>
    <x v="1"/>
    <m/>
    <s v="500736"/>
    <n v="42"/>
    <x v="1"/>
    <m/>
    <n v="0.4"/>
  </r>
  <r>
    <s v="104"/>
    <x v="55"/>
    <x v="52"/>
    <x v="0"/>
    <x v="0"/>
    <m/>
    <x v="0"/>
    <s v="KITI"/>
    <x v="0"/>
    <s v="ห้องเลขที่ 3543 ชั้น 3 607 ถ.เพชรเกษม แขวงบางหว้า เขภาษีเจริญ กรุงเทพฯ"/>
    <m/>
    <m/>
    <x v="0"/>
    <n v="1"/>
    <x v="2"/>
    <m/>
    <s v="Z5XJBJDCB0000WK"/>
    <n v="8"/>
    <x v="11"/>
    <n v="5000"/>
    <n v="0.4"/>
  </r>
  <r>
    <s v="107"/>
    <x v="56"/>
    <x v="53"/>
    <x v="0"/>
    <x v="0"/>
    <m/>
    <x v="0"/>
    <s v="KITI"/>
    <x v="0"/>
    <s v="ห้องเลขที่ B308 เมเจอร์ อเวนิว รัชโยธิน ถนนรัชดาภิเษก"/>
    <m/>
    <m/>
    <x v="0"/>
    <n v="1"/>
    <x v="8"/>
    <m/>
    <s v="ZDFJBJFD90000GV"/>
    <n v="8"/>
    <x v="11"/>
    <n v="5000"/>
    <n v="0.4"/>
  </r>
  <r>
    <s v="108"/>
    <x v="57"/>
    <x v="54"/>
    <x v="0"/>
    <x v="0"/>
    <m/>
    <x v="0"/>
    <s v="KITI"/>
    <x v="0"/>
    <s v="ศูนย์การค้าเซ็นทรัลบางนา ชั้น 21"/>
    <m/>
    <m/>
    <x v="2"/>
    <n v="1"/>
    <x v="14"/>
    <m/>
    <s v="3505R03"/>
    <n v="8"/>
    <x v="11"/>
    <n v="5000"/>
    <n v="0.4"/>
  </r>
  <r>
    <s v="109"/>
    <x v="58"/>
    <x v="55"/>
    <x v="0"/>
    <x v="0"/>
    <m/>
    <x v="0"/>
    <s v="KITI"/>
    <x v="0"/>
    <s v="ศูนย์การค้าพารากอน ชั้น 4"/>
    <m/>
    <m/>
    <x v="2"/>
    <n v="1"/>
    <x v="14"/>
    <m/>
    <s v="350K6DV"/>
    <n v="8"/>
    <x v="11"/>
    <n v="5000"/>
    <n v="0.4"/>
  </r>
  <r>
    <s v="111"/>
    <x v="59"/>
    <x v="56"/>
    <x v="0"/>
    <x v="0"/>
    <m/>
    <x v="0"/>
    <s v="KITI"/>
    <x v="0"/>
    <s v="เซ็นทรัลแจ้งวัฒนะ ห้อง 725 ชั้น 7"/>
    <m/>
    <m/>
    <x v="0"/>
    <n v="1"/>
    <x v="2"/>
    <m/>
    <s v="Z5XJBJDCB00015"/>
    <n v="8"/>
    <x v="11"/>
    <n v="5000"/>
    <n v="0.4"/>
  </r>
  <r>
    <s v="112"/>
    <x v="60"/>
    <x v="57"/>
    <x v="0"/>
    <x v="0"/>
    <m/>
    <x v="0"/>
    <s v="KITI"/>
    <x v="0"/>
    <s v="ศูนย์การค้าเดอะมอลล์งามวงศ์วาน ชั้น 10 ตรงข้าม โรงเรียนสยามกลการ"/>
    <m/>
    <m/>
    <x v="2"/>
    <n v="1"/>
    <x v="14"/>
    <m/>
    <s v="350K710"/>
    <n v="8"/>
    <x v="11"/>
    <n v="5000"/>
    <n v="0.4"/>
  </r>
  <r>
    <s v="113"/>
    <x v="61"/>
    <x v="58"/>
    <x v="0"/>
    <x v="0"/>
    <m/>
    <x v="0"/>
    <s v="KITI"/>
    <x v="0"/>
    <s v="เซ็นทรัล แจ้งวัฒนะ ชั้น 7 ห้องเลขที่ 711 ถนนแจ้งวัฒนะ"/>
    <m/>
    <m/>
    <x v="0"/>
    <n v="1"/>
    <x v="2"/>
    <m/>
    <s v="Z5XJBJIC70003VE"/>
    <n v="8"/>
    <x v="11"/>
    <n v="5000"/>
    <n v="0.4"/>
  </r>
  <r>
    <s v="114"/>
    <x v="62"/>
    <x v="59"/>
    <x v="0"/>
    <x v="0"/>
    <m/>
    <x v="0"/>
    <s v="KITI"/>
    <x v="0"/>
    <s v="โลตัสศรีนครินทร์ ห้องเลขที่ 304 ถนนศรีนครินทร์"/>
    <m/>
    <m/>
    <x v="0"/>
    <n v="1"/>
    <x v="2"/>
    <m/>
    <s v="Z5XJBJED30001M"/>
    <n v="8"/>
    <x v="11"/>
    <n v="5000"/>
    <n v="0.4"/>
  </r>
  <r>
    <s v="115"/>
    <x v="63"/>
    <x v="60"/>
    <x v="0"/>
    <x v="0"/>
    <m/>
    <x v="0"/>
    <s v="KITI"/>
    <x v="0"/>
    <s v="บิ๊กซี ลาดพร้าว ชั้น 2"/>
    <m/>
    <m/>
    <x v="0"/>
    <n v="1"/>
    <x v="2"/>
    <m/>
    <s v="Z5XJBJED30003E"/>
    <n v="8"/>
    <x v="11"/>
    <n v="5000"/>
    <n v="0.4"/>
  </r>
  <r>
    <s v="116"/>
    <x v="64"/>
    <x v="61"/>
    <x v="0"/>
    <x v="0"/>
    <m/>
    <x v="0"/>
    <s v="KITI"/>
    <x v="0"/>
    <s v="ศูนย์การค้าเดอะมอลล์บางแค ชั้น 2 โซนด้านหน้าตรงข้ามแบล็คแคนย่อน"/>
    <m/>
    <m/>
    <x v="0"/>
    <n v="1"/>
    <x v="2"/>
    <m/>
    <s v="Z5XJBJDCB00026"/>
    <n v="8"/>
    <x v="11"/>
    <n v="5000"/>
    <n v="0.4"/>
  </r>
  <r>
    <s v="117"/>
    <x v="65"/>
    <x v="62"/>
    <x v="0"/>
    <x v="0"/>
    <m/>
    <x v="0"/>
    <s v="KITI"/>
    <x v="0"/>
    <s v="ศูนย์การค้าเซ็นทรัลซิตี้บางนา ชั้น G หลัง Mc Donald"/>
    <m/>
    <m/>
    <x v="0"/>
    <n v="1"/>
    <x v="2"/>
    <m/>
    <s v="Z5XJBJAC700010Z"/>
    <n v="8"/>
    <x v="11"/>
    <n v="5000"/>
    <n v="0.4"/>
  </r>
  <r>
    <s v="120"/>
    <x v="66"/>
    <x v="63"/>
    <x v="0"/>
    <x v="0"/>
    <m/>
    <x v="0"/>
    <s v="KITI"/>
    <x v="0"/>
    <s v="ศูนย์การค้าเซ็นทรัลปิ่นเกล้า ชั้น 4 อาคาร A"/>
    <m/>
    <m/>
    <x v="0"/>
    <n v="1"/>
    <x v="2"/>
    <m/>
    <s v="Z5XJBJAD200008A"/>
    <n v="8"/>
    <x v="11"/>
    <n v="5000"/>
    <n v="0.4"/>
  </r>
  <r>
    <s v="123"/>
    <x v="67"/>
    <x v="64"/>
    <x v="0"/>
    <x v="0"/>
    <n v="15"/>
    <x v="0"/>
    <s v="KITI"/>
    <x v="0"/>
    <s v="ศูนย์การค้าเซ็นทรัลพระราม 2 ชั้น 3 โซนการศึกษา"/>
    <m/>
    <m/>
    <x v="1"/>
    <n v="1"/>
    <x v="1"/>
    <m/>
    <s v="001443"/>
    <n v="8"/>
    <x v="11"/>
    <n v="5000"/>
    <n v="0.4"/>
  </r>
  <r>
    <s v="124"/>
    <x v="68"/>
    <x v="65"/>
    <x v="0"/>
    <x v="0"/>
    <m/>
    <x v="0"/>
    <s v="KITI"/>
    <x v="0"/>
    <s v="ศูนย์การค้าเซ็นทรัลพลาซ่า พระราม 3 ชั้น 6 ติดลิฟท์แก้ว"/>
    <m/>
    <m/>
    <x v="0"/>
    <n v="1"/>
    <x v="2"/>
    <m/>
    <s v="Z5XJBJIC70003Y"/>
    <n v="8"/>
    <x v="11"/>
    <n v="5000"/>
    <n v="0.4"/>
  </r>
  <r>
    <s v="125"/>
    <x v="69"/>
    <x v="66"/>
    <x v="0"/>
    <x v="0"/>
    <m/>
    <x v="0"/>
    <s v="KITI"/>
    <x v="0"/>
    <s v="ศูนย์การค้าฟิวเจอร์พาร์ครังสิต ชั้นลอยของชั้น 3 โซนแคมปัส 1"/>
    <m/>
    <m/>
    <x v="0"/>
    <n v="1"/>
    <x v="2"/>
    <m/>
    <s v="Z5XJBJDC50001A"/>
    <n v="8"/>
    <x v="11"/>
    <n v="5000"/>
    <n v="0.4"/>
  </r>
  <r>
    <s v="127"/>
    <x v="70"/>
    <x v="67"/>
    <x v="0"/>
    <x v="0"/>
    <m/>
    <x v="0"/>
    <s v="KITI"/>
    <x v="0"/>
    <s v="ศูนย์การค้าเดอะมอลล์งามวงศ์วาน ชั้น 4 ติดลานจอดรถ"/>
    <m/>
    <m/>
    <x v="0"/>
    <n v="1"/>
    <x v="2"/>
    <m/>
    <s v="Z5XJBJADZ0001D"/>
    <n v="8"/>
    <x v="11"/>
    <n v="5000"/>
    <n v="0.4"/>
  </r>
  <r>
    <s v="128"/>
    <x v="71"/>
    <x v="68"/>
    <x v="0"/>
    <x v="0"/>
    <m/>
    <x v="0"/>
    <s v="KITI"/>
    <x v="0"/>
    <s v="ปากน้ำ สมุทรปราการ ติดกับ 7-ELEVEN ก่อนถึงวัดกลาง"/>
    <m/>
    <m/>
    <x v="0"/>
    <n v="1"/>
    <x v="2"/>
    <m/>
    <s v="Z5XJBJIC70001Z"/>
    <n v="8"/>
    <x v="11"/>
    <n v="5000"/>
    <n v="0.4"/>
  </r>
  <r>
    <s v="130"/>
    <x v="72"/>
    <x v="69"/>
    <x v="0"/>
    <x v="0"/>
    <m/>
    <x v="0"/>
    <s v="KITI"/>
    <x v="0"/>
    <s v="ศูนย์การค้าเซ็นทรัล รัตนาธิเบศน์ ชั้น 3 โซน EDUCATION"/>
    <m/>
    <m/>
    <x v="0"/>
    <n v="1"/>
    <x v="2"/>
    <m/>
    <s v="Z5XJBJED30003C"/>
    <n v="8"/>
    <x v="11"/>
    <n v="5000"/>
    <n v="0.4"/>
  </r>
  <r>
    <s v="131"/>
    <x v="73"/>
    <x v="70"/>
    <x v="0"/>
    <x v="0"/>
    <m/>
    <x v="0"/>
    <s v="KITI"/>
    <x v="0"/>
    <s v="ศูนย์การค้าโลตัสปิ่นเกล้า ชั้น 4"/>
    <m/>
    <m/>
    <x v="0"/>
    <n v="1"/>
    <x v="2"/>
    <m/>
    <s v="Z5XJBJDC50004VE"/>
    <n v="8"/>
    <x v="11"/>
    <n v="5000"/>
    <n v="0.4"/>
  </r>
  <r>
    <s v="132"/>
    <x v="74"/>
    <x v="71"/>
    <x v="0"/>
    <x v="0"/>
    <m/>
    <x v="0"/>
    <s v="KITI"/>
    <x v="0"/>
    <s v="โลตัสสุขาภิบาล 1 ชั้น 2 หน้าฟูดท์เซ็นเตอร์"/>
    <m/>
    <m/>
    <x v="0"/>
    <n v="1"/>
    <x v="2"/>
    <m/>
    <s v="Z5XJBJIC70001K"/>
    <n v="8"/>
    <x v="11"/>
    <n v="5000"/>
    <n v="0.4"/>
  </r>
  <r>
    <s v="133"/>
    <x v="75"/>
    <x v="72"/>
    <x v="0"/>
    <x v="0"/>
    <m/>
    <x v="0"/>
    <s v="KITI"/>
    <x v="0"/>
    <s v="ศูนย์การค้าเดอะมอลล์ท่าพระ ชั้น 3"/>
    <m/>
    <m/>
    <x v="0"/>
    <n v="1"/>
    <x v="2"/>
    <m/>
    <s v="Z5XJBJDC50001VB"/>
    <n v="8"/>
    <x v="11"/>
    <n v="5000"/>
    <n v="0.4"/>
  </r>
  <r>
    <s v="134"/>
    <x v="76"/>
    <x v="73"/>
    <x v="0"/>
    <x v="0"/>
    <m/>
    <x v="0"/>
    <s v="KITI"/>
    <x v="0"/>
    <s v="ศูนย์การค้าเดอะมอลล์บางกะปิ ชั้น 4 ติดสวนน้ำ"/>
    <m/>
    <m/>
    <x v="0"/>
    <n v="1"/>
    <x v="2"/>
    <m/>
    <s v="Z5XJBJIC700023D"/>
    <n v="8"/>
    <x v="11"/>
    <n v="5000"/>
    <n v="0.4"/>
  </r>
  <r>
    <s v="136"/>
    <x v="77"/>
    <x v="74"/>
    <x v="0"/>
    <x v="0"/>
    <m/>
    <x v="0"/>
    <s v="KITI"/>
    <x v="0"/>
    <s v="ศูนย์การค้าแฟชั่นไอส์แลนด์ ชั้น B EDUCATION ZONE"/>
    <m/>
    <m/>
    <x v="0"/>
    <n v="1"/>
    <x v="2"/>
    <m/>
    <s v="Z5XJBJDC500057P"/>
    <n v="8"/>
    <x v="11"/>
    <n v="5000"/>
    <n v="0.4"/>
  </r>
  <r>
    <s v="137"/>
    <x v="78"/>
    <x v="75"/>
    <x v="0"/>
    <x v="0"/>
    <m/>
    <x v="0"/>
    <s v="KITI"/>
    <x v="0"/>
    <s v="ศูนย์การค้าสยามพารากอน ถนนพระราม 1 ห้อง 4A10"/>
    <m/>
    <m/>
    <x v="0"/>
    <n v="1"/>
    <x v="2"/>
    <m/>
    <s v="Z5XJBJED300020K"/>
    <n v="8"/>
    <x v="11"/>
    <n v="5000"/>
    <n v="0.4"/>
  </r>
  <r>
    <s v="138"/>
    <x v="79"/>
    <x v="76"/>
    <x v="0"/>
    <x v="0"/>
    <m/>
    <x v="0"/>
    <s v="KITI"/>
    <x v="0"/>
    <s v="ศูนย์การค้าซีคอนบางแค"/>
    <m/>
    <m/>
    <x v="0"/>
    <n v="1"/>
    <x v="2"/>
    <m/>
    <s v="Z5XJBJICZ0000WB"/>
    <n v="8"/>
    <x v="11"/>
    <n v="5000"/>
    <n v="0.4"/>
  </r>
  <r>
    <m/>
    <x v="80"/>
    <x v="77"/>
    <x v="0"/>
    <x v="0"/>
    <m/>
    <x v="0"/>
    <s v="KITI"/>
    <x v="0"/>
    <s v="เดอะมอลล์บางแค ชั้น 7"/>
    <m/>
    <m/>
    <x v="0"/>
    <n v="1"/>
    <x v="2"/>
    <m/>
    <s v="Z5XJBJIC70002JZ"/>
    <n v="8"/>
    <x v="11"/>
    <n v="5000"/>
    <n v="0.4"/>
  </r>
  <r>
    <s v="141"/>
    <x v="81"/>
    <x v="78"/>
    <x v="0"/>
    <x v="0"/>
    <m/>
    <x v="0"/>
    <s v="KITI"/>
    <x v="0"/>
    <s v="เซ็นทรัลปิ่นเกล้า อาคาร A ชั้น 5"/>
    <m/>
    <m/>
    <x v="0"/>
    <n v="1"/>
    <x v="2"/>
    <m/>
    <s v="Z5XJBJAD20001GB"/>
    <n v="8"/>
    <x v="11"/>
    <n v="5000"/>
    <n v="0.4"/>
  </r>
  <r>
    <s v="142"/>
    <x v="82"/>
    <x v="79"/>
    <x v="0"/>
    <x v="0"/>
    <m/>
    <x v="0"/>
    <s v="KITI"/>
    <x v="0"/>
    <s v="โลตัสศรีนครินทร์ ชั้น 3 โซน  Education"/>
    <m/>
    <m/>
    <x v="0"/>
    <n v="1"/>
    <x v="2"/>
    <m/>
    <s v="Z5XJBJDCA00040X"/>
    <n v="8"/>
    <x v="11"/>
    <n v="5000"/>
    <n v="0.4"/>
  </r>
  <r>
    <s v="144"/>
    <x v="83"/>
    <x v="80"/>
    <x v="0"/>
    <x v="0"/>
    <m/>
    <x v="0"/>
    <s v="KITI"/>
    <x v="0"/>
    <s v="275 หมู่ 1 ถนนเพชรเกษม"/>
    <m/>
    <m/>
    <x v="0"/>
    <n v="1"/>
    <x v="2"/>
    <m/>
    <s v="Z5XJBJAD20000EY"/>
    <n v="8"/>
    <x v="11"/>
    <n v="5000"/>
    <n v="0.4"/>
  </r>
  <r>
    <s v="145"/>
    <x v="84"/>
    <x v="81"/>
    <x v="0"/>
    <x v="0"/>
    <m/>
    <x v="0"/>
    <s v="KITI"/>
    <x v="0"/>
    <s v="ถนนประชาอุทิศ"/>
    <m/>
    <m/>
    <x v="0"/>
    <n v="1"/>
    <x v="2"/>
    <m/>
    <s v="Z5XJBJDC500020"/>
    <n v="8"/>
    <x v="11"/>
    <n v="5000"/>
    <n v="0.4"/>
  </r>
  <r>
    <s v="146"/>
    <x v="85"/>
    <x v="82"/>
    <x v="0"/>
    <x v="0"/>
    <m/>
    <x v="0"/>
    <s v="KITI"/>
    <x v="0"/>
    <s v="อาคารลิเบอร์ตี้ ชั้น 20"/>
    <m/>
    <m/>
    <x v="0"/>
    <n v="1"/>
    <x v="2"/>
    <m/>
    <s v="Z5XJBJBCA0003Y"/>
    <n v="8"/>
    <x v="11"/>
    <n v="5000"/>
    <n v="0.4"/>
  </r>
  <r>
    <s v="147"/>
    <x v="86"/>
    <x v="83"/>
    <x v="0"/>
    <x v="0"/>
    <m/>
    <x v="0"/>
    <s v="KITI"/>
    <x v="0"/>
    <s v="323 อาคารยูไนเต็ดเซ็นเตอร์ ชั้น 41 ถนนสีลม แขวงสีลม เขตบางรัก กทม. 10500"/>
    <s v="0-2631-0330-2"/>
    <m/>
    <x v="3"/>
    <n v="1"/>
    <x v="15"/>
    <m/>
    <n v="2114381"/>
    <n v="8"/>
    <x v="11"/>
    <n v="5000"/>
    <n v="0.4"/>
  </r>
  <r>
    <s v="148"/>
    <x v="86"/>
    <x v="83"/>
    <x v="0"/>
    <x v="0"/>
    <m/>
    <x v="0"/>
    <s v="KITI"/>
    <x v="0"/>
    <s v="323 อาคารยูไนเต็ดเซ็นเตอร์ ชั้น 41 ถนนสีลม แขวงสีลม เขตบางรัก กทม. 10500"/>
    <s v="0-2631-0330-2"/>
    <m/>
    <x v="0"/>
    <n v="1"/>
    <x v="9"/>
    <m/>
    <s v="8W37B1BQ600081D"/>
    <n v="8"/>
    <x v="11"/>
    <n v="5000"/>
    <n v="0.4"/>
  </r>
  <r>
    <s v="149"/>
    <x v="87"/>
    <x v="84"/>
    <x v="0"/>
    <x v="0"/>
    <m/>
    <x v="0"/>
    <s v="KITI"/>
    <x v="0"/>
    <s v="ศูนย์การค้าเซ็นทรัลปิ่นเกล้า ชั้น 4 อาคาร A"/>
    <m/>
    <m/>
    <x v="0"/>
    <n v="1"/>
    <x v="2"/>
    <m/>
    <s v="Z5XJBJIC70001W"/>
    <n v="8"/>
    <x v="11"/>
    <n v="5000"/>
    <n v="0.4"/>
  </r>
  <r>
    <s v="150"/>
    <x v="88"/>
    <x v="85"/>
    <x v="0"/>
    <x v="0"/>
    <m/>
    <x v="0"/>
    <s v="KITI"/>
    <x v="0"/>
    <s v="ศูนย์การค้าจามจุรีสแควร์ ชั้น 3"/>
    <m/>
    <m/>
    <x v="0"/>
    <n v="1"/>
    <x v="2"/>
    <m/>
    <s v="Z5XJBJDCB00017"/>
    <n v="8"/>
    <x v="11"/>
    <n v="5000"/>
    <n v="0.4"/>
  </r>
  <r>
    <s v="154"/>
    <x v="89"/>
    <x v="86"/>
    <x v="0"/>
    <x v="0"/>
    <m/>
    <x v="0"/>
    <s v="KITI"/>
    <x v="0"/>
    <s v="4A 15-17 ห้องที่ 61 เสรีเซ็นเตอร์ ถ.ศรีนครินทร์ แขวงบางบอน เขตประเวศ"/>
    <m/>
    <m/>
    <x v="0"/>
    <n v="1"/>
    <x v="2"/>
    <m/>
    <s v="Z5XJBJAD20000E"/>
    <n v="8"/>
    <x v="11"/>
    <n v="5000"/>
    <n v="0.4"/>
  </r>
  <r>
    <s v="155"/>
    <x v="90"/>
    <x v="87"/>
    <x v="0"/>
    <x v="0"/>
    <m/>
    <x v="0"/>
    <s v="KITI"/>
    <x v="0"/>
    <s v="สถาบันพระจอมเกล้าเจ้าคุณทหารลาดกระบัง อ.พระเทพฯ ห้อง บี203 ชั้น2 ซ.ฉลองกรุง"/>
    <m/>
    <m/>
    <x v="0"/>
    <n v="1"/>
    <x v="2"/>
    <m/>
    <s v="Z5XJBJAD20000B"/>
    <n v="8"/>
    <x v="11"/>
    <n v="5000"/>
    <n v="0.4"/>
  </r>
  <r>
    <s v="157"/>
    <x v="91"/>
    <x v="88"/>
    <x v="0"/>
    <x v="0"/>
    <n v="16"/>
    <x v="0"/>
    <s v="KITI"/>
    <x v="0"/>
    <s v="149/1 ซอยจรัญสนิทวงศ์ 5 แขวงท่าพระ เขตบางกอกใหญ่"/>
    <s v="0-2458-1128-32"/>
    <m/>
    <x v="4"/>
    <n v="1"/>
    <x v="16"/>
    <m/>
    <n v="21746505"/>
    <n v="8"/>
    <x v="11"/>
    <n v="5000"/>
    <n v="0.4"/>
  </r>
  <r>
    <s v="158"/>
    <x v="91"/>
    <x v="88"/>
    <x v="0"/>
    <x v="0"/>
    <n v="16"/>
    <x v="0"/>
    <s v="KITI"/>
    <x v="0"/>
    <s v="149/1 ซอยจรัญสนิทวงศ์ 5 แขวงท่าพระ เขตบางกอกใหญ่"/>
    <m/>
    <m/>
    <x v="1"/>
    <n v="1"/>
    <x v="1"/>
    <m/>
    <s v="001815"/>
    <n v="8"/>
    <x v="2"/>
    <n v="2000"/>
    <n v="0.4"/>
  </r>
  <r>
    <s v="160"/>
    <x v="92"/>
    <x v="89"/>
    <x v="0"/>
    <x v="0"/>
    <n v="16"/>
    <x v="0"/>
    <s v="KITI"/>
    <x v="0"/>
    <s v="317 ถนนพระรามที่ 6 แขวงทุ่งพญาไท เขตราชเทวี"/>
    <m/>
    <m/>
    <x v="1"/>
    <n v="1"/>
    <x v="1"/>
    <m/>
    <s v="001814"/>
    <n v="8"/>
    <x v="15"/>
    <n v="2200"/>
    <n v="0.4"/>
  </r>
  <r>
    <s v="161"/>
    <x v="93"/>
    <x v="90"/>
    <x v="1"/>
    <x v="0"/>
    <m/>
    <x v="0"/>
    <s v="KITI"/>
    <x v="0"/>
    <s v="262 ถนนสุโขทัย แขวงสวนจิตลดา เขตดุสิต"/>
    <m/>
    <m/>
    <x v="0"/>
    <n v="1"/>
    <x v="2"/>
    <m/>
    <s v="Z5XJBJDC50005AN"/>
    <n v="8"/>
    <x v="1"/>
    <m/>
    <m/>
  </r>
  <r>
    <s v="162"/>
    <x v="94"/>
    <x v="91"/>
    <x v="0"/>
    <x v="0"/>
    <m/>
    <x v="0"/>
    <s v="KI"/>
    <x v="1"/>
    <s v="39 หมู่ 1 ถนนรังสิต-นครนายก ตำบลคลอง 6  (อาคารวิทยะ)"/>
    <m/>
    <m/>
    <x v="1"/>
    <n v="1"/>
    <x v="1"/>
    <m/>
    <s v="ZTZ-004678"/>
    <n v="8"/>
    <x v="16"/>
    <n v="10000"/>
    <n v="0.4"/>
  </r>
  <r>
    <s v="163"/>
    <x v="94"/>
    <x v="91"/>
    <x v="0"/>
    <x v="0"/>
    <m/>
    <x v="0"/>
    <s v="KI"/>
    <x v="1"/>
    <s v="39 หมู่ 1 ถนนรังสิต-นครนายก ตำบลคลอง 6  (อาคารวิทยะ)"/>
    <m/>
    <m/>
    <x v="1"/>
    <n v="1"/>
    <x v="1"/>
    <m/>
    <s v="ZTZ-004634"/>
    <n v="8"/>
    <x v="16"/>
    <n v="10000"/>
    <n v="0.4"/>
  </r>
  <r>
    <s v="164"/>
    <x v="94"/>
    <x v="91"/>
    <x v="0"/>
    <x v="0"/>
    <m/>
    <x v="0"/>
    <s v="KI"/>
    <x v="1"/>
    <s v="39 หมู่ 1 ถนนรังสิต-นครนายก ตำบลคลอง 6  (อาคาร ICT)"/>
    <m/>
    <m/>
    <x v="1"/>
    <n v="1"/>
    <x v="1"/>
    <m/>
    <s v="ZTZ-004665"/>
    <n v="8"/>
    <x v="17"/>
    <n v="5000"/>
    <n v="0.4"/>
  </r>
  <r>
    <s v="165"/>
    <x v="94"/>
    <x v="91"/>
    <x v="0"/>
    <x v="0"/>
    <m/>
    <x v="0"/>
    <s v="KI"/>
    <x v="1"/>
    <s v="39 หมู่ 1 ถนนรังสิต-นครนายก ตำบลคลอง 6 (ICT ชั้น 1)"/>
    <s v="0-2549-4990-2"/>
    <m/>
    <x v="0"/>
    <n v="1"/>
    <x v="0"/>
    <m/>
    <s v="Z35HBJZDA00030J"/>
    <n v="8"/>
    <x v="18"/>
    <n v="12000"/>
    <n v="0.4"/>
  </r>
  <r>
    <s v="166"/>
    <x v="94"/>
    <x v="91"/>
    <x v="0"/>
    <x v="0"/>
    <m/>
    <x v="0"/>
    <s v="KI"/>
    <x v="1"/>
    <s v="39 หมู่ 1 ถนนรังสิต-นครนายก ตำบลคลอง 6( ตึกฝึกอบรม)"/>
    <s v="0-2549-4990-2"/>
    <m/>
    <x v="0"/>
    <n v="1"/>
    <x v="0"/>
    <m/>
    <s v="Z35HB1CB100022Z"/>
    <n v="8"/>
    <x v="18"/>
    <n v="12000"/>
    <n v="0.4"/>
  </r>
  <r>
    <s v="167"/>
    <x v="94"/>
    <x v="91"/>
    <x v="0"/>
    <x v="0"/>
    <m/>
    <x v="0"/>
    <s v="KI"/>
    <x v="1"/>
    <s v="39 หมู่ 1 ถนนรังสิต-นครนายก ตำบลคลอง 6( ICT ชั้น 2)"/>
    <m/>
    <m/>
    <x v="0"/>
    <n v="1"/>
    <x v="0"/>
    <m/>
    <s v="Z35HBJZDA00003GX"/>
    <n v="8"/>
    <x v="18"/>
    <n v="12000"/>
    <n v="0.4"/>
  </r>
  <r>
    <s v="168"/>
    <x v="94"/>
    <x v="91"/>
    <x v="0"/>
    <x v="0"/>
    <m/>
    <x v="0"/>
    <s v="KI"/>
    <x v="1"/>
    <s v="39 หมู่ 1 ถนนรังสิต-นครนายก ตำบลคลอง 6(อาคารอธิการเก่าชั้น4)"/>
    <s v="0-2549-4990-2"/>
    <m/>
    <x v="0"/>
    <n v="1"/>
    <x v="0"/>
    <m/>
    <s v="Z35HBJZDA00032D"/>
    <n v="8"/>
    <x v="18"/>
    <n v="12000"/>
    <n v="0.4"/>
  </r>
  <r>
    <s v="169"/>
    <x v="94"/>
    <x v="91"/>
    <x v="0"/>
    <x v="0"/>
    <m/>
    <x v="0"/>
    <s v="KI"/>
    <x v="1"/>
    <s v="39 หมู่ 1 ถนนรังสิต-นครนายก ตำบลคลอง 6(อาคารอธิการใหม่ชั้น1ประชาสัมพันธ์"/>
    <m/>
    <m/>
    <x v="0"/>
    <n v="1"/>
    <x v="0"/>
    <m/>
    <s v="Z35HB1CB900021W"/>
    <n v="8"/>
    <x v="18"/>
    <n v="12000"/>
    <n v="0.4"/>
  </r>
  <r>
    <s v="170"/>
    <x v="94"/>
    <x v="91"/>
    <x v="0"/>
    <x v="0"/>
    <m/>
    <x v="0"/>
    <s v="KI"/>
    <x v="1"/>
    <s v="39 หมู่ 1 ถนนรังสิต-นครนายก ตำบลคลอง 6(อาคารอธิการเก่าชั้น3)"/>
    <m/>
    <m/>
    <x v="0"/>
    <n v="1"/>
    <x v="0"/>
    <m/>
    <s v="Z35HB1DZ100002N"/>
    <n v="8"/>
    <x v="18"/>
    <n v="12000"/>
    <n v="0.4"/>
  </r>
  <r>
    <s v="171"/>
    <x v="94"/>
    <x v="91"/>
    <x v="0"/>
    <x v="0"/>
    <m/>
    <x v="0"/>
    <s v="KI"/>
    <x v="1"/>
    <s v="39 หมู่ 1 ถนนรังสิต-นครนายก ตำบลคลอง 6(อาคารอธิการใหม่ชั้น 4ห้องสภา"/>
    <m/>
    <m/>
    <x v="0"/>
    <n v="1"/>
    <x v="0"/>
    <m/>
    <s v="Z35HB1CB900077D"/>
    <n v="8"/>
    <x v="18"/>
    <n v="12000"/>
    <n v="0.4"/>
  </r>
  <r>
    <s v="172"/>
    <x v="94"/>
    <x v="91"/>
    <x v="0"/>
    <x v="0"/>
    <m/>
    <x v="0"/>
    <s v="KI"/>
    <x v="1"/>
    <s v="39 หมู่ 1 ถนนรังสิต-นครนายก ตำบลคลอง 6(อาคารอธิการใหม่ชั้น 1 ประชาสัมพัน"/>
    <m/>
    <m/>
    <x v="3"/>
    <n v="1"/>
    <x v="17"/>
    <m/>
    <s v="CAA910416"/>
    <n v="8"/>
    <x v="19"/>
    <n v="0"/>
    <n v="0.4"/>
  </r>
  <r>
    <s v="173"/>
    <x v="94"/>
    <x v="91"/>
    <x v="0"/>
    <x v="0"/>
    <m/>
    <x v="0"/>
    <s v="KI"/>
    <x v="1"/>
    <s v="39 หมู่ 1 ถนนรังสิต-นครนายก ตำบลคลอง 6(อาคารอธิการใหม่ชั้น 1)"/>
    <m/>
    <m/>
    <x v="1"/>
    <n v="1"/>
    <x v="18"/>
    <m/>
    <n v="290561"/>
    <n v="8"/>
    <x v="17"/>
    <n v="10000"/>
    <n v="0.4"/>
  </r>
  <r>
    <s v="174"/>
    <x v="94"/>
    <x v="91"/>
    <x v="0"/>
    <x v="0"/>
    <m/>
    <x v="0"/>
    <s v="KI"/>
    <x v="1"/>
    <s v="อาคารสถาบันวิจัยและพัฒนา"/>
    <m/>
    <m/>
    <x v="0"/>
    <n v="1"/>
    <x v="0"/>
    <m/>
    <s v="Z35HB1CZ500014M"/>
    <n v="8"/>
    <x v="18"/>
    <n v="12000"/>
    <n v="0.4"/>
  </r>
  <r>
    <s v="175"/>
    <x v="95"/>
    <x v="91"/>
    <x v="0"/>
    <x v="0"/>
    <m/>
    <x v="0"/>
    <s v="KI"/>
    <x v="1"/>
    <s v="กองประชาสัมพันธ์"/>
    <m/>
    <m/>
    <x v="0"/>
    <n v="1"/>
    <x v="0"/>
    <m/>
    <m/>
    <n v="8"/>
    <x v="16"/>
    <n v="10000"/>
    <n v="0.4"/>
  </r>
  <r>
    <s v="177"/>
    <x v="96"/>
    <x v="92"/>
    <x v="1"/>
    <x v="0"/>
    <n v="16"/>
    <x v="0"/>
    <s v="KITI"/>
    <x v="0"/>
    <s v="78/103 หมู่ 8 ตำบลบางพูด อำเภอปากเกร็ด นนทบุรี"/>
    <s v="0-2582-3158-9"/>
    <m/>
    <x v="0"/>
    <n v="1"/>
    <x v="4"/>
    <m/>
    <s v="14JSBAJB100183"/>
    <n v="24"/>
    <x v="1"/>
    <m/>
    <m/>
  </r>
  <r>
    <s v="178"/>
    <x v="97"/>
    <x v="93"/>
    <x v="0"/>
    <x v="0"/>
    <m/>
    <x v="0"/>
    <s v="KI"/>
    <x v="0"/>
    <s v="479/1 ซอยลาดพร้าว 94 (ปัจจมิตร) แขวงวังทองหลาง เขตบางกะปิ "/>
    <m/>
    <m/>
    <x v="0"/>
    <n v="1"/>
    <x v="2"/>
    <m/>
    <s v="Z5XJDJAC70000H"/>
    <s v="รอตรวรเช็ค"/>
    <x v="1"/>
    <m/>
    <m/>
  </r>
  <r>
    <s v="179"/>
    <x v="98"/>
    <x v="94"/>
    <x v="0"/>
    <x v="0"/>
    <n v="16"/>
    <x v="0"/>
    <s v="KITI"/>
    <x v="0"/>
    <s v="58 ซอยราคำแหง 187 แยก 1 มีนบุรี กรุงเทพฯ"/>
    <m/>
    <m/>
    <x v="1"/>
    <n v="1"/>
    <x v="13"/>
    <m/>
    <n v="13837"/>
    <n v="18"/>
    <x v="6"/>
    <n v="0"/>
    <n v="0.4"/>
  </r>
  <r>
    <s v="180"/>
    <x v="99"/>
    <x v="95"/>
    <x v="1"/>
    <x v="0"/>
    <m/>
    <x v="0"/>
    <s v="KITI"/>
    <x v="0"/>
    <s v="73/9-10 ถนนกาญจนาภิเษก แขวงหลักสอง เขตบางแค กรุงเทพฯ"/>
    <m/>
    <m/>
    <x v="0"/>
    <n v="1"/>
    <x v="0"/>
    <m/>
    <s v="Z35HBJECB00004X"/>
    <n v="3"/>
    <x v="1"/>
    <m/>
    <m/>
  </r>
  <r>
    <s v="181"/>
    <x v="100"/>
    <x v="96"/>
    <x v="0"/>
    <x v="0"/>
    <m/>
    <x v="0"/>
    <s v="KI"/>
    <x v="0"/>
    <s v="Park Ventures Ecoplex 57 Wireless Road unit 1104,11th Fl"/>
    <m/>
    <m/>
    <x v="0"/>
    <n v="1"/>
    <x v="2"/>
    <m/>
    <s v="Z5XJBJAC90002ZY"/>
    <n v="0"/>
    <x v="1"/>
    <m/>
    <m/>
  </r>
  <r>
    <s v="182"/>
    <x v="101"/>
    <x v="97"/>
    <x v="0"/>
    <x v="0"/>
    <m/>
    <x v="0"/>
    <s v="KI"/>
    <x v="0"/>
    <s v="139 ซอยสุขุมวิท 63 แขวงคลองตันเหนือ เขตวัฒนา กรุงเทพฯ"/>
    <m/>
    <m/>
    <x v="0"/>
    <n v="1"/>
    <x v="0"/>
    <m/>
    <s v="835HBJECB000005"/>
    <n v="0"/>
    <x v="0"/>
    <n v="10000"/>
    <n v="0.4"/>
  </r>
  <r>
    <s v="183"/>
    <x v="101"/>
    <x v="97"/>
    <x v="0"/>
    <x v="0"/>
    <m/>
    <x v="0"/>
    <s v="KI"/>
    <x v="0"/>
    <s v="139 ซอยสุขุมวิท 63 แขวงคลองตันเหนือ เขตวัฒนา กรุงเทพฯ"/>
    <m/>
    <m/>
    <x v="1"/>
    <n v="1"/>
    <x v="1"/>
    <m/>
    <s v="001757"/>
    <n v="16"/>
    <x v="20"/>
    <n v="5000"/>
    <n v="0.4"/>
  </r>
  <r>
    <s v="184"/>
    <x v="102"/>
    <x v="98"/>
    <x v="0"/>
    <x v="0"/>
    <m/>
    <x v="0"/>
    <s v="KI"/>
    <x v="0"/>
    <s v="35 ชั้น 1-3 ซอยเพชรเกษม 84 แขวงบางแคเหนือ เขตบางแค กรุงเทพ"/>
    <m/>
    <m/>
    <x v="0"/>
    <n v="1"/>
    <x v="2"/>
    <m/>
    <s v="Z5XJBJDCA0000PB"/>
    <n v="0"/>
    <x v="21"/>
    <n v="3000"/>
    <n v="0.35"/>
  </r>
  <r>
    <s v="185"/>
    <x v="103"/>
    <x v="99"/>
    <x v="0"/>
    <x v="1"/>
    <m/>
    <x v="0"/>
    <s v="KI"/>
    <x v="0"/>
    <s v="51/1 หมู่ที่ 3 ถนนปู่เจ้าสมิงพราย ต.บางหญ้าแพรก อ.พระประแดง จ.สมุทรปราการ"/>
    <m/>
    <m/>
    <x v="0"/>
    <n v="1"/>
    <x v="0"/>
    <m/>
    <s v="Z35HBJECB0000Z"/>
    <n v="10"/>
    <x v="19"/>
    <n v="0"/>
    <n v="0.3"/>
  </r>
  <r>
    <s v="186"/>
    <x v="103"/>
    <x v="99"/>
    <x v="0"/>
    <x v="1"/>
    <m/>
    <x v="0"/>
    <s v="KI"/>
    <x v="0"/>
    <s v="51/1 หมู่ที่ 3 ถนนปู่เจ้าสมิงพราย ต.บางหญ้าแพรก อ.พระประแดง จ.สมุทรปราการ"/>
    <m/>
    <m/>
    <x v="0"/>
    <n v="1"/>
    <x v="0"/>
    <m/>
    <s v="Z35HBJECB0000W"/>
    <n v="10"/>
    <x v="19"/>
    <n v="0"/>
    <n v="0.3"/>
  </r>
  <r>
    <s v="187"/>
    <x v="103"/>
    <x v="99"/>
    <x v="0"/>
    <x v="1"/>
    <m/>
    <x v="0"/>
    <s v="KI"/>
    <x v="0"/>
    <s v="51/1 หมู่ที่ 3 ถนนปู่เจ้าสมิงพราย ต.บางหญ้าแพรก อ.พระประแดง จ.สมุทรปราการ"/>
    <m/>
    <m/>
    <x v="0"/>
    <n v="1"/>
    <x v="0"/>
    <m/>
    <s v="Z35HBJECB0000X"/>
    <n v="10"/>
    <x v="19"/>
    <n v="0"/>
    <n v="0.3"/>
  </r>
  <r>
    <s v="188"/>
    <x v="103"/>
    <x v="99"/>
    <x v="0"/>
    <x v="1"/>
    <m/>
    <x v="0"/>
    <s v="KI"/>
    <x v="0"/>
    <s v="51/1 หมู่ที่ 3 ถนนปู่เจ้าสมิงพราย ต.บางหญ้าแพรก อ.พระประแดง จ.สมุทรปราการ"/>
    <m/>
    <m/>
    <x v="0"/>
    <n v="1"/>
    <x v="0"/>
    <m/>
    <s v="Z35HBJECB00015"/>
    <n v="10"/>
    <x v="19"/>
    <n v="0"/>
    <n v="0.3"/>
  </r>
  <r>
    <s v="189"/>
    <x v="103"/>
    <x v="99"/>
    <x v="0"/>
    <x v="1"/>
    <m/>
    <x v="0"/>
    <s v="KI"/>
    <x v="0"/>
    <s v="51/1 หมู่ที่ 3 ถนนปู่เจ้าสมิงพราย ต.บางหญ้าแพรก อ.พระประแดง จ.สมุทรปราการ"/>
    <m/>
    <m/>
    <x v="0"/>
    <n v="1"/>
    <x v="0"/>
    <m/>
    <s v="Z35HB1CZ700035Y"/>
    <n v="10"/>
    <x v="19"/>
    <n v="0"/>
    <n v="0.3"/>
  </r>
  <r>
    <s v="190"/>
    <x v="104"/>
    <x v="100"/>
    <x v="0"/>
    <x v="0"/>
    <m/>
    <x v="0"/>
    <s v="KI"/>
    <x v="1"/>
    <s v="504/54 ถนนสมเด็จพระเจ้าตากสิน แขวงบุคคโล เขตธนบุรี กรุงเทพ"/>
    <m/>
    <m/>
    <x v="0"/>
    <n v="1"/>
    <x v="2"/>
    <m/>
    <s v="Z5XJDIA70000Z"/>
    <n v="8"/>
    <x v="22"/>
    <n v="4000"/>
    <n v="0.4"/>
  </r>
  <r>
    <s v="191"/>
    <x v="105"/>
    <x v="101"/>
    <x v="0"/>
    <x v="0"/>
    <n v="16"/>
    <x v="0"/>
    <s v="KITI"/>
    <x v="0"/>
    <s v="174/6-7 หมู่ 6 ซอยพระราม 2 ซอย 60 ถ.พระราม 2 แขวงแสมดำ เขตบางขุนเทียน"/>
    <m/>
    <m/>
    <x v="0"/>
    <n v="1"/>
    <x v="0"/>
    <m/>
    <s v="Z35HBJ2CB00001A"/>
    <n v="28"/>
    <x v="12"/>
    <n v="10000"/>
    <n v="0.45"/>
  </r>
  <r>
    <s v="192"/>
    <x v="105"/>
    <x v="101"/>
    <x v="0"/>
    <x v="0"/>
    <n v="16"/>
    <x v="0"/>
    <s v="KITI"/>
    <x v="0"/>
    <s v="174/6-7 หมู่ 6 ซอยพระราม 2 ซอย 60 ถ.พระราม 2 แขวงแสมดำ เขตบางขุนเทียน"/>
    <m/>
    <m/>
    <x v="0"/>
    <n v="1"/>
    <x v="2"/>
    <m/>
    <s v="Z5XJBJAD200015P"/>
    <n v="28"/>
    <x v="23"/>
    <n v="3000"/>
    <n v="0.35"/>
  </r>
  <r>
    <s v="193"/>
    <x v="106"/>
    <x v="102"/>
    <x v="0"/>
    <x v="0"/>
    <m/>
    <x v="0"/>
    <s v="KI"/>
    <x v="0"/>
    <s v="29/31 หมู่ 7 ถ.เกษตร-นวมินทร์ แขวงคลองกุ่ม เขตบึงกุ่ม กรุงเทพฯ"/>
    <m/>
    <m/>
    <x v="0"/>
    <n v="1"/>
    <x v="2"/>
    <m/>
    <s v="Z5XJBJDCA0003K"/>
    <n v="4"/>
    <x v="11"/>
    <n v="2500"/>
    <n v="0.4"/>
  </r>
  <r>
    <s v="194"/>
    <x v="107"/>
    <x v="103"/>
    <x v="1"/>
    <x v="0"/>
    <m/>
    <x v="0"/>
    <s v="KITI"/>
    <x v="0"/>
    <s v="47,49 ลาดพร้าว 140 ถ.ลาดพร้าว แขวงคลองจั่น เขตบางกะปิ กทม."/>
    <m/>
    <m/>
    <x v="0"/>
    <n v="1"/>
    <x v="2"/>
    <m/>
    <s v="Z5XJBJDCA00037P"/>
    <m/>
    <x v="1"/>
    <m/>
    <m/>
  </r>
  <r>
    <s v="195"/>
    <x v="108"/>
    <x v="104"/>
    <x v="0"/>
    <x v="0"/>
    <m/>
    <x v="0"/>
    <s v="KI"/>
    <x v="0"/>
    <s v="289/1 ซอยสุขุมวิท 55 (ทองหล่อ) แขวงคลองตันเหนือ เขตวัฒนา"/>
    <m/>
    <m/>
    <x v="2"/>
    <n v="1"/>
    <x v="19"/>
    <m/>
    <s v="701531LM02CCM"/>
    <n v="1"/>
    <x v="24"/>
    <n v="0"/>
    <n v="0.4"/>
  </r>
  <r>
    <s v="196"/>
    <x v="109"/>
    <x v="105"/>
    <x v="0"/>
    <x v="0"/>
    <n v="16"/>
    <x v="0"/>
    <s v="KITI"/>
    <x v="0"/>
    <s v="128/407 อาคารพญาไทพลาซ่า ชั้น 37 ถนนพญาไทย กรุงเทพฯ"/>
    <m/>
    <m/>
    <x v="1"/>
    <n v="1"/>
    <x v="10"/>
    <m/>
    <n v="321725"/>
    <n v="24"/>
    <x v="25"/>
    <n v="0"/>
    <n v="0.3"/>
  </r>
  <r>
    <s v="197"/>
    <x v="109"/>
    <x v="106"/>
    <x v="0"/>
    <x v="0"/>
    <n v="16"/>
    <x v="0"/>
    <s v="KITI"/>
    <x v="0"/>
    <s v="อาคารพญาไทพลาซ่า ชั้น 37 ห้องเอ,บี ถนนพญาไท"/>
    <m/>
    <m/>
    <x v="1"/>
    <n v="1"/>
    <x v="10"/>
    <m/>
    <n v="322386"/>
    <n v="16"/>
    <x v="25"/>
    <n v="0"/>
    <n v="0.3"/>
  </r>
  <r>
    <s v="198"/>
    <x v="110"/>
    <x v="107"/>
    <x v="0"/>
    <x v="1"/>
    <m/>
    <x v="0"/>
    <s v="KI"/>
    <x v="0"/>
    <s v="416-418 ถนนวรจักร แขวงบ้านบาตร เขตป้อมปราบศัตรูพ่าย"/>
    <m/>
    <m/>
    <x v="1"/>
    <n v="1"/>
    <x v="18"/>
    <m/>
    <n v="290264"/>
    <n v="10"/>
    <x v="19"/>
    <n v="0"/>
    <n v="0.3"/>
  </r>
  <r>
    <s v="199"/>
    <x v="111"/>
    <x v="108"/>
    <x v="0"/>
    <x v="0"/>
    <n v="16"/>
    <x v="0"/>
    <s v="KITI"/>
    <x v="0"/>
    <s v="35 ซอยรัชดานิเวศน์ ถนนประชาราษฎร์บำเพ็ญ แขวงสามเสนนอก"/>
    <m/>
    <m/>
    <x v="1"/>
    <n v="1"/>
    <x v="1"/>
    <m/>
    <s v="003135"/>
    <n v="24"/>
    <x v="15"/>
    <n v="5000"/>
    <n v="0.3"/>
  </r>
  <r>
    <s v="200"/>
    <x v="112"/>
    <x v="109"/>
    <x v="0"/>
    <x v="0"/>
    <n v="15"/>
    <x v="0"/>
    <s v="KI"/>
    <x v="0"/>
    <s v="47 อาคารศรีโสธรเพลส ชั้น 22 ถนนสุขุมวิท กรุงเทพฯ"/>
    <m/>
    <m/>
    <x v="0"/>
    <n v="1"/>
    <x v="0"/>
    <m/>
    <s v="Z35HB1CB400002T"/>
    <n v="18"/>
    <x v="20"/>
    <n v="5000"/>
    <n v="0.3"/>
  </r>
  <r>
    <s v="201"/>
    <x v="113"/>
    <x v="110"/>
    <x v="0"/>
    <x v="0"/>
    <n v="15"/>
    <x v="0"/>
    <s v="KI"/>
    <x v="1"/>
    <s v="75 ถนนพระราม5 แขวงดุสิต เขตดุสิต กรุงเทพฯ 10300"/>
    <m/>
    <m/>
    <x v="3"/>
    <n v="1"/>
    <x v="20"/>
    <m/>
    <s v="CFL093963"/>
    <n v="8"/>
    <x v="26"/>
    <n v="6000"/>
    <n v="0.5"/>
  </r>
  <r>
    <m/>
    <x v="114"/>
    <x v="111"/>
    <x v="2"/>
    <x v="2"/>
    <m/>
    <x v="0"/>
    <m/>
    <x v="2"/>
    <m/>
    <m/>
    <m/>
    <x v="5"/>
    <m/>
    <x v="21"/>
    <m/>
    <m/>
    <m/>
    <x v="1"/>
    <m/>
    <m/>
  </r>
  <r>
    <m/>
    <x v="114"/>
    <x v="111"/>
    <x v="2"/>
    <x v="2"/>
    <m/>
    <x v="0"/>
    <m/>
    <x v="2"/>
    <m/>
    <m/>
    <m/>
    <x v="5"/>
    <m/>
    <x v="21"/>
    <m/>
    <m/>
    <m/>
    <x v="1"/>
    <m/>
    <m/>
  </r>
  <r>
    <m/>
    <x v="114"/>
    <x v="111"/>
    <x v="2"/>
    <x v="2"/>
    <m/>
    <x v="0"/>
    <m/>
    <x v="2"/>
    <m/>
    <m/>
    <m/>
    <x v="5"/>
    <m/>
    <x v="21"/>
    <m/>
    <m/>
    <m/>
    <x v="1"/>
    <m/>
    <m/>
  </r>
  <r>
    <m/>
    <x v="114"/>
    <x v="111"/>
    <x v="2"/>
    <x v="2"/>
    <m/>
    <x v="0"/>
    <m/>
    <x v="2"/>
    <m/>
    <m/>
    <m/>
    <x v="5"/>
    <m/>
    <x v="21"/>
    <m/>
    <m/>
    <m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5">
  <r>
    <s v="1"/>
    <x v="0"/>
    <x v="0"/>
    <x v="0"/>
    <x v="0"/>
    <x v="0"/>
    <x v="0"/>
    <x v="0"/>
    <x v="0"/>
    <x v="0"/>
    <x v="0"/>
    <x v="0"/>
    <x v="0"/>
    <n v="1"/>
    <x v="0"/>
    <x v="0"/>
    <x v="0"/>
    <n v="4200"/>
    <n v="10000"/>
    <n v="0.4"/>
    <m/>
    <m/>
    <m/>
    <m/>
    <m/>
    <m/>
  </r>
  <r>
    <s v="2"/>
    <x v="1"/>
    <x v="1"/>
    <x v="0"/>
    <x v="1"/>
    <x v="1"/>
    <x v="0"/>
    <x v="1"/>
    <x v="0"/>
    <x v="1"/>
    <x v="0"/>
    <x v="0"/>
    <x v="1"/>
    <n v="1"/>
    <x v="1"/>
    <x v="1"/>
    <x v="1"/>
    <m/>
    <m/>
    <n v="0.3"/>
    <m/>
    <m/>
    <m/>
    <m/>
    <m/>
    <m/>
  </r>
  <r>
    <s v="3"/>
    <x v="2"/>
    <x v="2"/>
    <x v="0"/>
    <x v="0"/>
    <x v="1"/>
    <x v="0"/>
    <x v="1"/>
    <x v="0"/>
    <x v="2"/>
    <x v="1"/>
    <x v="1"/>
    <x v="0"/>
    <n v="1"/>
    <x v="2"/>
    <x v="2"/>
    <x v="1"/>
    <m/>
    <m/>
    <m/>
    <m/>
    <m/>
    <m/>
    <m/>
    <m/>
    <m/>
  </r>
  <r>
    <s v="4"/>
    <x v="3"/>
    <x v="3"/>
    <x v="0"/>
    <x v="0"/>
    <x v="1"/>
    <x v="0"/>
    <x v="1"/>
    <x v="0"/>
    <x v="3"/>
    <x v="0"/>
    <x v="0"/>
    <x v="1"/>
    <n v="1"/>
    <x v="3"/>
    <x v="3"/>
    <x v="2"/>
    <n v="2200"/>
    <n v="2000"/>
    <n v="0.4"/>
    <m/>
    <m/>
    <m/>
    <m/>
    <m/>
    <m/>
  </r>
  <r>
    <s v="5"/>
    <x v="4"/>
    <x v="4"/>
    <x v="0"/>
    <x v="0"/>
    <x v="1"/>
    <x v="0"/>
    <x v="1"/>
    <x v="0"/>
    <x v="4"/>
    <x v="0"/>
    <x v="0"/>
    <x v="0"/>
    <n v="1"/>
    <x v="0"/>
    <x v="4"/>
    <x v="3"/>
    <n v="3400"/>
    <n v="7500"/>
    <n v="0.4"/>
    <m/>
    <m/>
    <m/>
    <m/>
    <m/>
    <m/>
  </r>
  <r>
    <s v="6"/>
    <x v="4"/>
    <x v="4"/>
    <x v="0"/>
    <x v="0"/>
    <x v="1"/>
    <x v="0"/>
    <x v="1"/>
    <x v="0"/>
    <x v="5"/>
    <x v="0"/>
    <x v="0"/>
    <x v="0"/>
    <n v="1"/>
    <x v="0"/>
    <x v="5"/>
    <x v="3"/>
    <n v="3400"/>
    <n v="7500"/>
    <n v="0.4"/>
    <m/>
    <m/>
    <m/>
    <m/>
    <m/>
    <m/>
  </r>
  <r>
    <s v="7"/>
    <x v="4"/>
    <x v="4"/>
    <x v="0"/>
    <x v="0"/>
    <x v="1"/>
    <x v="0"/>
    <x v="1"/>
    <x v="0"/>
    <x v="6"/>
    <x v="0"/>
    <x v="0"/>
    <x v="0"/>
    <n v="1"/>
    <x v="0"/>
    <x v="6"/>
    <x v="3"/>
    <n v="3400"/>
    <n v="7500"/>
    <n v="0.4"/>
    <m/>
    <m/>
    <m/>
    <m/>
    <m/>
    <m/>
  </r>
  <r>
    <s v="8"/>
    <x v="4"/>
    <x v="4"/>
    <x v="0"/>
    <x v="0"/>
    <x v="1"/>
    <x v="0"/>
    <x v="1"/>
    <x v="0"/>
    <x v="7"/>
    <x v="0"/>
    <x v="0"/>
    <x v="0"/>
    <n v="1"/>
    <x v="0"/>
    <x v="7"/>
    <x v="3"/>
    <n v="3400"/>
    <n v="7500"/>
    <n v="0.4"/>
    <m/>
    <m/>
    <m/>
    <m/>
    <m/>
    <m/>
  </r>
  <r>
    <s v="9"/>
    <x v="4"/>
    <x v="4"/>
    <x v="0"/>
    <x v="0"/>
    <x v="1"/>
    <x v="0"/>
    <x v="1"/>
    <x v="0"/>
    <x v="8"/>
    <x v="0"/>
    <x v="0"/>
    <x v="0"/>
    <n v="1"/>
    <x v="0"/>
    <x v="8"/>
    <x v="3"/>
    <n v="3400"/>
    <n v="7500"/>
    <n v="0.4"/>
    <m/>
    <m/>
    <m/>
    <m/>
    <m/>
    <m/>
  </r>
  <r>
    <s v="10"/>
    <x v="4"/>
    <x v="4"/>
    <x v="0"/>
    <x v="0"/>
    <x v="1"/>
    <x v="0"/>
    <x v="1"/>
    <x v="0"/>
    <x v="9"/>
    <x v="0"/>
    <x v="0"/>
    <x v="0"/>
    <n v="1"/>
    <x v="0"/>
    <x v="9"/>
    <x v="3"/>
    <n v="3400"/>
    <n v="7500"/>
    <n v="0.4"/>
    <m/>
    <m/>
    <m/>
    <m/>
    <m/>
    <m/>
  </r>
  <r>
    <s v="11"/>
    <x v="4"/>
    <x v="4"/>
    <x v="0"/>
    <x v="0"/>
    <x v="1"/>
    <x v="0"/>
    <x v="1"/>
    <x v="0"/>
    <x v="10"/>
    <x v="0"/>
    <x v="0"/>
    <x v="0"/>
    <n v="1"/>
    <x v="4"/>
    <x v="10"/>
    <x v="3"/>
    <n v="3400"/>
    <n v="7500"/>
    <n v="0.4"/>
    <m/>
    <m/>
    <m/>
    <m/>
    <m/>
    <m/>
  </r>
  <r>
    <s v="12"/>
    <x v="4"/>
    <x v="4"/>
    <x v="0"/>
    <x v="0"/>
    <x v="1"/>
    <x v="0"/>
    <x v="1"/>
    <x v="0"/>
    <x v="11"/>
    <x v="0"/>
    <x v="0"/>
    <x v="0"/>
    <n v="1"/>
    <x v="0"/>
    <x v="11"/>
    <x v="3"/>
    <n v="3400"/>
    <n v="7500"/>
    <n v="0.4"/>
    <m/>
    <m/>
    <m/>
    <m/>
    <m/>
    <m/>
  </r>
  <r>
    <s v="13"/>
    <x v="4"/>
    <x v="4"/>
    <x v="0"/>
    <x v="0"/>
    <x v="1"/>
    <x v="0"/>
    <x v="1"/>
    <x v="0"/>
    <x v="12"/>
    <x v="0"/>
    <x v="0"/>
    <x v="0"/>
    <n v="1"/>
    <x v="0"/>
    <x v="12"/>
    <x v="3"/>
    <n v="3400"/>
    <n v="7500"/>
    <n v="0.4"/>
    <m/>
    <m/>
    <m/>
    <m/>
    <m/>
    <m/>
  </r>
  <r>
    <s v="14"/>
    <x v="5"/>
    <x v="5"/>
    <x v="0"/>
    <x v="0"/>
    <x v="1"/>
    <x v="0"/>
    <x v="1"/>
    <x v="0"/>
    <x v="13"/>
    <x v="2"/>
    <x v="0"/>
    <x v="0"/>
    <n v="1"/>
    <x v="0"/>
    <x v="13"/>
    <x v="4"/>
    <m/>
    <m/>
    <m/>
    <m/>
    <m/>
    <m/>
    <m/>
    <m/>
    <m/>
  </r>
  <r>
    <s v="15"/>
    <x v="6"/>
    <x v="6"/>
    <x v="0"/>
    <x v="0"/>
    <x v="0"/>
    <x v="0"/>
    <x v="0"/>
    <x v="0"/>
    <x v="14"/>
    <x v="0"/>
    <x v="0"/>
    <x v="0"/>
    <n v="1"/>
    <x v="2"/>
    <x v="14"/>
    <x v="5"/>
    <n v="3200"/>
    <n v="5000"/>
    <n v="0.4"/>
    <m/>
    <m/>
    <m/>
    <m/>
    <m/>
    <m/>
  </r>
  <r>
    <s v="16"/>
    <x v="7"/>
    <x v="7"/>
    <x v="0"/>
    <x v="0"/>
    <x v="1"/>
    <x v="0"/>
    <x v="1"/>
    <x v="0"/>
    <x v="15"/>
    <x v="0"/>
    <x v="0"/>
    <x v="0"/>
    <n v="1"/>
    <x v="0"/>
    <x v="15"/>
    <x v="6"/>
    <n v="3800"/>
    <n v="10000"/>
    <n v="0.38"/>
    <m/>
    <m/>
    <m/>
    <m/>
    <m/>
    <m/>
  </r>
  <r>
    <s v="17"/>
    <x v="8"/>
    <x v="8"/>
    <x v="0"/>
    <x v="0"/>
    <x v="1"/>
    <x v="0"/>
    <x v="1"/>
    <x v="0"/>
    <x v="16"/>
    <x v="0"/>
    <x v="0"/>
    <x v="0"/>
    <n v="1"/>
    <x v="2"/>
    <x v="16"/>
    <x v="7"/>
    <n v="2200"/>
    <n v="2500"/>
    <n v="0.4"/>
    <m/>
    <m/>
    <m/>
    <m/>
    <m/>
    <m/>
  </r>
  <r>
    <s v="18"/>
    <x v="9"/>
    <x v="9"/>
    <x v="0"/>
    <x v="0"/>
    <x v="1"/>
    <x v="0"/>
    <x v="1"/>
    <x v="0"/>
    <x v="17"/>
    <x v="0"/>
    <x v="0"/>
    <x v="2"/>
    <n v="1"/>
    <x v="5"/>
    <x v="17"/>
    <x v="4"/>
    <m/>
    <m/>
    <m/>
    <m/>
    <m/>
    <m/>
    <m/>
    <m/>
    <m/>
  </r>
  <r>
    <s v="19"/>
    <x v="9"/>
    <x v="9"/>
    <x v="0"/>
    <x v="0"/>
    <x v="1"/>
    <x v="0"/>
    <x v="1"/>
    <x v="0"/>
    <x v="17"/>
    <x v="0"/>
    <x v="0"/>
    <x v="2"/>
    <n v="1"/>
    <x v="5"/>
    <x v="18"/>
    <x v="4"/>
    <m/>
    <m/>
    <m/>
    <m/>
    <m/>
    <m/>
    <m/>
    <m/>
    <m/>
  </r>
  <r>
    <s v="20"/>
    <x v="9"/>
    <x v="9"/>
    <x v="0"/>
    <x v="0"/>
    <x v="1"/>
    <x v="0"/>
    <x v="1"/>
    <x v="0"/>
    <x v="17"/>
    <x v="0"/>
    <x v="0"/>
    <x v="0"/>
    <n v="1"/>
    <x v="2"/>
    <x v="19"/>
    <x v="4"/>
    <m/>
    <m/>
    <m/>
    <m/>
    <m/>
    <m/>
    <m/>
    <m/>
    <m/>
  </r>
  <r>
    <s v="21"/>
    <x v="9"/>
    <x v="9"/>
    <x v="0"/>
    <x v="0"/>
    <x v="1"/>
    <x v="0"/>
    <x v="1"/>
    <x v="0"/>
    <x v="18"/>
    <x v="0"/>
    <x v="0"/>
    <x v="0"/>
    <n v="1"/>
    <x v="0"/>
    <x v="20"/>
    <x v="4"/>
    <m/>
    <m/>
    <m/>
    <m/>
    <m/>
    <m/>
    <m/>
    <m/>
    <m/>
  </r>
  <r>
    <s v="22"/>
    <x v="9"/>
    <x v="9"/>
    <x v="0"/>
    <x v="0"/>
    <x v="1"/>
    <x v="0"/>
    <x v="1"/>
    <x v="0"/>
    <x v="19"/>
    <x v="0"/>
    <x v="0"/>
    <x v="0"/>
    <n v="1"/>
    <x v="0"/>
    <x v="21"/>
    <x v="4"/>
    <m/>
    <m/>
    <m/>
    <m/>
    <m/>
    <m/>
    <m/>
    <m/>
    <m/>
  </r>
  <r>
    <s v="23"/>
    <x v="9"/>
    <x v="9"/>
    <x v="0"/>
    <x v="0"/>
    <x v="1"/>
    <x v="0"/>
    <x v="1"/>
    <x v="0"/>
    <x v="20"/>
    <x v="3"/>
    <x v="2"/>
    <x v="0"/>
    <n v="1"/>
    <x v="0"/>
    <x v="22"/>
    <x v="4"/>
    <m/>
    <m/>
    <m/>
    <m/>
    <m/>
    <m/>
    <m/>
    <m/>
    <m/>
  </r>
  <r>
    <s v="24"/>
    <x v="9"/>
    <x v="9"/>
    <x v="0"/>
    <x v="0"/>
    <x v="1"/>
    <x v="0"/>
    <x v="1"/>
    <x v="0"/>
    <x v="21"/>
    <x v="0"/>
    <x v="0"/>
    <x v="0"/>
    <n v="1"/>
    <x v="2"/>
    <x v="23"/>
    <x v="4"/>
    <m/>
    <m/>
    <m/>
    <m/>
    <m/>
    <m/>
    <m/>
    <m/>
    <m/>
  </r>
  <r>
    <s v="25"/>
    <x v="9"/>
    <x v="9"/>
    <x v="0"/>
    <x v="0"/>
    <x v="1"/>
    <x v="0"/>
    <x v="1"/>
    <x v="0"/>
    <x v="22"/>
    <x v="0"/>
    <x v="0"/>
    <x v="0"/>
    <n v="1"/>
    <x v="0"/>
    <x v="24"/>
    <x v="4"/>
    <m/>
    <m/>
    <m/>
    <m/>
    <m/>
    <m/>
    <m/>
    <m/>
    <m/>
  </r>
  <r>
    <s v="26"/>
    <x v="10"/>
    <x v="10"/>
    <x v="0"/>
    <x v="0"/>
    <x v="0"/>
    <x v="0"/>
    <x v="0"/>
    <x v="0"/>
    <x v="23"/>
    <x v="0"/>
    <x v="0"/>
    <x v="1"/>
    <n v="1"/>
    <x v="1"/>
    <x v="25"/>
    <x v="8"/>
    <n v="2200"/>
    <n v="2500"/>
    <n v="0.38"/>
    <m/>
    <m/>
    <m/>
    <m/>
    <m/>
    <m/>
  </r>
  <r>
    <s v="27"/>
    <x v="10"/>
    <x v="10"/>
    <x v="0"/>
    <x v="0"/>
    <x v="0"/>
    <x v="0"/>
    <x v="0"/>
    <x v="0"/>
    <x v="24"/>
    <x v="0"/>
    <x v="0"/>
    <x v="0"/>
    <n v="1"/>
    <x v="2"/>
    <x v="26"/>
    <x v="8"/>
    <n v="800"/>
    <n v="1000"/>
    <n v="0.38"/>
    <m/>
    <m/>
    <m/>
    <m/>
    <m/>
    <m/>
  </r>
  <r>
    <s v="28"/>
    <x v="11"/>
    <x v="11"/>
    <x v="0"/>
    <x v="0"/>
    <x v="1"/>
    <x v="0"/>
    <x v="1"/>
    <x v="0"/>
    <x v="25"/>
    <x v="0"/>
    <x v="0"/>
    <x v="1"/>
    <n v="1"/>
    <x v="1"/>
    <x v="27"/>
    <x v="9"/>
    <n v="1800"/>
    <n v="1300"/>
    <n v="0.4"/>
    <m/>
    <m/>
    <m/>
    <m/>
    <m/>
    <m/>
  </r>
  <r>
    <s v="29"/>
    <x v="12"/>
    <x v="12"/>
    <x v="1"/>
    <x v="0"/>
    <x v="1"/>
    <x v="0"/>
    <x v="0"/>
    <x v="0"/>
    <x v="26"/>
    <x v="0"/>
    <x v="0"/>
    <x v="0"/>
    <n v="1"/>
    <x v="0"/>
    <x v="28"/>
    <x v="10"/>
    <m/>
    <m/>
    <m/>
    <m/>
    <m/>
    <m/>
    <m/>
    <m/>
    <m/>
  </r>
  <r>
    <s v="30"/>
    <x v="13"/>
    <x v="13"/>
    <x v="0"/>
    <x v="0"/>
    <x v="1"/>
    <x v="0"/>
    <x v="1"/>
    <x v="0"/>
    <x v="27"/>
    <x v="0"/>
    <x v="0"/>
    <x v="0"/>
    <n v="1"/>
    <x v="2"/>
    <x v="29"/>
    <x v="1"/>
    <m/>
    <m/>
    <m/>
    <m/>
    <m/>
    <m/>
    <m/>
    <m/>
    <m/>
  </r>
  <r>
    <s v="31"/>
    <x v="14"/>
    <x v="14"/>
    <x v="0"/>
    <x v="0"/>
    <x v="1"/>
    <x v="0"/>
    <x v="1"/>
    <x v="0"/>
    <x v="28"/>
    <x v="0"/>
    <x v="0"/>
    <x v="3"/>
    <n v="1"/>
    <x v="6"/>
    <x v="30"/>
    <x v="11"/>
    <n v="1900"/>
    <n v="0"/>
    <n v="0.4"/>
    <m/>
    <m/>
    <m/>
    <m/>
    <m/>
    <m/>
  </r>
  <r>
    <s v="32"/>
    <x v="15"/>
    <x v="15"/>
    <x v="0"/>
    <x v="0"/>
    <x v="1"/>
    <x v="0"/>
    <x v="1"/>
    <x v="0"/>
    <x v="29"/>
    <x v="0"/>
    <x v="0"/>
    <x v="0"/>
    <n v="1"/>
    <x v="2"/>
    <x v="31"/>
    <x v="4"/>
    <m/>
    <m/>
    <m/>
    <m/>
    <m/>
    <m/>
    <m/>
    <m/>
    <m/>
  </r>
  <r>
    <s v="33"/>
    <x v="16"/>
    <x v="15"/>
    <x v="0"/>
    <x v="0"/>
    <x v="1"/>
    <x v="0"/>
    <x v="1"/>
    <x v="0"/>
    <x v="30"/>
    <x v="0"/>
    <x v="0"/>
    <x v="0"/>
    <n v="1"/>
    <x v="2"/>
    <x v="32"/>
    <x v="4"/>
    <m/>
    <m/>
    <m/>
    <m/>
    <m/>
    <m/>
    <m/>
    <m/>
    <m/>
  </r>
  <r>
    <s v="34"/>
    <x v="15"/>
    <x v="15"/>
    <x v="0"/>
    <x v="0"/>
    <x v="1"/>
    <x v="0"/>
    <x v="1"/>
    <x v="0"/>
    <x v="31"/>
    <x v="4"/>
    <x v="0"/>
    <x v="0"/>
    <n v="1"/>
    <x v="4"/>
    <x v="33"/>
    <x v="4"/>
    <m/>
    <m/>
    <m/>
    <m/>
    <m/>
    <m/>
    <m/>
    <m/>
    <m/>
  </r>
  <r>
    <s v="35"/>
    <x v="16"/>
    <x v="15"/>
    <x v="0"/>
    <x v="0"/>
    <x v="1"/>
    <x v="0"/>
    <x v="1"/>
    <x v="0"/>
    <x v="32"/>
    <x v="0"/>
    <x v="0"/>
    <x v="0"/>
    <n v="1"/>
    <x v="2"/>
    <x v="34"/>
    <x v="4"/>
    <m/>
    <m/>
    <m/>
    <m/>
    <m/>
    <m/>
    <m/>
    <m/>
    <m/>
  </r>
  <r>
    <s v="36"/>
    <x v="17"/>
    <x v="15"/>
    <x v="0"/>
    <x v="0"/>
    <x v="1"/>
    <x v="0"/>
    <x v="1"/>
    <x v="0"/>
    <x v="33"/>
    <x v="0"/>
    <x v="0"/>
    <x v="1"/>
    <n v="1"/>
    <x v="1"/>
    <x v="35"/>
    <x v="4"/>
    <m/>
    <m/>
    <m/>
    <m/>
    <m/>
    <m/>
    <m/>
    <m/>
    <m/>
  </r>
  <r>
    <s v="37"/>
    <x v="16"/>
    <x v="15"/>
    <x v="0"/>
    <x v="0"/>
    <x v="1"/>
    <x v="0"/>
    <x v="1"/>
    <x v="0"/>
    <x v="34"/>
    <x v="0"/>
    <x v="0"/>
    <x v="0"/>
    <n v="1"/>
    <x v="2"/>
    <x v="36"/>
    <x v="4"/>
    <m/>
    <m/>
    <m/>
    <m/>
    <m/>
    <m/>
    <m/>
    <m/>
    <m/>
  </r>
  <r>
    <s v="38"/>
    <x v="16"/>
    <x v="15"/>
    <x v="0"/>
    <x v="0"/>
    <x v="1"/>
    <x v="0"/>
    <x v="1"/>
    <x v="0"/>
    <x v="35"/>
    <x v="0"/>
    <x v="0"/>
    <x v="0"/>
    <n v="1"/>
    <x v="2"/>
    <x v="37"/>
    <x v="4"/>
    <m/>
    <m/>
    <m/>
    <m/>
    <m/>
    <m/>
    <m/>
    <m/>
    <m/>
  </r>
  <r>
    <s v="39"/>
    <x v="15"/>
    <x v="15"/>
    <x v="0"/>
    <x v="0"/>
    <x v="1"/>
    <x v="0"/>
    <x v="1"/>
    <x v="0"/>
    <x v="36"/>
    <x v="0"/>
    <x v="0"/>
    <x v="0"/>
    <n v="1"/>
    <x v="2"/>
    <x v="38"/>
    <x v="4"/>
    <m/>
    <m/>
    <m/>
    <m/>
    <m/>
    <m/>
    <m/>
    <m/>
    <m/>
  </r>
  <r>
    <s v="40"/>
    <x v="15"/>
    <x v="15"/>
    <x v="0"/>
    <x v="0"/>
    <x v="1"/>
    <x v="0"/>
    <x v="1"/>
    <x v="0"/>
    <x v="36"/>
    <x v="0"/>
    <x v="0"/>
    <x v="2"/>
    <n v="1"/>
    <x v="7"/>
    <x v="39"/>
    <x v="4"/>
    <m/>
    <m/>
    <m/>
    <m/>
    <m/>
    <m/>
    <m/>
    <m/>
    <m/>
  </r>
  <r>
    <s v="41"/>
    <x v="16"/>
    <x v="15"/>
    <x v="0"/>
    <x v="0"/>
    <x v="1"/>
    <x v="0"/>
    <x v="1"/>
    <x v="0"/>
    <x v="37"/>
    <x v="0"/>
    <x v="0"/>
    <x v="0"/>
    <n v="1"/>
    <x v="0"/>
    <x v="40"/>
    <x v="4"/>
    <m/>
    <m/>
    <m/>
    <m/>
    <m/>
    <m/>
    <m/>
    <m/>
    <m/>
  </r>
  <r>
    <s v="42"/>
    <x v="16"/>
    <x v="15"/>
    <x v="0"/>
    <x v="0"/>
    <x v="1"/>
    <x v="0"/>
    <x v="1"/>
    <x v="0"/>
    <x v="38"/>
    <x v="0"/>
    <x v="0"/>
    <x v="0"/>
    <n v="1"/>
    <x v="2"/>
    <x v="41"/>
    <x v="4"/>
    <m/>
    <m/>
    <m/>
    <m/>
    <m/>
    <m/>
    <m/>
    <m/>
    <m/>
  </r>
  <r>
    <s v="43"/>
    <x v="16"/>
    <x v="15"/>
    <x v="0"/>
    <x v="0"/>
    <x v="1"/>
    <x v="0"/>
    <x v="1"/>
    <x v="0"/>
    <x v="39"/>
    <x v="0"/>
    <x v="0"/>
    <x v="0"/>
    <n v="1"/>
    <x v="8"/>
    <x v="42"/>
    <x v="1"/>
    <m/>
    <m/>
    <m/>
    <m/>
    <m/>
    <m/>
    <m/>
    <m/>
    <m/>
  </r>
  <r>
    <s v="44"/>
    <x v="16"/>
    <x v="15"/>
    <x v="0"/>
    <x v="0"/>
    <x v="1"/>
    <x v="0"/>
    <x v="1"/>
    <x v="0"/>
    <x v="40"/>
    <x v="0"/>
    <x v="0"/>
    <x v="0"/>
    <n v="1"/>
    <x v="2"/>
    <x v="43"/>
    <x v="4"/>
    <m/>
    <m/>
    <m/>
    <m/>
    <m/>
    <m/>
    <m/>
    <m/>
    <m/>
  </r>
  <r>
    <s v="45"/>
    <x v="16"/>
    <x v="15"/>
    <x v="0"/>
    <x v="0"/>
    <x v="1"/>
    <x v="0"/>
    <x v="1"/>
    <x v="0"/>
    <x v="41"/>
    <x v="0"/>
    <x v="0"/>
    <x v="0"/>
    <n v="1"/>
    <x v="2"/>
    <x v="44"/>
    <x v="4"/>
    <m/>
    <m/>
    <m/>
    <m/>
    <m/>
    <m/>
    <m/>
    <m/>
    <m/>
  </r>
  <r>
    <s v="46"/>
    <x v="18"/>
    <x v="15"/>
    <x v="0"/>
    <x v="0"/>
    <x v="1"/>
    <x v="0"/>
    <x v="1"/>
    <x v="0"/>
    <x v="42"/>
    <x v="0"/>
    <x v="0"/>
    <x v="0"/>
    <n v="1"/>
    <x v="2"/>
    <x v="45"/>
    <x v="4"/>
    <m/>
    <m/>
    <m/>
    <m/>
    <m/>
    <m/>
    <m/>
    <m/>
    <m/>
  </r>
  <r>
    <s v="47"/>
    <x v="16"/>
    <x v="15"/>
    <x v="0"/>
    <x v="0"/>
    <x v="1"/>
    <x v="0"/>
    <x v="1"/>
    <x v="0"/>
    <x v="43"/>
    <x v="5"/>
    <x v="0"/>
    <x v="0"/>
    <n v="1"/>
    <x v="9"/>
    <x v="46"/>
    <x v="4"/>
    <m/>
    <m/>
    <m/>
    <m/>
    <m/>
    <m/>
    <m/>
    <m/>
    <m/>
  </r>
  <r>
    <s v="48"/>
    <x v="16"/>
    <x v="15"/>
    <x v="0"/>
    <x v="0"/>
    <x v="1"/>
    <x v="0"/>
    <x v="1"/>
    <x v="0"/>
    <x v="44"/>
    <x v="0"/>
    <x v="0"/>
    <x v="0"/>
    <n v="1"/>
    <x v="2"/>
    <x v="47"/>
    <x v="4"/>
    <m/>
    <m/>
    <m/>
    <m/>
    <m/>
    <m/>
    <m/>
    <m/>
    <m/>
  </r>
  <r>
    <s v="49"/>
    <x v="19"/>
    <x v="16"/>
    <x v="0"/>
    <x v="0"/>
    <x v="1"/>
    <x v="0"/>
    <x v="1"/>
    <x v="0"/>
    <x v="45"/>
    <x v="0"/>
    <x v="0"/>
    <x v="0"/>
    <n v="1"/>
    <x v="2"/>
    <x v="48"/>
    <x v="12"/>
    <n v="1140"/>
    <n v="3000"/>
    <n v="0.4"/>
    <m/>
    <m/>
    <m/>
    <m/>
    <m/>
    <m/>
  </r>
  <r>
    <s v="50"/>
    <x v="19"/>
    <x v="16"/>
    <x v="0"/>
    <x v="0"/>
    <x v="1"/>
    <x v="0"/>
    <x v="1"/>
    <x v="0"/>
    <x v="45"/>
    <x v="0"/>
    <x v="0"/>
    <x v="0"/>
    <n v="1"/>
    <x v="0"/>
    <x v="49"/>
    <x v="12"/>
    <n v="3800"/>
    <n v="10000"/>
    <n v="0.4"/>
    <m/>
    <m/>
    <m/>
    <m/>
    <m/>
    <m/>
  </r>
  <r>
    <s v="51"/>
    <x v="20"/>
    <x v="17"/>
    <x v="0"/>
    <x v="0"/>
    <x v="0"/>
    <x v="0"/>
    <x v="0"/>
    <x v="0"/>
    <x v="46"/>
    <x v="0"/>
    <x v="0"/>
    <x v="0"/>
    <n v="1"/>
    <x v="2"/>
    <x v="50"/>
    <x v="13"/>
    <n v="1800"/>
    <n v="2500"/>
    <n v="0.38"/>
    <m/>
    <m/>
    <m/>
    <m/>
    <m/>
    <m/>
  </r>
  <r>
    <s v="52"/>
    <x v="21"/>
    <x v="18"/>
    <x v="0"/>
    <x v="0"/>
    <x v="0"/>
    <x v="0"/>
    <x v="0"/>
    <x v="0"/>
    <x v="47"/>
    <x v="0"/>
    <x v="0"/>
    <x v="2"/>
    <n v="1"/>
    <x v="7"/>
    <x v="51"/>
    <x v="13"/>
    <n v="2200"/>
    <n v="2500"/>
    <n v="0.38"/>
    <m/>
    <m/>
    <m/>
    <m/>
    <m/>
    <m/>
  </r>
  <r>
    <s v="53"/>
    <x v="22"/>
    <x v="19"/>
    <x v="0"/>
    <x v="0"/>
    <x v="1"/>
    <x v="0"/>
    <x v="1"/>
    <x v="0"/>
    <x v="48"/>
    <x v="0"/>
    <x v="0"/>
    <x v="0"/>
    <n v="1"/>
    <x v="4"/>
    <x v="52"/>
    <x v="4"/>
    <m/>
    <m/>
    <m/>
    <m/>
    <m/>
    <m/>
    <m/>
    <m/>
    <m/>
  </r>
  <r>
    <s v="54"/>
    <x v="23"/>
    <x v="20"/>
    <x v="0"/>
    <x v="0"/>
    <x v="1"/>
    <x v="0"/>
    <x v="1"/>
    <x v="0"/>
    <x v="49"/>
    <x v="0"/>
    <x v="0"/>
    <x v="0"/>
    <n v="1"/>
    <x v="9"/>
    <x v="53"/>
    <x v="4"/>
    <m/>
    <m/>
    <m/>
    <m/>
    <m/>
    <m/>
    <m/>
    <m/>
    <m/>
  </r>
  <r>
    <s v="55"/>
    <x v="24"/>
    <x v="21"/>
    <x v="0"/>
    <x v="0"/>
    <x v="0"/>
    <x v="0"/>
    <x v="0"/>
    <x v="0"/>
    <x v="50"/>
    <x v="0"/>
    <x v="0"/>
    <x v="0"/>
    <n v="1"/>
    <x v="2"/>
    <x v="54"/>
    <x v="14"/>
    <n v="1500"/>
    <n v="0"/>
    <n v="0.38"/>
    <m/>
    <m/>
    <m/>
    <m/>
    <m/>
    <m/>
  </r>
  <r>
    <s v="56"/>
    <x v="25"/>
    <x v="22"/>
    <x v="1"/>
    <x v="0"/>
    <x v="1"/>
    <x v="0"/>
    <x v="0"/>
    <x v="0"/>
    <x v="51"/>
    <x v="0"/>
    <x v="0"/>
    <x v="1"/>
    <n v="1"/>
    <x v="10"/>
    <x v="55"/>
    <x v="15"/>
    <n v="2000"/>
    <n v="0"/>
    <n v="0.35"/>
    <m/>
    <m/>
    <m/>
    <m/>
    <m/>
    <m/>
  </r>
  <r>
    <s v="57"/>
    <x v="26"/>
    <x v="23"/>
    <x v="0"/>
    <x v="0"/>
    <x v="0"/>
    <x v="0"/>
    <x v="0"/>
    <x v="0"/>
    <x v="52"/>
    <x v="0"/>
    <x v="0"/>
    <x v="1"/>
    <n v="1"/>
    <x v="1"/>
    <x v="56"/>
    <x v="16"/>
    <n v="3400"/>
    <n v="7500"/>
    <n v="0.35"/>
    <m/>
    <m/>
    <m/>
    <m/>
    <m/>
    <m/>
  </r>
  <r>
    <s v="58"/>
    <x v="26"/>
    <x v="23"/>
    <x v="0"/>
    <x v="0"/>
    <x v="0"/>
    <x v="0"/>
    <x v="0"/>
    <x v="0"/>
    <x v="52"/>
    <x v="0"/>
    <x v="0"/>
    <x v="1"/>
    <n v="1"/>
    <x v="11"/>
    <x v="57"/>
    <x v="17"/>
    <n v="4500"/>
    <n v="5000"/>
    <n v="0.35"/>
    <m/>
    <m/>
    <m/>
    <m/>
    <m/>
    <m/>
  </r>
  <r>
    <s v="59"/>
    <x v="27"/>
    <x v="24"/>
    <x v="0"/>
    <x v="0"/>
    <x v="0"/>
    <x v="0"/>
    <x v="0"/>
    <x v="0"/>
    <x v="52"/>
    <x v="0"/>
    <x v="0"/>
    <x v="0"/>
    <n v="1"/>
    <x v="1"/>
    <x v="58"/>
    <x v="14"/>
    <n v="3400"/>
    <n v="7500"/>
    <n v="0.35"/>
    <m/>
    <m/>
    <m/>
    <m/>
    <m/>
    <m/>
  </r>
  <r>
    <s v="60"/>
    <x v="28"/>
    <x v="25"/>
    <x v="0"/>
    <x v="0"/>
    <x v="0"/>
    <x v="0"/>
    <x v="0"/>
    <x v="0"/>
    <x v="52"/>
    <x v="0"/>
    <x v="0"/>
    <x v="1"/>
    <n v="1"/>
    <x v="1"/>
    <x v="59"/>
    <x v="18"/>
    <n v="1500"/>
    <n v="0"/>
    <n v="0.35"/>
    <m/>
    <m/>
    <m/>
    <m/>
    <m/>
    <m/>
  </r>
  <r>
    <s v="61"/>
    <x v="29"/>
    <x v="26"/>
    <x v="1"/>
    <x v="0"/>
    <x v="1"/>
    <x v="0"/>
    <x v="0"/>
    <x v="0"/>
    <x v="53"/>
    <x v="0"/>
    <x v="0"/>
    <x v="0"/>
    <n v="1"/>
    <x v="2"/>
    <x v="60"/>
    <x v="1"/>
    <m/>
    <m/>
    <m/>
    <m/>
    <m/>
    <m/>
    <m/>
    <m/>
    <m/>
  </r>
  <r>
    <s v="62"/>
    <x v="30"/>
    <x v="27"/>
    <x v="1"/>
    <x v="0"/>
    <x v="1"/>
    <x v="0"/>
    <x v="0"/>
    <x v="0"/>
    <x v="54"/>
    <x v="0"/>
    <x v="0"/>
    <x v="0"/>
    <n v="1"/>
    <x v="2"/>
    <x v="61"/>
    <x v="1"/>
    <m/>
    <m/>
    <m/>
    <m/>
    <m/>
    <m/>
    <m/>
    <m/>
    <m/>
  </r>
  <r>
    <s v="63"/>
    <x v="31"/>
    <x v="28"/>
    <x v="0"/>
    <x v="0"/>
    <x v="1"/>
    <x v="0"/>
    <x v="1"/>
    <x v="0"/>
    <x v="55"/>
    <x v="0"/>
    <x v="0"/>
    <x v="3"/>
    <n v="1"/>
    <x v="12"/>
    <x v="62"/>
    <x v="19"/>
    <m/>
    <m/>
    <m/>
    <m/>
    <m/>
    <m/>
    <m/>
    <m/>
    <m/>
  </r>
  <r>
    <s v="64"/>
    <x v="32"/>
    <x v="29"/>
    <x v="0"/>
    <x v="0"/>
    <x v="0"/>
    <x v="0"/>
    <x v="0"/>
    <x v="0"/>
    <x v="56"/>
    <x v="0"/>
    <x v="0"/>
    <x v="1"/>
    <n v="1"/>
    <x v="1"/>
    <x v="63"/>
    <x v="20"/>
    <n v="2200"/>
    <n v="2500"/>
    <n v="0.38"/>
    <m/>
    <m/>
    <m/>
    <m/>
    <m/>
    <m/>
  </r>
  <r>
    <s v="65"/>
    <x v="33"/>
    <x v="30"/>
    <x v="0"/>
    <x v="0"/>
    <x v="1"/>
    <x v="0"/>
    <x v="1"/>
    <x v="0"/>
    <x v="57"/>
    <x v="0"/>
    <x v="0"/>
    <x v="1"/>
    <n v="1"/>
    <x v="13"/>
    <x v="64"/>
    <x v="21"/>
    <n v="700"/>
    <n v="0"/>
    <n v="0.4"/>
    <m/>
    <m/>
    <m/>
    <m/>
    <m/>
    <m/>
  </r>
  <r>
    <s v="66"/>
    <x v="34"/>
    <x v="31"/>
    <x v="0"/>
    <x v="0"/>
    <x v="0"/>
    <x v="0"/>
    <x v="0"/>
    <x v="0"/>
    <x v="58"/>
    <x v="0"/>
    <x v="0"/>
    <x v="0"/>
    <n v="1"/>
    <x v="2"/>
    <x v="65"/>
    <x v="1"/>
    <m/>
    <m/>
    <m/>
    <m/>
    <m/>
    <m/>
    <m/>
    <m/>
    <m/>
  </r>
  <r>
    <s v="67"/>
    <x v="35"/>
    <x v="32"/>
    <x v="0"/>
    <x v="0"/>
    <x v="0"/>
    <x v="0"/>
    <x v="0"/>
    <x v="0"/>
    <x v="59"/>
    <x v="0"/>
    <x v="0"/>
    <x v="1"/>
    <n v="1"/>
    <x v="13"/>
    <x v="66"/>
    <x v="1"/>
    <m/>
    <m/>
    <m/>
    <m/>
    <m/>
    <m/>
    <m/>
    <m/>
    <m/>
  </r>
  <r>
    <s v="68"/>
    <x v="36"/>
    <x v="33"/>
    <x v="0"/>
    <x v="1"/>
    <x v="1"/>
    <x v="0"/>
    <x v="1"/>
    <x v="0"/>
    <x v="60"/>
    <x v="0"/>
    <x v="0"/>
    <x v="1"/>
    <n v="1"/>
    <x v="1"/>
    <x v="67"/>
    <x v="22"/>
    <m/>
    <m/>
    <n v="0.3"/>
    <m/>
    <m/>
    <m/>
    <m/>
    <m/>
    <m/>
  </r>
  <r>
    <s v="69"/>
    <x v="37"/>
    <x v="34"/>
    <x v="0"/>
    <x v="0"/>
    <x v="1"/>
    <x v="0"/>
    <x v="1"/>
    <x v="1"/>
    <x v="61"/>
    <x v="0"/>
    <x v="0"/>
    <x v="0"/>
    <n v="1"/>
    <x v="0"/>
    <x v="68"/>
    <x v="23"/>
    <n v="1500"/>
    <n v="3000"/>
    <n v="0.38"/>
    <m/>
    <m/>
    <m/>
    <m/>
    <m/>
    <m/>
  </r>
  <r>
    <s v="70"/>
    <x v="37"/>
    <x v="34"/>
    <x v="0"/>
    <x v="0"/>
    <x v="1"/>
    <x v="0"/>
    <x v="1"/>
    <x v="1"/>
    <x v="61"/>
    <x v="0"/>
    <x v="0"/>
    <x v="0"/>
    <n v="1"/>
    <x v="2"/>
    <x v="69"/>
    <x v="23"/>
    <n v="2800.0000000000005"/>
    <n v="5000"/>
    <n v="0.38"/>
    <m/>
    <m/>
    <m/>
    <m/>
    <m/>
    <m/>
  </r>
  <r>
    <s v="71"/>
    <x v="38"/>
    <x v="35"/>
    <x v="1"/>
    <x v="0"/>
    <x v="0"/>
    <x v="0"/>
    <x v="0"/>
    <x v="0"/>
    <x v="62"/>
    <x v="0"/>
    <x v="0"/>
    <x v="0"/>
    <n v="1"/>
    <x v="2"/>
    <x v="70"/>
    <x v="1"/>
    <m/>
    <m/>
    <m/>
    <m/>
    <m/>
    <m/>
    <m/>
    <m/>
    <m/>
  </r>
  <r>
    <s v="72"/>
    <x v="39"/>
    <x v="36"/>
    <x v="0"/>
    <x v="0"/>
    <x v="1"/>
    <x v="0"/>
    <x v="0"/>
    <x v="0"/>
    <x v="63"/>
    <x v="0"/>
    <x v="0"/>
    <x v="0"/>
    <n v="1"/>
    <x v="2"/>
    <x v="71"/>
    <x v="23"/>
    <n v="2000"/>
    <n v="5000"/>
    <n v="0.4"/>
    <m/>
    <m/>
    <m/>
    <m/>
    <m/>
    <m/>
  </r>
  <r>
    <s v="73"/>
    <x v="39"/>
    <x v="36"/>
    <x v="0"/>
    <x v="0"/>
    <x v="1"/>
    <x v="0"/>
    <x v="0"/>
    <x v="0"/>
    <x v="64"/>
    <x v="0"/>
    <x v="0"/>
    <x v="0"/>
    <n v="1"/>
    <x v="2"/>
    <x v="72"/>
    <x v="23"/>
    <n v="2000"/>
    <n v="5000"/>
    <n v="0.4"/>
    <m/>
    <m/>
    <m/>
    <m/>
    <m/>
    <m/>
  </r>
  <r>
    <s v="74"/>
    <x v="40"/>
    <x v="37"/>
    <x v="0"/>
    <x v="0"/>
    <x v="1"/>
    <x v="0"/>
    <x v="0"/>
    <x v="0"/>
    <x v="65"/>
    <x v="0"/>
    <x v="0"/>
    <x v="0"/>
    <n v="1"/>
    <x v="0"/>
    <x v="73"/>
    <x v="23"/>
    <n v="2000"/>
    <n v="5000"/>
    <n v="0.4"/>
    <m/>
    <m/>
    <m/>
    <m/>
    <m/>
    <m/>
  </r>
  <r>
    <s v="75"/>
    <x v="41"/>
    <x v="38"/>
    <x v="0"/>
    <x v="0"/>
    <x v="2"/>
    <x v="0"/>
    <x v="0"/>
    <x v="0"/>
    <x v="66"/>
    <x v="0"/>
    <x v="0"/>
    <x v="0"/>
    <n v="1"/>
    <x v="1"/>
    <x v="74"/>
    <x v="24"/>
    <m/>
    <m/>
    <n v="0.4"/>
    <m/>
    <m/>
    <m/>
    <m/>
    <m/>
    <m/>
  </r>
  <r>
    <s v="76"/>
    <x v="42"/>
    <x v="39"/>
    <x v="0"/>
    <x v="0"/>
    <x v="1"/>
    <x v="0"/>
    <x v="0"/>
    <x v="0"/>
    <x v="67"/>
    <x v="0"/>
    <x v="0"/>
    <x v="0"/>
    <n v="1"/>
    <x v="2"/>
    <x v="75"/>
    <x v="23"/>
    <n v="2000"/>
    <n v="5000"/>
    <n v="0.4"/>
    <m/>
    <m/>
    <m/>
    <m/>
    <m/>
    <m/>
  </r>
  <r>
    <s v="77"/>
    <x v="42"/>
    <x v="39"/>
    <x v="0"/>
    <x v="0"/>
    <x v="1"/>
    <x v="0"/>
    <x v="0"/>
    <x v="0"/>
    <x v="68"/>
    <x v="0"/>
    <x v="0"/>
    <x v="0"/>
    <n v="1"/>
    <x v="2"/>
    <x v="76"/>
    <x v="23"/>
    <n v="2000"/>
    <n v="5000"/>
    <n v="0.4"/>
    <m/>
    <m/>
    <m/>
    <m/>
    <m/>
    <m/>
  </r>
  <r>
    <s v="78"/>
    <x v="43"/>
    <x v="40"/>
    <x v="0"/>
    <x v="0"/>
    <x v="1"/>
    <x v="0"/>
    <x v="0"/>
    <x v="0"/>
    <x v="69"/>
    <x v="0"/>
    <x v="0"/>
    <x v="0"/>
    <n v="1"/>
    <x v="2"/>
    <x v="77"/>
    <x v="23"/>
    <n v="2000"/>
    <n v="5000"/>
    <n v="0.4"/>
    <m/>
    <m/>
    <m/>
    <m/>
    <m/>
    <m/>
  </r>
  <r>
    <s v="79"/>
    <x v="44"/>
    <x v="41"/>
    <x v="0"/>
    <x v="0"/>
    <x v="1"/>
    <x v="0"/>
    <x v="0"/>
    <x v="0"/>
    <x v="70"/>
    <x v="0"/>
    <x v="0"/>
    <x v="0"/>
    <n v="1"/>
    <x v="2"/>
    <x v="78"/>
    <x v="23"/>
    <n v="2000"/>
    <n v="5000"/>
    <n v="0.4"/>
    <m/>
    <m/>
    <m/>
    <m/>
    <m/>
    <m/>
  </r>
  <r>
    <s v="80"/>
    <x v="45"/>
    <x v="42"/>
    <x v="0"/>
    <x v="0"/>
    <x v="2"/>
    <x v="0"/>
    <x v="0"/>
    <x v="0"/>
    <x v="71"/>
    <x v="0"/>
    <x v="0"/>
    <x v="1"/>
    <n v="1"/>
    <x v="1"/>
    <x v="79"/>
    <x v="14"/>
    <m/>
    <m/>
    <n v="0.4"/>
    <m/>
    <m/>
    <m/>
    <m/>
    <m/>
    <m/>
  </r>
  <r>
    <s v="81"/>
    <x v="46"/>
    <x v="43"/>
    <x v="0"/>
    <x v="0"/>
    <x v="1"/>
    <x v="0"/>
    <x v="0"/>
    <x v="0"/>
    <x v="72"/>
    <x v="0"/>
    <x v="0"/>
    <x v="0"/>
    <n v="1"/>
    <x v="2"/>
    <x v="80"/>
    <x v="23"/>
    <n v="2000"/>
    <n v="5000"/>
    <n v="0.4"/>
    <m/>
    <m/>
    <m/>
    <m/>
    <m/>
    <m/>
  </r>
  <r>
    <s v="82"/>
    <x v="47"/>
    <x v="44"/>
    <x v="0"/>
    <x v="0"/>
    <x v="1"/>
    <x v="0"/>
    <x v="0"/>
    <x v="0"/>
    <x v="73"/>
    <x v="0"/>
    <x v="0"/>
    <x v="0"/>
    <n v="1"/>
    <x v="2"/>
    <x v="81"/>
    <x v="23"/>
    <n v="2000"/>
    <n v="5000"/>
    <n v="0.4"/>
    <m/>
    <m/>
    <m/>
    <m/>
    <m/>
    <m/>
  </r>
  <r>
    <s v="83"/>
    <x v="48"/>
    <x v="45"/>
    <x v="0"/>
    <x v="0"/>
    <x v="1"/>
    <x v="0"/>
    <x v="0"/>
    <x v="0"/>
    <x v="74"/>
    <x v="0"/>
    <x v="0"/>
    <x v="0"/>
    <n v="1"/>
    <x v="2"/>
    <x v="82"/>
    <x v="23"/>
    <n v="2000"/>
    <n v="5000"/>
    <n v="0.4"/>
    <m/>
    <m/>
    <m/>
    <m/>
    <m/>
    <m/>
  </r>
  <r>
    <s v="84"/>
    <x v="49"/>
    <x v="46"/>
    <x v="0"/>
    <x v="0"/>
    <x v="1"/>
    <x v="0"/>
    <x v="0"/>
    <x v="0"/>
    <x v="75"/>
    <x v="0"/>
    <x v="0"/>
    <x v="1"/>
    <n v="1"/>
    <x v="1"/>
    <x v="83"/>
    <x v="14"/>
    <m/>
    <m/>
    <n v="0.4"/>
    <m/>
    <m/>
    <m/>
    <m/>
    <m/>
    <m/>
  </r>
  <r>
    <s v="85"/>
    <x v="50"/>
    <x v="47"/>
    <x v="0"/>
    <x v="0"/>
    <x v="1"/>
    <x v="0"/>
    <x v="0"/>
    <x v="0"/>
    <x v="76"/>
    <x v="0"/>
    <x v="0"/>
    <x v="0"/>
    <n v="1"/>
    <x v="2"/>
    <x v="84"/>
    <x v="23"/>
    <n v="2000"/>
    <n v="5000"/>
    <n v="0.4"/>
    <m/>
    <m/>
    <m/>
    <m/>
    <m/>
    <m/>
  </r>
  <r>
    <s v="86"/>
    <x v="51"/>
    <x v="48"/>
    <x v="0"/>
    <x v="0"/>
    <x v="1"/>
    <x v="0"/>
    <x v="0"/>
    <x v="0"/>
    <x v="77"/>
    <x v="0"/>
    <x v="0"/>
    <x v="0"/>
    <n v="1"/>
    <x v="2"/>
    <x v="85"/>
    <x v="23"/>
    <n v="2000"/>
    <n v="5000"/>
    <n v="0.4"/>
    <m/>
    <m/>
    <m/>
    <m/>
    <m/>
    <m/>
  </r>
  <r>
    <s v="87"/>
    <x v="52"/>
    <x v="49"/>
    <x v="0"/>
    <x v="0"/>
    <x v="1"/>
    <x v="0"/>
    <x v="0"/>
    <x v="0"/>
    <x v="78"/>
    <x v="0"/>
    <x v="0"/>
    <x v="0"/>
    <n v="1"/>
    <x v="2"/>
    <x v="86"/>
    <x v="23"/>
    <n v="2000"/>
    <n v="5000"/>
    <n v="0.4"/>
    <m/>
    <m/>
    <m/>
    <m/>
    <m/>
    <m/>
  </r>
  <r>
    <s v="88"/>
    <x v="53"/>
    <x v="50"/>
    <x v="0"/>
    <x v="0"/>
    <x v="1"/>
    <x v="0"/>
    <x v="0"/>
    <x v="0"/>
    <x v="79"/>
    <x v="0"/>
    <x v="0"/>
    <x v="0"/>
    <n v="1"/>
    <x v="2"/>
    <x v="87"/>
    <x v="23"/>
    <n v="2000"/>
    <n v="5000"/>
    <n v="0.4"/>
    <m/>
    <m/>
    <m/>
    <m/>
    <m/>
    <m/>
  </r>
  <r>
    <s v="89"/>
    <x v="54"/>
    <x v="51"/>
    <x v="0"/>
    <x v="0"/>
    <x v="2"/>
    <x v="0"/>
    <x v="0"/>
    <x v="0"/>
    <x v="80"/>
    <x v="0"/>
    <x v="0"/>
    <x v="1"/>
    <n v="1"/>
    <x v="1"/>
    <x v="88"/>
    <x v="24"/>
    <m/>
    <m/>
    <n v="0.4"/>
    <m/>
    <m/>
    <m/>
    <m/>
    <m/>
    <m/>
  </r>
  <r>
    <s v="90"/>
    <x v="55"/>
    <x v="52"/>
    <x v="0"/>
    <x v="0"/>
    <x v="1"/>
    <x v="0"/>
    <x v="0"/>
    <x v="0"/>
    <x v="81"/>
    <x v="0"/>
    <x v="0"/>
    <x v="0"/>
    <n v="1"/>
    <x v="2"/>
    <x v="89"/>
    <x v="23"/>
    <n v="2000"/>
    <n v="5000"/>
    <n v="0.4"/>
    <m/>
    <m/>
    <m/>
    <m/>
    <m/>
    <m/>
  </r>
  <r>
    <s v="91"/>
    <x v="56"/>
    <x v="53"/>
    <x v="0"/>
    <x v="0"/>
    <x v="1"/>
    <x v="0"/>
    <x v="0"/>
    <x v="0"/>
    <x v="82"/>
    <x v="0"/>
    <x v="0"/>
    <x v="0"/>
    <n v="1"/>
    <x v="8"/>
    <x v="90"/>
    <x v="23"/>
    <n v="2000"/>
    <n v="5000"/>
    <n v="0.4"/>
    <m/>
    <m/>
    <m/>
    <m/>
    <m/>
    <m/>
  </r>
  <r>
    <s v="92"/>
    <x v="57"/>
    <x v="54"/>
    <x v="0"/>
    <x v="0"/>
    <x v="1"/>
    <x v="0"/>
    <x v="0"/>
    <x v="0"/>
    <x v="83"/>
    <x v="0"/>
    <x v="0"/>
    <x v="2"/>
    <n v="1"/>
    <x v="14"/>
    <x v="91"/>
    <x v="23"/>
    <n v="2000"/>
    <n v="5000"/>
    <n v="0.4"/>
    <m/>
    <m/>
    <m/>
    <m/>
    <m/>
    <m/>
  </r>
  <r>
    <s v="93"/>
    <x v="58"/>
    <x v="55"/>
    <x v="0"/>
    <x v="0"/>
    <x v="1"/>
    <x v="0"/>
    <x v="0"/>
    <x v="0"/>
    <x v="84"/>
    <x v="0"/>
    <x v="0"/>
    <x v="2"/>
    <n v="1"/>
    <x v="14"/>
    <x v="92"/>
    <x v="23"/>
    <n v="2000"/>
    <n v="5000"/>
    <n v="0.4"/>
    <m/>
    <m/>
    <m/>
    <m/>
    <m/>
    <m/>
  </r>
  <r>
    <s v="94"/>
    <x v="59"/>
    <x v="56"/>
    <x v="0"/>
    <x v="0"/>
    <x v="1"/>
    <x v="0"/>
    <x v="0"/>
    <x v="0"/>
    <x v="85"/>
    <x v="0"/>
    <x v="0"/>
    <x v="0"/>
    <n v="1"/>
    <x v="2"/>
    <x v="93"/>
    <x v="23"/>
    <n v="2000"/>
    <n v="5000"/>
    <n v="0.4"/>
    <m/>
    <m/>
    <m/>
    <m/>
    <m/>
    <m/>
  </r>
  <r>
    <s v="95"/>
    <x v="60"/>
    <x v="57"/>
    <x v="0"/>
    <x v="0"/>
    <x v="1"/>
    <x v="0"/>
    <x v="0"/>
    <x v="0"/>
    <x v="86"/>
    <x v="0"/>
    <x v="0"/>
    <x v="2"/>
    <n v="1"/>
    <x v="14"/>
    <x v="94"/>
    <x v="23"/>
    <n v="2000"/>
    <n v="5000"/>
    <n v="0.4"/>
    <m/>
    <m/>
    <m/>
    <m/>
    <m/>
    <m/>
  </r>
  <r>
    <s v="96"/>
    <x v="61"/>
    <x v="58"/>
    <x v="0"/>
    <x v="0"/>
    <x v="1"/>
    <x v="0"/>
    <x v="0"/>
    <x v="0"/>
    <x v="87"/>
    <x v="0"/>
    <x v="0"/>
    <x v="0"/>
    <n v="1"/>
    <x v="2"/>
    <x v="95"/>
    <x v="23"/>
    <n v="2000"/>
    <n v="5000"/>
    <n v="0.4"/>
    <m/>
    <m/>
    <m/>
    <m/>
    <m/>
    <m/>
  </r>
  <r>
    <s v="97"/>
    <x v="62"/>
    <x v="59"/>
    <x v="0"/>
    <x v="0"/>
    <x v="1"/>
    <x v="0"/>
    <x v="0"/>
    <x v="0"/>
    <x v="88"/>
    <x v="0"/>
    <x v="0"/>
    <x v="0"/>
    <n v="1"/>
    <x v="2"/>
    <x v="96"/>
    <x v="23"/>
    <n v="2000"/>
    <n v="5000"/>
    <n v="0.4"/>
    <m/>
    <m/>
    <m/>
    <m/>
    <m/>
    <m/>
  </r>
  <r>
    <s v="98"/>
    <x v="63"/>
    <x v="60"/>
    <x v="0"/>
    <x v="0"/>
    <x v="1"/>
    <x v="0"/>
    <x v="0"/>
    <x v="0"/>
    <x v="89"/>
    <x v="0"/>
    <x v="0"/>
    <x v="0"/>
    <n v="1"/>
    <x v="2"/>
    <x v="97"/>
    <x v="23"/>
    <n v="2000"/>
    <n v="5000"/>
    <n v="0.4"/>
    <m/>
    <m/>
    <m/>
    <m/>
    <m/>
    <m/>
  </r>
  <r>
    <s v="99"/>
    <x v="64"/>
    <x v="61"/>
    <x v="0"/>
    <x v="0"/>
    <x v="1"/>
    <x v="0"/>
    <x v="0"/>
    <x v="0"/>
    <x v="90"/>
    <x v="0"/>
    <x v="0"/>
    <x v="0"/>
    <n v="1"/>
    <x v="2"/>
    <x v="98"/>
    <x v="23"/>
    <n v="2000"/>
    <n v="5000"/>
    <n v="0.4"/>
    <m/>
    <m/>
    <m/>
    <m/>
    <m/>
    <m/>
  </r>
  <r>
    <s v="100"/>
    <x v="65"/>
    <x v="62"/>
    <x v="0"/>
    <x v="0"/>
    <x v="1"/>
    <x v="0"/>
    <x v="0"/>
    <x v="0"/>
    <x v="91"/>
    <x v="0"/>
    <x v="0"/>
    <x v="0"/>
    <n v="1"/>
    <x v="2"/>
    <x v="99"/>
    <x v="23"/>
    <n v="2000"/>
    <n v="5000"/>
    <n v="0.4"/>
    <m/>
    <m/>
    <m/>
    <m/>
    <m/>
    <m/>
  </r>
  <r>
    <s v="101"/>
    <x v="66"/>
    <x v="63"/>
    <x v="0"/>
    <x v="0"/>
    <x v="1"/>
    <x v="0"/>
    <x v="0"/>
    <x v="0"/>
    <x v="92"/>
    <x v="0"/>
    <x v="0"/>
    <x v="0"/>
    <n v="1"/>
    <x v="2"/>
    <x v="100"/>
    <x v="23"/>
    <n v="2000"/>
    <n v="5000"/>
    <n v="0.4"/>
    <m/>
    <m/>
    <m/>
    <m/>
    <m/>
    <m/>
  </r>
  <r>
    <s v="102"/>
    <x v="67"/>
    <x v="64"/>
    <x v="0"/>
    <x v="0"/>
    <x v="2"/>
    <x v="0"/>
    <x v="0"/>
    <x v="0"/>
    <x v="93"/>
    <x v="0"/>
    <x v="0"/>
    <x v="1"/>
    <n v="1"/>
    <x v="1"/>
    <x v="101"/>
    <x v="23"/>
    <n v="2000"/>
    <n v="5000"/>
    <n v="0.4"/>
    <m/>
    <m/>
    <m/>
    <m/>
    <m/>
    <m/>
  </r>
  <r>
    <s v="103"/>
    <x v="68"/>
    <x v="65"/>
    <x v="0"/>
    <x v="0"/>
    <x v="1"/>
    <x v="0"/>
    <x v="0"/>
    <x v="0"/>
    <x v="94"/>
    <x v="0"/>
    <x v="0"/>
    <x v="0"/>
    <n v="1"/>
    <x v="2"/>
    <x v="102"/>
    <x v="23"/>
    <n v="2000"/>
    <n v="5000"/>
    <n v="0.4"/>
    <m/>
    <m/>
    <m/>
    <m/>
    <m/>
    <m/>
  </r>
  <r>
    <s v="104"/>
    <x v="69"/>
    <x v="66"/>
    <x v="0"/>
    <x v="0"/>
    <x v="1"/>
    <x v="0"/>
    <x v="0"/>
    <x v="0"/>
    <x v="95"/>
    <x v="0"/>
    <x v="0"/>
    <x v="0"/>
    <n v="1"/>
    <x v="2"/>
    <x v="103"/>
    <x v="23"/>
    <n v="2000"/>
    <n v="5000"/>
    <n v="0.4"/>
    <m/>
    <m/>
    <m/>
    <m/>
    <m/>
    <m/>
  </r>
  <r>
    <s v="105"/>
    <x v="70"/>
    <x v="67"/>
    <x v="0"/>
    <x v="0"/>
    <x v="1"/>
    <x v="0"/>
    <x v="0"/>
    <x v="0"/>
    <x v="96"/>
    <x v="0"/>
    <x v="0"/>
    <x v="0"/>
    <n v="1"/>
    <x v="2"/>
    <x v="104"/>
    <x v="23"/>
    <n v="2000"/>
    <n v="5000"/>
    <n v="0.4"/>
    <m/>
    <m/>
    <m/>
    <m/>
    <m/>
    <m/>
  </r>
  <r>
    <s v="106"/>
    <x v="71"/>
    <x v="68"/>
    <x v="0"/>
    <x v="0"/>
    <x v="1"/>
    <x v="0"/>
    <x v="0"/>
    <x v="0"/>
    <x v="97"/>
    <x v="0"/>
    <x v="0"/>
    <x v="0"/>
    <n v="1"/>
    <x v="2"/>
    <x v="105"/>
    <x v="23"/>
    <n v="2000"/>
    <n v="5000"/>
    <n v="0.4"/>
    <m/>
    <m/>
    <m/>
    <m/>
    <m/>
    <m/>
  </r>
  <r>
    <s v="107"/>
    <x v="72"/>
    <x v="69"/>
    <x v="0"/>
    <x v="0"/>
    <x v="1"/>
    <x v="0"/>
    <x v="0"/>
    <x v="0"/>
    <x v="98"/>
    <x v="0"/>
    <x v="0"/>
    <x v="0"/>
    <n v="1"/>
    <x v="2"/>
    <x v="106"/>
    <x v="23"/>
    <n v="2000"/>
    <n v="5000"/>
    <n v="0.4"/>
    <m/>
    <m/>
    <m/>
    <m/>
    <m/>
    <m/>
  </r>
  <r>
    <s v="108"/>
    <x v="73"/>
    <x v="70"/>
    <x v="0"/>
    <x v="0"/>
    <x v="1"/>
    <x v="0"/>
    <x v="0"/>
    <x v="0"/>
    <x v="99"/>
    <x v="0"/>
    <x v="0"/>
    <x v="0"/>
    <n v="1"/>
    <x v="2"/>
    <x v="107"/>
    <x v="23"/>
    <n v="2000"/>
    <n v="5000"/>
    <n v="0.4"/>
    <m/>
    <m/>
    <m/>
    <m/>
    <m/>
    <m/>
  </r>
  <r>
    <s v="109"/>
    <x v="74"/>
    <x v="71"/>
    <x v="0"/>
    <x v="0"/>
    <x v="1"/>
    <x v="0"/>
    <x v="0"/>
    <x v="0"/>
    <x v="100"/>
    <x v="0"/>
    <x v="0"/>
    <x v="0"/>
    <n v="1"/>
    <x v="2"/>
    <x v="108"/>
    <x v="23"/>
    <n v="2000"/>
    <n v="5000"/>
    <n v="0.4"/>
    <m/>
    <m/>
    <m/>
    <m/>
    <m/>
    <m/>
  </r>
  <r>
    <s v="110"/>
    <x v="75"/>
    <x v="72"/>
    <x v="0"/>
    <x v="0"/>
    <x v="1"/>
    <x v="0"/>
    <x v="0"/>
    <x v="0"/>
    <x v="101"/>
    <x v="0"/>
    <x v="0"/>
    <x v="0"/>
    <n v="1"/>
    <x v="2"/>
    <x v="109"/>
    <x v="23"/>
    <n v="2000"/>
    <n v="5000"/>
    <n v="0.4"/>
    <m/>
    <m/>
    <m/>
    <m/>
    <m/>
    <m/>
  </r>
  <r>
    <s v="111"/>
    <x v="76"/>
    <x v="73"/>
    <x v="0"/>
    <x v="0"/>
    <x v="1"/>
    <x v="0"/>
    <x v="0"/>
    <x v="0"/>
    <x v="102"/>
    <x v="0"/>
    <x v="0"/>
    <x v="0"/>
    <n v="1"/>
    <x v="2"/>
    <x v="110"/>
    <x v="23"/>
    <n v="2000"/>
    <n v="5000"/>
    <n v="0.4"/>
    <m/>
    <m/>
    <m/>
    <m/>
    <m/>
    <m/>
  </r>
  <r>
    <s v="112"/>
    <x v="77"/>
    <x v="74"/>
    <x v="0"/>
    <x v="0"/>
    <x v="1"/>
    <x v="0"/>
    <x v="0"/>
    <x v="0"/>
    <x v="103"/>
    <x v="0"/>
    <x v="0"/>
    <x v="0"/>
    <n v="1"/>
    <x v="2"/>
    <x v="111"/>
    <x v="23"/>
    <n v="2000"/>
    <n v="5000"/>
    <n v="0.4"/>
    <m/>
    <m/>
    <m/>
    <m/>
    <m/>
    <m/>
  </r>
  <r>
    <s v="113"/>
    <x v="78"/>
    <x v="75"/>
    <x v="0"/>
    <x v="0"/>
    <x v="1"/>
    <x v="0"/>
    <x v="0"/>
    <x v="0"/>
    <x v="104"/>
    <x v="0"/>
    <x v="0"/>
    <x v="0"/>
    <n v="1"/>
    <x v="2"/>
    <x v="112"/>
    <x v="23"/>
    <n v="2000"/>
    <n v="5000"/>
    <n v="0.4"/>
    <m/>
    <m/>
    <m/>
    <m/>
    <m/>
    <m/>
  </r>
  <r>
    <s v="114"/>
    <x v="79"/>
    <x v="76"/>
    <x v="0"/>
    <x v="0"/>
    <x v="1"/>
    <x v="0"/>
    <x v="0"/>
    <x v="0"/>
    <x v="105"/>
    <x v="0"/>
    <x v="0"/>
    <x v="0"/>
    <n v="1"/>
    <x v="2"/>
    <x v="113"/>
    <x v="23"/>
    <n v="2000"/>
    <n v="5000"/>
    <n v="0.4"/>
    <m/>
    <m/>
    <m/>
    <m/>
    <m/>
    <m/>
  </r>
  <r>
    <s v="115"/>
    <x v="80"/>
    <x v="77"/>
    <x v="0"/>
    <x v="0"/>
    <x v="1"/>
    <x v="0"/>
    <x v="0"/>
    <x v="0"/>
    <x v="106"/>
    <x v="0"/>
    <x v="0"/>
    <x v="0"/>
    <n v="1"/>
    <x v="2"/>
    <x v="114"/>
    <x v="23"/>
    <n v="2000"/>
    <n v="5000"/>
    <n v="0.4"/>
    <m/>
    <m/>
    <m/>
    <m/>
    <m/>
    <m/>
  </r>
  <r>
    <s v="116"/>
    <x v="81"/>
    <x v="78"/>
    <x v="0"/>
    <x v="0"/>
    <x v="1"/>
    <x v="0"/>
    <x v="0"/>
    <x v="0"/>
    <x v="107"/>
    <x v="0"/>
    <x v="0"/>
    <x v="0"/>
    <n v="1"/>
    <x v="2"/>
    <x v="115"/>
    <x v="23"/>
    <n v="2000"/>
    <n v="5000"/>
    <n v="0.4"/>
    <m/>
    <m/>
    <m/>
    <m/>
    <m/>
    <m/>
  </r>
  <r>
    <s v="117"/>
    <x v="82"/>
    <x v="79"/>
    <x v="0"/>
    <x v="0"/>
    <x v="1"/>
    <x v="0"/>
    <x v="0"/>
    <x v="0"/>
    <x v="108"/>
    <x v="0"/>
    <x v="0"/>
    <x v="0"/>
    <n v="1"/>
    <x v="2"/>
    <x v="116"/>
    <x v="23"/>
    <n v="2000"/>
    <n v="5000"/>
    <n v="0.4"/>
    <m/>
    <m/>
    <m/>
    <m/>
    <m/>
    <m/>
  </r>
  <r>
    <s v="118"/>
    <x v="83"/>
    <x v="80"/>
    <x v="0"/>
    <x v="0"/>
    <x v="1"/>
    <x v="0"/>
    <x v="0"/>
    <x v="0"/>
    <x v="109"/>
    <x v="0"/>
    <x v="0"/>
    <x v="0"/>
    <n v="1"/>
    <x v="2"/>
    <x v="117"/>
    <x v="23"/>
    <n v="2000"/>
    <n v="5000"/>
    <n v="0.4"/>
    <m/>
    <m/>
    <m/>
    <m/>
    <m/>
    <m/>
  </r>
  <r>
    <s v="119"/>
    <x v="84"/>
    <x v="81"/>
    <x v="0"/>
    <x v="0"/>
    <x v="1"/>
    <x v="0"/>
    <x v="0"/>
    <x v="0"/>
    <x v="110"/>
    <x v="0"/>
    <x v="0"/>
    <x v="0"/>
    <n v="1"/>
    <x v="2"/>
    <x v="118"/>
    <x v="23"/>
    <n v="2000"/>
    <n v="5000"/>
    <n v="0.4"/>
    <m/>
    <m/>
    <m/>
    <m/>
    <m/>
    <m/>
  </r>
  <r>
    <s v="120"/>
    <x v="85"/>
    <x v="82"/>
    <x v="0"/>
    <x v="0"/>
    <x v="1"/>
    <x v="0"/>
    <x v="0"/>
    <x v="0"/>
    <x v="111"/>
    <x v="0"/>
    <x v="0"/>
    <x v="0"/>
    <n v="1"/>
    <x v="2"/>
    <x v="119"/>
    <x v="23"/>
    <n v="2000"/>
    <n v="5000"/>
    <n v="0.4"/>
    <m/>
    <m/>
    <m/>
    <m/>
    <m/>
    <m/>
  </r>
  <r>
    <s v="121"/>
    <x v="86"/>
    <x v="83"/>
    <x v="0"/>
    <x v="0"/>
    <x v="1"/>
    <x v="0"/>
    <x v="0"/>
    <x v="0"/>
    <x v="112"/>
    <x v="6"/>
    <x v="0"/>
    <x v="3"/>
    <n v="1"/>
    <x v="15"/>
    <x v="120"/>
    <x v="23"/>
    <n v="2000"/>
    <n v="5000"/>
    <n v="0.4"/>
    <m/>
    <m/>
    <m/>
    <m/>
    <m/>
    <m/>
  </r>
  <r>
    <s v="122"/>
    <x v="86"/>
    <x v="83"/>
    <x v="0"/>
    <x v="0"/>
    <x v="1"/>
    <x v="0"/>
    <x v="0"/>
    <x v="0"/>
    <x v="112"/>
    <x v="6"/>
    <x v="0"/>
    <x v="0"/>
    <n v="1"/>
    <x v="9"/>
    <x v="121"/>
    <x v="23"/>
    <n v="2000"/>
    <n v="5000"/>
    <n v="0.4"/>
    <m/>
    <m/>
    <m/>
    <m/>
    <m/>
    <m/>
  </r>
  <r>
    <s v="123"/>
    <x v="87"/>
    <x v="84"/>
    <x v="0"/>
    <x v="0"/>
    <x v="1"/>
    <x v="0"/>
    <x v="0"/>
    <x v="0"/>
    <x v="92"/>
    <x v="0"/>
    <x v="0"/>
    <x v="0"/>
    <n v="1"/>
    <x v="2"/>
    <x v="122"/>
    <x v="23"/>
    <n v="2000"/>
    <n v="5000"/>
    <n v="0.4"/>
    <m/>
    <m/>
    <m/>
    <m/>
    <m/>
    <m/>
  </r>
  <r>
    <s v="124"/>
    <x v="88"/>
    <x v="85"/>
    <x v="0"/>
    <x v="0"/>
    <x v="1"/>
    <x v="0"/>
    <x v="0"/>
    <x v="0"/>
    <x v="113"/>
    <x v="0"/>
    <x v="0"/>
    <x v="0"/>
    <n v="1"/>
    <x v="2"/>
    <x v="123"/>
    <x v="23"/>
    <n v="2000"/>
    <n v="5000"/>
    <n v="0.4"/>
    <m/>
    <m/>
    <m/>
    <m/>
    <m/>
    <m/>
  </r>
  <r>
    <s v="125"/>
    <x v="89"/>
    <x v="86"/>
    <x v="0"/>
    <x v="0"/>
    <x v="1"/>
    <x v="0"/>
    <x v="0"/>
    <x v="0"/>
    <x v="114"/>
    <x v="0"/>
    <x v="0"/>
    <x v="0"/>
    <n v="1"/>
    <x v="2"/>
    <x v="124"/>
    <x v="23"/>
    <n v="2000"/>
    <n v="5000"/>
    <n v="0.4"/>
    <m/>
    <m/>
    <m/>
    <m/>
    <m/>
    <m/>
  </r>
  <r>
    <s v="126"/>
    <x v="90"/>
    <x v="87"/>
    <x v="0"/>
    <x v="0"/>
    <x v="1"/>
    <x v="0"/>
    <x v="0"/>
    <x v="0"/>
    <x v="115"/>
    <x v="0"/>
    <x v="0"/>
    <x v="0"/>
    <n v="1"/>
    <x v="2"/>
    <x v="125"/>
    <x v="23"/>
    <n v="2000"/>
    <n v="5000"/>
    <n v="0.4"/>
    <m/>
    <m/>
    <m/>
    <m/>
    <m/>
    <m/>
  </r>
  <r>
    <s v="127"/>
    <x v="91"/>
    <x v="88"/>
    <x v="0"/>
    <x v="0"/>
    <x v="0"/>
    <x v="0"/>
    <x v="0"/>
    <x v="0"/>
    <x v="116"/>
    <x v="7"/>
    <x v="0"/>
    <x v="4"/>
    <n v="1"/>
    <x v="16"/>
    <x v="126"/>
    <x v="23"/>
    <n v="2000"/>
    <n v="5000"/>
    <n v="0.4"/>
    <m/>
    <m/>
    <m/>
    <m/>
    <m/>
    <m/>
  </r>
  <r>
    <s v="128"/>
    <x v="91"/>
    <x v="88"/>
    <x v="0"/>
    <x v="0"/>
    <x v="0"/>
    <x v="0"/>
    <x v="0"/>
    <x v="0"/>
    <x v="116"/>
    <x v="0"/>
    <x v="0"/>
    <x v="1"/>
    <n v="1"/>
    <x v="1"/>
    <x v="127"/>
    <x v="23"/>
    <n v="2200"/>
    <n v="2000"/>
    <n v="0.4"/>
    <m/>
    <m/>
    <m/>
    <m/>
    <m/>
    <m/>
  </r>
  <r>
    <s v="129"/>
    <x v="92"/>
    <x v="89"/>
    <x v="0"/>
    <x v="0"/>
    <x v="0"/>
    <x v="0"/>
    <x v="0"/>
    <x v="0"/>
    <x v="117"/>
    <x v="0"/>
    <x v="0"/>
    <x v="1"/>
    <n v="1"/>
    <x v="1"/>
    <x v="128"/>
    <x v="23"/>
    <n v="2500"/>
    <n v="2200"/>
    <n v="0.4"/>
    <m/>
    <m/>
    <m/>
    <m/>
    <m/>
    <m/>
  </r>
  <r>
    <s v="130"/>
    <x v="93"/>
    <x v="90"/>
    <x v="1"/>
    <x v="0"/>
    <x v="1"/>
    <x v="0"/>
    <x v="0"/>
    <x v="0"/>
    <x v="118"/>
    <x v="0"/>
    <x v="0"/>
    <x v="0"/>
    <n v="1"/>
    <x v="2"/>
    <x v="129"/>
    <x v="23"/>
    <m/>
    <m/>
    <m/>
    <m/>
    <m/>
    <m/>
    <m/>
    <m/>
    <m/>
  </r>
  <r>
    <s v="131"/>
    <x v="94"/>
    <x v="91"/>
    <x v="0"/>
    <x v="0"/>
    <x v="1"/>
    <x v="0"/>
    <x v="1"/>
    <x v="1"/>
    <x v="119"/>
    <x v="0"/>
    <x v="0"/>
    <x v="1"/>
    <n v="1"/>
    <x v="1"/>
    <x v="130"/>
    <x v="23"/>
    <n v="4100"/>
    <n v="10000"/>
    <n v="0.4"/>
    <m/>
    <m/>
    <m/>
    <m/>
    <m/>
    <m/>
  </r>
  <r>
    <s v="132"/>
    <x v="94"/>
    <x v="91"/>
    <x v="0"/>
    <x v="0"/>
    <x v="1"/>
    <x v="0"/>
    <x v="1"/>
    <x v="1"/>
    <x v="119"/>
    <x v="0"/>
    <x v="0"/>
    <x v="1"/>
    <n v="1"/>
    <x v="1"/>
    <x v="131"/>
    <x v="23"/>
    <n v="4100"/>
    <n v="10000"/>
    <n v="0.4"/>
    <m/>
    <m/>
    <m/>
    <m/>
    <m/>
    <m/>
  </r>
  <r>
    <s v="133"/>
    <x v="94"/>
    <x v="91"/>
    <x v="0"/>
    <x v="0"/>
    <x v="1"/>
    <x v="0"/>
    <x v="1"/>
    <x v="1"/>
    <x v="120"/>
    <x v="0"/>
    <x v="0"/>
    <x v="1"/>
    <n v="1"/>
    <x v="1"/>
    <x v="132"/>
    <x v="23"/>
    <n v="5000"/>
    <n v="5000"/>
    <n v="0.4"/>
    <m/>
    <m/>
    <m/>
    <m/>
    <m/>
    <m/>
  </r>
  <r>
    <s v="134"/>
    <x v="94"/>
    <x v="91"/>
    <x v="0"/>
    <x v="0"/>
    <x v="1"/>
    <x v="0"/>
    <x v="1"/>
    <x v="1"/>
    <x v="121"/>
    <x v="8"/>
    <x v="0"/>
    <x v="0"/>
    <n v="1"/>
    <x v="0"/>
    <x v="133"/>
    <x v="23"/>
    <n v="5040"/>
    <n v="12000"/>
    <n v="0.4"/>
    <m/>
    <m/>
    <m/>
    <m/>
    <m/>
    <m/>
  </r>
  <r>
    <s v="135"/>
    <x v="94"/>
    <x v="91"/>
    <x v="0"/>
    <x v="0"/>
    <x v="1"/>
    <x v="0"/>
    <x v="1"/>
    <x v="1"/>
    <x v="122"/>
    <x v="8"/>
    <x v="0"/>
    <x v="0"/>
    <n v="1"/>
    <x v="0"/>
    <x v="28"/>
    <x v="23"/>
    <n v="5040"/>
    <n v="12000"/>
    <n v="0.4"/>
    <m/>
    <m/>
    <m/>
    <m/>
    <m/>
    <m/>
  </r>
  <r>
    <s v="136"/>
    <x v="94"/>
    <x v="91"/>
    <x v="0"/>
    <x v="0"/>
    <x v="1"/>
    <x v="0"/>
    <x v="1"/>
    <x v="1"/>
    <x v="123"/>
    <x v="0"/>
    <x v="0"/>
    <x v="0"/>
    <n v="1"/>
    <x v="0"/>
    <x v="134"/>
    <x v="23"/>
    <n v="5040"/>
    <n v="12000"/>
    <n v="0.4"/>
    <m/>
    <m/>
    <m/>
    <m/>
    <m/>
    <m/>
  </r>
  <r>
    <s v="137"/>
    <x v="94"/>
    <x v="91"/>
    <x v="0"/>
    <x v="0"/>
    <x v="1"/>
    <x v="0"/>
    <x v="1"/>
    <x v="1"/>
    <x v="124"/>
    <x v="8"/>
    <x v="0"/>
    <x v="0"/>
    <n v="1"/>
    <x v="0"/>
    <x v="135"/>
    <x v="23"/>
    <n v="5040"/>
    <n v="12000"/>
    <n v="0.4"/>
    <m/>
    <m/>
    <m/>
    <m/>
    <m/>
    <m/>
  </r>
  <r>
    <s v="138"/>
    <x v="94"/>
    <x v="91"/>
    <x v="0"/>
    <x v="0"/>
    <x v="1"/>
    <x v="0"/>
    <x v="1"/>
    <x v="1"/>
    <x v="125"/>
    <x v="0"/>
    <x v="0"/>
    <x v="0"/>
    <n v="1"/>
    <x v="0"/>
    <x v="136"/>
    <x v="23"/>
    <n v="5040"/>
    <n v="12000"/>
    <n v="0.4"/>
    <m/>
    <m/>
    <m/>
    <m/>
    <m/>
    <m/>
  </r>
  <r>
    <s v="139"/>
    <x v="94"/>
    <x v="91"/>
    <x v="0"/>
    <x v="0"/>
    <x v="1"/>
    <x v="0"/>
    <x v="1"/>
    <x v="1"/>
    <x v="126"/>
    <x v="0"/>
    <x v="0"/>
    <x v="0"/>
    <n v="1"/>
    <x v="0"/>
    <x v="137"/>
    <x v="23"/>
    <n v="5040"/>
    <n v="12000"/>
    <n v="0.4"/>
    <m/>
    <m/>
    <m/>
    <m/>
    <m/>
    <m/>
  </r>
  <r>
    <s v="140"/>
    <x v="94"/>
    <x v="91"/>
    <x v="0"/>
    <x v="0"/>
    <x v="1"/>
    <x v="0"/>
    <x v="1"/>
    <x v="1"/>
    <x v="127"/>
    <x v="0"/>
    <x v="0"/>
    <x v="0"/>
    <n v="1"/>
    <x v="0"/>
    <x v="138"/>
    <x v="23"/>
    <n v="5040"/>
    <n v="12000"/>
    <n v="0.4"/>
    <m/>
    <m/>
    <m/>
    <m/>
    <m/>
    <m/>
  </r>
  <r>
    <s v="141"/>
    <x v="94"/>
    <x v="91"/>
    <x v="0"/>
    <x v="0"/>
    <x v="1"/>
    <x v="0"/>
    <x v="1"/>
    <x v="1"/>
    <x v="128"/>
    <x v="0"/>
    <x v="0"/>
    <x v="3"/>
    <n v="1"/>
    <x v="17"/>
    <x v="139"/>
    <x v="23"/>
    <n v="0"/>
    <n v="0"/>
    <n v="0.4"/>
    <m/>
    <m/>
    <m/>
    <m/>
    <m/>
    <m/>
  </r>
  <r>
    <s v="142"/>
    <x v="94"/>
    <x v="91"/>
    <x v="0"/>
    <x v="0"/>
    <x v="1"/>
    <x v="0"/>
    <x v="1"/>
    <x v="1"/>
    <x v="129"/>
    <x v="0"/>
    <x v="0"/>
    <x v="1"/>
    <n v="1"/>
    <x v="18"/>
    <x v="140"/>
    <x v="23"/>
    <n v="5000"/>
    <n v="10000"/>
    <n v="0.4"/>
    <m/>
    <m/>
    <m/>
    <m/>
    <m/>
    <m/>
  </r>
  <r>
    <s v="143"/>
    <x v="94"/>
    <x v="91"/>
    <x v="0"/>
    <x v="0"/>
    <x v="1"/>
    <x v="0"/>
    <x v="1"/>
    <x v="1"/>
    <x v="130"/>
    <x v="0"/>
    <x v="0"/>
    <x v="0"/>
    <n v="1"/>
    <x v="0"/>
    <x v="141"/>
    <x v="23"/>
    <n v="5040"/>
    <n v="12000"/>
    <n v="0.4"/>
    <m/>
    <m/>
    <m/>
    <m/>
    <m/>
    <m/>
  </r>
  <r>
    <s v="144"/>
    <x v="95"/>
    <x v="91"/>
    <x v="0"/>
    <x v="0"/>
    <x v="1"/>
    <x v="0"/>
    <x v="1"/>
    <x v="1"/>
    <x v="131"/>
    <x v="0"/>
    <x v="0"/>
    <x v="0"/>
    <n v="1"/>
    <x v="0"/>
    <x v="74"/>
    <x v="23"/>
    <n v="4100"/>
    <n v="10000"/>
    <n v="0.4"/>
    <m/>
    <m/>
    <m/>
    <m/>
    <m/>
    <m/>
  </r>
  <r>
    <s v="145"/>
    <x v="96"/>
    <x v="92"/>
    <x v="1"/>
    <x v="0"/>
    <x v="0"/>
    <x v="0"/>
    <x v="0"/>
    <x v="0"/>
    <x v="132"/>
    <x v="9"/>
    <x v="0"/>
    <x v="0"/>
    <n v="1"/>
    <x v="4"/>
    <x v="142"/>
    <x v="9"/>
    <m/>
    <m/>
    <m/>
    <m/>
    <m/>
    <m/>
    <m/>
    <m/>
    <m/>
  </r>
  <r>
    <s v="146"/>
    <x v="97"/>
    <x v="93"/>
    <x v="0"/>
    <x v="0"/>
    <x v="1"/>
    <x v="0"/>
    <x v="1"/>
    <x v="0"/>
    <x v="133"/>
    <x v="0"/>
    <x v="0"/>
    <x v="0"/>
    <n v="1"/>
    <x v="2"/>
    <x v="143"/>
    <x v="25"/>
    <m/>
    <m/>
    <m/>
    <m/>
    <m/>
    <m/>
    <m/>
    <m/>
    <m/>
  </r>
  <r>
    <s v="147"/>
    <x v="98"/>
    <x v="94"/>
    <x v="0"/>
    <x v="0"/>
    <x v="0"/>
    <x v="0"/>
    <x v="0"/>
    <x v="0"/>
    <x v="134"/>
    <x v="0"/>
    <x v="0"/>
    <x v="1"/>
    <n v="1"/>
    <x v="13"/>
    <x v="144"/>
    <x v="2"/>
    <n v="800"/>
    <n v="0"/>
    <n v="0.4"/>
    <m/>
    <m/>
    <m/>
    <m/>
    <m/>
    <m/>
  </r>
  <r>
    <s v="148"/>
    <x v="99"/>
    <x v="95"/>
    <x v="1"/>
    <x v="0"/>
    <x v="1"/>
    <x v="0"/>
    <x v="0"/>
    <x v="0"/>
    <x v="135"/>
    <x v="0"/>
    <x v="0"/>
    <x v="0"/>
    <n v="1"/>
    <x v="0"/>
    <x v="145"/>
    <x v="6"/>
    <m/>
    <m/>
    <m/>
    <m/>
    <m/>
    <m/>
    <m/>
    <m/>
    <m/>
  </r>
  <r>
    <s v="149"/>
    <x v="100"/>
    <x v="96"/>
    <x v="0"/>
    <x v="0"/>
    <x v="1"/>
    <x v="0"/>
    <x v="1"/>
    <x v="0"/>
    <x v="136"/>
    <x v="0"/>
    <x v="0"/>
    <x v="0"/>
    <n v="1"/>
    <x v="2"/>
    <x v="146"/>
    <x v="4"/>
    <m/>
    <m/>
    <m/>
    <m/>
    <m/>
    <m/>
    <m/>
    <m/>
    <m/>
  </r>
  <r>
    <s v="150"/>
    <x v="101"/>
    <x v="97"/>
    <x v="0"/>
    <x v="0"/>
    <x v="1"/>
    <x v="0"/>
    <x v="1"/>
    <x v="0"/>
    <x v="137"/>
    <x v="0"/>
    <x v="0"/>
    <x v="0"/>
    <n v="1"/>
    <x v="0"/>
    <x v="147"/>
    <x v="4"/>
    <n v="4200"/>
    <n v="10000"/>
    <n v="0.4"/>
    <m/>
    <m/>
    <m/>
    <m/>
    <m/>
    <m/>
  </r>
  <r>
    <s v="151"/>
    <x v="101"/>
    <x v="97"/>
    <x v="0"/>
    <x v="0"/>
    <x v="1"/>
    <x v="0"/>
    <x v="1"/>
    <x v="0"/>
    <x v="137"/>
    <x v="0"/>
    <x v="0"/>
    <x v="1"/>
    <n v="1"/>
    <x v="1"/>
    <x v="148"/>
    <x v="26"/>
    <n v="2800"/>
    <n v="5000"/>
    <n v="0.4"/>
    <m/>
    <m/>
    <m/>
    <m/>
    <m/>
    <m/>
  </r>
  <r>
    <s v="152"/>
    <x v="102"/>
    <x v="98"/>
    <x v="0"/>
    <x v="0"/>
    <x v="1"/>
    <x v="0"/>
    <x v="1"/>
    <x v="0"/>
    <x v="138"/>
    <x v="0"/>
    <x v="0"/>
    <x v="0"/>
    <n v="1"/>
    <x v="2"/>
    <x v="149"/>
    <x v="4"/>
    <n v="1950"/>
    <n v="3000"/>
    <n v="0.35"/>
    <m/>
    <m/>
    <m/>
    <m/>
    <m/>
    <m/>
  </r>
  <r>
    <s v="153"/>
    <x v="103"/>
    <x v="99"/>
    <x v="0"/>
    <x v="1"/>
    <x v="1"/>
    <x v="0"/>
    <x v="1"/>
    <x v="0"/>
    <x v="139"/>
    <x v="0"/>
    <x v="0"/>
    <x v="0"/>
    <n v="1"/>
    <x v="0"/>
    <x v="150"/>
    <x v="22"/>
    <n v="0"/>
    <n v="0"/>
    <n v="0.3"/>
    <m/>
    <m/>
    <m/>
    <m/>
    <m/>
    <m/>
  </r>
  <r>
    <s v="154"/>
    <x v="103"/>
    <x v="99"/>
    <x v="0"/>
    <x v="1"/>
    <x v="1"/>
    <x v="0"/>
    <x v="1"/>
    <x v="0"/>
    <x v="139"/>
    <x v="0"/>
    <x v="0"/>
    <x v="0"/>
    <n v="1"/>
    <x v="0"/>
    <x v="151"/>
    <x v="22"/>
    <n v="0"/>
    <n v="0"/>
    <n v="0.3"/>
    <m/>
    <m/>
    <m/>
    <m/>
    <m/>
    <m/>
  </r>
  <r>
    <s v="155"/>
    <x v="103"/>
    <x v="99"/>
    <x v="0"/>
    <x v="1"/>
    <x v="1"/>
    <x v="0"/>
    <x v="1"/>
    <x v="0"/>
    <x v="139"/>
    <x v="0"/>
    <x v="0"/>
    <x v="0"/>
    <n v="1"/>
    <x v="0"/>
    <x v="152"/>
    <x v="22"/>
    <n v="0"/>
    <n v="0"/>
    <n v="0.3"/>
    <m/>
    <m/>
    <m/>
    <m/>
    <m/>
    <m/>
  </r>
  <r>
    <s v="156"/>
    <x v="103"/>
    <x v="99"/>
    <x v="0"/>
    <x v="1"/>
    <x v="1"/>
    <x v="0"/>
    <x v="1"/>
    <x v="0"/>
    <x v="139"/>
    <x v="0"/>
    <x v="0"/>
    <x v="0"/>
    <n v="1"/>
    <x v="0"/>
    <x v="153"/>
    <x v="22"/>
    <n v="0"/>
    <n v="0"/>
    <n v="0.3"/>
    <m/>
    <m/>
    <m/>
    <m/>
    <m/>
    <m/>
  </r>
  <r>
    <s v="157"/>
    <x v="103"/>
    <x v="99"/>
    <x v="0"/>
    <x v="1"/>
    <x v="1"/>
    <x v="0"/>
    <x v="1"/>
    <x v="0"/>
    <x v="139"/>
    <x v="0"/>
    <x v="0"/>
    <x v="0"/>
    <n v="1"/>
    <x v="0"/>
    <x v="154"/>
    <x v="22"/>
    <n v="0"/>
    <n v="0"/>
    <n v="0.3"/>
    <m/>
    <m/>
    <m/>
    <m/>
    <m/>
    <m/>
  </r>
  <r>
    <s v="158"/>
    <x v="104"/>
    <x v="100"/>
    <x v="0"/>
    <x v="0"/>
    <x v="1"/>
    <x v="0"/>
    <x v="1"/>
    <x v="1"/>
    <x v="140"/>
    <x v="0"/>
    <x v="0"/>
    <x v="0"/>
    <n v="1"/>
    <x v="2"/>
    <x v="155"/>
    <x v="23"/>
    <n v="2400"/>
    <n v="4000"/>
    <n v="0.4"/>
    <m/>
    <m/>
    <m/>
    <m/>
    <m/>
    <m/>
  </r>
  <r>
    <s v="159"/>
    <x v="105"/>
    <x v="101"/>
    <x v="0"/>
    <x v="0"/>
    <x v="0"/>
    <x v="0"/>
    <x v="0"/>
    <x v="0"/>
    <x v="141"/>
    <x v="0"/>
    <x v="0"/>
    <x v="0"/>
    <n v="1"/>
    <x v="0"/>
    <x v="156"/>
    <x v="27"/>
    <n v="4500"/>
    <n v="10000"/>
    <n v="0.45"/>
    <m/>
    <m/>
    <m/>
    <m/>
    <m/>
    <m/>
  </r>
  <r>
    <s v="160"/>
    <x v="105"/>
    <x v="101"/>
    <x v="0"/>
    <x v="0"/>
    <x v="0"/>
    <x v="0"/>
    <x v="0"/>
    <x v="0"/>
    <x v="141"/>
    <x v="0"/>
    <x v="0"/>
    <x v="0"/>
    <n v="1"/>
    <x v="2"/>
    <x v="157"/>
    <x v="27"/>
    <n v="2250"/>
    <n v="3000"/>
    <n v="0.35"/>
    <m/>
    <m/>
    <m/>
    <m/>
    <m/>
    <m/>
  </r>
  <r>
    <s v="161"/>
    <x v="106"/>
    <x v="102"/>
    <x v="0"/>
    <x v="0"/>
    <x v="1"/>
    <x v="0"/>
    <x v="1"/>
    <x v="0"/>
    <x v="142"/>
    <x v="0"/>
    <x v="0"/>
    <x v="0"/>
    <n v="1"/>
    <x v="2"/>
    <x v="158"/>
    <x v="3"/>
    <n v="2000"/>
    <n v="2500"/>
    <n v="0.4"/>
    <m/>
    <m/>
    <m/>
    <m/>
    <m/>
    <m/>
  </r>
  <r>
    <s v="162"/>
    <x v="107"/>
    <x v="103"/>
    <x v="1"/>
    <x v="0"/>
    <x v="1"/>
    <x v="0"/>
    <x v="0"/>
    <x v="0"/>
    <x v="143"/>
    <x v="0"/>
    <x v="0"/>
    <x v="0"/>
    <n v="1"/>
    <x v="2"/>
    <x v="159"/>
    <x v="1"/>
    <m/>
    <m/>
    <m/>
    <m/>
    <m/>
    <m/>
    <m/>
    <m/>
    <m/>
  </r>
  <r>
    <s v="163"/>
    <x v="108"/>
    <x v="104"/>
    <x v="0"/>
    <x v="0"/>
    <x v="1"/>
    <x v="0"/>
    <x v="1"/>
    <x v="0"/>
    <x v="144"/>
    <x v="0"/>
    <x v="0"/>
    <x v="2"/>
    <n v="1"/>
    <x v="19"/>
    <x v="160"/>
    <x v="28"/>
    <n v="1000"/>
    <n v="0"/>
    <n v="0.4"/>
    <m/>
    <m/>
    <m/>
    <m/>
    <m/>
    <m/>
  </r>
  <r>
    <s v="164"/>
    <x v="109"/>
    <x v="105"/>
    <x v="0"/>
    <x v="0"/>
    <x v="0"/>
    <x v="0"/>
    <x v="0"/>
    <x v="0"/>
    <x v="145"/>
    <x v="0"/>
    <x v="0"/>
    <x v="1"/>
    <n v="1"/>
    <x v="10"/>
    <x v="161"/>
    <x v="9"/>
    <n v="1400"/>
    <n v="0"/>
    <n v="0.3"/>
    <m/>
    <m/>
    <m/>
    <m/>
    <m/>
    <m/>
  </r>
  <r>
    <s v="165"/>
    <x v="109"/>
    <x v="106"/>
    <x v="0"/>
    <x v="0"/>
    <x v="0"/>
    <x v="0"/>
    <x v="0"/>
    <x v="0"/>
    <x v="146"/>
    <x v="0"/>
    <x v="0"/>
    <x v="1"/>
    <n v="1"/>
    <x v="10"/>
    <x v="162"/>
    <x v="26"/>
    <n v="1400"/>
    <n v="0"/>
    <n v="0.3"/>
    <m/>
    <m/>
    <m/>
    <m/>
    <m/>
    <m/>
  </r>
  <r>
    <s v="166"/>
    <x v="110"/>
    <x v="107"/>
    <x v="0"/>
    <x v="1"/>
    <x v="1"/>
    <x v="0"/>
    <x v="1"/>
    <x v="0"/>
    <x v="147"/>
    <x v="0"/>
    <x v="0"/>
    <x v="1"/>
    <n v="1"/>
    <x v="18"/>
    <x v="163"/>
    <x v="22"/>
    <n v="0"/>
    <n v="0"/>
    <n v="0.3"/>
    <m/>
    <m/>
    <m/>
    <m/>
    <m/>
    <m/>
  </r>
  <r>
    <s v="167"/>
    <x v="111"/>
    <x v="108"/>
    <x v="0"/>
    <x v="0"/>
    <x v="0"/>
    <x v="0"/>
    <x v="0"/>
    <x v="0"/>
    <x v="148"/>
    <x v="0"/>
    <x v="0"/>
    <x v="1"/>
    <n v="1"/>
    <x v="1"/>
    <x v="164"/>
    <x v="9"/>
    <n v="2500"/>
    <n v="5000"/>
    <n v="0.3"/>
    <m/>
    <m/>
    <m/>
    <m/>
    <m/>
    <m/>
  </r>
  <r>
    <s v="168"/>
    <x v="112"/>
    <x v="109"/>
    <x v="0"/>
    <x v="0"/>
    <x v="2"/>
    <x v="0"/>
    <x v="1"/>
    <x v="0"/>
    <x v="149"/>
    <x v="0"/>
    <x v="0"/>
    <x v="0"/>
    <n v="1"/>
    <x v="0"/>
    <x v="165"/>
    <x v="2"/>
    <n v="2800"/>
    <n v="5000"/>
    <n v="0.3"/>
    <m/>
    <m/>
    <m/>
    <m/>
    <m/>
    <m/>
  </r>
  <r>
    <s v="169"/>
    <x v="113"/>
    <x v="110"/>
    <x v="0"/>
    <x v="0"/>
    <x v="2"/>
    <x v="0"/>
    <x v="1"/>
    <x v="1"/>
    <x v="150"/>
    <x v="0"/>
    <x v="0"/>
    <x v="3"/>
    <n v="1"/>
    <x v="20"/>
    <x v="166"/>
    <x v="23"/>
    <n v="3000"/>
    <n v="6000"/>
    <n v="0.5"/>
    <m/>
    <m/>
    <m/>
    <m/>
    <m/>
    <m/>
  </r>
  <r>
    <m/>
    <x v="114"/>
    <x v="111"/>
    <x v="2"/>
    <x v="2"/>
    <x v="1"/>
    <x v="0"/>
    <x v="2"/>
    <x v="2"/>
    <x v="151"/>
    <x v="0"/>
    <x v="0"/>
    <x v="5"/>
    <m/>
    <x v="21"/>
    <x v="74"/>
    <x v="1"/>
    <m/>
    <m/>
    <m/>
    <m/>
    <m/>
    <m/>
    <m/>
    <m/>
    <m/>
  </r>
  <r>
    <m/>
    <x v="114"/>
    <x v="111"/>
    <x v="2"/>
    <x v="2"/>
    <x v="1"/>
    <x v="0"/>
    <x v="2"/>
    <x v="2"/>
    <x v="151"/>
    <x v="0"/>
    <x v="0"/>
    <x v="5"/>
    <m/>
    <x v="21"/>
    <x v="74"/>
    <x v="1"/>
    <m/>
    <m/>
    <m/>
    <m/>
    <m/>
    <m/>
    <m/>
    <m/>
    <m/>
  </r>
  <r>
    <m/>
    <x v="114"/>
    <x v="111"/>
    <x v="2"/>
    <x v="2"/>
    <x v="1"/>
    <x v="0"/>
    <x v="2"/>
    <x v="2"/>
    <x v="151"/>
    <x v="0"/>
    <x v="0"/>
    <x v="5"/>
    <m/>
    <x v="21"/>
    <x v="74"/>
    <x v="1"/>
    <m/>
    <m/>
    <m/>
    <m/>
    <m/>
    <m/>
    <m/>
    <m/>
    <m/>
  </r>
  <r>
    <m/>
    <x v="114"/>
    <x v="111"/>
    <x v="2"/>
    <x v="2"/>
    <x v="1"/>
    <x v="0"/>
    <x v="2"/>
    <x v="2"/>
    <x v="151"/>
    <x v="0"/>
    <x v="0"/>
    <x v="5"/>
    <m/>
    <x v="21"/>
    <x v="74"/>
    <x v="1"/>
    <m/>
    <m/>
    <m/>
    <m/>
    <m/>
    <m/>
    <m/>
    <m/>
    <m/>
  </r>
  <r>
    <m/>
    <x v="114"/>
    <x v="111"/>
    <x v="2"/>
    <x v="2"/>
    <x v="1"/>
    <x v="0"/>
    <x v="2"/>
    <x v="2"/>
    <x v="151"/>
    <x v="0"/>
    <x v="0"/>
    <x v="5"/>
    <m/>
    <x v="21"/>
    <x v="74"/>
    <x v="1"/>
    <m/>
    <m/>
    <m/>
    <m/>
    <m/>
    <m/>
    <m/>
    <m/>
    <m/>
  </r>
  <r>
    <m/>
    <x v="114"/>
    <x v="111"/>
    <x v="2"/>
    <x v="2"/>
    <x v="1"/>
    <x v="0"/>
    <x v="2"/>
    <x v="2"/>
    <x v="151"/>
    <x v="0"/>
    <x v="0"/>
    <x v="5"/>
    <m/>
    <x v="21"/>
    <x v="74"/>
    <x v="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7:C26" firstHeaderRow="1" firstDataRow="2" firstDataCol="1" rowPageCount="4" colPageCount="1"/>
  <pivotFields count="21">
    <pivotField showAll="0"/>
    <pivotField axis="axisRow" showAll="0">
      <items count="116">
        <item x="100"/>
        <item x="7"/>
        <item x="80"/>
        <item x="61"/>
        <item x="79"/>
        <item x="65"/>
        <item x="66"/>
        <item x="67"/>
        <item x="68"/>
        <item x="72"/>
        <item x="70"/>
        <item x="75"/>
        <item x="76"/>
        <item x="64"/>
        <item x="63"/>
        <item x="71"/>
        <item x="69"/>
        <item x="77"/>
        <item x="73"/>
        <item x="74"/>
        <item x="62"/>
        <item x="78"/>
        <item x="88"/>
        <item x="87"/>
        <item x="90"/>
        <item x="89"/>
        <item x="83"/>
        <item x="84"/>
        <item x="81"/>
        <item x="82"/>
        <item x="11"/>
        <item x="104"/>
        <item x="95"/>
        <item x="97"/>
        <item x="22"/>
        <item x="13"/>
        <item x="6"/>
        <item x="96"/>
        <item x="27"/>
        <item x="28"/>
        <item x="26"/>
        <item x="29"/>
        <item x="92"/>
        <item x="8"/>
        <item x="20"/>
        <item x="31"/>
        <item x="3"/>
        <item x="93"/>
        <item x="24"/>
        <item x="23"/>
        <item x="86"/>
        <item x="30"/>
        <item x="101"/>
        <item x="112"/>
        <item x="32"/>
        <item x="21"/>
        <item x="109"/>
        <item x="4"/>
        <item x="105"/>
        <item x="5"/>
        <item x="111"/>
        <item x="108"/>
        <item x="107"/>
        <item x="102"/>
        <item x="34"/>
        <item x="35"/>
        <item x="106"/>
        <item x="1"/>
        <item x="36"/>
        <item x="103"/>
        <item x="14"/>
        <item x="18"/>
        <item x="17"/>
        <item x="16"/>
        <item x="15"/>
        <item x="2"/>
        <item x="38"/>
        <item x="110"/>
        <item x="9"/>
        <item x="10"/>
        <item x="40"/>
        <item x="12"/>
        <item x="94"/>
        <item x="49"/>
        <item x="44"/>
        <item x="46"/>
        <item x="42"/>
        <item x="43"/>
        <item x="41"/>
        <item x="45"/>
        <item x="48"/>
        <item x="55"/>
        <item x="53"/>
        <item x="52"/>
        <item x="50"/>
        <item x="51"/>
        <item x="54"/>
        <item x="47"/>
        <item x="39"/>
        <item x="57"/>
        <item x="59"/>
        <item x="60"/>
        <item x="58"/>
        <item x="56"/>
        <item x="85"/>
        <item x="25"/>
        <item x="113"/>
        <item x="37"/>
        <item x="99"/>
        <item x="0"/>
        <item x="98"/>
        <item x="19"/>
        <item x="33"/>
        <item x="91"/>
        <item x="114"/>
        <item t="default"/>
      </items>
    </pivotField>
    <pivotField showAll="0"/>
    <pivotField showAll="0">
      <items count="4">
        <item x="0"/>
        <item x="1"/>
        <item sd="0"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>
      <items count="7">
        <item sd="0" x="1"/>
        <item sd="0" x="4"/>
        <item sd="0" x="2"/>
        <item sd="0" x="0"/>
        <item sd="0" x="3"/>
        <item x="5"/>
        <item t="default"/>
      </items>
    </pivotField>
    <pivotField showAll="0"/>
    <pivotField axis="axisPage" multipleItemSelectionAllowed="1" showAll="0">
      <items count="23">
        <item h="1" x="16"/>
        <item h="1" x="15"/>
        <item h="1" x="12"/>
        <item h="1" x="20"/>
        <item h="1" x="3"/>
        <item h="1" x="11"/>
        <item h="1" x="13"/>
        <item h="1" x="17"/>
        <item h="1" x="6"/>
        <item h="1" x="1"/>
        <item h="1" x="19"/>
        <item h="1" x="14"/>
        <item h="1" x="7"/>
        <item h="1" x="5"/>
        <item h="1" x="4"/>
        <item h="1" x="2"/>
        <item h="1" x="9"/>
        <item x="0"/>
        <item h="1" x="8"/>
        <item h="1" x="18"/>
        <item h="1" x="10"/>
        <item h="1" x="21"/>
        <item t="default"/>
      </items>
    </pivotField>
    <pivotField showAll="0"/>
    <pivotField showAll="0"/>
    <pivotField showAll="0"/>
    <pivotField dataField="1" showAll="0" sumSubtotal="1">
      <items count="28">
        <item x="19"/>
        <item x="13"/>
        <item x="6"/>
        <item x="24"/>
        <item x="9"/>
        <item x="25"/>
        <item x="10"/>
        <item x="7"/>
        <item x="8"/>
        <item x="21"/>
        <item x="11"/>
        <item x="2"/>
        <item x="23"/>
        <item x="22"/>
        <item x="15"/>
        <item x="20"/>
        <item x="14"/>
        <item x="26"/>
        <item x="4"/>
        <item x="3"/>
        <item x="5"/>
        <item x="16"/>
        <item x="0"/>
        <item x="12"/>
        <item x="17"/>
        <item x="18"/>
        <item x="1"/>
        <item t="sum"/>
      </items>
    </pivotField>
    <pivotField showAll="0"/>
    <pivotField showAll="0"/>
  </pivotFields>
  <rowFields count="1">
    <field x="1"/>
  </rowFields>
  <rowItems count="18">
    <i>
      <x v="1"/>
    </i>
    <i>
      <x v="32"/>
    </i>
    <i>
      <x v="52"/>
    </i>
    <i>
      <x v="53"/>
    </i>
    <i>
      <x v="57"/>
    </i>
    <i>
      <x v="58"/>
    </i>
    <i>
      <x v="59"/>
    </i>
    <i>
      <x v="69"/>
    </i>
    <i>
      <x v="73"/>
    </i>
    <i>
      <x v="78"/>
    </i>
    <i>
      <x v="80"/>
    </i>
    <i>
      <x v="81"/>
    </i>
    <i>
      <x v="82"/>
    </i>
    <i>
      <x v="107"/>
    </i>
    <i>
      <x v="108"/>
    </i>
    <i>
      <x v="109"/>
    </i>
    <i>
      <x v="111"/>
    </i>
    <i t="grand">
      <x/>
    </i>
  </rowItems>
  <colFields count="1">
    <field x="-2"/>
  </colFields>
  <colItems count="2">
    <i>
      <x/>
    </i>
    <i i="1">
      <x v="1"/>
    </i>
  </colItems>
  <pageFields count="4">
    <pageField fld="4" hier="-1"/>
    <pageField fld="8" hier="-1"/>
    <pageField fld="14" hier="-1"/>
    <pageField fld="6" hier="-1"/>
  </pageFields>
  <dataFields count="2">
    <dataField name="Sum of อัตราค่าเช่า  (บาท)" fld="18" baseField="0" baseItem="0"/>
    <dataField name="Count of ยี่ห้อ2" fld="12" subtotal="count" baseField="0" baseItem="0"/>
  </dataFields>
  <pivotTableStyleInfo name="PivotStyleLight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outline="1" outlineData="1" gridDropZones="1" multipleFieldFilters="0">
  <location ref="A10:F18" firstHeaderRow="1" firstDataRow="2" firstDataCol="1" rowPageCount="7" colPageCount="1"/>
  <pivotFields count="26">
    <pivotField showAll="0"/>
    <pivotField axis="axisRow" showAll="0">
      <items count="116">
        <item n="," sd="0" x="100"/>
        <item sd="0" x="7"/>
        <item sd="0" x="80"/>
        <item x="61"/>
        <item x="79"/>
        <item x="65"/>
        <item x="66"/>
        <item x="67"/>
        <item x="68"/>
        <item x="72"/>
        <item x="70"/>
        <item x="75"/>
        <item x="76"/>
        <item x="64"/>
        <item x="63"/>
        <item x="71"/>
        <item x="69"/>
        <item x="77"/>
        <item x="73"/>
        <item x="74"/>
        <item x="62"/>
        <item x="78"/>
        <item x="88"/>
        <item x="87"/>
        <item x="90"/>
        <item x="89"/>
        <item x="83"/>
        <item x="84"/>
        <item x="81"/>
        <item x="82"/>
        <item x="11"/>
        <item sd="0" x="104"/>
        <item sd="0" x="95"/>
        <item sd="0" x="97"/>
        <item sd="0" x="22"/>
        <item sd="0" x="13"/>
        <item x="6"/>
        <item sd="0" x="96"/>
        <item x="27"/>
        <item x="28"/>
        <item x="26"/>
        <item sd="0" x="29"/>
        <item x="92"/>
        <item sd="0" x="8"/>
        <item x="20"/>
        <item sd="0" x="31"/>
        <item sd="0" x="3"/>
        <item sd="0" x="93"/>
        <item x="24"/>
        <item sd="0" x="23"/>
        <item x="86"/>
        <item sd="0" x="30"/>
        <item sd="0" x="101"/>
        <item sd="0" x="112"/>
        <item x="32"/>
        <item x="21"/>
        <item x="109"/>
        <item sd="0" x="4"/>
        <item x="105"/>
        <item sd="0" x="5"/>
        <item x="111"/>
        <item sd="0" x="108"/>
        <item sd="0" x="107"/>
        <item sd="0" x="102"/>
        <item x="34"/>
        <item x="35"/>
        <item sd="0" x="106"/>
        <item sd="0" x="1"/>
        <item sd="0" x="36"/>
        <item sd="0" x="103"/>
        <item sd="0" x="14"/>
        <item sd="0" x="18"/>
        <item sd="0" x="17"/>
        <item sd="0" x="16"/>
        <item sd="0" x="15"/>
        <item sd="0" x="2"/>
        <item sd="0" x="38"/>
        <item sd="0" x="110"/>
        <item sd="0" x="9"/>
        <item x="10"/>
        <item x="40"/>
        <item sd="0" x="12"/>
        <item sd="0" x="94"/>
        <item sd="0" x="49"/>
        <item sd="0" x="44"/>
        <item x="46"/>
        <item x="42"/>
        <item x="43"/>
        <item x="41"/>
        <item x="45"/>
        <item x="48"/>
        <item x="55"/>
        <item x="53"/>
        <item x="52"/>
        <item x="50"/>
        <item x="51"/>
        <item sd="0" x="54"/>
        <item sd="0" x="47"/>
        <item sd="0" x="39"/>
        <item x="57"/>
        <item x="59"/>
        <item x="60"/>
        <item x="58"/>
        <item x="56"/>
        <item x="85"/>
        <item sd="0" x="25"/>
        <item sd="0" x="113"/>
        <item sd="0" x="37"/>
        <item sd="0" x="99"/>
        <item x="0"/>
        <item x="98"/>
        <item sd="0" x="19"/>
        <item sd="0" x="33"/>
        <item x="91"/>
        <item sd="0" x="114"/>
        <item t="default"/>
      </items>
    </pivotField>
    <pivotField axis="axisPage" showAll="0">
      <items count="113">
        <item x="107"/>
        <item x="33"/>
        <item x="30"/>
        <item x="1"/>
        <item x="4"/>
        <item x="15"/>
        <item x="10"/>
        <item x="22"/>
        <item x="38"/>
        <item x="83"/>
        <item x="82"/>
        <item x="40"/>
        <item x="39"/>
        <item x="41"/>
        <item x="42"/>
        <item x="23"/>
        <item x="36"/>
        <item x="110"/>
        <item x="43"/>
        <item x="34"/>
        <item x="26"/>
        <item x="11"/>
        <item x="20"/>
        <item x="28"/>
        <item x="44"/>
        <item x="31"/>
        <item x="2"/>
        <item x="7"/>
        <item x="27"/>
        <item x="29"/>
        <item x="8"/>
        <item x="35"/>
        <item x="9"/>
        <item x="32"/>
        <item x="18"/>
        <item x="3"/>
        <item x="0"/>
        <item x="88"/>
        <item x="89"/>
        <item x="93"/>
        <item x="6"/>
        <item x="90"/>
        <item x="45"/>
        <item x="53"/>
        <item x="13"/>
        <item x="54"/>
        <item x="46"/>
        <item x="12"/>
        <item x="58"/>
        <item x="59"/>
        <item x="16"/>
        <item x="55"/>
        <item x="94"/>
        <item x="25"/>
        <item x="91"/>
        <item x="37"/>
        <item x="56"/>
        <item x="78"/>
        <item x="79"/>
        <item x="60"/>
        <item x="47"/>
        <item x="17"/>
        <item x="69"/>
        <item x="66"/>
        <item x="61"/>
        <item x="72"/>
        <item x="63"/>
        <item x="62"/>
        <item x="71"/>
        <item x="73"/>
        <item x="68"/>
        <item x="70"/>
        <item x="65"/>
        <item x="64"/>
        <item x="74"/>
        <item x="67"/>
        <item x="57"/>
        <item x="50"/>
        <item x="48"/>
        <item x="51"/>
        <item x="49"/>
        <item x="84"/>
        <item x="85"/>
        <item x="80"/>
        <item x="81"/>
        <item x="92"/>
        <item x="75"/>
        <item x="21"/>
        <item x="76"/>
        <item x="96"/>
        <item x="97"/>
        <item x="95"/>
        <item x="52"/>
        <item x="98"/>
        <item x="99"/>
        <item x="100"/>
        <item x="101"/>
        <item x="102"/>
        <item x="87"/>
        <item x="103"/>
        <item x="86"/>
        <item x="24"/>
        <item x="14"/>
        <item x="104"/>
        <item x="19"/>
        <item x="77"/>
        <item x="105"/>
        <item x="5"/>
        <item x="106"/>
        <item x="108"/>
        <item x="109"/>
        <item x="111"/>
        <item t="default"/>
      </items>
    </pivotField>
    <pivotField axis="axisPage" showAll="0">
      <items count="4">
        <item x="0"/>
        <item sd="0"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2">
        <item sd="0"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multipleItemSelectionAllowed="1" showAll="0">
      <items count="4">
        <item x="1"/>
        <item h="1" x="0"/>
        <item x="2"/>
        <item t="default"/>
      </items>
    </pivotField>
    <pivotField showAll="0">
      <items count="153">
        <item x="68"/>
        <item x="67"/>
        <item x="51"/>
        <item x="60"/>
        <item x="145"/>
        <item x="137"/>
        <item x="116"/>
        <item x="24"/>
        <item x="59"/>
        <item x="71"/>
        <item x="141"/>
        <item x="7"/>
        <item x="6"/>
        <item x="5"/>
        <item x="118"/>
        <item x="23"/>
        <item x="72"/>
        <item x="109"/>
        <item x="144"/>
        <item x="142"/>
        <item x="117"/>
        <item x="112"/>
        <item x="52"/>
        <item x="3"/>
        <item x="138"/>
        <item x="148"/>
        <item x="120"/>
        <item x="119"/>
        <item x="121"/>
        <item x="123"/>
        <item x="122"/>
        <item x="126"/>
        <item x="124"/>
        <item x="128"/>
        <item x="129"/>
        <item x="127"/>
        <item x="125"/>
        <item x="14"/>
        <item x="147"/>
        <item x="149"/>
        <item x="143"/>
        <item x="133"/>
        <item x="46"/>
        <item x="114"/>
        <item x="54"/>
        <item x="140"/>
        <item x="139"/>
        <item x="18"/>
        <item x="19"/>
        <item x="20"/>
        <item x="22"/>
        <item x="21"/>
        <item x="134"/>
        <item x="57"/>
        <item x="16"/>
        <item x="61"/>
        <item x="13"/>
        <item x="69"/>
        <item x="135"/>
        <item x="150"/>
        <item x="58"/>
        <item x="132"/>
        <item x="0"/>
        <item x="27"/>
        <item x="45"/>
        <item x="53"/>
        <item x="26"/>
        <item x="62"/>
        <item x="136"/>
        <item x="131"/>
        <item x="25"/>
        <item x="28"/>
        <item x="2"/>
        <item x="75"/>
        <item x="87"/>
        <item x="85"/>
        <item x="107"/>
        <item x="66"/>
        <item x="37"/>
        <item x="63"/>
        <item x="106"/>
        <item x="64"/>
        <item x="110"/>
        <item x="40"/>
        <item x="47"/>
        <item x="15"/>
        <item x="89"/>
        <item x="33"/>
        <item x="97"/>
        <item x="35"/>
        <item x="55"/>
        <item x="50"/>
        <item x="49"/>
        <item x="108"/>
        <item x="88"/>
        <item x="100"/>
        <item x="113"/>
        <item x="105"/>
        <item x="98"/>
        <item x="91"/>
        <item x="83"/>
        <item x="92"/>
        <item x="93"/>
        <item x="78"/>
        <item x="94"/>
        <item x="79"/>
        <item x="86"/>
        <item x="96"/>
        <item x="101"/>
        <item x="102"/>
        <item x="90"/>
        <item x="84"/>
        <item x="95"/>
        <item x="77"/>
        <item x="103"/>
        <item x="43"/>
        <item x="99"/>
        <item x="80"/>
        <item x="104"/>
        <item x="115"/>
        <item x="36"/>
        <item x="31"/>
        <item x="32"/>
        <item x="65"/>
        <item x="76"/>
        <item x="81"/>
        <item x="82"/>
        <item x="74"/>
        <item x="48"/>
        <item x="39"/>
        <item x="29"/>
        <item x="1"/>
        <item x="146"/>
        <item x="38"/>
        <item x="41"/>
        <item x="56"/>
        <item x="111"/>
        <item x="17"/>
        <item x="130"/>
        <item x="34"/>
        <item x="70"/>
        <item x="30"/>
        <item x="42"/>
        <item x="44"/>
        <item x="9"/>
        <item x="10"/>
        <item x="11"/>
        <item x="12"/>
        <item x="4"/>
        <item x="8"/>
        <item x="73"/>
        <item x="151"/>
        <item t="default"/>
      </items>
    </pivotField>
    <pivotField showAll="0">
      <items count="11">
        <item x="3"/>
        <item x="1"/>
        <item x="7"/>
        <item x="8"/>
        <item x="9"/>
        <item x="6"/>
        <item x="4"/>
        <item x="2"/>
        <item x="5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x="1"/>
        <item x="4"/>
        <item x="2"/>
        <item x="0"/>
        <item sd="0" x="3"/>
        <item x="5"/>
        <item t="default"/>
      </items>
    </pivotField>
    <pivotField showAll="0"/>
    <pivotField name="Model" showAll="0">
      <items count="23">
        <item x="16"/>
        <item x="15"/>
        <item x="12"/>
        <item x="20"/>
        <item x="3"/>
        <item x="11"/>
        <item x="13"/>
        <item sd="0" x="17"/>
        <item x="6"/>
        <item x="1"/>
        <item x="19"/>
        <item x="14"/>
        <item x="7"/>
        <item x="5"/>
        <item x="4"/>
        <item x="2"/>
        <item x="9"/>
        <item x="0"/>
        <item x="8"/>
        <item x="18"/>
        <item x="10"/>
        <item x="21"/>
        <item t="default"/>
      </items>
    </pivotField>
    <pivotField showAll="0">
      <items count="168">
        <item x="144"/>
        <item x="57"/>
        <item x="163"/>
        <item x="140"/>
        <item x="161"/>
        <item x="55"/>
        <item x="162"/>
        <item x="59"/>
        <item x="120"/>
        <item x="126"/>
        <item x="1"/>
        <item x="101"/>
        <item x="148"/>
        <item x="3"/>
        <item x="128"/>
        <item x="127"/>
        <item x="79"/>
        <item x="27"/>
        <item x="164"/>
        <item x="63"/>
        <item x="67"/>
        <item x="35"/>
        <item x="83"/>
        <item x="25"/>
        <item x="66"/>
        <item x="64"/>
        <item x="52"/>
        <item x="33"/>
        <item x="142"/>
        <item x="10"/>
        <item x="91"/>
        <item x="92"/>
        <item x="94"/>
        <item x="88"/>
        <item x="39"/>
        <item x="51"/>
        <item x="160"/>
        <item x="17"/>
        <item x="18"/>
        <item x="147"/>
        <item x="121"/>
        <item x="53"/>
        <item x="46"/>
        <item x="139"/>
        <item x="166"/>
        <item x="62"/>
        <item x="30"/>
        <item x="28"/>
        <item x="165"/>
        <item x="4"/>
        <item x="136"/>
        <item x="13"/>
        <item x="11"/>
        <item x="138"/>
        <item x="21"/>
        <item x="68"/>
        <item x="15"/>
        <item x="20"/>
        <item x="141"/>
        <item x="40"/>
        <item x="154"/>
        <item x="49"/>
        <item x="9"/>
        <item x="12"/>
        <item x="73"/>
        <item x="8"/>
        <item x="137"/>
        <item x="156"/>
        <item x="22"/>
        <item x="0"/>
        <item x="145"/>
        <item x="5"/>
        <item x="7"/>
        <item x="151"/>
        <item x="152"/>
        <item x="150"/>
        <item x="6"/>
        <item x="153"/>
        <item x="58"/>
        <item x="134"/>
        <item x="133"/>
        <item x="135"/>
        <item x="24"/>
        <item x="41"/>
        <item x="99"/>
        <item x="78"/>
        <item x="36"/>
        <item x="146"/>
        <item x="19"/>
        <item x="100"/>
        <item x="125"/>
        <item x="124"/>
        <item x="117"/>
        <item x="157"/>
        <item x="115"/>
        <item x="104"/>
        <item x="119"/>
        <item x="76"/>
        <item x="103"/>
        <item x="50"/>
        <item x="109"/>
        <item x="118"/>
        <item x="77"/>
        <item x="38"/>
        <item x="107"/>
        <item x="2"/>
        <item x="111"/>
        <item x="129"/>
        <item x="65"/>
        <item x="31"/>
        <item x="149"/>
        <item x="54"/>
        <item x="45"/>
        <item x="32"/>
        <item x="159"/>
        <item x="158"/>
        <item x="116"/>
        <item x="89"/>
        <item x="93"/>
        <item x="29"/>
        <item x="37"/>
        <item x="123"/>
        <item x="34"/>
        <item x="98"/>
        <item x="80"/>
        <item x="71"/>
        <item x="48"/>
        <item x="60"/>
        <item x="75"/>
        <item x="96"/>
        <item x="112"/>
        <item x="61"/>
        <item x="85"/>
        <item x="16"/>
        <item x="43"/>
        <item x="81"/>
        <item x="86"/>
        <item x="87"/>
        <item x="106"/>
        <item x="97"/>
        <item x="69"/>
        <item x="47"/>
        <item x="23"/>
        <item x="72"/>
        <item x="108"/>
        <item x="122"/>
        <item x="105"/>
        <item x="110"/>
        <item x="84"/>
        <item x="114"/>
        <item x="14"/>
        <item x="82"/>
        <item x="95"/>
        <item x="102"/>
        <item x="44"/>
        <item x="70"/>
        <item x="26"/>
        <item x="113"/>
        <item x="155"/>
        <item x="143"/>
        <item x="90"/>
        <item x="42"/>
        <item sd="0" x="131"/>
        <item sd="0" x="132"/>
        <item x="130"/>
        <item x="56"/>
        <item x="74"/>
        <item t="default"/>
      </items>
    </pivotField>
    <pivotField showAll="0">
      <items count="30">
        <item x="4"/>
        <item x="28"/>
        <item x="6"/>
        <item x="3"/>
        <item x="10"/>
        <item x="12"/>
        <item x="7"/>
        <item x="23"/>
        <item x="22"/>
        <item x="11"/>
        <item x="13"/>
        <item x="20"/>
        <item x="21"/>
        <item x="26"/>
        <item x="2"/>
        <item x="8"/>
        <item x="0"/>
        <item x="15"/>
        <item x="9"/>
        <item x="16"/>
        <item x="27"/>
        <item x="18"/>
        <item x="17"/>
        <item x="14"/>
        <item x="24"/>
        <item x="5"/>
        <item x="19"/>
        <item x="25"/>
        <item x="1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</pivotFields>
  <rowFields count="1">
    <field x="1"/>
  </rowFields>
  <rowItems count="7">
    <i>
      <x v="31"/>
    </i>
    <i>
      <x v="32"/>
    </i>
    <i>
      <x v="82"/>
    </i>
    <i>
      <x v="106"/>
    </i>
    <i>
      <x v="107"/>
    </i>
    <i>
      <x v="1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7">
    <pageField fld="3" hier="-1"/>
    <pageField fld="8" hier="-1"/>
    <pageField fld="4" hier="-1"/>
    <pageField fld="7" hier="-1"/>
    <pageField fld="2" hier="-1"/>
    <pageField fld="5" hier="-1"/>
    <pageField fld="6" hier="-1"/>
  </pageFields>
  <dataFields count="5">
    <dataField name="Rental fee" fld="17" baseField="0" baseItem="0"/>
    <dataField name=" Pages for free" fld="18" baseField="0" baseItem="0"/>
    <dataField name="Sum of ส่วนเกิน(บาท)" fld="19" baseField="0" baseItem="0"/>
    <dataField name=" เงินคำ้ประกัน K I " fld="24" subtotal="product" baseField="0" baseItem="0"/>
    <dataField name="เงินคำ้ประกันลูกค้า" fld="23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17893" displayName="Table17893" ref="A1:AC178" totalsRowCount="1" headerRowDxfId="174" dataDxfId="172" totalsRowDxfId="170" headerRowBorderDxfId="173" tableBorderDxfId="171" totalsRowBorderDxfId="169" headerRowCellStyle="Normal 2" dataCellStyle="Normal 2">
  <autoFilter ref="A1:AC177"/>
  <tableColumns count="29">
    <tableColumn id="1" name="ลำดับ" dataDxfId="168" totalsRowDxfId="167" dataCellStyle="Normal 2"/>
    <tableColumn id="2" name="ชื่อลูกค้า" dataDxfId="166" totalsRowDxfId="165" dataCellStyle="Normal 2"/>
    <tableColumn id="3" name="รหัสลูกค้า" dataDxfId="164" totalsRowDxfId="163" dataCellStyle="Normal 2"/>
    <tableColumn id="80" name="พนักงาน ขาย" dataDxfId="162" totalsRowDxfId="161" dataCellStyle="Normal 2"/>
    <tableColumn id="82" name="ประเภทสัญญา" dataDxfId="160" totalsRowDxfId="159" dataCellStyle="Normal 2"/>
    <tableColumn id="83" name="ปีที่ทำสัญญา" dataDxfId="158" totalsRowDxfId="157" dataCellStyle="Normal 2"/>
    <tableColumn id="84" name="สัญญาเลขที่" dataDxfId="156" totalsRowDxfId="155" dataCellStyle="Normal 2"/>
    <tableColumn id="10" name="เร่ิมต้นสัญญา" dataDxfId="154" totalsRowDxfId="153" dataCellStyle="Normal 2"/>
    <tableColumn id="8" name="วันที่หมดสัญญา" dataDxfId="152" totalsRowDxfId="151" dataCellStyle="Normal 2"/>
    <tableColumn id="11" name="เวลาของสัญญา (เดือน)" dataDxfId="150" totalsRowDxfId="149" dataCellStyle="Normal 2"/>
    <tableColumn id="73" name="บริษัท" dataDxfId="148" totalsRowDxfId="147" dataCellStyle="Normal 2"/>
    <tableColumn id="81" name="ส่วนงาน" dataDxfId="146" totalsRowDxfId="145" dataCellStyle="Normal 2"/>
    <tableColumn id="4" name="ที่อยู่" dataDxfId="144" totalsRowDxfId="143" dataCellStyle="Normal 2"/>
    <tableColumn id="5" name="Column1" dataDxfId="142" totalsRowDxfId="141" dataCellStyle="Normal 2"/>
    <tableColumn id="6" name="เบอร์โทรสาร" dataDxfId="140" totalsRowDxfId="139" dataCellStyle="Normal 2"/>
    <tableColumn id="78" name="ยี่ห้อ" dataDxfId="138" totalsRowDxfId="137" dataCellStyle="Normal 2"/>
    <tableColumn id="79" name="จำนวน " totalsRowFunction="custom" dataDxfId="136" totalsRowDxfId="135">
      <totalsRowFormula>SUM(Q2:Q177)</totalsRowFormula>
    </tableColumn>
    <tableColumn id="7" name="รุ่น" dataDxfId="134" totalsRowDxfId="133" dataCellStyle="Normal 2"/>
    <tableColumn id="9" name="หมายเลขเครื่อง" dataDxfId="132" totalsRowDxfId="131" dataCellStyle="Normal 2"/>
    <tableColumn id="74" name="เวลาของสัญญา (เดือน)2" dataDxfId="130" totalsRowDxfId="129" dataCellStyle="Normal 2"/>
    <tableColumn id="75" name="อัตราค่าเช่า  (บาท)" totalsRowFunction="custom" dataDxfId="128" totalsRowDxfId="127" dataCellStyle="Normal 2">
      <totalsRowFormula>SUM(U2:U177)</totalsRowFormula>
    </tableColumn>
    <tableColumn id="76" name="ถ่ายเอกสารฟรี (แผ่น)" dataDxfId="126" totalsRowDxfId="125" dataCellStyle="Normal 2"/>
    <tableColumn id="77" name="ส่วนเกิน(บาท)" dataDxfId="124" totalsRowDxfId="123" dataCellStyle="Normal 2"/>
    <tableColumn id="67" name="แจ้งลูกค้า" dataDxfId="122" totalsRowDxfId="121" dataCellStyle="Normal 2"/>
    <tableColumn id="68" name="ทำสัญญา" dataDxfId="120" totalsRowDxfId="119" dataCellStyle="Normal 2"/>
    <tableColumn id="69" name="รับสัญญากลับ " dataDxfId="118" totalsRowDxfId="117" dataCellStyle="Normal 2"/>
    <tableColumn id="70" name="เงินคำ้ประกัน ลูกค้า" dataDxfId="116" totalsRowDxfId="115" dataCellStyle="Normal 2"/>
    <tableColumn id="71" name="เงินคำ้ประกัน K I " dataDxfId="114" totalsRowDxfId="113" dataCellStyle="Normal 2"/>
    <tableColumn id="72" name="หมึกสำรอง " dataDxfId="112" totalsRowDxfId="111" dataCellStyle="Normal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8" name="Table1789" displayName="Table1789" ref="A1:AB148" totalsRowCount="1" headerRowDxfId="110" dataDxfId="108" totalsRowDxfId="106" headerRowBorderDxfId="109" tableBorderDxfId="107" totalsRowBorderDxfId="105" headerRowCellStyle="Normal 2" dataCellStyle="Normal 2">
  <autoFilter ref="A1:AB147"/>
  <tableColumns count="28">
    <tableColumn id="1" name="ลำดับ" dataDxfId="104" totalsRowDxfId="103" dataCellStyle="Normal 2"/>
    <tableColumn id="2" name="ชื่อลูกค้า" dataDxfId="102" totalsRowDxfId="101" dataCellStyle="Normal 2"/>
    <tableColumn id="3" name="รหัสลูกค้า" dataDxfId="100" totalsRowDxfId="99" dataCellStyle="Normal 2"/>
    <tableColumn id="80" name="พนักงาน ขาย" dataDxfId="98" totalsRowDxfId="97" dataCellStyle="Normal 2"/>
    <tableColumn id="82" name="ประเภทสัญญา" dataDxfId="96" totalsRowDxfId="95" dataCellStyle="Normal 2"/>
    <tableColumn id="83" name="ปีที่ทำสัญญา" dataDxfId="94" totalsRowDxfId="93" dataCellStyle="Normal 2"/>
    <tableColumn id="84" name="สัญญาเลขที่" dataDxfId="92" totalsRowDxfId="91" dataCellStyle="Normal 2"/>
    <tableColumn id="10" name="เร่ิมต้นสัญญา" dataDxfId="90" totalsRowDxfId="89" dataCellStyle="Normal 2"/>
    <tableColumn id="8" name="วันที่หมดสัญญา" dataDxfId="88" totalsRowDxfId="87" dataCellStyle="Normal 2"/>
    <tableColumn id="73" name="บริษัท" dataDxfId="86" totalsRowDxfId="85" dataCellStyle="Normal 2"/>
    <tableColumn id="81" name="ส่วนงาน" dataDxfId="84" totalsRowDxfId="83" dataCellStyle="Normal 2"/>
    <tableColumn id="4" name="ที่อยู่" dataDxfId="82" totalsRowDxfId="81" dataCellStyle="Normal 2"/>
    <tableColumn id="5" name="Column1" dataDxfId="80" totalsRowDxfId="79" dataCellStyle="Normal 2"/>
    <tableColumn id="6" name="เบอร์โทรสาร" dataDxfId="78" totalsRowDxfId="77" dataCellStyle="Normal 2"/>
    <tableColumn id="78" name="ยี่ห้อ" dataDxfId="76" totalsRowDxfId="75" dataCellStyle="Normal 2"/>
    <tableColumn id="79" name="จำนวน " totalsRowFunction="custom" dataDxfId="74" totalsRowDxfId="73">
      <totalsRowFormula>SUM(P2:P147)</totalsRowFormula>
    </tableColumn>
    <tableColumn id="7" name="รุ่น" dataDxfId="72" totalsRowDxfId="71" dataCellStyle="Normal 2"/>
    <tableColumn id="9" name="หมายเลขเครื่อง" dataDxfId="70" totalsRowDxfId="69" dataCellStyle="Normal 2"/>
    <tableColumn id="74" name="เวลาของสัญญา (เดือน)2" dataDxfId="68" totalsRowDxfId="67" dataCellStyle="Normal 2"/>
    <tableColumn id="75" name="อัตราค่าเช่า  (บาท)" totalsRowFunction="custom" dataDxfId="66" totalsRowDxfId="65" dataCellStyle="Normal 2">
      <totalsRowFormula>SUM(T2:T147)</totalsRowFormula>
    </tableColumn>
    <tableColumn id="76" name="ถ่ายเอกสารฟรี (แผ่น)" dataDxfId="64" totalsRowDxfId="63" dataCellStyle="Normal 2"/>
    <tableColumn id="77" name="ส่วนเกิน(บาท)" dataDxfId="62" totalsRowDxfId="61" dataCellStyle="Normal 2"/>
    <tableColumn id="67" name="แจ้งลูกค้า" dataDxfId="60" totalsRowDxfId="59" dataCellStyle="Normal 2"/>
    <tableColumn id="68" name="ทำสัญญา" dataDxfId="58" totalsRowDxfId="57" dataCellStyle="Normal 2"/>
    <tableColumn id="69" name="รับสัญญากลับ " dataDxfId="56" totalsRowDxfId="55" dataCellStyle="Normal 2"/>
    <tableColumn id="70" name="เงินคำ้ประกัน ลูกค้า" dataDxfId="54" totalsRowDxfId="53" dataCellStyle="Normal 2"/>
    <tableColumn id="71" name="เงินคำ้ประกัน K I " dataDxfId="52" totalsRowDxfId="51" dataCellStyle="Normal 2"/>
    <tableColumn id="12" name="หมึกสำรอง " dataDxfId="50" totalsRowDxfId="49" dataCellStyle="Normal 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32" displayName="Table132" ref="D1:Z207" totalsRowCount="1" headerRowDxfId="48" dataDxfId="47" tableBorderDxfId="46">
  <autoFilter ref="D1:Z206"/>
  <tableColumns count="23">
    <tableColumn id="1" name="ลำดับ" dataDxfId="45" totalsRowDxfId="44" dataCellStyle="Normal 2"/>
    <tableColumn id="2" name="ชื่อลูกค้า" dataDxfId="43" totalsRowDxfId="42" dataCellStyle="Normal 2"/>
    <tableColumn id="3" name="รหัสลูกค้า" dataDxfId="41" totalsRowDxfId="40" dataCellStyle="Normal 2"/>
    <tableColumn id="4" name="ที่อยู่" dataDxfId="39" totalsRowDxfId="38" dataCellStyle="Normal 2"/>
    <tableColumn id="5" name="Column1" dataDxfId="37" totalsRowDxfId="36" dataCellStyle="Normal 2"/>
    <tableColumn id="6" name="เบอร์โทรสาร" dataDxfId="35" totalsRowDxfId="34" dataCellStyle="Normal 2"/>
    <tableColumn id="78" name="ยี่ห้อ" dataDxfId="33" totalsRowDxfId="32" dataCellStyle="Normal 2"/>
    <tableColumn id="79" name="จำนวน " totalsRowFunction="custom" dataDxfId="31" totalsRowDxfId="30" dataCellStyle="Normal 2">
      <totalsRowFormula>SUM(K2:K206)</totalsRowFormula>
    </tableColumn>
    <tableColumn id="7" name="รุ่น" dataDxfId="29" totalsRowDxfId="28" dataCellStyle="Normal 2"/>
    <tableColumn id="8" name="รุ่น2" dataDxfId="27" totalsRowDxfId="26" dataCellStyle="Normal 2"/>
    <tableColumn id="9" name="หมายเลขเครื่อง" dataDxfId="25" totalsRowDxfId="24" dataCellStyle="Normal 2"/>
    <tableColumn id="52" name="Jan-58" dataDxfId="23" totalsRowDxfId="22" dataCellStyle="Normal 2"/>
    <tableColumn id="55" name="Feb-58" dataDxfId="21" totalsRowDxfId="20" dataCellStyle="Normal 2"/>
    <tableColumn id="56" name="Mar-58" dataDxfId="19" totalsRowDxfId="18" dataCellStyle="Normal 2"/>
    <tableColumn id="58" name="Apr-58" dataDxfId="17" totalsRowDxfId="16" dataCellStyle="Normal 2"/>
    <tableColumn id="61" name="May-58" dataDxfId="15" totalsRowDxfId="14" dataCellStyle="Normal 2"/>
    <tableColumn id="62" name="Jun-58" dataDxfId="13" totalsRowDxfId="12" dataCellStyle="Normal 2"/>
    <tableColumn id="65" name="Jul-58" dataDxfId="11" totalsRowDxfId="10" dataCellStyle="Normal 2"/>
    <tableColumn id="67" name="Aug-58" dataDxfId="9" totalsRowDxfId="8" dataCellStyle="Normal 2"/>
    <tableColumn id="68" name="Sep-58" dataDxfId="7" totalsRowDxfId="6" dataCellStyle="Normal 2"/>
    <tableColumn id="69" name="Oct-58" dataDxfId="5" totalsRowDxfId="4" dataCellStyle="Normal 2"/>
    <tableColumn id="72" name="Nov-58" dataDxfId="3" totalsRowDxfId="2" dataCellStyle="Normal 2"/>
    <tableColumn id="73" name="Dec-58" dataDxfId="1" totalsRow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3.x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36"/>
  <sheetViews>
    <sheetView workbookViewId="0">
      <pane xSplit="7" ySplit="16" topLeftCell="H230" activePane="bottomRight" state="frozen"/>
      <selection pane="topRight" activeCell="H1" sqref="H1"/>
      <selection pane="bottomLeft" activeCell="A17" sqref="A17"/>
      <selection pane="bottomRight" activeCell="E234" sqref="E234:E238"/>
    </sheetView>
  </sheetViews>
  <sheetFormatPr baseColWidth="10" defaultColWidth="8.83203125" defaultRowHeight="17" x14ac:dyDescent="0"/>
  <cols>
    <col min="1" max="1" width="7.33203125" style="1" customWidth="1"/>
    <col min="2" max="2" width="42.1640625" style="2" customWidth="1"/>
    <col min="3" max="12" width="10" style="48" customWidth="1"/>
    <col min="13" max="13" width="50.83203125" style="2" customWidth="1"/>
    <col min="14" max="14" width="14" style="2" hidden="1" customWidth="1"/>
    <col min="15" max="15" width="12.5" style="2" hidden="1" customWidth="1"/>
    <col min="16" max="16" width="10" style="48" customWidth="1"/>
    <col min="17" max="17" width="12.5" style="2" customWidth="1"/>
    <col min="18" max="18" width="15.33203125" style="48" customWidth="1"/>
    <col min="19" max="19" width="16.83203125" style="48" customWidth="1"/>
    <col min="20" max="23" width="12" style="48" customWidth="1"/>
    <col min="24" max="29" width="12" style="2" customWidth="1"/>
    <col min="30" max="16384" width="8.83203125" style="2"/>
  </cols>
  <sheetData>
    <row r="1" spans="1:29" s="66" customFormat="1" ht="46" customHeight="1">
      <c r="A1" s="62" t="s">
        <v>3</v>
      </c>
      <c r="B1" s="63" t="s">
        <v>4</v>
      </c>
      <c r="C1" s="63" t="s">
        <v>0</v>
      </c>
      <c r="D1" s="63" t="s">
        <v>788</v>
      </c>
      <c r="E1" s="63" t="s">
        <v>798</v>
      </c>
      <c r="F1" s="63" t="s">
        <v>807</v>
      </c>
      <c r="G1" s="63" t="s">
        <v>808</v>
      </c>
      <c r="H1" s="63" t="s">
        <v>1107</v>
      </c>
      <c r="I1" s="63" t="s">
        <v>1105</v>
      </c>
      <c r="J1" s="61" t="s">
        <v>797</v>
      </c>
      <c r="K1" s="63" t="s">
        <v>784</v>
      </c>
      <c r="L1" s="63" t="s">
        <v>793</v>
      </c>
      <c r="M1" s="63" t="s">
        <v>1</v>
      </c>
      <c r="N1" s="63" t="s">
        <v>729</v>
      </c>
      <c r="O1" s="63" t="s">
        <v>5</v>
      </c>
      <c r="P1" s="63" t="s">
        <v>731</v>
      </c>
      <c r="Q1" s="63" t="s">
        <v>742</v>
      </c>
      <c r="R1" s="63" t="s">
        <v>6</v>
      </c>
      <c r="S1" s="63" t="s">
        <v>2</v>
      </c>
      <c r="T1" s="61" t="s">
        <v>1156</v>
      </c>
      <c r="U1" s="61" t="s">
        <v>794</v>
      </c>
      <c r="V1" s="61" t="s">
        <v>795</v>
      </c>
      <c r="W1" s="61" t="s">
        <v>796</v>
      </c>
      <c r="X1" s="64" t="s">
        <v>776</v>
      </c>
      <c r="Y1" s="64" t="s">
        <v>777</v>
      </c>
      <c r="Z1" s="64" t="s">
        <v>778</v>
      </c>
      <c r="AA1" s="61" t="s">
        <v>779</v>
      </c>
      <c r="AB1" s="61" t="s">
        <v>780</v>
      </c>
      <c r="AC1" s="65" t="s">
        <v>781</v>
      </c>
    </row>
    <row r="2" spans="1:29">
      <c r="A2" s="22" t="s">
        <v>7</v>
      </c>
      <c r="B2" s="23" t="s">
        <v>8</v>
      </c>
      <c r="C2" s="24" t="s">
        <v>9</v>
      </c>
      <c r="D2" s="24" t="s">
        <v>789</v>
      </c>
      <c r="E2" s="24" t="s">
        <v>800</v>
      </c>
      <c r="F2" s="25">
        <v>16</v>
      </c>
      <c r="G2" s="24" t="s">
        <v>1142</v>
      </c>
      <c r="H2" s="207">
        <v>42395</v>
      </c>
      <c r="I2" s="207">
        <v>42760</v>
      </c>
      <c r="J2" s="196">
        <f ca="1">DATEDIF(TODAY(),I2,"M")</f>
        <v>8</v>
      </c>
      <c r="K2" s="24" t="s">
        <v>785</v>
      </c>
      <c r="L2" s="24" t="s">
        <v>770</v>
      </c>
      <c r="M2" s="23" t="s">
        <v>10</v>
      </c>
      <c r="N2" s="23"/>
      <c r="O2" s="23"/>
      <c r="P2" s="24" t="s">
        <v>732</v>
      </c>
      <c r="Q2" s="24">
        <v>1</v>
      </c>
      <c r="R2" s="25" t="s">
        <v>730</v>
      </c>
      <c r="S2" s="24" t="s">
        <v>11</v>
      </c>
      <c r="T2" s="196">
        <f ca="1">DATEDIF(TODAY(),I2,"M")</f>
        <v>8</v>
      </c>
      <c r="U2" s="24">
        <v>4200</v>
      </c>
      <c r="V2" s="24">
        <v>10000</v>
      </c>
      <c r="W2" s="24">
        <v>0.4</v>
      </c>
      <c r="X2" s="97"/>
      <c r="Y2" s="97"/>
      <c r="Z2" s="26"/>
      <c r="AA2" s="26"/>
      <c r="AB2" s="26"/>
      <c r="AC2" s="27"/>
    </row>
    <row r="3" spans="1:29">
      <c r="A3" s="22" t="s">
        <v>12</v>
      </c>
      <c r="B3" s="23" t="s">
        <v>13</v>
      </c>
      <c r="C3" s="24" t="s">
        <v>14</v>
      </c>
      <c r="D3" s="24" t="s">
        <v>789</v>
      </c>
      <c r="E3" s="24" t="s">
        <v>799</v>
      </c>
      <c r="F3" s="24"/>
      <c r="G3" s="24"/>
      <c r="H3" s="207"/>
      <c r="I3" s="207"/>
      <c r="J3" s="196" t="e">
        <f t="shared" ref="J3:J66" ca="1" si="0">DATEDIF(TODAY(),I3,"M")</f>
        <v>#NUM!</v>
      </c>
      <c r="K3" s="24" t="s">
        <v>785</v>
      </c>
      <c r="L3" s="24" t="s">
        <v>770</v>
      </c>
      <c r="M3" s="23" t="s">
        <v>15</v>
      </c>
      <c r="N3" s="23"/>
      <c r="O3" s="23"/>
      <c r="P3" s="24" t="s">
        <v>733</v>
      </c>
      <c r="Q3" s="24">
        <v>1</v>
      </c>
      <c r="R3" s="25" t="s">
        <v>791</v>
      </c>
      <c r="S3" s="28" t="s">
        <v>16</v>
      </c>
      <c r="T3" s="196" t="e">
        <f t="shared" ref="T3:T61" ca="1" si="1">DATEDIF(TODAY(),I3,"M")</f>
        <v>#NUM!</v>
      </c>
      <c r="U3" s="185"/>
      <c r="V3" s="185"/>
      <c r="W3" s="185">
        <v>0.3</v>
      </c>
      <c r="X3" s="26"/>
      <c r="Y3" s="26"/>
      <c r="Z3" s="26"/>
      <c r="AA3" s="26"/>
      <c r="AB3" s="26"/>
      <c r="AC3" s="27"/>
    </row>
    <row r="4" spans="1:29">
      <c r="A4" s="68" t="s">
        <v>17</v>
      </c>
      <c r="B4" s="33" t="s">
        <v>18</v>
      </c>
      <c r="C4" s="32" t="s">
        <v>19</v>
      </c>
      <c r="D4" s="32" t="s">
        <v>789</v>
      </c>
      <c r="E4" s="32" t="s">
        <v>800</v>
      </c>
      <c r="F4" s="32"/>
      <c r="G4" s="32"/>
      <c r="H4" s="208"/>
      <c r="I4" s="208"/>
      <c r="J4" s="196" t="e">
        <f t="shared" ca="1" si="0"/>
        <v>#NUM!</v>
      </c>
      <c r="K4" s="32" t="s">
        <v>786</v>
      </c>
      <c r="L4" s="32" t="s">
        <v>770</v>
      </c>
      <c r="M4" s="33" t="s">
        <v>20</v>
      </c>
      <c r="N4" s="33" t="s">
        <v>21</v>
      </c>
      <c r="O4" s="33" t="s">
        <v>22</v>
      </c>
      <c r="P4" s="32" t="s">
        <v>732</v>
      </c>
      <c r="Q4" s="32">
        <v>1</v>
      </c>
      <c r="R4" s="32" t="s">
        <v>23</v>
      </c>
      <c r="S4" s="32" t="s">
        <v>24</v>
      </c>
      <c r="T4" s="196" t="e">
        <f t="shared" ca="1" si="1"/>
        <v>#NUM!</v>
      </c>
      <c r="U4" s="32"/>
      <c r="V4" s="32"/>
      <c r="W4" s="32"/>
      <c r="X4" s="97"/>
      <c r="Y4" s="97"/>
      <c r="Z4" s="26"/>
      <c r="AA4" s="26"/>
      <c r="AB4" s="26"/>
      <c r="AC4" s="27"/>
    </row>
    <row r="5" spans="1:29">
      <c r="A5" s="22" t="s">
        <v>25</v>
      </c>
      <c r="B5" s="29" t="s">
        <v>26</v>
      </c>
      <c r="C5" s="25" t="s">
        <v>27</v>
      </c>
      <c r="D5" s="24" t="s">
        <v>789</v>
      </c>
      <c r="E5" s="24" t="s">
        <v>800</v>
      </c>
      <c r="F5" s="24"/>
      <c r="G5" s="24"/>
      <c r="H5" s="207"/>
      <c r="I5" s="207"/>
      <c r="J5" s="196" t="e">
        <f t="shared" ca="1" si="0"/>
        <v>#NUM!</v>
      </c>
      <c r="K5" s="25" t="s">
        <v>785</v>
      </c>
      <c r="L5" s="24" t="s">
        <v>770</v>
      </c>
      <c r="M5" s="29" t="s">
        <v>28</v>
      </c>
      <c r="N5" s="29"/>
      <c r="O5" s="29"/>
      <c r="P5" s="24" t="s">
        <v>733</v>
      </c>
      <c r="Q5" s="24">
        <v>1</v>
      </c>
      <c r="R5" s="25" t="s">
        <v>792</v>
      </c>
      <c r="S5" s="31" t="s">
        <v>29</v>
      </c>
      <c r="T5" s="196" t="e">
        <f t="shared" ca="1" si="1"/>
        <v>#NUM!</v>
      </c>
      <c r="U5" s="25">
        <v>2200</v>
      </c>
      <c r="V5" s="25">
        <v>2000</v>
      </c>
      <c r="W5" s="25">
        <v>0.4</v>
      </c>
      <c r="X5" s="26"/>
      <c r="Y5" s="26"/>
      <c r="Z5" s="26"/>
      <c r="AA5" s="26"/>
      <c r="AB5" s="26"/>
      <c r="AC5" s="27"/>
    </row>
    <row r="6" spans="1:29">
      <c r="A6" s="22" t="s">
        <v>30</v>
      </c>
      <c r="B6" s="29" t="s">
        <v>31</v>
      </c>
      <c r="C6" s="25" t="s">
        <v>32</v>
      </c>
      <c r="D6" s="24" t="s">
        <v>789</v>
      </c>
      <c r="E6" s="24" t="s">
        <v>800</v>
      </c>
      <c r="F6" s="24"/>
      <c r="G6" s="24"/>
      <c r="H6" s="207"/>
      <c r="I6" s="207"/>
      <c r="J6" s="196" t="e">
        <f t="shared" ca="1" si="0"/>
        <v>#NUM!</v>
      </c>
      <c r="K6" s="24" t="s">
        <v>786</v>
      </c>
      <c r="L6" s="24" t="s">
        <v>770</v>
      </c>
      <c r="M6" s="29" t="s">
        <v>33</v>
      </c>
      <c r="N6" s="29"/>
      <c r="O6" s="29"/>
      <c r="P6" s="24" t="s">
        <v>732</v>
      </c>
      <c r="Q6" s="24">
        <v>1</v>
      </c>
      <c r="R6" s="25" t="s">
        <v>730</v>
      </c>
      <c r="S6" s="25" t="s">
        <v>34</v>
      </c>
      <c r="T6" s="196" t="e">
        <f t="shared" ca="1" si="1"/>
        <v>#NUM!</v>
      </c>
      <c r="U6" s="25">
        <v>3400</v>
      </c>
      <c r="V6" s="25">
        <v>7500</v>
      </c>
      <c r="W6" s="25">
        <v>0.4</v>
      </c>
      <c r="X6" s="26"/>
      <c r="Y6" s="26"/>
      <c r="Z6" s="26"/>
      <c r="AA6" s="26"/>
      <c r="AB6" s="26"/>
      <c r="AC6" s="27"/>
    </row>
    <row r="7" spans="1:29">
      <c r="A7" s="22" t="s">
        <v>35</v>
      </c>
      <c r="B7" s="29" t="s">
        <v>31</v>
      </c>
      <c r="C7" s="25" t="s">
        <v>32</v>
      </c>
      <c r="D7" s="24" t="s">
        <v>789</v>
      </c>
      <c r="E7" s="24" t="s">
        <v>800</v>
      </c>
      <c r="F7" s="24"/>
      <c r="G7" s="195"/>
      <c r="H7" s="207"/>
      <c r="I7" s="207"/>
      <c r="J7" s="196" t="e">
        <f t="shared" ca="1" si="0"/>
        <v>#NUM!</v>
      </c>
      <c r="K7" s="24" t="s">
        <v>786</v>
      </c>
      <c r="L7" s="24" t="s">
        <v>770</v>
      </c>
      <c r="M7" s="29" t="s">
        <v>36</v>
      </c>
      <c r="N7" s="29"/>
      <c r="O7" s="29"/>
      <c r="P7" s="24" t="s">
        <v>732</v>
      </c>
      <c r="Q7" s="24">
        <v>1</v>
      </c>
      <c r="R7" s="25" t="s">
        <v>730</v>
      </c>
      <c r="S7" s="25" t="s">
        <v>37</v>
      </c>
      <c r="T7" s="196" t="e">
        <f t="shared" ca="1" si="1"/>
        <v>#NUM!</v>
      </c>
      <c r="U7" s="25">
        <v>3400</v>
      </c>
      <c r="V7" s="25">
        <v>7500</v>
      </c>
      <c r="W7" s="25">
        <v>0.4</v>
      </c>
      <c r="X7" s="26"/>
      <c r="Y7" s="26"/>
      <c r="Z7" s="26"/>
      <c r="AA7" s="26"/>
      <c r="AB7" s="26"/>
      <c r="AC7" s="27"/>
    </row>
    <row r="8" spans="1:29">
      <c r="A8" s="22" t="s">
        <v>38</v>
      </c>
      <c r="B8" s="29" t="s">
        <v>31</v>
      </c>
      <c r="C8" s="25" t="s">
        <v>32</v>
      </c>
      <c r="D8" s="24" t="s">
        <v>789</v>
      </c>
      <c r="E8" s="24" t="s">
        <v>800</v>
      </c>
      <c r="F8" s="24"/>
      <c r="G8" s="24"/>
      <c r="H8" s="207"/>
      <c r="I8" s="207"/>
      <c r="J8" s="196" t="e">
        <f t="shared" ca="1" si="0"/>
        <v>#NUM!</v>
      </c>
      <c r="K8" s="24" t="s">
        <v>786</v>
      </c>
      <c r="L8" s="24" t="s">
        <v>770</v>
      </c>
      <c r="M8" s="29" t="s">
        <v>39</v>
      </c>
      <c r="N8" s="29"/>
      <c r="O8" s="29"/>
      <c r="P8" s="24" t="s">
        <v>732</v>
      </c>
      <c r="Q8" s="24">
        <v>1</v>
      </c>
      <c r="R8" s="25" t="s">
        <v>730</v>
      </c>
      <c r="S8" s="25" t="s">
        <v>40</v>
      </c>
      <c r="T8" s="196" t="e">
        <f t="shared" ca="1" si="1"/>
        <v>#NUM!</v>
      </c>
      <c r="U8" s="25">
        <v>3400</v>
      </c>
      <c r="V8" s="25">
        <v>7500</v>
      </c>
      <c r="W8" s="25">
        <v>0.4</v>
      </c>
      <c r="X8" s="26"/>
      <c r="Y8" s="26"/>
      <c r="Z8" s="26"/>
      <c r="AA8" s="26"/>
      <c r="AB8" s="26"/>
      <c r="AC8" s="27"/>
    </row>
    <row r="9" spans="1:29">
      <c r="A9" s="22" t="s">
        <v>41</v>
      </c>
      <c r="B9" s="29" t="s">
        <v>31</v>
      </c>
      <c r="C9" s="25" t="s">
        <v>32</v>
      </c>
      <c r="D9" s="24" t="s">
        <v>789</v>
      </c>
      <c r="E9" s="24" t="s">
        <v>800</v>
      </c>
      <c r="F9" s="24"/>
      <c r="G9" s="24"/>
      <c r="H9" s="207"/>
      <c r="I9" s="207"/>
      <c r="J9" s="196" t="e">
        <f t="shared" ca="1" si="0"/>
        <v>#NUM!</v>
      </c>
      <c r="K9" s="24" t="s">
        <v>786</v>
      </c>
      <c r="L9" s="24" t="s">
        <v>770</v>
      </c>
      <c r="M9" s="29" t="s">
        <v>42</v>
      </c>
      <c r="N9" s="29"/>
      <c r="O9" s="29"/>
      <c r="P9" s="24" t="s">
        <v>732</v>
      </c>
      <c r="Q9" s="24">
        <v>1</v>
      </c>
      <c r="R9" s="25" t="s">
        <v>730</v>
      </c>
      <c r="S9" s="25" t="s">
        <v>43</v>
      </c>
      <c r="T9" s="196" t="e">
        <f t="shared" ca="1" si="1"/>
        <v>#NUM!</v>
      </c>
      <c r="U9" s="25">
        <v>3400</v>
      </c>
      <c r="V9" s="25">
        <v>7500</v>
      </c>
      <c r="W9" s="25">
        <v>0.4</v>
      </c>
      <c r="X9" s="26"/>
      <c r="Y9" s="26"/>
      <c r="Z9" s="26"/>
      <c r="AA9" s="26"/>
      <c r="AB9" s="26"/>
      <c r="AC9" s="27"/>
    </row>
    <row r="10" spans="1:29">
      <c r="A10" s="22" t="s">
        <v>44</v>
      </c>
      <c r="B10" s="29" t="s">
        <v>31</v>
      </c>
      <c r="C10" s="25" t="s">
        <v>32</v>
      </c>
      <c r="D10" s="24" t="s">
        <v>789</v>
      </c>
      <c r="E10" s="24" t="s">
        <v>800</v>
      </c>
      <c r="F10" s="24"/>
      <c r="G10" s="24"/>
      <c r="H10" s="207"/>
      <c r="I10" s="207"/>
      <c r="J10" s="196" t="e">
        <f t="shared" ca="1" si="0"/>
        <v>#NUM!</v>
      </c>
      <c r="K10" s="24" t="s">
        <v>786</v>
      </c>
      <c r="L10" s="24" t="s">
        <v>770</v>
      </c>
      <c r="M10" s="29" t="s">
        <v>45</v>
      </c>
      <c r="N10" s="29"/>
      <c r="O10" s="29"/>
      <c r="P10" s="24" t="s">
        <v>732</v>
      </c>
      <c r="Q10" s="24">
        <v>1</v>
      </c>
      <c r="R10" s="25" t="s">
        <v>730</v>
      </c>
      <c r="S10" s="25" t="s">
        <v>46</v>
      </c>
      <c r="T10" s="196" t="e">
        <f t="shared" ca="1" si="1"/>
        <v>#NUM!</v>
      </c>
      <c r="U10" s="25">
        <v>3400</v>
      </c>
      <c r="V10" s="25">
        <v>7500</v>
      </c>
      <c r="W10" s="25">
        <v>0.4</v>
      </c>
      <c r="X10" s="26"/>
      <c r="Y10" s="26"/>
      <c r="Z10" s="26"/>
      <c r="AA10" s="26"/>
      <c r="AB10" s="26"/>
      <c r="AC10" s="27"/>
    </row>
    <row r="11" spans="1:29">
      <c r="A11" s="22" t="s">
        <v>47</v>
      </c>
      <c r="B11" s="29" t="s">
        <v>31</v>
      </c>
      <c r="C11" s="25" t="s">
        <v>32</v>
      </c>
      <c r="D11" s="24" t="s">
        <v>789</v>
      </c>
      <c r="E11" s="24" t="s">
        <v>800</v>
      </c>
      <c r="F11" s="24"/>
      <c r="G11" s="24"/>
      <c r="H11" s="207"/>
      <c r="I11" s="207"/>
      <c r="J11" s="196" t="e">
        <f t="shared" ca="1" si="0"/>
        <v>#NUM!</v>
      </c>
      <c r="K11" s="24" t="s">
        <v>786</v>
      </c>
      <c r="L11" s="24" t="s">
        <v>770</v>
      </c>
      <c r="M11" s="29" t="s">
        <v>48</v>
      </c>
      <c r="N11" s="29"/>
      <c r="O11" s="29"/>
      <c r="P11" s="24" t="s">
        <v>732</v>
      </c>
      <c r="Q11" s="24">
        <v>1</v>
      </c>
      <c r="R11" s="25" t="s">
        <v>730</v>
      </c>
      <c r="S11" s="25" t="s">
        <v>49</v>
      </c>
      <c r="T11" s="196" t="e">
        <f t="shared" ca="1" si="1"/>
        <v>#NUM!</v>
      </c>
      <c r="U11" s="25">
        <v>3400</v>
      </c>
      <c r="V11" s="25">
        <v>7500</v>
      </c>
      <c r="W11" s="25">
        <v>0.4</v>
      </c>
      <c r="X11" s="26"/>
      <c r="Y11" s="26"/>
      <c r="Z11" s="26"/>
      <c r="AA11" s="26"/>
      <c r="AB11" s="26"/>
      <c r="AC11" s="27"/>
    </row>
    <row r="12" spans="1:29">
      <c r="A12" s="22" t="s">
        <v>50</v>
      </c>
      <c r="B12" s="29" t="s">
        <v>31</v>
      </c>
      <c r="C12" s="25" t="s">
        <v>32</v>
      </c>
      <c r="D12" s="24" t="s">
        <v>789</v>
      </c>
      <c r="E12" s="24" t="s">
        <v>800</v>
      </c>
      <c r="F12" s="24"/>
      <c r="G12" s="24"/>
      <c r="H12" s="207"/>
      <c r="I12" s="207"/>
      <c r="J12" s="196" t="e">
        <f t="shared" ca="1" si="0"/>
        <v>#NUM!</v>
      </c>
      <c r="K12" s="24" t="s">
        <v>786</v>
      </c>
      <c r="L12" s="24" t="s">
        <v>770</v>
      </c>
      <c r="M12" s="29" t="s">
        <v>51</v>
      </c>
      <c r="N12" s="29"/>
      <c r="O12" s="29"/>
      <c r="P12" s="24" t="s">
        <v>732</v>
      </c>
      <c r="Q12" s="24">
        <v>1</v>
      </c>
      <c r="R12" s="25" t="s">
        <v>52</v>
      </c>
      <c r="S12" s="25" t="s">
        <v>53</v>
      </c>
      <c r="T12" s="196" t="e">
        <f t="shared" ca="1" si="1"/>
        <v>#NUM!</v>
      </c>
      <c r="U12" s="25">
        <v>3400</v>
      </c>
      <c r="V12" s="25">
        <v>7500</v>
      </c>
      <c r="W12" s="25">
        <v>0.4</v>
      </c>
      <c r="X12" s="26"/>
      <c r="Y12" s="26"/>
      <c r="Z12" s="26"/>
      <c r="AA12" s="26"/>
      <c r="AB12" s="26"/>
      <c r="AC12" s="27"/>
    </row>
    <row r="13" spans="1:29">
      <c r="A13" s="22" t="s">
        <v>54</v>
      </c>
      <c r="B13" s="29" t="s">
        <v>31</v>
      </c>
      <c r="C13" s="25" t="s">
        <v>32</v>
      </c>
      <c r="D13" s="24" t="s">
        <v>789</v>
      </c>
      <c r="E13" s="24" t="s">
        <v>800</v>
      </c>
      <c r="F13" s="24"/>
      <c r="G13" s="24"/>
      <c r="H13" s="207"/>
      <c r="I13" s="207"/>
      <c r="J13" s="196" t="e">
        <f t="shared" ca="1" si="0"/>
        <v>#NUM!</v>
      </c>
      <c r="K13" s="24" t="s">
        <v>786</v>
      </c>
      <c r="L13" s="24" t="s">
        <v>770</v>
      </c>
      <c r="M13" s="29" t="s">
        <v>55</v>
      </c>
      <c r="N13" s="29"/>
      <c r="O13" s="29"/>
      <c r="P13" s="24" t="s">
        <v>732</v>
      </c>
      <c r="Q13" s="24">
        <v>1</v>
      </c>
      <c r="R13" s="25" t="s">
        <v>730</v>
      </c>
      <c r="S13" s="25" t="s">
        <v>56</v>
      </c>
      <c r="T13" s="196" t="e">
        <f t="shared" ca="1" si="1"/>
        <v>#NUM!</v>
      </c>
      <c r="U13" s="25">
        <v>3400</v>
      </c>
      <c r="V13" s="25">
        <v>7500</v>
      </c>
      <c r="W13" s="25">
        <v>0.4</v>
      </c>
      <c r="X13" s="26"/>
      <c r="Y13" s="26"/>
      <c r="Z13" s="26"/>
      <c r="AA13" s="26"/>
      <c r="AB13" s="26"/>
      <c r="AC13" s="27"/>
    </row>
    <row r="14" spans="1:29">
      <c r="A14" s="22" t="s">
        <v>57</v>
      </c>
      <c r="B14" s="29" t="s">
        <v>31</v>
      </c>
      <c r="C14" s="25" t="s">
        <v>32</v>
      </c>
      <c r="D14" s="24" t="s">
        <v>789</v>
      </c>
      <c r="E14" s="24" t="s">
        <v>800</v>
      </c>
      <c r="F14" s="24"/>
      <c r="G14" s="24"/>
      <c r="H14" s="207"/>
      <c r="I14" s="207"/>
      <c r="J14" s="196" t="e">
        <f t="shared" ca="1" si="0"/>
        <v>#NUM!</v>
      </c>
      <c r="K14" s="24" t="s">
        <v>786</v>
      </c>
      <c r="L14" s="24" t="s">
        <v>770</v>
      </c>
      <c r="M14" s="29" t="s">
        <v>58</v>
      </c>
      <c r="N14" s="29"/>
      <c r="O14" s="29"/>
      <c r="P14" s="24" t="s">
        <v>732</v>
      </c>
      <c r="Q14" s="24">
        <v>1</v>
      </c>
      <c r="R14" s="25" t="s">
        <v>730</v>
      </c>
      <c r="S14" s="25" t="s">
        <v>59</v>
      </c>
      <c r="T14" s="196" t="e">
        <f t="shared" ca="1" si="1"/>
        <v>#NUM!</v>
      </c>
      <c r="U14" s="25">
        <v>3400</v>
      </c>
      <c r="V14" s="25">
        <v>7500</v>
      </c>
      <c r="W14" s="25">
        <v>0.4</v>
      </c>
      <c r="X14" s="26"/>
      <c r="Y14" s="26"/>
      <c r="Z14" s="26"/>
      <c r="AA14" s="26"/>
      <c r="AB14" s="26"/>
      <c r="AC14" s="27"/>
    </row>
    <row r="15" spans="1:29">
      <c r="A15" s="22" t="s">
        <v>60</v>
      </c>
      <c r="B15" s="29" t="s">
        <v>61</v>
      </c>
      <c r="C15" s="25" t="s">
        <v>62</v>
      </c>
      <c r="D15" s="24" t="s">
        <v>789</v>
      </c>
      <c r="E15" s="24" t="s">
        <v>800</v>
      </c>
      <c r="F15" s="24"/>
      <c r="G15" s="24"/>
      <c r="H15" s="207"/>
      <c r="I15" s="207"/>
      <c r="J15" s="196" t="e">
        <f t="shared" ca="1" si="0"/>
        <v>#NUM!</v>
      </c>
      <c r="K15" s="24" t="s">
        <v>786</v>
      </c>
      <c r="L15" s="24" t="s">
        <v>770</v>
      </c>
      <c r="M15" s="29" t="s">
        <v>63</v>
      </c>
      <c r="N15" s="29" t="s">
        <v>64</v>
      </c>
      <c r="O15" s="29"/>
      <c r="P15" s="24" t="s">
        <v>732</v>
      </c>
      <c r="Q15" s="24">
        <v>1</v>
      </c>
      <c r="R15" s="25" t="s">
        <v>730</v>
      </c>
      <c r="S15" s="25" t="s">
        <v>66</v>
      </c>
      <c r="T15" s="196" t="e">
        <f t="shared" ca="1" si="1"/>
        <v>#NUM!</v>
      </c>
      <c r="U15" s="30"/>
      <c r="V15" s="30"/>
      <c r="W15" s="30"/>
      <c r="X15" s="26"/>
      <c r="Y15" s="26"/>
      <c r="Z15" s="26"/>
      <c r="AA15" s="26"/>
      <c r="AB15" s="26"/>
      <c r="AC15" s="27"/>
    </row>
    <row r="16" spans="1:29">
      <c r="A16" s="22" t="s">
        <v>67</v>
      </c>
      <c r="B16" s="29" t="s">
        <v>68</v>
      </c>
      <c r="C16" s="25" t="s">
        <v>69</v>
      </c>
      <c r="D16" s="24" t="s">
        <v>789</v>
      </c>
      <c r="E16" s="24" t="s">
        <v>800</v>
      </c>
      <c r="F16" s="25">
        <v>16</v>
      </c>
      <c r="G16" s="24" t="s">
        <v>1127</v>
      </c>
      <c r="H16" s="207">
        <v>42377</v>
      </c>
      <c r="I16" s="207">
        <v>43107</v>
      </c>
      <c r="J16" s="196">
        <f t="shared" ca="1" si="0"/>
        <v>20</v>
      </c>
      <c r="K16" s="25" t="s">
        <v>785</v>
      </c>
      <c r="L16" s="24" t="s">
        <v>770</v>
      </c>
      <c r="M16" s="29" t="s">
        <v>70</v>
      </c>
      <c r="N16" s="29"/>
      <c r="O16" s="29"/>
      <c r="P16" s="24" t="s">
        <v>732</v>
      </c>
      <c r="Q16" s="24">
        <v>1</v>
      </c>
      <c r="R16" s="25" t="s">
        <v>23</v>
      </c>
      <c r="S16" s="25" t="s">
        <v>71</v>
      </c>
      <c r="T16" s="196">
        <f t="shared" ca="1" si="1"/>
        <v>20</v>
      </c>
      <c r="U16" s="70">
        <v>3200</v>
      </c>
      <c r="V16" s="70">
        <v>5000</v>
      </c>
      <c r="W16" s="70">
        <v>0.4</v>
      </c>
      <c r="X16" s="97"/>
      <c r="Y16" s="97"/>
      <c r="Z16" s="97"/>
      <c r="AA16" s="26"/>
      <c r="AB16" s="26"/>
      <c r="AC16" s="27"/>
    </row>
    <row r="17" spans="1:29">
      <c r="A17" s="22" t="s">
        <v>72</v>
      </c>
      <c r="B17" s="29" t="s">
        <v>73</v>
      </c>
      <c r="C17" s="25" t="s">
        <v>74</v>
      </c>
      <c r="D17" s="24" t="s">
        <v>789</v>
      </c>
      <c r="E17" s="24" t="s">
        <v>800</v>
      </c>
      <c r="F17" s="24"/>
      <c r="G17" s="24"/>
      <c r="H17" s="207"/>
      <c r="I17" s="207"/>
      <c r="J17" s="196" t="e">
        <f t="shared" ca="1" si="0"/>
        <v>#NUM!</v>
      </c>
      <c r="K17" s="25" t="s">
        <v>786</v>
      </c>
      <c r="L17" s="24" t="s">
        <v>770</v>
      </c>
      <c r="M17" s="29" t="s">
        <v>75</v>
      </c>
      <c r="N17" s="29"/>
      <c r="O17" s="29"/>
      <c r="P17" s="24" t="s">
        <v>732</v>
      </c>
      <c r="Q17" s="24">
        <v>1</v>
      </c>
      <c r="R17" s="25" t="s">
        <v>730</v>
      </c>
      <c r="S17" s="25" t="s">
        <v>76</v>
      </c>
      <c r="T17" s="196" t="e">
        <f t="shared" ca="1" si="1"/>
        <v>#NUM!</v>
      </c>
      <c r="U17" s="25">
        <v>3800</v>
      </c>
      <c r="V17" s="25">
        <v>10000</v>
      </c>
      <c r="W17" s="25">
        <v>0.38</v>
      </c>
      <c r="X17" s="26"/>
      <c r="Y17" s="26"/>
      <c r="Z17" s="26"/>
      <c r="AA17" s="26"/>
      <c r="AB17" s="26"/>
      <c r="AC17" s="27"/>
    </row>
    <row r="18" spans="1:29">
      <c r="A18" s="22" t="s">
        <v>77</v>
      </c>
      <c r="B18" s="23" t="s">
        <v>78</v>
      </c>
      <c r="C18" s="24" t="s">
        <v>79</v>
      </c>
      <c r="D18" s="24" t="s">
        <v>789</v>
      </c>
      <c r="E18" s="24" t="s">
        <v>800</v>
      </c>
      <c r="F18" s="24"/>
      <c r="G18" s="24"/>
      <c r="H18" s="207"/>
      <c r="I18" s="207"/>
      <c r="J18" s="196" t="e">
        <f t="shared" ca="1" si="0"/>
        <v>#NUM!</v>
      </c>
      <c r="K18" s="24" t="s">
        <v>785</v>
      </c>
      <c r="L18" s="24" t="s">
        <v>770</v>
      </c>
      <c r="M18" s="23" t="s">
        <v>80</v>
      </c>
      <c r="N18" s="23"/>
      <c r="O18" s="23"/>
      <c r="P18" s="24" t="s">
        <v>732</v>
      </c>
      <c r="Q18" s="24">
        <v>1</v>
      </c>
      <c r="R18" s="25" t="s">
        <v>23</v>
      </c>
      <c r="S18" s="24" t="s">
        <v>81</v>
      </c>
      <c r="T18" s="196" t="e">
        <f t="shared" ca="1" si="1"/>
        <v>#NUM!</v>
      </c>
      <c r="U18" s="25">
        <v>2200</v>
      </c>
      <c r="V18" s="25">
        <v>2500</v>
      </c>
      <c r="W18" s="25">
        <v>0.4</v>
      </c>
      <c r="X18" s="26"/>
      <c r="Y18" s="26"/>
      <c r="Z18" s="26"/>
      <c r="AA18" s="26"/>
      <c r="AB18" s="26"/>
      <c r="AC18" s="27"/>
    </row>
    <row r="19" spans="1:29" s="192" customFormat="1">
      <c r="A19" s="186" t="s">
        <v>82</v>
      </c>
      <c r="B19" s="187" t="s">
        <v>83</v>
      </c>
      <c r="C19" s="188" t="s">
        <v>84</v>
      </c>
      <c r="D19" s="188" t="s">
        <v>789</v>
      </c>
      <c r="E19" s="188" t="s">
        <v>800</v>
      </c>
      <c r="F19" s="188"/>
      <c r="G19" s="188"/>
      <c r="H19" s="209"/>
      <c r="I19" s="209"/>
      <c r="J19" s="196" t="e">
        <f t="shared" ca="1" si="0"/>
        <v>#NUM!</v>
      </c>
      <c r="K19" s="188" t="s">
        <v>786</v>
      </c>
      <c r="L19" s="188" t="s">
        <v>770</v>
      </c>
      <c r="M19" s="187" t="s">
        <v>85</v>
      </c>
      <c r="N19" s="33"/>
      <c r="O19" s="33"/>
      <c r="P19" s="188" t="s">
        <v>734</v>
      </c>
      <c r="Q19" s="188">
        <v>1</v>
      </c>
      <c r="R19" s="188" t="s">
        <v>762</v>
      </c>
      <c r="S19" s="188" t="s">
        <v>86</v>
      </c>
      <c r="T19" s="201" t="e">
        <f t="shared" ca="1" si="1"/>
        <v>#NUM!</v>
      </c>
      <c r="U19" s="188"/>
      <c r="V19" s="188"/>
      <c r="W19" s="188"/>
      <c r="X19" s="190"/>
      <c r="Y19" s="190"/>
      <c r="Z19" s="190"/>
      <c r="AA19" s="190"/>
      <c r="AB19" s="190"/>
      <c r="AC19" s="191"/>
    </row>
    <row r="20" spans="1:29" s="192" customFormat="1">
      <c r="A20" s="186" t="s">
        <v>87</v>
      </c>
      <c r="B20" s="187" t="s">
        <v>83</v>
      </c>
      <c r="C20" s="188" t="s">
        <v>84</v>
      </c>
      <c r="D20" s="188" t="s">
        <v>789</v>
      </c>
      <c r="E20" s="188" t="s">
        <v>800</v>
      </c>
      <c r="F20" s="188"/>
      <c r="G20" s="188"/>
      <c r="H20" s="209"/>
      <c r="I20" s="209"/>
      <c r="J20" s="196" t="e">
        <f t="shared" ca="1" si="0"/>
        <v>#NUM!</v>
      </c>
      <c r="K20" s="188" t="s">
        <v>786</v>
      </c>
      <c r="L20" s="188" t="s">
        <v>770</v>
      </c>
      <c r="M20" s="187" t="s">
        <v>85</v>
      </c>
      <c r="N20" s="33"/>
      <c r="O20" s="33"/>
      <c r="P20" s="188" t="s">
        <v>734</v>
      </c>
      <c r="Q20" s="188">
        <v>1</v>
      </c>
      <c r="R20" s="188" t="s">
        <v>762</v>
      </c>
      <c r="S20" s="188" t="s">
        <v>88</v>
      </c>
      <c r="T20" s="201" t="e">
        <f t="shared" ca="1" si="1"/>
        <v>#NUM!</v>
      </c>
      <c r="U20" s="188"/>
      <c r="V20" s="188"/>
      <c r="W20" s="188"/>
      <c r="X20" s="190"/>
      <c r="Y20" s="190"/>
      <c r="Z20" s="190"/>
      <c r="AA20" s="190"/>
      <c r="AB20" s="190"/>
      <c r="AC20" s="191"/>
    </row>
    <row r="21" spans="1:29" s="192" customFormat="1">
      <c r="A21" s="186" t="s">
        <v>89</v>
      </c>
      <c r="B21" s="187" t="s">
        <v>83</v>
      </c>
      <c r="C21" s="188" t="s">
        <v>84</v>
      </c>
      <c r="D21" s="188" t="s">
        <v>789</v>
      </c>
      <c r="E21" s="188" t="s">
        <v>800</v>
      </c>
      <c r="F21" s="188"/>
      <c r="G21" s="188"/>
      <c r="H21" s="209"/>
      <c r="I21" s="209"/>
      <c r="J21" s="196" t="e">
        <f t="shared" ca="1" si="0"/>
        <v>#NUM!</v>
      </c>
      <c r="K21" s="188" t="s">
        <v>786</v>
      </c>
      <c r="L21" s="188" t="s">
        <v>770</v>
      </c>
      <c r="M21" s="187" t="s">
        <v>85</v>
      </c>
      <c r="N21" s="33"/>
      <c r="O21" s="33"/>
      <c r="P21" s="189" t="s">
        <v>732</v>
      </c>
      <c r="Q21" s="188">
        <v>1</v>
      </c>
      <c r="R21" s="188" t="s">
        <v>23</v>
      </c>
      <c r="S21" s="188" t="s">
        <v>90</v>
      </c>
      <c r="T21" s="201" t="e">
        <f t="shared" ca="1" si="1"/>
        <v>#NUM!</v>
      </c>
      <c r="U21" s="188"/>
      <c r="V21" s="188"/>
      <c r="W21" s="188"/>
      <c r="X21" s="190"/>
      <c r="Y21" s="190"/>
      <c r="Z21" s="190"/>
      <c r="AA21" s="190"/>
      <c r="AB21" s="190"/>
      <c r="AC21" s="191"/>
    </row>
    <row r="22" spans="1:29" s="192" customFormat="1">
      <c r="A22" s="186" t="s">
        <v>91</v>
      </c>
      <c r="B22" s="187" t="s">
        <v>83</v>
      </c>
      <c r="C22" s="188" t="s">
        <v>84</v>
      </c>
      <c r="D22" s="188" t="s">
        <v>789</v>
      </c>
      <c r="E22" s="188" t="s">
        <v>800</v>
      </c>
      <c r="F22" s="188"/>
      <c r="G22" s="188"/>
      <c r="H22" s="209"/>
      <c r="I22" s="209"/>
      <c r="J22" s="196" t="e">
        <f t="shared" ca="1" si="0"/>
        <v>#NUM!</v>
      </c>
      <c r="K22" s="188" t="s">
        <v>786</v>
      </c>
      <c r="L22" s="188" t="s">
        <v>770</v>
      </c>
      <c r="M22" s="187" t="s">
        <v>92</v>
      </c>
      <c r="N22" s="187"/>
      <c r="O22" s="187"/>
      <c r="P22" s="189" t="s">
        <v>732</v>
      </c>
      <c r="Q22" s="188">
        <v>1</v>
      </c>
      <c r="R22" s="188" t="s">
        <v>730</v>
      </c>
      <c r="S22" s="188" t="s">
        <v>93</v>
      </c>
      <c r="T22" s="196" t="e">
        <f t="shared" ca="1" si="1"/>
        <v>#NUM!</v>
      </c>
      <c r="U22" s="188"/>
      <c r="V22" s="188"/>
      <c r="W22" s="188"/>
      <c r="X22" s="190"/>
      <c r="Y22" s="190"/>
      <c r="Z22" s="190"/>
      <c r="AA22" s="190"/>
      <c r="AB22" s="190"/>
      <c r="AC22" s="191"/>
    </row>
    <row r="23" spans="1:29" s="192" customFormat="1">
      <c r="A23" s="186" t="s">
        <v>94</v>
      </c>
      <c r="B23" s="187" t="s">
        <v>83</v>
      </c>
      <c r="C23" s="188" t="s">
        <v>84</v>
      </c>
      <c r="D23" s="188" t="s">
        <v>789</v>
      </c>
      <c r="E23" s="188" t="s">
        <v>800</v>
      </c>
      <c r="F23" s="188"/>
      <c r="G23" s="188"/>
      <c r="H23" s="209"/>
      <c r="I23" s="209"/>
      <c r="J23" s="196" t="e">
        <f t="shared" ca="1" si="0"/>
        <v>#NUM!</v>
      </c>
      <c r="K23" s="188" t="s">
        <v>786</v>
      </c>
      <c r="L23" s="188" t="s">
        <v>770</v>
      </c>
      <c r="M23" s="187" t="s">
        <v>95</v>
      </c>
      <c r="N23" s="187"/>
      <c r="O23" s="187"/>
      <c r="P23" s="189" t="s">
        <v>732</v>
      </c>
      <c r="Q23" s="188">
        <v>1</v>
      </c>
      <c r="R23" s="188" t="s">
        <v>730</v>
      </c>
      <c r="S23" s="188" t="s">
        <v>96</v>
      </c>
      <c r="T23" s="196" t="e">
        <f ca="1">DATEDIF(TODAY(),I23,"M")</f>
        <v>#NUM!</v>
      </c>
      <c r="U23" s="188"/>
      <c r="V23" s="188"/>
      <c r="W23" s="188"/>
      <c r="X23" s="190"/>
      <c r="Y23" s="190"/>
      <c r="Z23" s="190"/>
      <c r="AA23" s="190"/>
      <c r="AB23" s="190"/>
      <c r="AC23" s="191"/>
    </row>
    <row r="24" spans="1:29" s="192" customFormat="1">
      <c r="A24" s="186" t="s">
        <v>97</v>
      </c>
      <c r="B24" s="187" t="s">
        <v>83</v>
      </c>
      <c r="C24" s="188" t="s">
        <v>84</v>
      </c>
      <c r="D24" s="188" t="s">
        <v>789</v>
      </c>
      <c r="E24" s="188" t="s">
        <v>800</v>
      </c>
      <c r="F24" s="188"/>
      <c r="G24" s="188"/>
      <c r="H24" s="209"/>
      <c r="I24" s="209"/>
      <c r="J24" s="196" t="e">
        <f t="shared" ca="1" si="0"/>
        <v>#NUM!</v>
      </c>
      <c r="K24" s="188" t="s">
        <v>786</v>
      </c>
      <c r="L24" s="188" t="s">
        <v>770</v>
      </c>
      <c r="M24" s="187" t="s">
        <v>98</v>
      </c>
      <c r="N24" s="187" t="s">
        <v>99</v>
      </c>
      <c r="O24" s="187" t="s">
        <v>100</v>
      </c>
      <c r="P24" s="189" t="s">
        <v>732</v>
      </c>
      <c r="Q24" s="188">
        <v>1</v>
      </c>
      <c r="R24" s="188" t="s">
        <v>730</v>
      </c>
      <c r="S24" s="188" t="s">
        <v>101</v>
      </c>
      <c r="T24" s="196" t="e">
        <f t="shared" ca="1" si="1"/>
        <v>#NUM!</v>
      </c>
      <c r="U24" s="188"/>
      <c r="V24" s="188"/>
      <c r="W24" s="188"/>
      <c r="X24" s="190"/>
      <c r="Y24" s="190"/>
      <c r="Z24" s="190"/>
      <c r="AA24" s="190"/>
      <c r="AB24" s="190"/>
      <c r="AC24" s="191"/>
    </row>
    <row r="25" spans="1:29" s="192" customFormat="1">
      <c r="A25" s="186" t="s">
        <v>102</v>
      </c>
      <c r="B25" s="187" t="s">
        <v>83</v>
      </c>
      <c r="C25" s="188" t="s">
        <v>84</v>
      </c>
      <c r="D25" s="188" t="s">
        <v>789</v>
      </c>
      <c r="E25" s="188" t="s">
        <v>800</v>
      </c>
      <c r="F25" s="188"/>
      <c r="G25" s="188"/>
      <c r="H25" s="209"/>
      <c r="I25" s="209"/>
      <c r="J25" s="196" t="e">
        <f t="shared" ca="1" si="0"/>
        <v>#NUM!</v>
      </c>
      <c r="K25" s="188" t="s">
        <v>786</v>
      </c>
      <c r="L25" s="188" t="s">
        <v>770</v>
      </c>
      <c r="M25" s="187" t="s">
        <v>103</v>
      </c>
      <c r="N25" s="187"/>
      <c r="O25" s="187"/>
      <c r="P25" s="189" t="s">
        <v>732</v>
      </c>
      <c r="Q25" s="188">
        <v>1</v>
      </c>
      <c r="R25" s="188" t="s">
        <v>23</v>
      </c>
      <c r="S25" s="188" t="s">
        <v>104</v>
      </c>
      <c r="T25" s="196" t="e">
        <f ca="1">DATEDIF(TODAY(),I25,"M")</f>
        <v>#NUM!</v>
      </c>
      <c r="U25" s="188"/>
      <c r="V25" s="188"/>
      <c r="W25" s="188"/>
      <c r="X25" s="190"/>
      <c r="Y25" s="190"/>
      <c r="Z25" s="190"/>
      <c r="AA25" s="190"/>
      <c r="AB25" s="190"/>
      <c r="AC25" s="191"/>
    </row>
    <row r="26" spans="1:29" s="192" customFormat="1">
      <c r="A26" s="186" t="s">
        <v>105</v>
      </c>
      <c r="B26" s="187" t="s">
        <v>83</v>
      </c>
      <c r="C26" s="188" t="s">
        <v>84</v>
      </c>
      <c r="D26" s="188" t="s">
        <v>789</v>
      </c>
      <c r="E26" s="188" t="s">
        <v>800</v>
      </c>
      <c r="F26" s="188"/>
      <c r="G26" s="188"/>
      <c r="H26" s="209"/>
      <c r="I26" s="209"/>
      <c r="J26" s="196" t="e">
        <f t="shared" ca="1" si="0"/>
        <v>#NUM!</v>
      </c>
      <c r="K26" s="188" t="s">
        <v>786</v>
      </c>
      <c r="L26" s="188" t="s">
        <v>770</v>
      </c>
      <c r="M26" s="187" t="s">
        <v>106</v>
      </c>
      <c r="N26" s="187"/>
      <c r="O26" s="187"/>
      <c r="P26" s="189" t="s">
        <v>732</v>
      </c>
      <c r="Q26" s="188">
        <v>1</v>
      </c>
      <c r="R26" s="188" t="s">
        <v>730</v>
      </c>
      <c r="S26" s="188" t="s">
        <v>107</v>
      </c>
      <c r="T26" s="196" t="e">
        <f t="shared" ca="1" si="1"/>
        <v>#NUM!</v>
      </c>
      <c r="U26" s="188"/>
      <c r="V26" s="188"/>
      <c r="W26" s="188"/>
      <c r="X26" s="190"/>
      <c r="Y26" s="190"/>
      <c r="Z26" s="190"/>
      <c r="AA26" s="190"/>
      <c r="AB26" s="190"/>
      <c r="AC26" s="191"/>
    </row>
    <row r="27" spans="1:29">
      <c r="A27" s="22" t="s">
        <v>108</v>
      </c>
      <c r="B27" s="29" t="s">
        <v>109</v>
      </c>
      <c r="C27" s="25" t="s">
        <v>110</v>
      </c>
      <c r="D27" s="24" t="s">
        <v>789</v>
      </c>
      <c r="E27" s="24" t="s">
        <v>800</v>
      </c>
      <c r="F27" s="25">
        <v>16</v>
      </c>
      <c r="G27" s="24"/>
      <c r="H27" s="207"/>
      <c r="I27" s="207"/>
      <c r="J27" s="196" t="e">
        <f t="shared" ca="1" si="0"/>
        <v>#NUM!</v>
      </c>
      <c r="K27" s="25" t="s">
        <v>785</v>
      </c>
      <c r="L27" s="24" t="s">
        <v>770</v>
      </c>
      <c r="M27" s="29" t="s">
        <v>111</v>
      </c>
      <c r="N27" s="29"/>
      <c r="O27" s="29"/>
      <c r="P27" s="24" t="s">
        <v>733</v>
      </c>
      <c r="Q27" s="24">
        <v>1</v>
      </c>
      <c r="R27" s="25" t="s">
        <v>791</v>
      </c>
      <c r="S27" s="31" t="s">
        <v>112</v>
      </c>
      <c r="T27" s="196" t="e">
        <f t="shared" ca="1" si="1"/>
        <v>#NUM!</v>
      </c>
      <c r="U27" s="25">
        <v>2200</v>
      </c>
      <c r="V27" s="25">
        <v>2500</v>
      </c>
      <c r="W27" s="25">
        <v>0.38</v>
      </c>
      <c r="X27" s="184"/>
      <c r="Y27" s="97"/>
      <c r="Z27" s="97"/>
      <c r="AA27" s="26"/>
      <c r="AB27" s="26"/>
      <c r="AC27" s="27"/>
    </row>
    <row r="28" spans="1:29">
      <c r="A28" s="22" t="s">
        <v>113</v>
      </c>
      <c r="B28" s="29" t="s">
        <v>109</v>
      </c>
      <c r="C28" s="25" t="s">
        <v>110</v>
      </c>
      <c r="D28" s="24" t="s">
        <v>789</v>
      </c>
      <c r="E28" s="24" t="s">
        <v>800</v>
      </c>
      <c r="F28" s="25">
        <v>16</v>
      </c>
      <c r="G28" s="24"/>
      <c r="H28" s="207"/>
      <c r="I28" s="207"/>
      <c r="J28" s="196" t="e">
        <f t="shared" ca="1" si="0"/>
        <v>#NUM!</v>
      </c>
      <c r="K28" s="25" t="s">
        <v>785</v>
      </c>
      <c r="L28" s="24" t="s">
        <v>770</v>
      </c>
      <c r="M28" s="29" t="s">
        <v>114</v>
      </c>
      <c r="N28" s="29"/>
      <c r="O28" s="29"/>
      <c r="P28" s="72" t="s">
        <v>732</v>
      </c>
      <c r="Q28" s="24">
        <v>1</v>
      </c>
      <c r="R28" s="25" t="s">
        <v>23</v>
      </c>
      <c r="S28" s="25" t="s">
        <v>115</v>
      </c>
      <c r="T28" s="196" t="e">
        <f t="shared" ca="1" si="1"/>
        <v>#NUM!</v>
      </c>
      <c r="U28" s="25">
        <v>800</v>
      </c>
      <c r="V28" s="25">
        <v>1000</v>
      </c>
      <c r="W28" s="25">
        <v>0.38</v>
      </c>
      <c r="X28" s="184"/>
      <c r="Y28" s="97"/>
      <c r="Z28" s="97"/>
      <c r="AA28" s="26"/>
      <c r="AB28" s="26"/>
      <c r="AC28" s="27"/>
    </row>
    <row r="29" spans="1:29">
      <c r="A29" s="22" t="s">
        <v>116</v>
      </c>
      <c r="B29" s="23" t="s">
        <v>117</v>
      </c>
      <c r="C29" s="24" t="s">
        <v>118</v>
      </c>
      <c r="D29" s="24" t="s">
        <v>789</v>
      </c>
      <c r="E29" s="24" t="s">
        <v>800</v>
      </c>
      <c r="F29" s="24"/>
      <c r="G29" s="24"/>
      <c r="H29" s="207"/>
      <c r="I29" s="207"/>
      <c r="J29" s="196" t="e">
        <f t="shared" ca="1" si="0"/>
        <v>#NUM!</v>
      </c>
      <c r="K29" s="24" t="s">
        <v>785</v>
      </c>
      <c r="L29" s="24" t="s">
        <v>770</v>
      </c>
      <c r="M29" s="23" t="s">
        <v>119</v>
      </c>
      <c r="N29" s="23"/>
      <c r="O29" s="23"/>
      <c r="P29" s="24" t="s">
        <v>733</v>
      </c>
      <c r="Q29" s="24">
        <v>1</v>
      </c>
      <c r="R29" s="25" t="s">
        <v>791</v>
      </c>
      <c r="S29" s="28" t="s">
        <v>120</v>
      </c>
      <c r="T29" s="196" t="e">
        <f t="shared" ca="1" si="1"/>
        <v>#NUM!</v>
      </c>
      <c r="U29" s="25">
        <v>1800</v>
      </c>
      <c r="V29" s="25">
        <v>1300</v>
      </c>
      <c r="W29" s="25">
        <v>0.4</v>
      </c>
      <c r="X29" s="26"/>
      <c r="Y29" s="26"/>
      <c r="Z29" s="26"/>
      <c r="AA29" s="26"/>
      <c r="AB29" s="26"/>
      <c r="AC29" s="27"/>
    </row>
    <row r="30" spans="1:29">
      <c r="A30" s="22" t="s">
        <v>121</v>
      </c>
      <c r="B30" s="23" t="s">
        <v>122</v>
      </c>
      <c r="C30" s="24" t="s">
        <v>123</v>
      </c>
      <c r="D30" s="24" t="s">
        <v>790</v>
      </c>
      <c r="E30" s="24" t="s">
        <v>800</v>
      </c>
      <c r="F30" s="24"/>
      <c r="G30" s="24"/>
      <c r="H30" s="207"/>
      <c r="I30" s="207"/>
      <c r="J30" s="196" t="e">
        <f t="shared" ca="1" si="0"/>
        <v>#NUM!</v>
      </c>
      <c r="K30" s="24" t="s">
        <v>785</v>
      </c>
      <c r="L30" s="24" t="s">
        <v>770</v>
      </c>
      <c r="M30" s="23" t="s">
        <v>124</v>
      </c>
      <c r="N30" s="23"/>
      <c r="O30" s="23"/>
      <c r="P30" s="72" t="s">
        <v>732</v>
      </c>
      <c r="Q30" s="24">
        <v>1</v>
      </c>
      <c r="R30" s="25" t="s">
        <v>730</v>
      </c>
      <c r="S30" s="24" t="s">
        <v>125</v>
      </c>
      <c r="T30" s="196" t="e">
        <f ca="1">DATEDIF(TODAY(),I30,"M")</f>
        <v>#NUM!</v>
      </c>
      <c r="U30" s="37">
        <v>1500</v>
      </c>
      <c r="V30" s="37"/>
      <c r="W30" s="37">
        <v>0.4</v>
      </c>
      <c r="X30" s="97"/>
      <c r="Y30" s="97"/>
      <c r="Z30" s="97"/>
      <c r="AA30" s="26"/>
      <c r="AB30" s="26"/>
      <c r="AC30" s="27"/>
    </row>
    <row r="31" spans="1:29">
      <c r="A31" s="68" t="s">
        <v>126</v>
      </c>
      <c r="B31" s="33" t="s">
        <v>127</v>
      </c>
      <c r="C31" s="32" t="s">
        <v>128</v>
      </c>
      <c r="D31" s="32" t="s">
        <v>789</v>
      </c>
      <c r="E31" s="32" t="s">
        <v>800</v>
      </c>
      <c r="F31" s="32"/>
      <c r="G31" s="32"/>
      <c r="H31" s="208"/>
      <c r="I31" s="208"/>
      <c r="J31" s="196" t="e">
        <f t="shared" ca="1" si="0"/>
        <v>#NUM!</v>
      </c>
      <c r="K31" s="32" t="s">
        <v>785</v>
      </c>
      <c r="L31" s="32" t="s">
        <v>770</v>
      </c>
      <c r="M31" s="33" t="s">
        <v>129</v>
      </c>
      <c r="N31" s="29"/>
      <c r="O31" s="29"/>
      <c r="P31" s="32" t="s">
        <v>732</v>
      </c>
      <c r="Q31" s="32">
        <v>1</v>
      </c>
      <c r="R31" s="32" t="s">
        <v>23</v>
      </c>
      <c r="S31" s="32" t="s">
        <v>130</v>
      </c>
      <c r="T31" s="196" t="e">
        <f t="shared" ca="1" si="1"/>
        <v>#NUM!</v>
      </c>
      <c r="U31" s="32"/>
      <c r="V31" s="32"/>
      <c r="W31" s="32"/>
      <c r="X31" s="26"/>
      <c r="Y31" s="26"/>
      <c r="Z31" s="26"/>
      <c r="AA31" s="26"/>
      <c r="AB31" s="26"/>
      <c r="AC31" s="27"/>
    </row>
    <row r="32" spans="1:29">
      <c r="A32" s="22" t="s">
        <v>131</v>
      </c>
      <c r="B32" s="29" t="s">
        <v>132</v>
      </c>
      <c r="C32" s="25" t="s">
        <v>133</v>
      </c>
      <c r="D32" s="25" t="s">
        <v>789</v>
      </c>
      <c r="E32" s="25" t="s">
        <v>800</v>
      </c>
      <c r="F32" s="25"/>
      <c r="G32" s="25"/>
      <c r="H32" s="210"/>
      <c r="I32" s="210"/>
      <c r="J32" s="196" t="e">
        <f t="shared" ca="1" si="0"/>
        <v>#NUM!</v>
      </c>
      <c r="K32" s="25" t="s">
        <v>785</v>
      </c>
      <c r="L32" s="24" t="s">
        <v>770</v>
      </c>
      <c r="M32" s="29" t="s">
        <v>134</v>
      </c>
      <c r="N32" s="29"/>
      <c r="O32" s="29"/>
      <c r="P32" s="25" t="s">
        <v>617</v>
      </c>
      <c r="Q32" s="24">
        <v>1</v>
      </c>
      <c r="R32" s="25" t="s">
        <v>741</v>
      </c>
      <c r="S32" s="25" t="s">
        <v>135</v>
      </c>
      <c r="T32" s="196" t="e">
        <f t="shared" ca="1" si="1"/>
        <v>#NUM!</v>
      </c>
      <c r="U32" s="70">
        <v>1900</v>
      </c>
      <c r="V32" s="70">
        <v>0</v>
      </c>
      <c r="W32" s="70">
        <v>0.4</v>
      </c>
      <c r="X32" s="26"/>
      <c r="Y32" s="26"/>
      <c r="Z32" s="26"/>
      <c r="AA32" s="26"/>
      <c r="AB32" s="26"/>
      <c r="AC32" s="27"/>
    </row>
    <row r="33" spans="1:29" s="192" customFormat="1">
      <c r="A33" s="186" t="s">
        <v>136</v>
      </c>
      <c r="B33" s="187" t="s">
        <v>137</v>
      </c>
      <c r="C33" s="188" t="s">
        <v>138</v>
      </c>
      <c r="D33" s="188" t="s">
        <v>789</v>
      </c>
      <c r="E33" s="188" t="s">
        <v>800</v>
      </c>
      <c r="F33" s="188"/>
      <c r="G33" s="188"/>
      <c r="H33" s="209"/>
      <c r="I33" s="209"/>
      <c r="J33" s="196" t="e">
        <f t="shared" ca="1" si="0"/>
        <v>#NUM!</v>
      </c>
      <c r="K33" s="188" t="s">
        <v>786</v>
      </c>
      <c r="L33" s="188" t="s">
        <v>770</v>
      </c>
      <c r="M33" s="187" t="s">
        <v>139</v>
      </c>
      <c r="N33" s="29"/>
      <c r="O33" s="29"/>
      <c r="P33" s="189" t="s">
        <v>732</v>
      </c>
      <c r="Q33" s="188">
        <v>1</v>
      </c>
      <c r="R33" s="188" t="s">
        <v>23</v>
      </c>
      <c r="S33" s="188" t="s">
        <v>140</v>
      </c>
      <c r="T33" s="201" t="e">
        <f t="shared" ca="1" si="1"/>
        <v>#NUM!</v>
      </c>
      <c r="U33" s="188"/>
      <c r="V33" s="188"/>
      <c r="W33" s="188"/>
      <c r="X33" s="190"/>
      <c r="Y33" s="190"/>
      <c r="Z33" s="190"/>
      <c r="AA33" s="190"/>
      <c r="AB33" s="190"/>
      <c r="AC33" s="191"/>
    </row>
    <row r="34" spans="1:29" s="192" customFormat="1">
      <c r="A34" s="186" t="s">
        <v>141</v>
      </c>
      <c r="B34" s="187" t="s">
        <v>142</v>
      </c>
      <c r="C34" s="188" t="s">
        <v>138</v>
      </c>
      <c r="D34" s="188" t="s">
        <v>789</v>
      </c>
      <c r="E34" s="188" t="s">
        <v>800</v>
      </c>
      <c r="F34" s="188"/>
      <c r="G34" s="188"/>
      <c r="H34" s="209"/>
      <c r="I34" s="209"/>
      <c r="J34" s="196" t="e">
        <f t="shared" ca="1" si="0"/>
        <v>#NUM!</v>
      </c>
      <c r="K34" s="188" t="s">
        <v>786</v>
      </c>
      <c r="L34" s="188" t="s">
        <v>770</v>
      </c>
      <c r="M34" s="187" t="s">
        <v>143</v>
      </c>
      <c r="N34" s="29"/>
      <c r="O34" s="29"/>
      <c r="P34" s="189" t="s">
        <v>732</v>
      </c>
      <c r="Q34" s="188">
        <v>1</v>
      </c>
      <c r="R34" s="188" t="s">
        <v>23</v>
      </c>
      <c r="S34" s="188" t="s">
        <v>144</v>
      </c>
      <c r="T34" s="201" t="e">
        <f ca="1">DATEDIF(TODAY(),I34,"M")</f>
        <v>#NUM!</v>
      </c>
      <c r="U34" s="188"/>
      <c r="V34" s="188"/>
      <c r="W34" s="188"/>
      <c r="X34" s="190"/>
      <c r="Y34" s="190"/>
      <c r="Z34" s="190"/>
      <c r="AA34" s="190"/>
      <c r="AB34" s="190"/>
      <c r="AC34" s="191"/>
    </row>
    <row r="35" spans="1:29" s="192" customFormat="1">
      <c r="A35" s="186" t="s">
        <v>145</v>
      </c>
      <c r="B35" s="187" t="s">
        <v>137</v>
      </c>
      <c r="C35" s="188" t="s">
        <v>138</v>
      </c>
      <c r="D35" s="188" t="s">
        <v>789</v>
      </c>
      <c r="E35" s="188" t="s">
        <v>800</v>
      </c>
      <c r="F35" s="188"/>
      <c r="G35" s="188"/>
      <c r="H35" s="209"/>
      <c r="I35" s="209"/>
      <c r="J35" s="196" t="e">
        <f t="shared" ca="1" si="0"/>
        <v>#NUM!</v>
      </c>
      <c r="K35" s="188" t="s">
        <v>786</v>
      </c>
      <c r="L35" s="188" t="s">
        <v>770</v>
      </c>
      <c r="M35" s="187" t="s">
        <v>146</v>
      </c>
      <c r="N35" s="29" t="s">
        <v>147</v>
      </c>
      <c r="O35" s="29"/>
      <c r="P35" s="189" t="s">
        <v>732</v>
      </c>
      <c r="Q35" s="188">
        <v>1</v>
      </c>
      <c r="R35" s="188" t="s">
        <v>52</v>
      </c>
      <c r="S35" s="188" t="s">
        <v>148</v>
      </c>
      <c r="T35" s="201" t="e">
        <f t="shared" ca="1" si="1"/>
        <v>#NUM!</v>
      </c>
      <c r="U35" s="188"/>
      <c r="V35" s="188"/>
      <c r="W35" s="188"/>
      <c r="X35" s="190"/>
      <c r="Y35" s="190"/>
      <c r="Z35" s="190"/>
      <c r="AA35" s="190"/>
      <c r="AB35" s="190"/>
      <c r="AC35" s="191"/>
    </row>
    <row r="36" spans="1:29" s="146" customFormat="1">
      <c r="A36" s="186" t="s">
        <v>151</v>
      </c>
      <c r="B36" s="187" t="s">
        <v>142</v>
      </c>
      <c r="C36" s="188" t="s">
        <v>138</v>
      </c>
      <c r="D36" s="188" t="s">
        <v>789</v>
      </c>
      <c r="E36" s="188" t="s">
        <v>800</v>
      </c>
      <c r="F36" s="188"/>
      <c r="G36" s="188"/>
      <c r="H36" s="209"/>
      <c r="I36" s="209"/>
      <c r="J36" s="196" t="e">
        <f t="shared" ca="1" si="0"/>
        <v>#NUM!</v>
      </c>
      <c r="K36" s="188" t="s">
        <v>786</v>
      </c>
      <c r="L36" s="188" t="s">
        <v>770</v>
      </c>
      <c r="M36" s="187" t="s">
        <v>152</v>
      </c>
      <c r="N36" s="187"/>
      <c r="O36" s="188"/>
      <c r="P36" s="189" t="s">
        <v>732</v>
      </c>
      <c r="Q36" s="188">
        <v>1</v>
      </c>
      <c r="R36" s="188" t="s">
        <v>23</v>
      </c>
      <c r="S36" s="188" t="s">
        <v>153</v>
      </c>
      <c r="T36" s="196" t="e">
        <f t="shared" ca="1" si="1"/>
        <v>#NUM!</v>
      </c>
      <c r="U36" s="188"/>
      <c r="V36" s="188"/>
      <c r="W36" s="188"/>
      <c r="X36" s="190"/>
      <c r="Y36" s="190"/>
      <c r="Z36" s="190"/>
      <c r="AA36" s="190"/>
      <c r="AB36" s="190"/>
      <c r="AC36" s="191"/>
    </row>
    <row r="37" spans="1:29" s="192" customFormat="1">
      <c r="A37" s="186" t="s">
        <v>154</v>
      </c>
      <c r="B37" s="187" t="s">
        <v>149</v>
      </c>
      <c r="C37" s="188" t="s">
        <v>138</v>
      </c>
      <c r="D37" s="188" t="s">
        <v>789</v>
      </c>
      <c r="E37" s="188" t="s">
        <v>800</v>
      </c>
      <c r="F37" s="188"/>
      <c r="G37" s="188"/>
      <c r="H37" s="209"/>
      <c r="I37" s="209"/>
      <c r="J37" s="196" t="e">
        <f t="shared" ca="1" si="0"/>
        <v>#NUM!</v>
      </c>
      <c r="K37" s="188" t="s">
        <v>786</v>
      </c>
      <c r="L37" s="188" t="s">
        <v>770</v>
      </c>
      <c r="M37" s="187" t="s">
        <v>155</v>
      </c>
      <c r="N37" s="187"/>
      <c r="O37" s="188"/>
      <c r="P37" s="189" t="s">
        <v>733</v>
      </c>
      <c r="Q37" s="188">
        <v>1</v>
      </c>
      <c r="R37" s="188" t="s">
        <v>791</v>
      </c>
      <c r="S37" s="193" t="s">
        <v>156</v>
      </c>
      <c r="T37" s="196" t="e">
        <f t="shared" ca="1" si="1"/>
        <v>#NUM!</v>
      </c>
      <c r="U37" s="188"/>
      <c r="V37" s="188"/>
      <c r="W37" s="188"/>
      <c r="X37" s="190"/>
      <c r="Y37" s="190"/>
      <c r="Z37" s="190"/>
      <c r="AA37" s="190"/>
      <c r="AB37" s="190"/>
      <c r="AC37" s="191"/>
    </row>
    <row r="38" spans="1:29" s="146" customFormat="1">
      <c r="A38" s="186" t="s">
        <v>157</v>
      </c>
      <c r="B38" s="187" t="s">
        <v>142</v>
      </c>
      <c r="C38" s="188" t="s">
        <v>138</v>
      </c>
      <c r="D38" s="188" t="s">
        <v>789</v>
      </c>
      <c r="E38" s="188" t="s">
        <v>800</v>
      </c>
      <c r="F38" s="188"/>
      <c r="G38" s="188"/>
      <c r="H38" s="209"/>
      <c r="I38" s="209"/>
      <c r="J38" s="196" t="e">
        <f t="shared" ca="1" si="0"/>
        <v>#NUM!</v>
      </c>
      <c r="K38" s="188" t="s">
        <v>786</v>
      </c>
      <c r="L38" s="188" t="s">
        <v>770</v>
      </c>
      <c r="M38" s="187" t="s">
        <v>158</v>
      </c>
      <c r="N38" s="33"/>
      <c r="O38" s="33"/>
      <c r="P38" s="189" t="s">
        <v>732</v>
      </c>
      <c r="Q38" s="188">
        <v>1</v>
      </c>
      <c r="R38" s="188" t="s">
        <v>23</v>
      </c>
      <c r="S38" s="188" t="s">
        <v>159</v>
      </c>
      <c r="T38" s="201" t="e">
        <f t="shared" ca="1" si="1"/>
        <v>#NUM!</v>
      </c>
      <c r="U38" s="188"/>
      <c r="V38" s="188"/>
      <c r="W38" s="188"/>
      <c r="X38" s="190"/>
      <c r="Y38" s="190"/>
      <c r="Z38" s="190"/>
      <c r="AA38" s="190"/>
      <c r="AB38" s="190"/>
      <c r="AC38" s="191"/>
    </row>
    <row r="39" spans="1:29" s="192" customFormat="1">
      <c r="A39" s="186"/>
      <c r="B39" s="187" t="s">
        <v>142</v>
      </c>
      <c r="C39" s="188" t="s">
        <v>138</v>
      </c>
      <c r="D39" s="188" t="s">
        <v>789</v>
      </c>
      <c r="E39" s="188" t="s">
        <v>800</v>
      </c>
      <c r="F39" s="188"/>
      <c r="G39" s="188"/>
      <c r="H39" s="209"/>
      <c r="I39" s="209"/>
      <c r="J39" s="196" t="e">
        <f t="shared" ca="1" si="0"/>
        <v>#NUM!</v>
      </c>
      <c r="K39" s="188" t="s">
        <v>786</v>
      </c>
      <c r="L39" s="188" t="s">
        <v>770</v>
      </c>
      <c r="M39" s="187" t="s">
        <v>160</v>
      </c>
      <c r="N39" s="187"/>
      <c r="O39" s="187"/>
      <c r="P39" s="189" t="s">
        <v>732</v>
      </c>
      <c r="Q39" s="188">
        <v>1</v>
      </c>
      <c r="R39" s="188" t="s">
        <v>23</v>
      </c>
      <c r="S39" s="188" t="s">
        <v>161</v>
      </c>
      <c r="T39" s="196" t="e">
        <f t="shared" ca="1" si="1"/>
        <v>#NUM!</v>
      </c>
      <c r="U39" s="188"/>
      <c r="V39" s="188"/>
      <c r="W39" s="188"/>
      <c r="X39" s="190"/>
      <c r="Y39" s="190"/>
      <c r="Z39" s="190"/>
      <c r="AA39" s="190"/>
      <c r="AB39" s="190"/>
      <c r="AC39" s="191"/>
    </row>
    <row r="40" spans="1:29" s="203" customFormat="1">
      <c r="A40" s="186" t="s">
        <v>162</v>
      </c>
      <c r="B40" s="187" t="s">
        <v>137</v>
      </c>
      <c r="C40" s="188" t="s">
        <v>138</v>
      </c>
      <c r="D40" s="188" t="s">
        <v>789</v>
      </c>
      <c r="E40" s="188" t="s">
        <v>800</v>
      </c>
      <c r="F40" s="188"/>
      <c r="G40" s="188"/>
      <c r="H40" s="209"/>
      <c r="I40" s="209"/>
      <c r="J40" s="196" t="e">
        <f t="shared" ca="1" si="0"/>
        <v>#NUM!</v>
      </c>
      <c r="K40" s="188" t="s">
        <v>786</v>
      </c>
      <c r="L40" s="188" t="s">
        <v>770</v>
      </c>
      <c r="M40" s="187" t="s">
        <v>163</v>
      </c>
      <c r="N40" s="26"/>
      <c r="O40" s="26"/>
      <c r="P40" s="202" t="s">
        <v>732</v>
      </c>
      <c r="Q40" s="188">
        <v>1</v>
      </c>
      <c r="R40" s="188" t="s">
        <v>23</v>
      </c>
      <c r="S40" s="188" t="s">
        <v>164</v>
      </c>
      <c r="T40" s="201" t="e">
        <f t="shared" ca="1" si="1"/>
        <v>#NUM!</v>
      </c>
      <c r="U40" s="188"/>
      <c r="V40" s="188"/>
      <c r="W40" s="188"/>
      <c r="X40" s="190"/>
      <c r="Y40" s="190"/>
      <c r="Z40" s="190"/>
      <c r="AA40" s="190"/>
      <c r="AB40" s="190"/>
      <c r="AC40" s="191"/>
    </row>
    <row r="41" spans="1:29" s="192" customFormat="1">
      <c r="A41" s="186" t="s">
        <v>165</v>
      </c>
      <c r="B41" s="187" t="s">
        <v>137</v>
      </c>
      <c r="C41" s="188" t="s">
        <v>138</v>
      </c>
      <c r="D41" s="188" t="s">
        <v>789</v>
      </c>
      <c r="E41" s="188" t="s">
        <v>800</v>
      </c>
      <c r="F41" s="188"/>
      <c r="G41" s="188"/>
      <c r="H41" s="209"/>
      <c r="I41" s="209"/>
      <c r="J41" s="196" t="e">
        <f t="shared" ca="1" si="0"/>
        <v>#NUM!</v>
      </c>
      <c r="K41" s="188" t="s">
        <v>786</v>
      </c>
      <c r="L41" s="188" t="s">
        <v>770</v>
      </c>
      <c r="M41" s="187" t="s">
        <v>163</v>
      </c>
      <c r="N41" s="33"/>
      <c r="O41" s="33"/>
      <c r="P41" s="188" t="s">
        <v>734</v>
      </c>
      <c r="Q41" s="188">
        <v>1</v>
      </c>
      <c r="R41" s="188" t="s">
        <v>166</v>
      </c>
      <c r="S41" s="188" t="s">
        <v>167</v>
      </c>
      <c r="T41" s="201" t="e">
        <f t="shared" ca="1" si="1"/>
        <v>#NUM!</v>
      </c>
      <c r="U41" s="188"/>
      <c r="V41" s="188"/>
      <c r="W41" s="188"/>
      <c r="X41" s="190"/>
      <c r="Y41" s="190"/>
      <c r="Z41" s="190"/>
      <c r="AA41" s="190"/>
      <c r="AB41" s="190"/>
      <c r="AC41" s="191"/>
    </row>
    <row r="42" spans="1:29" s="192" customFormat="1">
      <c r="A42" s="186" t="s">
        <v>168</v>
      </c>
      <c r="B42" s="187" t="s">
        <v>142</v>
      </c>
      <c r="C42" s="188" t="s">
        <v>138</v>
      </c>
      <c r="D42" s="188" t="s">
        <v>789</v>
      </c>
      <c r="E42" s="188" t="s">
        <v>800</v>
      </c>
      <c r="F42" s="188"/>
      <c r="G42" s="188"/>
      <c r="H42" s="209"/>
      <c r="I42" s="209"/>
      <c r="J42" s="196" t="e">
        <f t="shared" ca="1" si="0"/>
        <v>#NUM!</v>
      </c>
      <c r="K42" s="188" t="s">
        <v>786</v>
      </c>
      <c r="L42" s="188" t="s">
        <v>770</v>
      </c>
      <c r="M42" s="187" t="s">
        <v>169</v>
      </c>
      <c r="N42" s="33"/>
      <c r="O42" s="33"/>
      <c r="P42" s="189" t="s">
        <v>732</v>
      </c>
      <c r="Q42" s="188">
        <v>1</v>
      </c>
      <c r="R42" s="188" t="s">
        <v>730</v>
      </c>
      <c r="S42" s="188" t="s">
        <v>170</v>
      </c>
      <c r="T42" s="201" t="e">
        <f t="shared" ca="1" si="1"/>
        <v>#NUM!</v>
      </c>
      <c r="U42" s="188"/>
      <c r="V42" s="188"/>
      <c r="W42" s="188"/>
      <c r="X42" s="190"/>
      <c r="Y42" s="190"/>
      <c r="Z42" s="190"/>
      <c r="AA42" s="190"/>
      <c r="AB42" s="190"/>
      <c r="AC42" s="191"/>
    </row>
    <row r="43" spans="1:29" s="192" customFormat="1">
      <c r="A43" s="186" t="s">
        <v>171</v>
      </c>
      <c r="B43" s="187" t="s">
        <v>142</v>
      </c>
      <c r="C43" s="188" t="s">
        <v>138</v>
      </c>
      <c r="D43" s="188" t="s">
        <v>789</v>
      </c>
      <c r="E43" s="188" t="s">
        <v>800</v>
      </c>
      <c r="F43" s="188"/>
      <c r="G43" s="188"/>
      <c r="H43" s="209"/>
      <c r="I43" s="209"/>
      <c r="J43" s="196" t="e">
        <f t="shared" ca="1" si="0"/>
        <v>#NUM!</v>
      </c>
      <c r="K43" s="188" t="s">
        <v>786</v>
      </c>
      <c r="L43" s="188" t="s">
        <v>770</v>
      </c>
      <c r="M43" s="187" t="s">
        <v>172</v>
      </c>
      <c r="N43" s="187"/>
      <c r="O43" s="187"/>
      <c r="P43" s="189" t="s">
        <v>732</v>
      </c>
      <c r="Q43" s="188">
        <v>1</v>
      </c>
      <c r="R43" s="188" t="s">
        <v>23</v>
      </c>
      <c r="S43" s="188" t="s">
        <v>173</v>
      </c>
      <c r="T43" s="196" t="e">
        <f t="shared" ca="1" si="1"/>
        <v>#NUM!</v>
      </c>
      <c r="U43" s="188"/>
      <c r="V43" s="188"/>
      <c r="W43" s="188"/>
      <c r="X43" s="190"/>
      <c r="Y43" s="190"/>
      <c r="Z43" s="190"/>
      <c r="AA43" s="190"/>
      <c r="AB43" s="190"/>
      <c r="AC43" s="191"/>
    </row>
    <row r="44" spans="1:29" s="192" customFormat="1">
      <c r="A44" s="186" t="s">
        <v>174</v>
      </c>
      <c r="B44" s="187" t="s">
        <v>142</v>
      </c>
      <c r="C44" s="188" t="s">
        <v>138</v>
      </c>
      <c r="D44" s="188" t="s">
        <v>789</v>
      </c>
      <c r="E44" s="188" t="s">
        <v>800</v>
      </c>
      <c r="F44" s="188"/>
      <c r="G44" s="188"/>
      <c r="H44" s="209"/>
      <c r="I44" s="209"/>
      <c r="J44" s="196" t="e">
        <f t="shared" ca="1" si="0"/>
        <v>#NUM!</v>
      </c>
      <c r="K44" s="188" t="s">
        <v>786</v>
      </c>
      <c r="L44" s="188" t="s">
        <v>770</v>
      </c>
      <c r="M44" s="187" t="s">
        <v>175</v>
      </c>
      <c r="N44" s="33"/>
      <c r="O44" s="33"/>
      <c r="P44" s="189" t="s">
        <v>732</v>
      </c>
      <c r="Q44" s="188">
        <v>1</v>
      </c>
      <c r="R44" s="188" t="s">
        <v>176</v>
      </c>
      <c r="S44" s="188" t="s">
        <v>177</v>
      </c>
      <c r="T44" s="201" t="e">
        <f t="shared" ca="1" si="1"/>
        <v>#NUM!</v>
      </c>
      <c r="U44" s="188"/>
      <c r="V44" s="188"/>
      <c r="W44" s="188"/>
      <c r="X44" s="190"/>
      <c r="Y44" s="190"/>
      <c r="Z44" s="190"/>
      <c r="AA44" s="190"/>
      <c r="AB44" s="190"/>
      <c r="AC44" s="191"/>
    </row>
    <row r="45" spans="1:29" s="192" customFormat="1">
      <c r="A45" s="186" t="s">
        <v>178</v>
      </c>
      <c r="B45" s="187" t="s">
        <v>142</v>
      </c>
      <c r="C45" s="188" t="s">
        <v>138</v>
      </c>
      <c r="D45" s="188" t="s">
        <v>789</v>
      </c>
      <c r="E45" s="188" t="s">
        <v>800</v>
      </c>
      <c r="F45" s="188"/>
      <c r="G45" s="188"/>
      <c r="H45" s="209"/>
      <c r="I45" s="209"/>
      <c r="J45" s="196" t="e">
        <f t="shared" ca="1" si="0"/>
        <v>#NUM!</v>
      </c>
      <c r="K45" s="188" t="s">
        <v>786</v>
      </c>
      <c r="L45" s="188" t="s">
        <v>770</v>
      </c>
      <c r="M45" s="187" t="s">
        <v>179</v>
      </c>
      <c r="N45" s="187"/>
      <c r="O45" s="187"/>
      <c r="P45" s="189" t="s">
        <v>732</v>
      </c>
      <c r="Q45" s="188">
        <v>1</v>
      </c>
      <c r="R45" s="188" t="s">
        <v>23</v>
      </c>
      <c r="S45" s="188" t="s">
        <v>180</v>
      </c>
      <c r="T45" s="196" t="e">
        <f t="shared" ca="1" si="1"/>
        <v>#NUM!</v>
      </c>
      <c r="U45" s="188"/>
      <c r="V45" s="188"/>
      <c r="W45" s="188"/>
      <c r="X45" s="190"/>
      <c r="Y45" s="190"/>
      <c r="Z45" s="190"/>
      <c r="AA45" s="190"/>
      <c r="AB45" s="190"/>
      <c r="AC45" s="191"/>
    </row>
    <row r="46" spans="1:29" s="192" customFormat="1">
      <c r="A46" s="186" t="s">
        <v>181</v>
      </c>
      <c r="B46" s="187" t="s">
        <v>142</v>
      </c>
      <c r="C46" s="188" t="s">
        <v>138</v>
      </c>
      <c r="D46" s="188" t="s">
        <v>789</v>
      </c>
      <c r="E46" s="188" t="s">
        <v>800</v>
      </c>
      <c r="F46" s="188"/>
      <c r="G46" s="188"/>
      <c r="H46" s="209"/>
      <c r="I46" s="209"/>
      <c r="J46" s="196" t="e">
        <f t="shared" ca="1" si="0"/>
        <v>#NUM!</v>
      </c>
      <c r="K46" s="188" t="s">
        <v>786</v>
      </c>
      <c r="L46" s="188" t="s">
        <v>770</v>
      </c>
      <c r="M46" s="187" t="s">
        <v>182</v>
      </c>
      <c r="N46" s="33"/>
      <c r="O46" s="33"/>
      <c r="P46" s="189" t="s">
        <v>732</v>
      </c>
      <c r="Q46" s="188">
        <v>1</v>
      </c>
      <c r="R46" s="188" t="s">
        <v>23</v>
      </c>
      <c r="S46" s="188" t="s">
        <v>183</v>
      </c>
      <c r="T46" s="201" t="e">
        <f t="shared" ca="1" si="1"/>
        <v>#NUM!</v>
      </c>
      <c r="U46" s="188"/>
      <c r="V46" s="188"/>
      <c r="W46" s="188"/>
      <c r="X46" s="190"/>
      <c r="Y46" s="190"/>
      <c r="Z46" s="190"/>
      <c r="AA46" s="190"/>
      <c r="AB46" s="190"/>
      <c r="AC46" s="191"/>
    </row>
    <row r="47" spans="1:29" s="192" customFormat="1">
      <c r="A47" s="186" t="s">
        <v>184</v>
      </c>
      <c r="B47" s="187" t="s">
        <v>185</v>
      </c>
      <c r="C47" s="188" t="s">
        <v>138</v>
      </c>
      <c r="D47" s="188" t="s">
        <v>789</v>
      </c>
      <c r="E47" s="188" t="s">
        <v>800</v>
      </c>
      <c r="F47" s="188"/>
      <c r="G47" s="188"/>
      <c r="H47" s="209"/>
      <c r="I47" s="209"/>
      <c r="J47" s="196" t="e">
        <f t="shared" ca="1" si="0"/>
        <v>#NUM!</v>
      </c>
      <c r="K47" s="188" t="s">
        <v>786</v>
      </c>
      <c r="L47" s="188" t="s">
        <v>770</v>
      </c>
      <c r="M47" s="187" t="s">
        <v>186</v>
      </c>
      <c r="N47" s="187"/>
      <c r="O47" s="187"/>
      <c r="P47" s="189" t="s">
        <v>732</v>
      </c>
      <c r="Q47" s="188">
        <v>1</v>
      </c>
      <c r="R47" s="188" t="s">
        <v>23</v>
      </c>
      <c r="S47" s="188" t="s">
        <v>187</v>
      </c>
      <c r="T47" s="196" t="e">
        <f t="shared" ca="1" si="1"/>
        <v>#NUM!</v>
      </c>
      <c r="U47" s="188"/>
      <c r="V47" s="188"/>
      <c r="W47" s="188"/>
      <c r="X47" s="190"/>
      <c r="Y47" s="190"/>
      <c r="Z47" s="190"/>
      <c r="AA47" s="190"/>
      <c r="AB47" s="190"/>
      <c r="AC47" s="191"/>
    </row>
    <row r="48" spans="1:29" s="192" customFormat="1">
      <c r="A48" s="186" t="s">
        <v>188</v>
      </c>
      <c r="B48" s="187" t="s">
        <v>142</v>
      </c>
      <c r="C48" s="188" t="s">
        <v>138</v>
      </c>
      <c r="D48" s="188" t="s">
        <v>789</v>
      </c>
      <c r="E48" s="188" t="s">
        <v>800</v>
      </c>
      <c r="F48" s="188"/>
      <c r="G48" s="188"/>
      <c r="H48" s="209"/>
      <c r="I48" s="209"/>
      <c r="J48" s="196" t="e">
        <f t="shared" ca="1" si="0"/>
        <v>#NUM!</v>
      </c>
      <c r="K48" s="188" t="s">
        <v>786</v>
      </c>
      <c r="L48" s="188" t="s">
        <v>770</v>
      </c>
      <c r="M48" s="187" t="s">
        <v>189</v>
      </c>
      <c r="N48" s="33" t="s">
        <v>190</v>
      </c>
      <c r="O48" s="33"/>
      <c r="P48" s="189" t="s">
        <v>732</v>
      </c>
      <c r="Q48" s="188">
        <v>1</v>
      </c>
      <c r="R48" s="188" t="s">
        <v>150</v>
      </c>
      <c r="S48" s="188" t="s">
        <v>191</v>
      </c>
      <c r="T48" s="201" t="e">
        <f t="shared" ca="1" si="1"/>
        <v>#NUM!</v>
      </c>
      <c r="U48" s="188"/>
      <c r="V48" s="188"/>
      <c r="W48" s="188"/>
      <c r="X48" s="190"/>
      <c r="Y48" s="190"/>
      <c r="Z48" s="190"/>
      <c r="AA48" s="190"/>
      <c r="AB48" s="190"/>
      <c r="AC48" s="191"/>
    </row>
    <row r="49" spans="1:29" s="192" customFormat="1">
      <c r="A49" s="186" t="s">
        <v>192</v>
      </c>
      <c r="B49" s="187" t="s">
        <v>142</v>
      </c>
      <c r="C49" s="188" t="s">
        <v>138</v>
      </c>
      <c r="D49" s="188" t="s">
        <v>789</v>
      </c>
      <c r="E49" s="188" t="s">
        <v>800</v>
      </c>
      <c r="F49" s="188"/>
      <c r="G49" s="188"/>
      <c r="H49" s="209"/>
      <c r="I49" s="209"/>
      <c r="J49" s="196" t="e">
        <f t="shared" ca="1" si="0"/>
        <v>#NUM!</v>
      </c>
      <c r="K49" s="188" t="s">
        <v>786</v>
      </c>
      <c r="L49" s="188" t="s">
        <v>770</v>
      </c>
      <c r="M49" s="187" t="s">
        <v>193</v>
      </c>
      <c r="N49" s="33"/>
      <c r="O49" s="33"/>
      <c r="P49" s="189" t="s">
        <v>732</v>
      </c>
      <c r="Q49" s="188">
        <v>1</v>
      </c>
      <c r="R49" s="188" t="s">
        <v>23</v>
      </c>
      <c r="S49" s="188" t="s">
        <v>194</v>
      </c>
      <c r="T49" s="201" t="e">
        <f t="shared" ca="1" si="1"/>
        <v>#NUM!</v>
      </c>
      <c r="U49" s="188"/>
      <c r="V49" s="188"/>
      <c r="W49" s="188"/>
      <c r="X49" s="190"/>
      <c r="Y49" s="190"/>
      <c r="Z49" s="190"/>
      <c r="AA49" s="190"/>
      <c r="AB49" s="190"/>
      <c r="AC49" s="191"/>
    </row>
    <row r="50" spans="1:29">
      <c r="A50" s="22" t="s">
        <v>195</v>
      </c>
      <c r="B50" s="29" t="s">
        <v>196</v>
      </c>
      <c r="C50" s="25" t="s">
        <v>197</v>
      </c>
      <c r="D50" s="25" t="s">
        <v>789</v>
      </c>
      <c r="E50" s="25" t="s">
        <v>800</v>
      </c>
      <c r="F50" s="25"/>
      <c r="G50" s="25"/>
      <c r="H50" s="210"/>
      <c r="I50" s="210"/>
      <c r="J50" s="196" t="e">
        <f t="shared" ca="1" si="0"/>
        <v>#NUM!</v>
      </c>
      <c r="K50" s="25" t="s">
        <v>785</v>
      </c>
      <c r="L50" s="24" t="s">
        <v>770</v>
      </c>
      <c r="M50" s="29" t="s">
        <v>198</v>
      </c>
      <c r="N50" s="29"/>
      <c r="O50" s="25"/>
      <c r="P50" s="72" t="s">
        <v>732</v>
      </c>
      <c r="Q50" s="24">
        <v>1</v>
      </c>
      <c r="R50" s="25" t="s">
        <v>23</v>
      </c>
      <c r="S50" s="25" t="s">
        <v>199</v>
      </c>
      <c r="T50" s="196" t="e">
        <f t="shared" ca="1" si="1"/>
        <v>#NUM!</v>
      </c>
      <c r="U50" s="25">
        <f>0.38*3000</f>
        <v>1140</v>
      </c>
      <c r="V50" s="71">
        <v>3000</v>
      </c>
      <c r="W50" s="71">
        <v>0.4</v>
      </c>
      <c r="X50" s="97"/>
      <c r="Y50" s="26"/>
      <c r="Z50" s="26"/>
      <c r="AA50" s="26"/>
      <c r="AB50" s="26"/>
      <c r="AC50" s="27"/>
    </row>
    <row r="51" spans="1:29">
      <c r="A51" s="22" t="s">
        <v>200</v>
      </c>
      <c r="B51" s="29" t="s">
        <v>196</v>
      </c>
      <c r="C51" s="25" t="s">
        <v>197</v>
      </c>
      <c r="D51" s="25" t="s">
        <v>789</v>
      </c>
      <c r="E51" s="25" t="s">
        <v>800</v>
      </c>
      <c r="F51" s="25"/>
      <c r="G51" s="25"/>
      <c r="H51" s="210"/>
      <c r="I51" s="210"/>
      <c r="J51" s="196" t="e">
        <f t="shared" ca="1" si="0"/>
        <v>#NUM!</v>
      </c>
      <c r="K51" s="25" t="s">
        <v>785</v>
      </c>
      <c r="L51" s="24" t="s">
        <v>770</v>
      </c>
      <c r="M51" s="29" t="s">
        <v>198</v>
      </c>
      <c r="N51" s="29"/>
      <c r="O51" s="25"/>
      <c r="P51" s="72" t="s">
        <v>732</v>
      </c>
      <c r="Q51" s="24">
        <v>1</v>
      </c>
      <c r="R51" s="25" t="s">
        <v>730</v>
      </c>
      <c r="S51" s="25" t="s">
        <v>201</v>
      </c>
      <c r="T51" s="196" t="e">
        <f t="shared" ca="1" si="1"/>
        <v>#NUM!</v>
      </c>
      <c r="U51" s="25">
        <v>3800</v>
      </c>
      <c r="V51" s="71">
        <v>10000</v>
      </c>
      <c r="W51" s="71">
        <v>0.4</v>
      </c>
      <c r="X51" s="97"/>
      <c r="Y51" s="26"/>
      <c r="Z51" s="26"/>
      <c r="AA51" s="26"/>
      <c r="AB51" s="26"/>
      <c r="AC51" s="27"/>
    </row>
    <row r="52" spans="1:29">
      <c r="A52" s="22" t="s">
        <v>202</v>
      </c>
      <c r="B52" s="29" t="s">
        <v>203</v>
      </c>
      <c r="C52" s="25" t="s">
        <v>204</v>
      </c>
      <c r="D52" s="25" t="s">
        <v>789</v>
      </c>
      <c r="E52" s="25" t="s">
        <v>800</v>
      </c>
      <c r="F52" s="25">
        <v>16</v>
      </c>
      <c r="G52" s="25" t="s">
        <v>1137</v>
      </c>
      <c r="H52" s="210">
        <v>42396</v>
      </c>
      <c r="I52" s="210">
        <v>42741</v>
      </c>
      <c r="J52" s="196">
        <f t="shared" ca="1" si="0"/>
        <v>8</v>
      </c>
      <c r="K52" s="25" t="s">
        <v>785</v>
      </c>
      <c r="L52" s="24" t="s">
        <v>770</v>
      </c>
      <c r="M52" s="29" t="s">
        <v>205</v>
      </c>
      <c r="N52" s="29"/>
      <c r="O52" s="29"/>
      <c r="P52" s="72" t="s">
        <v>732</v>
      </c>
      <c r="Q52" s="24">
        <v>1</v>
      </c>
      <c r="R52" s="25" t="s">
        <v>23</v>
      </c>
      <c r="S52" s="25" t="s">
        <v>206</v>
      </c>
      <c r="T52" s="196">
        <f t="shared" ca="1" si="1"/>
        <v>8</v>
      </c>
      <c r="U52" s="25">
        <f>0.72*2500</f>
        <v>1800</v>
      </c>
      <c r="V52" s="25">
        <v>2500</v>
      </c>
      <c r="W52" s="25">
        <v>0.38</v>
      </c>
      <c r="X52" s="97"/>
      <c r="Y52" s="97"/>
      <c r="Z52" s="26"/>
      <c r="AA52" s="26"/>
      <c r="AB52" s="26"/>
      <c r="AC52" s="27"/>
    </row>
    <row r="53" spans="1:29">
      <c r="A53" s="22" t="s">
        <v>207</v>
      </c>
      <c r="B53" s="29" t="s">
        <v>208</v>
      </c>
      <c r="C53" s="25" t="s">
        <v>209</v>
      </c>
      <c r="D53" s="25" t="s">
        <v>789</v>
      </c>
      <c r="E53" s="25" t="s">
        <v>800</v>
      </c>
      <c r="F53" s="25">
        <v>16</v>
      </c>
      <c r="G53" s="25" t="s">
        <v>1139</v>
      </c>
      <c r="H53" s="211">
        <v>42380</v>
      </c>
      <c r="I53" s="211">
        <v>42745</v>
      </c>
      <c r="J53" s="196">
        <f t="shared" ca="1" si="0"/>
        <v>8</v>
      </c>
      <c r="K53" s="25" t="s">
        <v>785</v>
      </c>
      <c r="L53" s="24" t="s">
        <v>770</v>
      </c>
      <c r="M53" s="29" t="s">
        <v>210</v>
      </c>
      <c r="N53" s="29"/>
      <c r="O53" s="29"/>
      <c r="P53" s="25" t="s">
        <v>734</v>
      </c>
      <c r="Q53" s="24">
        <v>1</v>
      </c>
      <c r="R53" s="25" t="s">
        <v>166</v>
      </c>
      <c r="S53" s="25" t="s">
        <v>211</v>
      </c>
      <c r="T53" s="196">
        <f t="shared" ca="1" si="1"/>
        <v>8</v>
      </c>
      <c r="U53" s="25">
        <v>2200</v>
      </c>
      <c r="V53" s="25">
        <v>2500</v>
      </c>
      <c r="W53" s="25">
        <v>0.38</v>
      </c>
      <c r="X53" s="97"/>
      <c r="Y53" s="97"/>
      <c r="Z53" s="97"/>
      <c r="AA53" s="26"/>
      <c r="AB53" s="26"/>
      <c r="AC53" s="27"/>
    </row>
    <row r="54" spans="1:29" s="192" customFormat="1">
      <c r="A54" s="186" t="s">
        <v>212</v>
      </c>
      <c r="B54" s="187" t="s">
        <v>213</v>
      </c>
      <c r="C54" s="188" t="s">
        <v>214</v>
      </c>
      <c r="D54" s="188" t="s">
        <v>789</v>
      </c>
      <c r="E54" s="188" t="s">
        <v>800</v>
      </c>
      <c r="F54" s="188"/>
      <c r="G54" s="188"/>
      <c r="H54" s="209"/>
      <c r="I54" s="209"/>
      <c r="J54" s="196" t="e">
        <f t="shared" ca="1" si="0"/>
        <v>#NUM!</v>
      </c>
      <c r="K54" s="188" t="s">
        <v>786</v>
      </c>
      <c r="L54" s="188" t="s">
        <v>770</v>
      </c>
      <c r="M54" s="187" t="s">
        <v>215</v>
      </c>
      <c r="N54" s="194"/>
      <c r="O54" s="194"/>
      <c r="P54" s="189" t="s">
        <v>732</v>
      </c>
      <c r="Q54" s="188">
        <v>1</v>
      </c>
      <c r="R54" s="188" t="s">
        <v>52</v>
      </c>
      <c r="S54" s="188" t="s">
        <v>216</v>
      </c>
      <c r="T54" s="196" t="e">
        <f t="shared" ca="1" si="1"/>
        <v>#NUM!</v>
      </c>
      <c r="U54" s="188"/>
      <c r="V54" s="188"/>
      <c r="W54" s="188"/>
      <c r="X54" s="190"/>
      <c r="Y54" s="190"/>
      <c r="Z54" s="190"/>
      <c r="AA54" s="190"/>
      <c r="AB54" s="190"/>
      <c r="AC54" s="191"/>
    </row>
    <row r="55" spans="1:29" s="192" customFormat="1">
      <c r="A55" s="186" t="s">
        <v>217</v>
      </c>
      <c r="B55" s="187" t="s">
        <v>218</v>
      </c>
      <c r="C55" s="188" t="s">
        <v>219</v>
      </c>
      <c r="D55" s="188" t="s">
        <v>789</v>
      </c>
      <c r="E55" s="188" t="s">
        <v>800</v>
      </c>
      <c r="F55" s="188"/>
      <c r="G55" s="188"/>
      <c r="H55" s="209"/>
      <c r="I55" s="209"/>
      <c r="J55" s="196" t="e">
        <f t="shared" ca="1" si="0"/>
        <v>#NUM!</v>
      </c>
      <c r="K55" s="188" t="s">
        <v>786</v>
      </c>
      <c r="L55" s="188" t="s">
        <v>770</v>
      </c>
      <c r="M55" s="187" t="s">
        <v>220</v>
      </c>
      <c r="N55" s="187"/>
      <c r="O55" s="187"/>
      <c r="P55" s="189" t="s">
        <v>732</v>
      </c>
      <c r="Q55" s="188">
        <v>1</v>
      </c>
      <c r="R55" s="188" t="s">
        <v>150</v>
      </c>
      <c r="S55" s="188" t="s">
        <v>221</v>
      </c>
      <c r="T55" s="196" t="e">
        <f ca="1">DATEDIF(TODAY(),I55,"M")</f>
        <v>#NUM!</v>
      </c>
      <c r="U55" s="188"/>
      <c r="V55" s="188"/>
      <c r="W55" s="188"/>
      <c r="X55" s="190"/>
      <c r="Y55" s="190"/>
      <c r="Z55" s="190"/>
      <c r="AA55" s="190"/>
      <c r="AB55" s="190"/>
      <c r="AC55" s="191"/>
    </row>
    <row r="56" spans="1:29">
      <c r="A56" s="22" t="s">
        <v>222</v>
      </c>
      <c r="B56" s="29" t="s">
        <v>223</v>
      </c>
      <c r="C56" s="25" t="s">
        <v>224</v>
      </c>
      <c r="D56" s="25" t="s">
        <v>789</v>
      </c>
      <c r="E56" s="25" t="s">
        <v>800</v>
      </c>
      <c r="F56" s="25">
        <v>16</v>
      </c>
      <c r="G56" s="25" t="s">
        <v>1138</v>
      </c>
      <c r="H56" s="210">
        <v>42401</v>
      </c>
      <c r="I56" s="210">
        <v>43496</v>
      </c>
      <c r="J56" s="196">
        <f t="shared" ca="1" si="0"/>
        <v>32</v>
      </c>
      <c r="K56" s="25" t="s">
        <v>785</v>
      </c>
      <c r="L56" s="24" t="s">
        <v>770</v>
      </c>
      <c r="M56" s="29" t="s">
        <v>225</v>
      </c>
      <c r="N56" s="29"/>
      <c r="O56" s="29"/>
      <c r="P56" s="72" t="s">
        <v>732</v>
      </c>
      <c r="Q56" s="24">
        <v>1</v>
      </c>
      <c r="R56" s="25" t="s">
        <v>23</v>
      </c>
      <c r="S56" s="25" t="s">
        <v>226</v>
      </c>
      <c r="T56" s="196">
        <f t="shared" ca="1" si="1"/>
        <v>32</v>
      </c>
      <c r="U56" s="25">
        <v>1500</v>
      </c>
      <c r="V56" s="25">
        <v>0</v>
      </c>
      <c r="W56" s="25">
        <v>0.38</v>
      </c>
      <c r="X56" s="97"/>
      <c r="Y56" s="97"/>
      <c r="Z56" s="97"/>
      <c r="AA56" s="26"/>
      <c r="AB56" s="26"/>
      <c r="AC56" s="27"/>
    </row>
    <row r="57" spans="1:29">
      <c r="A57" s="22" t="s">
        <v>227</v>
      </c>
      <c r="B57" s="29" t="s">
        <v>228</v>
      </c>
      <c r="C57" s="25" t="s">
        <v>229</v>
      </c>
      <c r="D57" s="25" t="s">
        <v>790</v>
      </c>
      <c r="E57" s="25" t="s">
        <v>800</v>
      </c>
      <c r="F57" s="25"/>
      <c r="G57" s="25"/>
      <c r="H57" s="210"/>
      <c r="I57" s="210"/>
      <c r="J57" s="196" t="e">
        <f t="shared" ca="1" si="0"/>
        <v>#NUM!</v>
      </c>
      <c r="K57" s="25" t="s">
        <v>785</v>
      </c>
      <c r="L57" s="24" t="s">
        <v>770</v>
      </c>
      <c r="M57" s="29" t="s">
        <v>230</v>
      </c>
      <c r="N57" s="29"/>
      <c r="O57" s="29"/>
      <c r="P57" s="24" t="s">
        <v>733</v>
      </c>
      <c r="Q57" s="24">
        <v>1</v>
      </c>
      <c r="R57" s="25" t="s">
        <v>231</v>
      </c>
      <c r="S57" s="25">
        <v>322165</v>
      </c>
      <c r="T57" s="196" t="e">
        <f ca="1">DATEDIF(TODAY(),I57,"M")</f>
        <v>#NUM!</v>
      </c>
      <c r="U57" s="25">
        <v>2000</v>
      </c>
      <c r="V57" s="25">
        <v>0</v>
      </c>
      <c r="W57" s="25">
        <v>0.35</v>
      </c>
      <c r="X57" s="97"/>
      <c r="Y57" s="97"/>
      <c r="Z57" s="97"/>
      <c r="AA57" s="26"/>
      <c r="AB57" s="26"/>
      <c r="AC57" s="27"/>
    </row>
    <row r="58" spans="1:29">
      <c r="A58" s="22" t="s">
        <v>232</v>
      </c>
      <c r="B58" s="29" t="s">
        <v>233</v>
      </c>
      <c r="C58" s="25" t="s">
        <v>234</v>
      </c>
      <c r="D58" s="25" t="s">
        <v>789</v>
      </c>
      <c r="E58" s="25" t="s">
        <v>800</v>
      </c>
      <c r="F58" s="25">
        <v>16</v>
      </c>
      <c r="G58" s="25" t="s">
        <v>1153</v>
      </c>
      <c r="H58" s="210">
        <v>42010</v>
      </c>
      <c r="I58" s="210">
        <v>43251</v>
      </c>
      <c r="J58" s="196">
        <f t="shared" ca="1" si="0"/>
        <v>24</v>
      </c>
      <c r="K58" s="25" t="s">
        <v>785</v>
      </c>
      <c r="L58" s="24" t="s">
        <v>770</v>
      </c>
      <c r="M58" s="29" t="s">
        <v>235</v>
      </c>
      <c r="N58" s="29"/>
      <c r="O58" s="29"/>
      <c r="P58" s="24" t="s">
        <v>733</v>
      </c>
      <c r="Q58" s="24">
        <v>1</v>
      </c>
      <c r="R58" s="25" t="s">
        <v>791</v>
      </c>
      <c r="S58" s="25" t="s">
        <v>236</v>
      </c>
      <c r="T58" s="196">
        <f t="shared" ca="1" si="1"/>
        <v>24</v>
      </c>
      <c r="U58" s="25">
        <v>3400</v>
      </c>
      <c r="V58" s="25">
        <v>7500</v>
      </c>
      <c r="W58" s="25">
        <v>0.35</v>
      </c>
      <c r="X58" s="97"/>
      <c r="Y58" s="97"/>
      <c r="Z58" s="97"/>
      <c r="AA58" s="26"/>
      <c r="AB58" s="26"/>
      <c r="AC58" s="27"/>
    </row>
    <row r="59" spans="1:29">
      <c r="A59" s="22" t="s">
        <v>237</v>
      </c>
      <c r="B59" s="29" t="s">
        <v>233</v>
      </c>
      <c r="C59" s="25" t="s">
        <v>234</v>
      </c>
      <c r="D59" s="25" t="s">
        <v>789</v>
      </c>
      <c r="E59" s="25" t="s">
        <v>800</v>
      </c>
      <c r="F59" s="25">
        <v>16</v>
      </c>
      <c r="G59" s="25" t="s">
        <v>1152</v>
      </c>
      <c r="H59" s="210" t="s">
        <v>1155</v>
      </c>
      <c r="I59" s="210" t="s">
        <v>1151</v>
      </c>
      <c r="J59" s="196" t="e">
        <f t="shared" ca="1" si="0"/>
        <v>#VALUE!</v>
      </c>
      <c r="K59" s="25" t="s">
        <v>785</v>
      </c>
      <c r="L59" s="24" t="s">
        <v>770</v>
      </c>
      <c r="M59" s="29" t="s">
        <v>235</v>
      </c>
      <c r="N59" s="29"/>
      <c r="O59" s="29"/>
      <c r="P59" s="24" t="s">
        <v>733</v>
      </c>
      <c r="Q59" s="24">
        <v>1</v>
      </c>
      <c r="R59" s="25" t="s">
        <v>238</v>
      </c>
      <c r="S59" s="25">
        <v>180873</v>
      </c>
      <c r="T59" s="196" t="e">
        <f t="shared" ca="1" si="1"/>
        <v>#VALUE!</v>
      </c>
      <c r="U59" s="25">
        <v>4500</v>
      </c>
      <c r="V59" s="25">
        <v>5000</v>
      </c>
      <c r="W59" s="25">
        <v>0.35</v>
      </c>
      <c r="X59" s="97"/>
      <c r="Y59" s="97"/>
      <c r="Z59" s="97"/>
      <c r="AA59" s="26"/>
      <c r="AB59" s="26"/>
      <c r="AC59" s="27"/>
    </row>
    <row r="60" spans="1:29">
      <c r="A60" s="22" t="s">
        <v>239</v>
      </c>
      <c r="B60" s="29" t="s">
        <v>240</v>
      </c>
      <c r="C60" s="25" t="s">
        <v>241</v>
      </c>
      <c r="D60" s="25" t="s">
        <v>789</v>
      </c>
      <c r="E60" s="25" t="s">
        <v>800</v>
      </c>
      <c r="F60" s="25">
        <v>16</v>
      </c>
      <c r="G60" s="25" t="s">
        <v>1145</v>
      </c>
      <c r="H60" s="210" t="s">
        <v>1146</v>
      </c>
      <c r="I60" s="210" t="s">
        <v>1147</v>
      </c>
      <c r="J60" s="196" t="e">
        <f t="shared" ca="1" si="0"/>
        <v>#VALUE!</v>
      </c>
      <c r="K60" s="25" t="s">
        <v>785</v>
      </c>
      <c r="L60" s="24" t="s">
        <v>770</v>
      </c>
      <c r="M60" s="29" t="s">
        <v>235</v>
      </c>
      <c r="N60" s="29"/>
      <c r="O60" s="29"/>
      <c r="P60" s="72" t="s">
        <v>733</v>
      </c>
      <c r="Q60" s="24">
        <v>1</v>
      </c>
      <c r="R60" s="25" t="s">
        <v>791</v>
      </c>
      <c r="S60" s="25" t="s">
        <v>242</v>
      </c>
      <c r="T60" s="196" t="e">
        <f t="shared" ca="1" si="1"/>
        <v>#VALUE!</v>
      </c>
      <c r="U60" s="25">
        <v>3400</v>
      </c>
      <c r="V60" s="25">
        <v>7500</v>
      </c>
      <c r="W60" s="25">
        <v>0.35</v>
      </c>
      <c r="X60" s="97"/>
      <c r="Y60" s="97"/>
      <c r="Z60" s="97"/>
      <c r="AA60" s="26"/>
      <c r="AB60" s="26"/>
      <c r="AC60" s="27"/>
    </row>
    <row r="61" spans="1:29">
      <c r="A61" s="22" t="s">
        <v>246</v>
      </c>
      <c r="B61" s="29" t="s">
        <v>243</v>
      </c>
      <c r="C61" s="25" t="s">
        <v>244</v>
      </c>
      <c r="D61" s="25" t="s">
        <v>789</v>
      </c>
      <c r="E61" s="25" t="s">
        <v>800</v>
      </c>
      <c r="F61" s="25">
        <v>16</v>
      </c>
      <c r="G61" s="25" t="s">
        <v>1148</v>
      </c>
      <c r="H61" s="210" t="s">
        <v>1150</v>
      </c>
      <c r="I61" s="210" t="s">
        <v>1149</v>
      </c>
      <c r="J61" s="196" t="e">
        <f t="shared" ca="1" si="0"/>
        <v>#VALUE!</v>
      </c>
      <c r="K61" s="25" t="s">
        <v>785</v>
      </c>
      <c r="L61" s="24" t="s">
        <v>770</v>
      </c>
      <c r="M61" s="29" t="s">
        <v>235</v>
      </c>
      <c r="N61" s="29"/>
      <c r="O61" s="29"/>
      <c r="P61" s="24" t="s">
        <v>733</v>
      </c>
      <c r="Q61" s="24">
        <v>1</v>
      </c>
      <c r="R61" s="25" t="s">
        <v>791</v>
      </c>
      <c r="S61" s="25">
        <v>500724</v>
      </c>
      <c r="T61" s="196" t="e">
        <f t="shared" ca="1" si="1"/>
        <v>#VALUE!</v>
      </c>
      <c r="U61" s="25">
        <v>1500</v>
      </c>
      <c r="V61" s="25">
        <v>0</v>
      </c>
      <c r="W61" s="25">
        <v>0.35</v>
      </c>
      <c r="X61" s="97"/>
      <c r="Y61" s="97"/>
      <c r="Z61" s="97"/>
      <c r="AA61" s="26"/>
      <c r="AB61" s="26"/>
      <c r="AC61" s="27"/>
    </row>
    <row r="62" spans="1:29">
      <c r="A62" s="22" t="s">
        <v>247</v>
      </c>
      <c r="B62" s="29" t="s">
        <v>248</v>
      </c>
      <c r="C62" s="25" t="s">
        <v>249</v>
      </c>
      <c r="D62" s="25" t="s">
        <v>790</v>
      </c>
      <c r="E62" s="25" t="s">
        <v>800</v>
      </c>
      <c r="F62" s="25">
        <v>15</v>
      </c>
      <c r="G62" s="25" t="s">
        <v>1118</v>
      </c>
      <c r="H62" s="210">
        <v>42370</v>
      </c>
      <c r="I62" s="210" t="s">
        <v>1119</v>
      </c>
      <c r="J62" s="196" t="e">
        <f t="shared" ca="1" si="0"/>
        <v>#VALUE!</v>
      </c>
      <c r="K62" s="25" t="s">
        <v>785</v>
      </c>
      <c r="L62" s="24" t="s">
        <v>770</v>
      </c>
      <c r="M62" s="29" t="s">
        <v>250</v>
      </c>
      <c r="N62" s="29"/>
      <c r="O62" s="29"/>
      <c r="P62" s="72" t="s">
        <v>732</v>
      </c>
      <c r="Q62" s="24">
        <v>1</v>
      </c>
      <c r="R62" s="25" t="s">
        <v>23</v>
      </c>
      <c r="S62" s="25" t="s">
        <v>251</v>
      </c>
      <c r="T62" s="30"/>
      <c r="U62" s="30">
        <v>1500</v>
      </c>
      <c r="V62" s="30">
        <v>2000</v>
      </c>
      <c r="W62" s="30">
        <v>0.5</v>
      </c>
      <c r="X62" s="97"/>
      <c r="Y62" s="97"/>
      <c r="Z62" s="97"/>
      <c r="AA62" s="26"/>
      <c r="AB62" s="26"/>
      <c r="AC62" s="27"/>
    </row>
    <row r="63" spans="1:29">
      <c r="A63" s="22" t="s">
        <v>252</v>
      </c>
      <c r="B63" s="29" t="s">
        <v>253</v>
      </c>
      <c r="C63" s="25" t="s">
        <v>254</v>
      </c>
      <c r="D63" s="25" t="s">
        <v>790</v>
      </c>
      <c r="E63" s="25" t="s">
        <v>800</v>
      </c>
      <c r="F63" s="25"/>
      <c r="G63" s="25"/>
      <c r="H63" s="210"/>
      <c r="I63" s="210"/>
      <c r="J63" s="196" t="e">
        <f t="shared" ca="1" si="0"/>
        <v>#NUM!</v>
      </c>
      <c r="K63" s="25" t="s">
        <v>785</v>
      </c>
      <c r="L63" s="24" t="s">
        <v>770</v>
      </c>
      <c r="M63" s="29" t="s">
        <v>255</v>
      </c>
      <c r="N63" s="29"/>
      <c r="O63" s="29"/>
      <c r="P63" s="72" t="s">
        <v>732</v>
      </c>
      <c r="Q63" s="24">
        <v>1</v>
      </c>
      <c r="R63" s="25" t="s">
        <v>23</v>
      </c>
      <c r="S63" s="25" t="s">
        <v>256</v>
      </c>
      <c r="T63" s="30"/>
      <c r="U63" s="30">
        <v>2400</v>
      </c>
      <c r="V63" s="30">
        <v>4000</v>
      </c>
      <c r="W63" s="30">
        <v>0.55000000000000004</v>
      </c>
      <c r="X63" s="97"/>
      <c r="Y63" s="97"/>
      <c r="Z63" s="97"/>
      <c r="AA63" s="26"/>
      <c r="AB63" s="26"/>
      <c r="AC63" s="27"/>
    </row>
    <row r="64" spans="1:29">
      <c r="A64" s="22" t="s">
        <v>257</v>
      </c>
      <c r="B64" s="29" t="s">
        <v>258</v>
      </c>
      <c r="C64" s="25" t="s">
        <v>259</v>
      </c>
      <c r="D64" s="25" t="s">
        <v>789</v>
      </c>
      <c r="E64" s="25" t="s">
        <v>800</v>
      </c>
      <c r="F64" s="25"/>
      <c r="G64" s="25"/>
      <c r="H64" s="210"/>
      <c r="I64" s="210"/>
      <c r="J64" s="196" t="e">
        <f t="shared" ca="1" si="0"/>
        <v>#NUM!</v>
      </c>
      <c r="K64" s="25" t="s">
        <v>785</v>
      </c>
      <c r="L64" s="24" t="s">
        <v>770</v>
      </c>
      <c r="M64" s="29" t="s">
        <v>260</v>
      </c>
      <c r="N64" s="29"/>
      <c r="O64" s="29"/>
      <c r="P64" s="25" t="s">
        <v>617</v>
      </c>
      <c r="Q64" s="24">
        <v>1</v>
      </c>
      <c r="R64" s="25" t="s">
        <v>735</v>
      </c>
      <c r="S64" s="25" t="s">
        <v>261</v>
      </c>
      <c r="T64" s="30" t="s">
        <v>806</v>
      </c>
      <c r="U64" s="30"/>
      <c r="V64" s="30"/>
      <c r="W64" s="30"/>
      <c r="X64" s="26"/>
      <c r="Y64" s="26"/>
      <c r="Z64" s="26"/>
      <c r="AA64" s="26"/>
      <c r="AB64" s="26"/>
      <c r="AC64" s="27"/>
    </row>
    <row r="65" spans="1:29">
      <c r="A65" s="22" t="s">
        <v>262</v>
      </c>
      <c r="B65" s="29" t="s">
        <v>263</v>
      </c>
      <c r="C65" s="25" t="s">
        <v>264</v>
      </c>
      <c r="D65" s="25" t="s">
        <v>789</v>
      </c>
      <c r="E65" s="25" t="s">
        <v>800</v>
      </c>
      <c r="F65" s="25">
        <v>16</v>
      </c>
      <c r="G65" s="25" t="s">
        <v>1141</v>
      </c>
      <c r="H65" s="210" t="s">
        <v>1140</v>
      </c>
      <c r="I65" s="210">
        <v>22222</v>
      </c>
      <c r="J65" s="196" t="e">
        <f t="shared" ca="1" si="0"/>
        <v>#NUM!</v>
      </c>
      <c r="K65" s="25" t="s">
        <v>785</v>
      </c>
      <c r="L65" s="24" t="s">
        <v>770</v>
      </c>
      <c r="M65" s="29" t="s">
        <v>265</v>
      </c>
      <c r="N65" s="29"/>
      <c r="O65" s="29"/>
      <c r="P65" s="24" t="s">
        <v>733</v>
      </c>
      <c r="Q65" s="24">
        <v>1</v>
      </c>
      <c r="R65" s="25" t="s">
        <v>791</v>
      </c>
      <c r="S65" s="31" t="s">
        <v>266</v>
      </c>
      <c r="T65" s="196" t="e">
        <f t="shared" ref="T65:T128" ca="1" si="2">DATEDIF(TODAY(),I65,"M")</f>
        <v>#NUM!</v>
      </c>
      <c r="U65" s="25">
        <f>0.88*2500</f>
        <v>2200</v>
      </c>
      <c r="V65" s="25">
        <v>2500</v>
      </c>
      <c r="W65" s="25">
        <v>0.38</v>
      </c>
      <c r="X65" s="97"/>
      <c r="Y65" s="97"/>
      <c r="Z65" s="26"/>
      <c r="AA65" s="26"/>
      <c r="AB65" s="26"/>
      <c r="AC65" s="27"/>
    </row>
    <row r="66" spans="1:29" s="9" customFormat="1">
      <c r="A66" s="22" t="s">
        <v>267</v>
      </c>
      <c r="B66" s="23" t="s">
        <v>268</v>
      </c>
      <c r="C66" s="24" t="s">
        <v>269</v>
      </c>
      <c r="D66" s="24" t="s">
        <v>789</v>
      </c>
      <c r="E66" s="25" t="s">
        <v>800</v>
      </c>
      <c r="F66" s="25"/>
      <c r="G66" s="25"/>
      <c r="H66" s="210"/>
      <c r="I66" s="210"/>
      <c r="J66" s="196" t="e">
        <f t="shared" ca="1" si="0"/>
        <v>#NUM!</v>
      </c>
      <c r="K66" s="24" t="s">
        <v>785</v>
      </c>
      <c r="L66" s="24" t="s">
        <v>770</v>
      </c>
      <c r="M66" s="23" t="s">
        <v>270</v>
      </c>
      <c r="N66" s="23"/>
      <c r="O66" s="23"/>
      <c r="P66" s="24" t="s">
        <v>733</v>
      </c>
      <c r="Q66" s="24">
        <v>1</v>
      </c>
      <c r="R66" s="24" t="s">
        <v>271</v>
      </c>
      <c r="S66" s="28" t="s">
        <v>272</v>
      </c>
      <c r="T66" s="196" t="e">
        <f t="shared" ca="1" si="2"/>
        <v>#NUM!</v>
      </c>
      <c r="U66" s="24">
        <v>700</v>
      </c>
      <c r="V66" s="24">
        <v>0</v>
      </c>
      <c r="W66" s="24">
        <v>0.4</v>
      </c>
      <c r="X66" s="97"/>
      <c r="Y66" s="97"/>
      <c r="Z66" s="26"/>
      <c r="AA66" s="26"/>
      <c r="AB66" s="26"/>
      <c r="AC66" s="27"/>
    </row>
    <row r="67" spans="1:29">
      <c r="A67" s="22" t="s">
        <v>273</v>
      </c>
      <c r="B67" s="29" t="s">
        <v>274</v>
      </c>
      <c r="C67" s="25" t="s">
        <v>275</v>
      </c>
      <c r="D67" s="25" t="s">
        <v>789</v>
      </c>
      <c r="E67" s="25" t="s">
        <v>800</v>
      </c>
      <c r="F67" s="25">
        <v>16</v>
      </c>
      <c r="G67" s="25" t="s">
        <v>1130</v>
      </c>
      <c r="H67" s="210">
        <v>21552</v>
      </c>
      <c r="I67" s="210" t="s">
        <v>1131</v>
      </c>
      <c r="J67" s="196" t="e">
        <f t="shared" ref="J67:J130" ca="1" si="3">DATEDIF(TODAY(),I67,"M")</f>
        <v>#VALUE!</v>
      </c>
      <c r="K67" s="25" t="s">
        <v>785</v>
      </c>
      <c r="L67" s="24" t="s">
        <v>770</v>
      </c>
      <c r="M67" s="29" t="s">
        <v>276</v>
      </c>
      <c r="N67" s="29"/>
      <c r="O67" s="29"/>
      <c r="P67" s="72" t="s">
        <v>732</v>
      </c>
      <c r="Q67" s="24">
        <v>1</v>
      </c>
      <c r="R67" s="25" t="s">
        <v>23</v>
      </c>
      <c r="S67" s="25" t="s">
        <v>277</v>
      </c>
      <c r="T67" s="196" t="e">
        <f t="shared" ca="1" si="2"/>
        <v>#VALUE!</v>
      </c>
      <c r="U67" s="25"/>
      <c r="V67" s="25"/>
      <c r="W67" s="25"/>
      <c r="X67" s="97"/>
      <c r="Y67" s="97"/>
      <c r="Z67" s="97"/>
      <c r="AA67" s="26"/>
      <c r="AB67" s="26"/>
      <c r="AC67" s="27"/>
    </row>
    <row r="68" spans="1:29">
      <c r="A68" s="22" t="s">
        <v>278</v>
      </c>
      <c r="B68" s="29" t="s">
        <v>279</v>
      </c>
      <c r="C68" s="25" t="s">
        <v>280</v>
      </c>
      <c r="D68" s="25" t="s">
        <v>789</v>
      </c>
      <c r="E68" s="25" t="s">
        <v>800</v>
      </c>
      <c r="F68" s="25">
        <v>16</v>
      </c>
      <c r="G68" s="25" t="s">
        <v>1128</v>
      </c>
      <c r="H68" s="210">
        <v>21126</v>
      </c>
      <c r="I68" s="210" t="s">
        <v>1129</v>
      </c>
      <c r="J68" s="196" t="e">
        <f t="shared" ca="1" si="3"/>
        <v>#VALUE!</v>
      </c>
      <c r="K68" s="25" t="s">
        <v>785</v>
      </c>
      <c r="L68" s="24" t="s">
        <v>770</v>
      </c>
      <c r="M68" s="29" t="s">
        <v>281</v>
      </c>
      <c r="N68" s="29"/>
      <c r="O68" s="29"/>
      <c r="P68" s="24" t="s">
        <v>733</v>
      </c>
      <c r="Q68" s="24">
        <v>1</v>
      </c>
      <c r="R68" s="24" t="s">
        <v>271</v>
      </c>
      <c r="S68" s="31" t="s">
        <v>282</v>
      </c>
      <c r="T68" s="196" t="e">
        <f t="shared" ca="1" si="2"/>
        <v>#VALUE!</v>
      </c>
      <c r="U68" s="25">
        <f>0.88*2500</f>
        <v>2200</v>
      </c>
      <c r="V68" s="25">
        <v>2500</v>
      </c>
      <c r="W68" s="25">
        <v>0.35</v>
      </c>
      <c r="X68" s="97"/>
      <c r="Y68" s="97"/>
      <c r="Z68" s="26"/>
      <c r="AA68" s="26"/>
      <c r="AB68" s="26"/>
      <c r="AC68" s="27"/>
    </row>
    <row r="69" spans="1:29">
      <c r="A69" s="22" t="s">
        <v>283</v>
      </c>
      <c r="B69" s="29" t="s">
        <v>284</v>
      </c>
      <c r="C69" s="25" t="s">
        <v>285</v>
      </c>
      <c r="D69" s="25" t="s">
        <v>789</v>
      </c>
      <c r="E69" s="24" t="s">
        <v>799</v>
      </c>
      <c r="F69" s="24"/>
      <c r="G69" s="24"/>
      <c r="H69" s="207"/>
      <c r="I69" s="207"/>
      <c r="J69" s="196" t="e">
        <f t="shared" ca="1" si="3"/>
        <v>#NUM!</v>
      </c>
      <c r="K69" s="25" t="s">
        <v>785</v>
      </c>
      <c r="L69" s="24" t="s">
        <v>770</v>
      </c>
      <c r="M69" s="29" t="s">
        <v>286</v>
      </c>
      <c r="N69" s="29"/>
      <c r="O69" s="29"/>
      <c r="P69" s="24" t="s">
        <v>733</v>
      </c>
      <c r="Q69" s="24">
        <v>1</v>
      </c>
      <c r="R69" s="25" t="s">
        <v>791</v>
      </c>
      <c r="S69" s="31" t="s">
        <v>287</v>
      </c>
      <c r="T69" s="196" t="e">
        <f t="shared" ca="1" si="2"/>
        <v>#NUM!</v>
      </c>
      <c r="U69" s="70"/>
      <c r="V69" s="70"/>
      <c r="W69" s="70">
        <v>0.3</v>
      </c>
      <c r="X69" s="26"/>
      <c r="Y69" s="26"/>
      <c r="Z69" s="26"/>
      <c r="AA69" s="26"/>
      <c r="AB69" s="26"/>
      <c r="AC69" s="27"/>
    </row>
    <row r="70" spans="1:29">
      <c r="A70" s="22" t="s">
        <v>288</v>
      </c>
      <c r="B70" s="29" t="s">
        <v>289</v>
      </c>
      <c r="C70" s="25" t="s">
        <v>290</v>
      </c>
      <c r="D70" s="25" t="s">
        <v>789</v>
      </c>
      <c r="E70" s="24" t="s">
        <v>800</v>
      </c>
      <c r="F70" s="24"/>
      <c r="G70" s="24"/>
      <c r="H70" s="207"/>
      <c r="I70" s="207"/>
      <c r="J70" s="196" t="e">
        <f t="shared" ca="1" si="3"/>
        <v>#NUM!</v>
      </c>
      <c r="K70" s="25" t="s">
        <v>786</v>
      </c>
      <c r="L70" s="25" t="s">
        <v>769</v>
      </c>
      <c r="M70" s="29" t="s">
        <v>291</v>
      </c>
      <c r="N70" s="29"/>
      <c r="O70" s="29"/>
      <c r="P70" s="72" t="s">
        <v>732</v>
      </c>
      <c r="Q70" s="24">
        <v>1</v>
      </c>
      <c r="R70" s="25" t="s">
        <v>730</v>
      </c>
      <c r="S70" s="25" t="s">
        <v>292</v>
      </c>
      <c r="T70" s="196" t="e">
        <f t="shared" ca="1" si="2"/>
        <v>#NUM!</v>
      </c>
      <c r="U70" s="25">
        <v>1500</v>
      </c>
      <c r="V70" s="25">
        <v>3000</v>
      </c>
      <c r="W70" s="25">
        <v>0.38</v>
      </c>
      <c r="X70" s="26"/>
      <c r="Y70" s="26"/>
      <c r="Z70" s="26"/>
      <c r="AA70" s="26"/>
      <c r="AB70" s="26"/>
      <c r="AC70" s="27"/>
    </row>
    <row r="71" spans="1:29">
      <c r="A71" s="22" t="s">
        <v>293</v>
      </c>
      <c r="B71" s="29" t="s">
        <v>289</v>
      </c>
      <c r="C71" s="25" t="s">
        <v>290</v>
      </c>
      <c r="D71" s="25" t="s">
        <v>789</v>
      </c>
      <c r="E71" s="24" t="s">
        <v>800</v>
      </c>
      <c r="F71" s="24"/>
      <c r="G71" s="24"/>
      <c r="H71" s="207"/>
      <c r="I71" s="207"/>
      <c r="J71" s="196" t="e">
        <f t="shared" ca="1" si="3"/>
        <v>#NUM!</v>
      </c>
      <c r="K71" s="25" t="s">
        <v>786</v>
      </c>
      <c r="L71" s="25" t="s">
        <v>769</v>
      </c>
      <c r="M71" s="29" t="s">
        <v>291</v>
      </c>
      <c r="N71" s="29"/>
      <c r="O71" s="29"/>
      <c r="P71" s="72" t="s">
        <v>732</v>
      </c>
      <c r="Q71" s="24">
        <v>1</v>
      </c>
      <c r="R71" s="25" t="s">
        <v>23</v>
      </c>
      <c r="S71" s="25" t="s">
        <v>294</v>
      </c>
      <c r="T71" s="196" t="e">
        <f t="shared" ca="1" si="2"/>
        <v>#NUM!</v>
      </c>
      <c r="U71" s="25">
        <f>0.56*5000</f>
        <v>2800.0000000000005</v>
      </c>
      <c r="V71" s="25">
        <v>5000</v>
      </c>
      <c r="W71" s="25">
        <v>0.38</v>
      </c>
      <c r="X71" s="26"/>
      <c r="Y71" s="26"/>
      <c r="Z71" s="26"/>
      <c r="AA71" s="26"/>
      <c r="AB71" s="26"/>
      <c r="AC71" s="27"/>
    </row>
    <row r="72" spans="1:29" s="9" customFormat="1">
      <c r="A72" s="22" t="s">
        <v>298</v>
      </c>
      <c r="B72" s="29" t="s">
        <v>299</v>
      </c>
      <c r="C72" s="25" t="s">
        <v>300</v>
      </c>
      <c r="D72" s="25" t="s">
        <v>790</v>
      </c>
      <c r="E72" s="24" t="s">
        <v>800</v>
      </c>
      <c r="F72" s="25">
        <v>16</v>
      </c>
      <c r="G72" s="24" t="s">
        <v>1117</v>
      </c>
      <c r="H72" s="207">
        <v>42645</v>
      </c>
      <c r="I72" s="207">
        <v>43710</v>
      </c>
      <c r="J72" s="196">
        <f t="shared" ca="1" si="3"/>
        <v>39</v>
      </c>
      <c r="K72" s="25" t="s">
        <v>785</v>
      </c>
      <c r="L72" s="25" t="s">
        <v>770</v>
      </c>
      <c r="M72" s="29" t="s">
        <v>301</v>
      </c>
      <c r="N72" s="23"/>
      <c r="O72" s="23"/>
      <c r="P72" s="72" t="s">
        <v>732</v>
      </c>
      <c r="Q72" s="24">
        <v>1</v>
      </c>
      <c r="R72" s="25" t="s">
        <v>23</v>
      </c>
      <c r="S72" s="24" t="s">
        <v>302</v>
      </c>
      <c r="T72" s="196">
        <f t="shared" ca="1" si="2"/>
        <v>39</v>
      </c>
      <c r="U72" s="37">
        <v>2900</v>
      </c>
      <c r="V72" s="37">
        <v>5000</v>
      </c>
      <c r="W72" s="37">
        <v>0.4</v>
      </c>
      <c r="X72" s="97"/>
      <c r="Y72" s="97"/>
      <c r="Z72" s="97"/>
      <c r="AA72" s="26"/>
      <c r="AB72" s="26"/>
      <c r="AC72" s="27"/>
    </row>
    <row r="73" spans="1:29" s="9" customFormat="1">
      <c r="A73" s="22" t="s">
        <v>303</v>
      </c>
      <c r="B73" s="23" t="s">
        <v>295</v>
      </c>
      <c r="C73" s="24" t="s">
        <v>296</v>
      </c>
      <c r="D73" s="24" t="s">
        <v>789</v>
      </c>
      <c r="E73" s="24" t="s">
        <v>800</v>
      </c>
      <c r="F73" s="24"/>
      <c r="G73" s="24"/>
      <c r="H73" s="207"/>
      <c r="I73" s="207"/>
      <c r="J73" s="196" t="e">
        <f t="shared" ca="1" si="3"/>
        <v>#NUM!</v>
      </c>
      <c r="K73" s="24" t="s">
        <v>785</v>
      </c>
      <c r="L73" s="25" t="s">
        <v>770</v>
      </c>
      <c r="M73" s="23" t="s">
        <v>297</v>
      </c>
      <c r="N73" s="23"/>
      <c r="O73" s="23"/>
      <c r="P73" s="72" t="s">
        <v>732</v>
      </c>
      <c r="Q73" s="24">
        <v>1</v>
      </c>
      <c r="R73" s="25" t="s">
        <v>23</v>
      </c>
      <c r="S73" s="24" t="s">
        <v>304</v>
      </c>
      <c r="T73" s="196" t="e">
        <f t="shared" ca="1" si="2"/>
        <v>#NUM!</v>
      </c>
      <c r="U73" s="25">
        <v>2000</v>
      </c>
      <c r="V73" s="25">
        <v>5000</v>
      </c>
      <c r="W73" s="25">
        <v>0.4</v>
      </c>
      <c r="X73" s="97"/>
      <c r="Y73" s="97"/>
      <c r="Z73" s="97"/>
      <c r="AA73" s="26"/>
      <c r="AB73" s="26"/>
      <c r="AC73" s="27"/>
    </row>
    <row r="74" spans="1:29" s="9" customFormat="1">
      <c r="A74" s="22" t="s">
        <v>305</v>
      </c>
      <c r="B74" s="23" t="s">
        <v>295</v>
      </c>
      <c r="C74" s="24" t="s">
        <v>296</v>
      </c>
      <c r="D74" s="24" t="s">
        <v>789</v>
      </c>
      <c r="E74" s="24" t="s">
        <v>800</v>
      </c>
      <c r="F74" s="24"/>
      <c r="G74" s="24"/>
      <c r="H74" s="207"/>
      <c r="I74" s="207"/>
      <c r="J74" s="196" t="e">
        <f t="shared" ca="1" si="3"/>
        <v>#NUM!</v>
      </c>
      <c r="K74" s="24" t="s">
        <v>785</v>
      </c>
      <c r="L74" s="25" t="s">
        <v>770</v>
      </c>
      <c r="M74" s="23" t="s">
        <v>306</v>
      </c>
      <c r="N74" s="23"/>
      <c r="O74" s="23"/>
      <c r="P74" s="72" t="s">
        <v>732</v>
      </c>
      <c r="Q74" s="24">
        <v>1</v>
      </c>
      <c r="R74" s="25" t="s">
        <v>23</v>
      </c>
      <c r="S74" s="24" t="s">
        <v>307</v>
      </c>
      <c r="T74" s="196" t="e">
        <f t="shared" ca="1" si="2"/>
        <v>#NUM!</v>
      </c>
      <c r="U74" s="25">
        <v>2000</v>
      </c>
      <c r="V74" s="25">
        <v>5000</v>
      </c>
      <c r="W74" s="25">
        <v>0.4</v>
      </c>
      <c r="X74" s="97"/>
      <c r="Y74" s="97"/>
      <c r="Z74" s="97"/>
      <c r="AA74" s="26"/>
      <c r="AB74" s="26"/>
      <c r="AC74" s="27"/>
    </row>
    <row r="75" spans="1:29">
      <c r="A75" s="22" t="s">
        <v>308</v>
      </c>
      <c r="B75" s="29" t="s">
        <v>309</v>
      </c>
      <c r="C75" s="25" t="s">
        <v>310</v>
      </c>
      <c r="D75" s="24" t="s">
        <v>789</v>
      </c>
      <c r="E75" s="24" t="s">
        <v>800</v>
      </c>
      <c r="F75" s="24"/>
      <c r="G75" s="24"/>
      <c r="H75" s="207"/>
      <c r="I75" s="207"/>
      <c r="J75" s="196" t="e">
        <f t="shared" ca="1" si="3"/>
        <v>#NUM!</v>
      </c>
      <c r="K75" s="24" t="s">
        <v>785</v>
      </c>
      <c r="L75" s="25" t="s">
        <v>770</v>
      </c>
      <c r="M75" s="29" t="s">
        <v>311</v>
      </c>
      <c r="N75" s="29"/>
      <c r="O75" s="29"/>
      <c r="P75" s="72" t="s">
        <v>732</v>
      </c>
      <c r="Q75" s="24">
        <v>1</v>
      </c>
      <c r="R75" s="25" t="s">
        <v>730</v>
      </c>
      <c r="S75" s="25" t="s">
        <v>312</v>
      </c>
      <c r="T75" s="196" t="e">
        <f t="shared" ca="1" si="2"/>
        <v>#NUM!</v>
      </c>
      <c r="U75" s="25">
        <v>2000</v>
      </c>
      <c r="V75" s="25">
        <v>5000</v>
      </c>
      <c r="W75" s="25">
        <v>0.4</v>
      </c>
      <c r="X75" s="97"/>
      <c r="Y75" s="97"/>
      <c r="Z75" s="97"/>
      <c r="AA75" s="26"/>
      <c r="AB75" s="26"/>
      <c r="AC75" s="27"/>
    </row>
    <row r="76" spans="1:29">
      <c r="A76" s="22" t="s">
        <v>313</v>
      </c>
      <c r="B76" s="26" t="s">
        <v>314</v>
      </c>
      <c r="C76" s="37" t="s">
        <v>315</v>
      </c>
      <c r="D76" s="37" t="s">
        <v>789</v>
      </c>
      <c r="E76" s="37" t="s">
        <v>800</v>
      </c>
      <c r="F76" s="37">
        <v>15</v>
      </c>
      <c r="G76" s="37"/>
      <c r="H76" s="212"/>
      <c r="I76" s="212"/>
      <c r="J76" s="196" t="e">
        <f t="shared" ca="1" si="3"/>
        <v>#NUM!</v>
      </c>
      <c r="K76" s="37" t="s">
        <v>785</v>
      </c>
      <c r="L76" s="37" t="s">
        <v>770</v>
      </c>
      <c r="M76" s="26" t="s">
        <v>316</v>
      </c>
      <c r="N76" s="26"/>
      <c r="O76" s="26"/>
      <c r="P76" s="74" t="s">
        <v>732</v>
      </c>
      <c r="Q76" s="37">
        <v>1</v>
      </c>
      <c r="R76" s="37" t="s">
        <v>791</v>
      </c>
      <c r="S76" s="37"/>
      <c r="T76" s="196" t="e">
        <f t="shared" ca="1" si="2"/>
        <v>#NUM!</v>
      </c>
      <c r="U76" s="37"/>
      <c r="V76" s="37"/>
      <c r="W76" s="37">
        <v>0.4</v>
      </c>
      <c r="X76" s="97"/>
      <c r="Y76" s="97"/>
      <c r="Z76" s="97"/>
      <c r="AA76" s="26"/>
      <c r="AB76" s="26"/>
      <c r="AC76" s="27"/>
    </row>
    <row r="77" spans="1:29" s="9" customFormat="1">
      <c r="A77" s="22" t="s">
        <v>322</v>
      </c>
      <c r="B77" s="26" t="s">
        <v>317</v>
      </c>
      <c r="C77" s="37" t="s">
        <v>318</v>
      </c>
      <c r="D77" s="37" t="s">
        <v>789</v>
      </c>
      <c r="E77" s="37" t="s">
        <v>800</v>
      </c>
      <c r="F77" s="37"/>
      <c r="G77" s="37"/>
      <c r="H77" s="212"/>
      <c r="I77" s="212"/>
      <c r="J77" s="196" t="e">
        <f t="shared" ca="1" si="3"/>
        <v>#NUM!</v>
      </c>
      <c r="K77" s="37" t="s">
        <v>785</v>
      </c>
      <c r="L77" s="37" t="s">
        <v>770</v>
      </c>
      <c r="M77" s="26" t="s">
        <v>319</v>
      </c>
      <c r="N77" s="26"/>
      <c r="O77" s="26"/>
      <c r="P77" s="74" t="s">
        <v>732</v>
      </c>
      <c r="Q77" s="37">
        <v>1</v>
      </c>
      <c r="R77" s="37" t="s">
        <v>23</v>
      </c>
      <c r="S77" s="37" t="s">
        <v>323</v>
      </c>
      <c r="T77" s="196" t="e">
        <f t="shared" ca="1" si="2"/>
        <v>#NUM!</v>
      </c>
      <c r="U77" s="37">
        <v>2000</v>
      </c>
      <c r="V77" s="37">
        <v>5000</v>
      </c>
      <c r="W77" s="37">
        <v>0.4</v>
      </c>
      <c r="X77" s="97"/>
      <c r="Y77" s="97"/>
      <c r="Z77" s="97"/>
      <c r="AA77" s="26"/>
      <c r="AB77" s="26"/>
      <c r="AC77" s="27"/>
    </row>
    <row r="78" spans="1:29">
      <c r="A78" s="22" t="s">
        <v>324</v>
      </c>
      <c r="B78" s="26" t="s">
        <v>317</v>
      </c>
      <c r="C78" s="37" t="s">
        <v>318</v>
      </c>
      <c r="D78" s="37" t="s">
        <v>789</v>
      </c>
      <c r="E78" s="37" t="s">
        <v>800</v>
      </c>
      <c r="F78" s="37"/>
      <c r="G78" s="37"/>
      <c r="H78" s="212"/>
      <c r="I78" s="212"/>
      <c r="J78" s="196" t="e">
        <f t="shared" ca="1" si="3"/>
        <v>#NUM!</v>
      </c>
      <c r="K78" s="37" t="s">
        <v>785</v>
      </c>
      <c r="L78" s="37" t="s">
        <v>770</v>
      </c>
      <c r="M78" s="26" t="s">
        <v>320</v>
      </c>
      <c r="N78" s="26"/>
      <c r="O78" s="26"/>
      <c r="P78" s="74" t="s">
        <v>732</v>
      </c>
      <c r="Q78" s="37">
        <v>1</v>
      </c>
      <c r="R78" s="37" t="s">
        <v>23</v>
      </c>
      <c r="S78" s="37" t="s">
        <v>325</v>
      </c>
      <c r="T78" s="196" t="e">
        <f t="shared" ca="1" si="2"/>
        <v>#NUM!</v>
      </c>
      <c r="U78" s="37">
        <v>2000</v>
      </c>
      <c r="V78" s="37">
        <v>5000</v>
      </c>
      <c r="W78" s="37">
        <v>0.4</v>
      </c>
      <c r="X78" s="97"/>
      <c r="Y78" s="97"/>
      <c r="Z78" s="97"/>
      <c r="AA78" s="26"/>
      <c r="AB78" s="26"/>
      <c r="AC78" s="27"/>
    </row>
    <row r="79" spans="1:29">
      <c r="A79" s="22" t="s">
        <v>326</v>
      </c>
      <c r="B79" s="26" t="s">
        <v>327</v>
      </c>
      <c r="C79" s="37" t="s">
        <v>328</v>
      </c>
      <c r="D79" s="37" t="s">
        <v>789</v>
      </c>
      <c r="E79" s="37" t="s">
        <v>800</v>
      </c>
      <c r="F79" s="37"/>
      <c r="G79" s="37"/>
      <c r="H79" s="212"/>
      <c r="I79" s="212"/>
      <c r="J79" s="196" t="e">
        <f t="shared" ca="1" si="3"/>
        <v>#NUM!</v>
      </c>
      <c r="K79" s="37" t="s">
        <v>785</v>
      </c>
      <c r="L79" s="37" t="s">
        <v>770</v>
      </c>
      <c r="M79" s="26" t="s">
        <v>329</v>
      </c>
      <c r="N79" s="26"/>
      <c r="O79" s="26"/>
      <c r="P79" s="74" t="s">
        <v>732</v>
      </c>
      <c r="Q79" s="37">
        <v>1</v>
      </c>
      <c r="R79" s="37" t="s">
        <v>23</v>
      </c>
      <c r="S79" s="37" t="s">
        <v>330</v>
      </c>
      <c r="T79" s="196" t="e">
        <f t="shared" ca="1" si="2"/>
        <v>#NUM!</v>
      </c>
      <c r="U79" s="37">
        <v>2000</v>
      </c>
      <c r="V79" s="37">
        <v>5000</v>
      </c>
      <c r="W79" s="37">
        <v>0.4</v>
      </c>
      <c r="X79" s="97"/>
      <c r="Y79" s="97"/>
      <c r="Z79" s="97"/>
      <c r="AA79" s="26"/>
      <c r="AB79" s="26"/>
      <c r="AC79" s="27"/>
    </row>
    <row r="80" spans="1:29">
      <c r="A80" s="22" t="s">
        <v>331</v>
      </c>
      <c r="B80" s="26" t="s">
        <v>332</v>
      </c>
      <c r="C80" s="37" t="s">
        <v>333</v>
      </c>
      <c r="D80" s="37" t="s">
        <v>789</v>
      </c>
      <c r="E80" s="37" t="s">
        <v>800</v>
      </c>
      <c r="F80" s="37"/>
      <c r="G80" s="37"/>
      <c r="H80" s="212"/>
      <c r="I80" s="212"/>
      <c r="J80" s="196" t="e">
        <f t="shared" ca="1" si="3"/>
        <v>#NUM!</v>
      </c>
      <c r="K80" s="37" t="s">
        <v>785</v>
      </c>
      <c r="L80" s="37" t="s">
        <v>770</v>
      </c>
      <c r="M80" s="26" t="s">
        <v>334</v>
      </c>
      <c r="N80" s="26"/>
      <c r="O80" s="26"/>
      <c r="P80" s="74" t="s">
        <v>732</v>
      </c>
      <c r="Q80" s="37">
        <v>1</v>
      </c>
      <c r="R80" s="37" t="s">
        <v>23</v>
      </c>
      <c r="S80" s="37" t="s">
        <v>335</v>
      </c>
      <c r="T80" s="196" t="e">
        <f t="shared" ca="1" si="2"/>
        <v>#NUM!</v>
      </c>
      <c r="U80" s="37">
        <v>2000</v>
      </c>
      <c r="V80" s="37">
        <v>5000</v>
      </c>
      <c r="W80" s="37">
        <v>0.4</v>
      </c>
      <c r="X80" s="97"/>
      <c r="Y80" s="97"/>
      <c r="Z80" s="97"/>
      <c r="AA80" s="26"/>
      <c r="AB80" s="26"/>
      <c r="AC80" s="27"/>
    </row>
    <row r="81" spans="1:29">
      <c r="A81" s="22" t="s">
        <v>339</v>
      </c>
      <c r="B81" s="26" t="s">
        <v>336</v>
      </c>
      <c r="C81" s="37" t="s">
        <v>337</v>
      </c>
      <c r="D81" s="37" t="s">
        <v>789</v>
      </c>
      <c r="E81" s="37" t="s">
        <v>800</v>
      </c>
      <c r="F81" s="37">
        <v>15</v>
      </c>
      <c r="G81" s="37"/>
      <c r="H81" s="212"/>
      <c r="I81" s="212"/>
      <c r="J81" s="196" t="e">
        <f t="shared" ca="1" si="3"/>
        <v>#NUM!</v>
      </c>
      <c r="K81" s="37" t="s">
        <v>785</v>
      </c>
      <c r="L81" s="37" t="s">
        <v>770</v>
      </c>
      <c r="M81" s="26" t="s">
        <v>338</v>
      </c>
      <c r="N81" s="26"/>
      <c r="O81" s="26"/>
      <c r="P81" s="37" t="s">
        <v>733</v>
      </c>
      <c r="Q81" s="37">
        <v>1</v>
      </c>
      <c r="R81" s="37" t="s">
        <v>791</v>
      </c>
      <c r="S81" s="73" t="s">
        <v>340</v>
      </c>
      <c r="T81" s="196" t="e">
        <f t="shared" ca="1" si="2"/>
        <v>#NUM!</v>
      </c>
      <c r="U81" s="37"/>
      <c r="V81" s="37"/>
      <c r="W81" s="37">
        <v>0.4</v>
      </c>
      <c r="X81" s="97"/>
      <c r="Y81" s="97"/>
      <c r="Z81" s="97"/>
      <c r="AA81" s="26"/>
      <c r="AB81" s="26"/>
      <c r="AC81" s="27"/>
    </row>
    <row r="82" spans="1:29">
      <c r="A82" s="22" t="s">
        <v>341</v>
      </c>
      <c r="B82" s="26" t="s">
        <v>342</v>
      </c>
      <c r="C82" s="37" t="s">
        <v>343</v>
      </c>
      <c r="D82" s="37" t="s">
        <v>789</v>
      </c>
      <c r="E82" s="37" t="s">
        <v>800</v>
      </c>
      <c r="F82" s="37"/>
      <c r="G82" s="37"/>
      <c r="H82" s="212"/>
      <c r="I82" s="212"/>
      <c r="J82" s="196" t="e">
        <f t="shared" ca="1" si="3"/>
        <v>#NUM!</v>
      </c>
      <c r="K82" s="37" t="s">
        <v>785</v>
      </c>
      <c r="L82" s="37" t="s">
        <v>770</v>
      </c>
      <c r="M82" s="26" t="s">
        <v>344</v>
      </c>
      <c r="N82" s="26"/>
      <c r="O82" s="26"/>
      <c r="P82" s="74" t="s">
        <v>732</v>
      </c>
      <c r="Q82" s="37">
        <v>1</v>
      </c>
      <c r="R82" s="37" t="s">
        <v>23</v>
      </c>
      <c r="S82" s="37" t="s">
        <v>345</v>
      </c>
      <c r="T82" s="196" t="e">
        <f t="shared" ca="1" si="2"/>
        <v>#NUM!</v>
      </c>
      <c r="U82" s="37">
        <v>2000</v>
      </c>
      <c r="V82" s="37">
        <v>5000</v>
      </c>
      <c r="W82" s="37">
        <v>0.4</v>
      </c>
      <c r="X82" s="97"/>
      <c r="Y82" s="97"/>
      <c r="Z82" s="97"/>
      <c r="AA82" s="26"/>
      <c r="AB82" s="26"/>
      <c r="AC82" s="27"/>
    </row>
    <row r="83" spans="1:29">
      <c r="A83" s="22" t="s">
        <v>346</v>
      </c>
      <c r="B83" s="26" t="s">
        <v>347</v>
      </c>
      <c r="C83" s="37" t="s">
        <v>348</v>
      </c>
      <c r="D83" s="37" t="s">
        <v>789</v>
      </c>
      <c r="E83" s="37" t="s">
        <v>800</v>
      </c>
      <c r="F83" s="37"/>
      <c r="G83" s="37"/>
      <c r="H83" s="212"/>
      <c r="I83" s="212"/>
      <c r="J83" s="196" t="e">
        <f t="shared" ca="1" si="3"/>
        <v>#NUM!</v>
      </c>
      <c r="K83" s="37" t="s">
        <v>785</v>
      </c>
      <c r="L83" s="37" t="s">
        <v>770</v>
      </c>
      <c r="M83" s="26" t="s">
        <v>349</v>
      </c>
      <c r="N83" s="26"/>
      <c r="O83" s="26"/>
      <c r="P83" s="74" t="s">
        <v>732</v>
      </c>
      <c r="Q83" s="37">
        <v>1</v>
      </c>
      <c r="R83" s="37" t="s">
        <v>23</v>
      </c>
      <c r="S83" s="37" t="s">
        <v>350</v>
      </c>
      <c r="T83" s="196" t="e">
        <f t="shared" ca="1" si="2"/>
        <v>#NUM!</v>
      </c>
      <c r="U83" s="37">
        <v>2000</v>
      </c>
      <c r="V83" s="37">
        <v>5000</v>
      </c>
      <c r="W83" s="37">
        <v>0.4</v>
      </c>
      <c r="X83" s="97"/>
      <c r="Y83" s="97"/>
      <c r="Z83" s="97"/>
      <c r="AA83" s="26"/>
      <c r="AB83" s="26"/>
      <c r="AC83" s="27"/>
    </row>
    <row r="84" spans="1:29" s="9" customFormat="1">
      <c r="A84" s="22" t="s">
        <v>351</v>
      </c>
      <c r="B84" s="26" t="s">
        <v>352</v>
      </c>
      <c r="C84" s="37" t="s">
        <v>353</v>
      </c>
      <c r="D84" s="37" t="s">
        <v>789</v>
      </c>
      <c r="E84" s="37" t="s">
        <v>800</v>
      </c>
      <c r="F84" s="37"/>
      <c r="G84" s="37"/>
      <c r="H84" s="212"/>
      <c r="I84" s="212"/>
      <c r="J84" s="196" t="e">
        <f t="shared" ca="1" si="3"/>
        <v>#NUM!</v>
      </c>
      <c r="K84" s="37" t="s">
        <v>785</v>
      </c>
      <c r="L84" s="37" t="s">
        <v>770</v>
      </c>
      <c r="M84" s="26" t="s">
        <v>354</v>
      </c>
      <c r="N84" s="26"/>
      <c r="O84" s="26"/>
      <c r="P84" s="74" t="s">
        <v>732</v>
      </c>
      <c r="Q84" s="37">
        <v>1</v>
      </c>
      <c r="R84" s="37" t="s">
        <v>23</v>
      </c>
      <c r="S84" s="37" t="s">
        <v>355</v>
      </c>
      <c r="T84" s="196" t="e">
        <f t="shared" ca="1" si="2"/>
        <v>#NUM!</v>
      </c>
      <c r="U84" s="37">
        <v>2000</v>
      </c>
      <c r="V84" s="37">
        <v>5000</v>
      </c>
      <c r="W84" s="37">
        <v>0.4</v>
      </c>
      <c r="X84" s="97"/>
      <c r="Y84" s="97"/>
      <c r="Z84" s="97"/>
      <c r="AA84" s="26"/>
      <c r="AB84" s="26"/>
      <c r="AC84" s="27"/>
    </row>
    <row r="85" spans="1:29">
      <c r="A85" s="22" t="s">
        <v>359</v>
      </c>
      <c r="B85" s="26" t="s">
        <v>356</v>
      </c>
      <c r="C85" s="37" t="s">
        <v>357</v>
      </c>
      <c r="D85" s="37" t="s">
        <v>789</v>
      </c>
      <c r="E85" s="37" t="s">
        <v>800</v>
      </c>
      <c r="F85" s="37"/>
      <c r="G85" s="37"/>
      <c r="H85" s="212"/>
      <c r="I85" s="212"/>
      <c r="J85" s="196" t="e">
        <f t="shared" ca="1" si="3"/>
        <v>#NUM!</v>
      </c>
      <c r="K85" s="37" t="s">
        <v>785</v>
      </c>
      <c r="L85" s="37" t="s">
        <v>770</v>
      </c>
      <c r="M85" s="26" t="s">
        <v>358</v>
      </c>
      <c r="N85" s="26"/>
      <c r="O85" s="26"/>
      <c r="P85" s="37" t="s">
        <v>733</v>
      </c>
      <c r="Q85" s="37">
        <v>1</v>
      </c>
      <c r="R85" s="37" t="s">
        <v>791</v>
      </c>
      <c r="S85" s="73" t="s">
        <v>360</v>
      </c>
      <c r="T85" s="196" t="e">
        <f t="shared" ca="1" si="2"/>
        <v>#NUM!</v>
      </c>
      <c r="U85" s="37"/>
      <c r="V85" s="37"/>
      <c r="W85" s="37">
        <v>0.4</v>
      </c>
      <c r="X85" s="97"/>
      <c r="Y85" s="97"/>
      <c r="Z85" s="97"/>
      <c r="AA85" s="26"/>
      <c r="AB85" s="26"/>
      <c r="AC85" s="27"/>
    </row>
    <row r="86" spans="1:29" s="9" customFormat="1">
      <c r="A86" s="22" t="s">
        <v>361</v>
      </c>
      <c r="B86" s="26" t="s">
        <v>362</v>
      </c>
      <c r="C86" s="37" t="s">
        <v>363</v>
      </c>
      <c r="D86" s="37" t="s">
        <v>789</v>
      </c>
      <c r="E86" s="37" t="s">
        <v>800</v>
      </c>
      <c r="F86" s="37"/>
      <c r="G86" s="37"/>
      <c r="H86" s="212"/>
      <c r="I86" s="212"/>
      <c r="J86" s="196" t="e">
        <f t="shared" ca="1" si="3"/>
        <v>#NUM!</v>
      </c>
      <c r="K86" s="37" t="s">
        <v>785</v>
      </c>
      <c r="L86" s="37" t="s">
        <v>770</v>
      </c>
      <c r="M86" s="26" t="s">
        <v>364</v>
      </c>
      <c r="N86" s="26"/>
      <c r="O86" s="26"/>
      <c r="P86" s="74" t="s">
        <v>732</v>
      </c>
      <c r="Q86" s="37">
        <v>1</v>
      </c>
      <c r="R86" s="37" t="s">
        <v>23</v>
      </c>
      <c r="S86" s="37" t="s">
        <v>365</v>
      </c>
      <c r="T86" s="196" t="e">
        <f t="shared" ca="1" si="2"/>
        <v>#NUM!</v>
      </c>
      <c r="U86" s="37">
        <v>2000</v>
      </c>
      <c r="V86" s="37">
        <v>5000</v>
      </c>
      <c r="W86" s="37">
        <v>0.4</v>
      </c>
      <c r="X86" s="97"/>
      <c r="Y86" s="97"/>
      <c r="Z86" s="97"/>
      <c r="AA86" s="26"/>
      <c r="AB86" s="26"/>
      <c r="AC86" s="27"/>
    </row>
    <row r="87" spans="1:29">
      <c r="A87" s="22" t="s">
        <v>366</v>
      </c>
      <c r="B87" s="26" t="s">
        <v>367</v>
      </c>
      <c r="C87" s="37" t="s">
        <v>368</v>
      </c>
      <c r="D87" s="37" t="s">
        <v>789</v>
      </c>
      <c r="E87" s="37" t="s">
        <v>800</v>
      </c>
      <c r="F87" s="37"/>
      <c r="G87" s="37"/>
      <c r="H87" s="212"/>
      <c r="I87" s="212"/>
      <c r="J87" s="196" t="e">
        <f t="shared" ca="1" si="3"/>
        <v>#NUM!</v>
      </c>
      <c r="K87" s="37" t="s">
        <v>785</v>
      </c>
      <c r="L87" s="37" t="s">
        <v>770</v>
      </c>
      <c r="M87" s="26" t="s">
        <v>369</v>
      </c>
      <c r="N87" s="26"/>
      <c r="O87" s="26"/>
      <c r="P87" s="74" t="s">
        <v>732</v>
      </c>
      <c r="Q87" s="37">
        <v>1</v>
      </c>
      <c r="R87" s="37" t="s">
        <v>23</v>
      </c>
      <c r="S87" s="37" t="s">
        <v>370</v>
      </c>
      <c r="T87" s="196" t="e">
        <f t="shared" ca="1" si="2"/>
        <v>#NUM!</v>
      </c>
      <c r="U87" s="37">
        <v>2000</v>
      </c>
      <c r="V87" s="37">
        <v>5000</v>
      </c>
      <c r="W87" s="37">
        <v>0.4</v>
      </c>
      <c r="X87" s="97"/>
      <c r="Y87" s="97"/>
      <c r="Z87" s="97"/>
      <c r="AA87" s="26"/>
      <c r="AB87" s="26"/>
      <c r="AC87" s="27"/>
    </row>
    <row r="88" spans="1:29" s="9" customFormat="1">
      <c r="A88" s="22" t="s">
        <v>371</v>
      </c>
      <c r="B88" s="26" t="s">
        <v>372</v>
      </c>
      <c r="C88" s="37" t="s">
        <v>373</v>
      </c>
      <c r="D88" s="37" t="s">
        <v>789</v>
      </c>
      <c r="E88" s="37" t="s">
        <v>800</v>
      </c>
      <c r="F88" s="37"/>
      <c r="G88" s="37"/>
      <c r="H88" s="212"/>
      <c r="I88" s="212"/>
      <c r="J88" s="196" t="e">
        <f t="shared" ca="1" si="3"/>
        <v>#NUM!</v>
      </c>
      <c r="K88" s="37" t="s">
        <v>785</v>
      </c>
      <c r="L88" s="37" t="s">
        <v>770</v>
      </c>
      <c r="M88" s="26" t="s">
        <v>374</v>
      </c>
      <c r="N88" s="26"/>
      <c r="O88" s="26"/>
      <c r="P88" s="74" t="s">
        <v>732</v>
      </c>
      <c r="Q88" s="37">
        <v>1</v>
      </c>
      <c r="R88" s="37" t="s">
        <v>23</v>
      </c>
      <c r="S88" s="37" t="s">
        <v>375</v>
      </c>
      <c r="T88" s="196" t="e">
        <f t="shared" ca="1" si="2"/>
        <v>#NUM!</v>
      </c>
      <c r="U88" s="37">
        <v>2000</v>
      </c>
      <c r="V88" s="37">
        <v>5000</v>
      </c>
      <c r="W88" s="37">
        <v>0.4</v>
      </c>
      <c r="X88" s="97"/>
      <c r="Y88" s="97"/>
      <c r="Z88" s="97"/>
      <c r="AA88" s="26"/>
      <c r="AB88" s="26"/>
      <c r="AC88" s="27"/>
    </row>
    <row r="89" spans="1:29">
      <c r="A89" s="22" t="s">
        <v>376</v>
      </c>
      <c r="B89" s="26" t="s">
        <v>377</v>
      </c>
      <c r="C89" s="37" t="s">
        <v>378</v>
      </c>
      <c r="D89" s="37" t="s">
        <v>789</v>
      </c>
      <c r="E89" s="37" t="s">
        <v>800</v>
      </c>
      <c r="F89" s="37"/>
      <c r="G89" s="37"/>
      <c r="H89" s="212"/>
      <c r="I89" s="212"/>
      <c r="J89" s="196" t="e">
        <f t="shared" ca="1" si="3"/>
        <v>#NUM!</v>
      </c>
      <c r="K89" s="37" t="s">
        <v>785</v>
      </c>
      <c r="L89" s="37" t="s">
        <v>770</v>
      </c>
      <c r="M89" s="26" t="s">
        <v>379</v>
      </c>
      <c r="N89" s="26"/>
      <c r="O89" s="26"/>
      <c r="P89" s="74" t="s">
        <v>732</v>
      </c>
      <c r="Q89" s="37">
        <v>1</v>
      </c>
      <c r="R89" s="37" t="s">
        <v>23</v>
      </c>
      <c r="S89" s="37" t="s">
        <v>380</v>
      </c>
      <c r="T89" s="196" t="e">
        <f t="shared" ca="1" si="2"/>
        <v>#NUM!</v>
      </c>
      <c r="U89" s="37">
        <v>2000</v>
      </c>
      <c r="V89" s="37">
        <v>5000</v>
      </c>
      <c r="W89" s="37">
        <v>0.4</v>
      </c>
      <c r="X89" s="97"/>
      <c r="Y89" s="97"/>
      <c r="Z89" s="97"/>
      <c r="AA89" s="26"/>
      <c r="AB89" s="26"/>
      <c r="AC89" s="27"/>
    </row>
    <row r="90" spans="1:29" s="9" customFormat="1">
      <c r="A90" s="22" t="s">
        <v>387</v>
      </c>
      <c r="B90" s="26" t="s">
        <v>381</v>
      </c>
      <c r="C90" s="37" t="s">
        <v>382</v>
      </c>
      <c r="D90" s="37" t="s">
        <v>789</v>
      </c>
      <c r="E90" s="37" t="s">
        <v>800</v>
      </c>
      <c r="F90" s="37">
        <v>15</v>
      </c>
      <c r="G90" s="37"/>
      <c r="H90" s="212"/>
      <c r="I90" s="212"/>
      <c r="J90" s="196" t="e">
        <f t="shared" ca="1" si="3"/>
        <v>#NUM!</v>
      </c>
      <c r="K90" s="37" t="s">
        <v>785</v>
      </c>
      <c r="L90" s="37" t="s">
        <v>770</v>
      </c>
      <c r="M90" s="26" t="s">
        <v>383</v>
      </c>
      <c r="N90" s="26"/>
      <c r="O90" s="26"/>
      <c r="P90" s="37" t="s">
        <v>733</v>
      </c>
      <c r="Q90" s="37">
        <v>1</v>
      </c>
      <c r="R90" s="37" t="s">
        <v>791</v>
      </c>
      <c r="S90" s="73" t="s">
        <v>388</v>
      </c>
      <c r="T90" s="196" t="e">
        <f t="shared" ca="1" si="2"/>
        <v>#NUM!</v>
      </c>
      <c r="U90" s="37"/>
      <c r="V90" s="37"/>
      <c r="W90" s="37">
        <v>0.4</v>
      </c>
      <c r="X90" s="97"/>
      <c r="Y90" s="97"/>
      <c r="Z90" s="97"/>
      <c r="AA90" s="26"/>
      <c r="AB90" s="26"/>
      <c r="AC90" s="27"/>
    </row>
    <row r="91" spans="1:29">
      <c r="A91" s="22" t="s">
        <v>389</v>
      </c>
      <c r="B91" s="29" t="s">
        <v>384</v>
      </c>
      <c r="C91" s="25" t="s">
        <v>385</v>
      </c>
      <c r="D91" s="24" t="s">
        <v>789</v>
      </c>
      <c r="E91" s="24" t="s">
        <v>800</v>
      </c>
      <c r="F91" s="24"/>
      <c r="G91" s="24"/>
      <c r="H91" s="207"/>
      <c r="I91" s="207"/>
      <c r="J91" s="196" t="e">
        <f t="shared" ca="1" si="3"/>
        <v>#NUM!</v>
      </c>
      <c r="K91" s="24" t="s">
        <v>785</v>
      </c>
      <c r="L91" s="25" t="s">
        <v>770</v>
      </c>
      <c r="M91" s="29" t="s">
        <v>386</v>
      </c>
      <c r="N91" s="29"/>
      <c r="O91" s="29"/>
      <c r="P91" s="72" t="s">
        <v>732</v>
      </c>
      <c r="Q91" s="24">
        <v>1</v>
      </c>
      <c r="R91" s="25" t="s">
        <v>23</v>
      </c>
      <c r="S91" s="25" t="s">
        <v>390</v>
      </c>
      <c r="T91" s="196" t="e">
        <f t="shared" ca="1" si="2"/>
        <v>#NUM!</v>
      </c>
      <c r="U91" s="25">
        <v>2000</v>
      </c>
      <c r="V91" s="25">
        <v>5000</v>
      </c>
      <c r="W91" s="25">
        <v>0.4</v>
      </c>
      <c r="X91" s="97"/>
      <c r="Y91" s="97"/>
      <c r="Z91" s="97"/>
      <c r="AA91" s="26"/>
      <c r="AB91" s="26"/>
      <c r="AC91" s="27"/>
    </row>
    <row r="92" spans="1:29" s="9" customFormat="1">
      <c r="A92" s="22" t="s">
        <v>397</v>
      </c>
      <c r="B92" s="29" t="s">
        <v>391</v>
      </c>
      <c r="C92" s="25" t="s">
        <v>392</v>
      </c>
      <c r="D92" s="24" t="s">
        <v>789</v>
      </c>
      <c r="E92" s="24" t="s">
        <v>800</v>
      </c>
      <c r="F92" s="24"/>
      <c r="G92" s="24"/>
      <c r="H92" s="207"/>
      <c r="I92" s="207"/>
      <c r="J92" s="196" t="e">
        <f t="shared" ca="1" si="3"/>
        <v>#NUM!</v>
      </c>
      <c r="K92" s="24" t="s">
        <v>785</v>
      </c>
      <c r="L92" s="25" t="s">
        <v>770</v>
      </c>
      <c r="M92" s="29" t="s">
        <v>393</v>
      </c>
      <c r="N92" s="23"/>
      <c r="O92" s="23"/>
      <c r="P92" s="72" t="s">
        <v>732</v>
      </c>
      <c r="Q92" s="24">
        <v>1</v>
      </c>
      <c r="R92" s="25" t="s">
        <v>176</v>
      </c>
      <c r="S92" s="24" t="s">
        <v>398</v>
      </c>
      <c r="T92" s="196" t="e">
        <f t="shared" ca="1" si="2"/>
        <v>#NUM!</v>
      </c>
      <c r="U92" s="25">
        <v>800</v>
      </c>
      <c r="V92" s="25">
        <v>1000</v>
      </c>
      <c r="W92" s="25">
        <v>0.4</v>
      </c>
      <c r="X92" s="97"/>
      <c r="Y92" s="97"/>
      <c r="Z92" s="97"/>
      <c r="AA92" s="26"/>
      <c r="AB92" s="26"/>
      <c r="AC92" s="27"/>
    </row>
    <row r="93" spans="1:29">
      <c r="A93" s="22" t="s">
        <v>399</v>
      </c>
      <c r="B93" s="29" t="s">
        <v>394</v>
      </c>
      <c r="C93" s="25" t="s">
        <v>395</v>
      </c>
      <c r="D93" s="24" t="s">
        <v>789</v>
      </c>
      <c r="E93" s="24" t="s">
        <v>800</v>
      </c>
      <c r="F93" s="24"/>
      <c r="G93" s="24"/>
      <c r="H93" s="207"/>
      <c r="I93" s="207"/>
      <c r="J93" s="196" t="e">
        <f t="shared" ca="1" si="3"/>
        <v>#NUM!</v>
      </c>
      <c r="K93" s="24" t="s">
        <v>785</v>
      </c>
      <c r="L93" s="25" t="s">
        <v>770</v>
      </c>
      <c r="M93" s="29" t="s">
        <v>396</v>
      </c>
      <c r="N93" s="29"/>
      <c r="O93" s="29"/>
      <c r="P93" s="25" t="s">
        <v>734</v>
      </c>
      <c r="Q93" s="24">
        <v>1</v>
      </c>
      <c r="R93" s="25" t="s">
        <v>321</v>
      </c>
      <c r="S93" s="25" t="s">
        <v>400</v>
      </c>
      <c r="T93" s="196" t="e">
        <f t="shared" ca="1" si="2"/>
        <v>#NUM!</v>
      </c>
      <c r="U93" s="25">
        <v>800</v>
      </c>
      <c r="V93" s="25">
        <v>1000</v>
      </c>
      <c r="W93" s="25">
        <v>0.4</v>
      </c>
      <c r="X93" s="97"/>
      <c r="Y93" s="97"/>
      <c r="Z93" s="97"/>
      <c r="AA93" s="26"/>
      <c r="AB93" s="26"/>
      <c r="AC93" s="27"/>
    </row>
    <row r="94" spans="1:29" s="9" customFormat="1">
      <c r="A94" s="22" t="s">
        <v>401</v>
      </c>
      <c r="B94" s="23" t="s">
        <v>402</v>
      </c>
      <c r="C94" s="24" t="s">
        <v>403</v>
      </c>
      <c r="D94" s="24" t="s">
        <v>789</v>
      </c>
      <c r="E94" s="24" t="s">
        <v>800</v>
      </c>
      <c r="F94" s="24"/>
      <c r="G94" s="24"/>
      <c r="H94" s="207"/>
      <c r="I94" s="207"/>
      <c r="J94" s="196" t="e">
        <f t="shared" ca="1" si="3"/>
        <v>#NUM!</v>
      </c>
      <c r="K94" s="24" t="s">
        <v>785</v>
      </c>
      <c r="L94" s="25" t="s">
        <v>770</v>
      </c>
      <c r="M94" s="23" t="s">
        <v>404</v>
      </c>
      <c r="N94" s="23"/>
      <c r="O94" s="23"/>
      <c r="P94" s="25" t="s">
        <v>734</v>
      </c>
      <c r="Q94" s="24">
        <v>1</v>
      </c>
      <c r="R94" s="24" t="s">
        <v>321</v>
      </c>
      <c r="S94" s="24" t="s">
        <v>405</v>
      </c>
      <c r="T94" s="196" t="e">
        <f t="shared" ca="1" si="2"/>
        <v>#NUM!</v>
      </c>
      <c r="U94" s="25">
        <v>800</v>
      </c>
      <c r="V94" s="25">
        <v>1000</v>
      </c>
      <c r="W94" s="25">
        <v>0.4</v>
      </c>
      <c r="X94" s="97"/>
      <c r="Y94" s="97"/>
      <c r="Z94" s="97"/>
      <c r="AA94" s="26"/>
      <c r="AB94" s="26"/>
      <c r="AC94" s="27"/>
    </row>
    <row r="95" spans="1:29" s="9" customFormat="1">
      <c r="A95" s="22" t="s">
        <v>409</v>
      </c>
      <c r="B95" s="23" t="s">
        <v>406</v>
      </c>
      <c r="C95" s="24" t="s">
        <v>407</v>
      </c>
      <c r="D95" s="24" t="s">
        <v>789</v>
      </c>
      <c r="E95" s="24" t="s">
        <v>800</v>
      </c>
      <c r="F95" s="24"/>
      <c r="G95" s="24"/>
      <c r="H95" s="207"/>
      <c r="I95" s="207"/>
      <c r="J95" s="196" t="e">
        <f t="shared" ca="1" si="3"/>
        <v>#NUM!</v>
      </c>
      <c r="K95" s="24" t="s">
        <v>785</v>
      </c>
      <c r="L95" s="25" t="s">
        <v>770</v>
      </c>
      <c r="M95" s="23" t="s">
        <v>408</v>
      </c>
      <c r="N95" s="23"/>
      <c r="O95" s="23"/>
      <c r="P95" s="72" t="s">
        <v>732</v>
      </c>
      <c r="Q95" s="24">
        <v>1</v>
      </c>
      <c r="R95" s="25" t="s">
        <v>23</v>
      </c>
      <c r="S95" s="24" t="s">
        <v>410</v>
      </c>
      <c r="T95" s="196" t="e">
        <f t="shared" ca="1" si="2"/>
        <v>#NUM!</v>
      </c>
      <c r="U95" s="25">
        <v>800</v>
      </c>
      <c r="V95" s="25">
        <v>1000</v>
      </c>
      <c r="W95" s="25">
        <v>0.4</v>
      </c>
      <c r="X95" s="97"/>
      <c r="Y95" s="97"/>
      <c r="Z95" s="97"/>
      <c r="AA95" s="26"/>
      <c r="AB95" s="26"/>
      <c r="AC95" s="27"/>
    </row>
    <row r="96" spans="1:29" s="9" customFormat="1">
      <c r="A96" s="22" t="s">
        <v>411</v>
      </c>
      <c r="B96" s="23" t="s">
        <v>412</v>
      </c>
      <c r="C96" s="24" t="s">
        <v>413</v>
      </c>
      <c r="D96" s="24" t="s">
        <v>789</v>
      </c>
      <c r="E96" s="24" t="s">
        <v>800</v>
      </c>
      <c r="F96" s="24"/>
      <c r="G96" s="24"/>
      <c r="H96" s="207"/>
      <c r="I96" s="207"/>
      <c r="J96" s="196" t="e">
        <f t="shared" ca="1" si="3"/>
        <v>#NUM!</v>
      </c>
      <c r="K96" s="24" t="s">
        <v>785</v>
      </c>
      <c r="L96" s="25" t="s">
        <v>770</v>
      </c>
      <c r="M96" s="23" t="s">
        <v>414</v>
      </c>
      <c r="N96" s="23"/>
      <c r="O96" s="23"/>
      <c r="P96" s="25" t="s">
        <v>734</v>
      </c>
      <c r="Q96" s="24">
        <v>1</v>
      </c>
      <c r="R96" s="24" t="s">
        <v>321</v>
      </c>
      <c r="S96" s="24" t="s">
        <v>415</v>
      </c>
      <c r="T96" s="196" t="e">
        <f t="shared" ca="1" si="2"/>
        <v>#NUM!</v>
      </c>
      <c r="U96" s="25">
        <v>800</v>
      </c>
      <c r="V96" s="25">
        <v>1000</v>
      </c>
      <c r="W96" s="25">
        <v>0.4</v>
      </c>
      <c r="X96" s="97"/>
      <c r="Y96" s="97"/>
      <c r="Z96" s="97"/>
      <c r="AA96" s="26"/>
      <c r="AB96" s="26"/>
      <c r="AC96" s="27"/>
    </row>
    <row r="97" spans="1:29">
      <c r="A97" s="22" t="s">
        <v>416</v>
      </c>
      <c r="B97" s="29" t="s">
        <v>417</v>
      </c>
      <c r="C97" s="25" t="s">
        <v>418</v>
      </c>
      <c r="D97" s="24" t="s">
        <v>789</v>
      </c>
      <c r="E97" s="24" t="s">
        <v>800</v>
      </c>
      <c r="F97" s="24"/>
      <c r="G97" s="24"/>
      <c r="H97" s="207"/>
      <c r="I97" s="207"/>
      <c r="J97" s="196" t="e">
        <f t="shared" ca="1" si="3"/>
        <v>#NUM!</v>
      </c>
      <c r="K97" s="24" t="s">
        <v>785</v>
      </c>
      <c r="L97" s="25" t="s">
        <v>770</v>
      </c>
      <c r="M97" s="29" t="s">
        <v>419</v>
      </c>
      <c r="N97" s="29"/>
      <c r="O97" s="29"/>
      <c r="P97" s="72" t="s">
        <v>732</v>
      </c>
      <c r="Q97" s="24">
        <v>1</v>
      </c>
      <c r="R97" s="25" t="s">
        <v>23</v>
      </c>
      <c r="S97" s="25" t="s">
        <v>420</v>
      </c>
      <c r="T97" s="196" t="e">
        <f t="shared" ca="1" si="2"/>
        <v>#NUM!</v>
      </c>
      <c r="U97" s="25">
        <v>2000</v>
      </c>
      <c r="V97" s="25">
        <v>5000</v>
      </c>
      <c r="W97" s="25">
        <v>0.4</v>
      </c>
      <c r="X97" s="97"/>
      <c r="Y97" s="97"/>
      <c r="Z97" s="97"/>
      <c r="AA97" s="26"/>
      <c r="AB97" s="26"/>
      <c r="AC97" s="27"/>
    </row>
    <row r="98" spans="1:29" s="9" customFormat="1">
      <c r="A98" s="22" t="s">
        <v>421</v>
      </c>
      <c r="B98" s="23" t="s">
        <v>422</v>
      </c>
      <c r="C98" s="24" t="s">
        <v>423</v>
      </c>
      <c r="D98" s="24" t="s">
        <v>789</v>
      </c>
      <c r="E98" s="24" t="s">
        <v>800</v>
      </c>
      <c r="F98" s="24"/>
      <c r="G98" s="24"/>
      <c r="H98" s="207"/>
      <c r="I98" s="207"/>
      <c r="J98" s="196" t="e">
        <f t="shared" ca="1" si="3"/>
        <v>#NUM!</v>
      </c>
      <c r="K98" s="24" t="s">
        <v>785</v>
      </c>
      <c r="L98" s="25" t="s">
        <v>770</v>
      </c>
      <c r="M98" s="23" t="s">
        <v>424</v>
      </c>
      <c r="N98" s="23"/>
      <c r="O98" s="23"/>
      <c r="P98" s="72" t="s">
        <v>732</v>
      </c>
      <c r="Q98" s="24">
        <v>1</v>
      </c>
      <c r="R98" s="25" t="s">
        <v>23</v>
      </c>
      <c r="S98" s="24" t="s">
        <v>425</v>
      </c>
      <c r="T98" s="196" t="e">
        <f t="shared" ca="1" si="2"/>
        <v>#NUM!</v>
      </c>
      <c r="U98" s="25">
        <v>2000</v>
      </c>
      <c r="V98" s="25">
        <v>5000</v>
      </c>
      <c r="W98" s="25">
        <v>0.4</v>
      </c>
      <c r="X98" s="97"/>
      <c r="Y98" s="97"/>
      <c r="Z98" s="97"/>
      <c r="AA98" s="26"/>
      <c r="AB98" s="26"/>
      <c r="AC98" s="27"/>
    </row>
    <row r="99" spans="1:29">
      <c r="A99" s="22" t="s">
        <v>426</v>
      </c>
      <c r="B99" s="23" t="s">
        <v>427</v>
      </c>
      <c r="C99" s="24" t="s">
        <v>428</v>
      </c>
      <c r="D99" s="24" t="s">
        <v>789</v>
      </c>
      <c r="E99" s="24" t="s">
        <v>800</v>
      </c>
      <c r="F99" s="24"/>
      <c r="G99" s="24"/>
      <c r="H99" s="207"/>
      <c r="I99" s="207"/>
      <c r="J99" s="196" t="e">
        <f t="shared" ca="1" si="3"/>
        <v>#NUM!</v>
      </c>
      <c r="K99" s="24" t="s">
        <v>785</v>
      </c>
      <c r="L99" s="25" t="s">
        <v>770</v>
      </c>
      <c r="M99" s="23" t="s">
        <v>429</v>
      </c>
      <c r="N99" s="23"/>
      <c r="O99" s="23"/>
      <c r="P99" s="72" t="s">
        <v>732</v>
      </c>
      <c r="Q99" s="24">
        <v>1</v>
      </c>
      <c r="R99" s="25" t="s">
        <v>23</v>
      </c>
      <c r="S99" s="25" t="s">
        <v>430</v>
      </c>
      <c r="T99" s="196" t="e">
        <f t="shared" ca="1" si="2"/>
        <v>#NUM!</v>
      </c>
      <c r="U99" s="25">
        <v>2000</v>
      </c>
      <c r="V99" s="25">
        <v>5000</v>
      </c>
      <c r="W99" s="25">
        <v>0.4</v>
      </c>
      <c r="X99" s="97"/>
      <c r="Y99" s="97"/>
      <c r="Z99" s="97"/>
      <c r="AA99" s="26"/>
      <c r="AB99" s="26"/>
      <c r="AC99" s="27"/>
    </row>
    <row r="100" spans="1:29">
      <c r="A100" s="22" t="s">
        <v>431</v>
      </c>
      <c r="B100" s="29" t="s">
        <v>432</v>
      </c>
      <c r="C100" s="25" t="s">
        <v>433</v>
      </c>
      <c r="D100" s="24" t="s">
        <v>789</v>
      </c>
      <c r="E100" s="24" t="s">
        <v>800</v>
      </c>
      <c r="F100" s="24"/>
      <c r="G100" s="24"/>
      <c r="H100" s="207"/>
      <c r="I100" s="207"/>
      <c r="J100" s="196" t="e">
        <f t="shared" ca="1" si="3"/>
        <v>#NUM!</v>
      </c>
      <c r="K100" s="24" t="s">
        <v>785</v>
      </c>
      <c r="L100" s="25" t="s">
        <v>770</v>
      </c>
      <c r="M100" s="29" t="s">
        <v>434</v>
      </c>
      <c r="N100" s="29"/>
      <c r="O100" s="29"/>
      <c r="P100" s="72" t="s">
        <v>732</v>
      </c>
      <c r="Q100" s="24">
        <v>1</v>
      </c>
      <c r="R100" s="25" t="s">
        <v>23</v>
      </c>
      <c r="S100" s="25" t="s">
        <v>435</v>
      </c>
      <c r="T100" s="196" t="e">
        <f t="shared" ca="1" si="2"/>
        <v>#NUM!</v>
      </c>
      <c r="U100" s="25">
        <v>2000</v>
      </c>
      <c r="V100" s="25">
        <v>5000</v>
      </c>
      <c r="W100" s="25">
        <v>0.4</v>
      </c>
      <c r="X100" s="97"/>
      <c r="Y100" s="97"/>
      <c r="Z100" s="97"/>
      <c r="AA100" s="26"/>
      <c r="AB100" s="26"/>
      <c r="AC100" s="27"/>
    </row>
    <row r="101" spans="1:29">
      <c r="A101" s="22" t="s">
        <v>436</v>
      </c>
      <c r="B101" s="29" t="s">
        <v>437</v>
      </c>
      <c r="C101" s="25" t="s">
        <v>438</v>
      </c>
      <c r="D101" s="24" t="s">
        <v>789</v>
      </c>
      <c r="E101" s="24" t="s">
        <v>800</v>
      </c>
      <c r="F101" s="24"/>
      <c r="G101" s="24"/>
      <c r="H101" s="207"/>
      <c r="I101" s="207"/>
      <c r="J101" s="196" t="e">
        <f t="shared" ca="1" si="3"/>
        <v>#NUM!</v>
      </c>
      <c r="K101" s="24" t="s">
        <v>785</v>
      </c>
      <c r="L101" s="25" t="s">
        <v>770</v>
      </c>
      <c r="M101" s="29" t="s">
        <v>439</v>
      </c>
      <c r="N101" s="29"/>
      <c r="O101" s="29"/>
      <c r="P101" s="72" t="s">
        <v>732</v>
      </c>
      <c r="Q101" s="24">
        <v>1</v>
      </c>
      <c r="R101" s="25" t="s">
        <v>23</v>
      </c>
      <c r="S101" s="25" t="s">
        <v>440</v>
      </c>
      <c r="T101" s="196" t="e">
        <f t="shared" ca="1" si="2"/>
        <v>#NUM!</v>
      </c>
      <c r="U101" s="25">
        <v>2000</v>
      </c>
      <c r="V101" s="25">
        <v>5000</v>
      </c>
      <c r="W101" s="25">
        <v>0.4</v>
      </c>
      <c r="X101" s="97"/>
      <c r="Y101" s="97"/>
      <c r="Z101" s="97"/>
      <c r="AA101" s="26"/>
      <c r="AB101" s="26"/>
      <c r="AC101" s="27"/>
    </row>
    <row r="102" spans="1:29" s="9" customFormat="1">
      <c r="A102" s="22" t="s">
        <v>448</v>
      </c>
      <c r="B102" s="29" t="s">
        <v>441</v>
      </c>
      <c r="C102" s="25" t="s">
        <v>442</v>
      </c>
      <c r="D102" s="24" t="s">
        <v>789</v>
      </c>
      <c r="E102" s="24" t="s">
        <v>800</v>
      </c>
      <c r="F102" s="24"/>
      <c r="G102" s="24"/>
      <c r="H102" s="207"/>
      <c r="I102" s="207"/>
      <c r="J102" s="196" t="e">
        <f t="shared" ca="1" si="3"/>
        <v>#NUM!</v>
      </c>
      <c r="K102" s="24" t="s">
        <v>785</v>
      </c>
      <c r="L102" s="25" t="s">
        <v>770</v>
      </c>
      <c r="M102" s="29" t="s">
        <v>443</v>
      </c>
      <c r="N102" s="29"/>
      <c r="O102" s="29"/>
      <c r="P102" s="72" t="s">
        <v>732</v>
      </c>
      <c r="Q102" s="24">
        <v>1</v>
      </c>
      <c r="R102" s="25" t="s">
        <v>23</v>
      </c>
      <c r="S102" s="24" t="s">
        <v>449</v>
      </c>
      <c r="T102" s="196" t="e">
        <f t="shared" ca="1" si="2"/>
        <v>#NUM!</v>
      </c>
      <c r="U102" s="25">
        <v>2000</v>
      </c>
      <c r="V102" s="25">
        <v>5000</v>
      </c>
      <c r="W102" s="25">
        <v>0.4</v>
      </c>
      <c r="X102" s="97"/>
      <c r="Y102" s="97"/>
      <c r="Z102" s="97"/>
      <c r="AA102" s="26"/>
      <c r="AB102" s="26"/>
      <c r="AC102" s="27"/>
    </row>
    <row r="103" spans="1:29">
      <c r="A103" s="22" t="s">
        <v>450</v>
      </c>
      <c r="B103" s="29" t="s">
        <v>444</v>
      </c>
      <c r="C103" s="25" t="s">
        <v>445</v>
      </c>
      <c r="D103" s="24" t="s">
        <v>789</v>
      </c>
      <c r="E103" s="24" t="s">
        <v>800</v>
      </c>
      <c r="F103" s="24">
        <v>15</v>
      </c>
      <c r="G103" s="24"/>
      <c r="H103" s="207"/>
      <c r="I103" s="207"/>
      <c r="J103" s="196" t="e">
        <f t="shared" ca="1" si="3"/>
        <v>#NUM!</v>
      </c>
      <c r="K103" s="24" t="s">
        <v>785</v>
      </c>
      <c r="L103" s="25" t="s">
        <v>770</v>
      </c>
      <c r="M103" s="29" t="s">
        <v>446</v>
      </c>
      <c r="N103" s="29"/>
      <c r="O103" s="25"/>
      <c r="P103" s="72" t="s">
        <v>733</v>
      </c>
      <c r="Q103" s="24">
        <v>1</v>
      </c>
      <c r="R103" s="25" t="s">
        <v>791</v>
      </c>
      <c r="S103" s="31" t="s">
        <v>451</v>
      </c>
      <c r="T103" s="196" t="e">
        <f t="shared" ca="1" si="2"/>
        <v>#NUM!</v>
      </c>
      <c r="U103" s="25">
        <v>2000</v>
      </c>
      <c r="V103" s="25">
        <v>5000</v>
      </c>
      <c r="W103" s="25">
        <v>0.4</v>
      </c>
      <c r="X103" s="97"/>
      <c r="Y103" s="97"/>
      <c r="Z103" s="97"/>
      <c r="AA103" s="26"/>
      <c r="AB103" s="26"/>
      <c r="AC103" s="27"/>
    </row>
    <row r="104" spans="1:29" s="9" customFormat="1">
      <c r="A104" s="22" t="s">
        <v>452</v>
      </c>
      <c r="B104" s="23" t="s">
        <v>453</v>
      </c>
      <c r="C104" s="24" t="s">
        <v>454</v>
      </c>
      <c r="D104" s="24" t="s">
        <v>789</v>
      </c>
      <c r="E104" s="24" t="s">
        <v>800</v>
      </c>
      <c r="F104" s="24"/>
      <c r="G104" s="24"/>
      <c r="H104" s="207"/>
      <c r="I104" s="207"/>
      <c r="J104" s="196" t="e">
        <f t="shared" ca="1" si="3"/>
        <v>#NUM!</v>
      </c>
      <c r="K104" s="24" t="s">
        <v>785</v>
      </c>
      <c r="L104" s="25" t="s">
        <v>770</v>
      </c>
      <c r="M104" s="23" t="s">
        <v>455</v>
      </c>
      <c r="N104" s="23"/>
      <c r="O104" s="23"/>
      <c r="P104" s="72" t="s">
        <v>732</v>
      </c>
      <c r="Q104" s="24">
        <v>1</v>
      </c>
      <c r="R104" s="25" t="s">
        <v>23</v>
      </c>
      <c r="S104" s="24" t="s">
        <v>456</v>
      </c>
      <c r="T104" s="196" t="e">
        <f t="shared" ca="1" si="2"/>
        <v>#NUM!</v>
      </c>
      <c r="U104" s="25">
        <v>2000</v>
      </c>
      <c r="V104" s="25">
        <v>5000</v>
      </c>
      <c r="W104" s="25">
        <v>0.4</v>
      </c>
      <c r="X104" s="97"/>
      <c r="Y104" s="97"/>
      <c r="Z104" s="97"/>
      <c r="AA104" s="26"/>
      <c r="AB104" s="26"/>
      <c r="AC104" s="27"/>
    </row>
    <row r="105" spans="1:29">
      <c r="A105" s="22" t="s">
        <v>457</v>
      </c>
      <c r="B105" s="29" t="s">
        <v>458</v>
      </c>
      <c r="C105" s="25" t="s">
        <v>459</v>
      </c>
      <c r="D105" s="24" t="s">
        <v>789</v>
      </c>
      <c r="E105" s="24" t="s">
        <v>800</v>
      </c>
      <c r="F105" s="24"/>
      <c r="G105" s="24"/>
      <c r="H105" s="207"/>
      <c r="I105" s="207"/>
      <c r="J105" s="196" t="e">
        <f t="shared" ca="1" si="3"/>
        <v>#NUM!</v>
      </c>
      <c r="K105" s="24" t="s">
        <v>785</v>
      </c>
      <c r="L105" s="25" t="s">
        <v>770</v>
      </c>
      <c r="M105" s="29" t="s">
        <v>460</v>
      </c>
      <c r="N105" s="29"/>
      <c r="O105" s="29"/>
      <c r="P105" s="72" t="s">
        <v>732</v>
      </c>
      <c r="Q105" s="24">
        <v>1</v>
      </c>
      <c r="R105" s="25" t="s">
        <v>23</v>
      </c>
      <c r="S105" s="25" t="s">
        <v>461</v>
      </c>
      <c r="T105" s="196" t="e">
        <f t="shared" ca="1" si="2"/>
        <v>#NUM!</v>
      </c>
      <c r="U105" s="25">
        <v>2000</v>
      </c>
      <c r="V105" s="25">
        <v>5000</v>
      </c>
      <c r="W105" s="25">
        <v>0.4</v>
      </c>
      <c r="X105" s="97"/>
      <c r="Y105" s="97"/>
      <c r="Z105" s="97"/>
      <c r="AA105" s="26"/>
      <c r="AB105" s="26"/>
      <c r="AC105" s="27"/>
    </row>
    <row r="106" spans="1:29" s="9" customFormat="1">
      <c r="A106" s="22" t="s">
        <v>466</v>
      </c>
      <c r="B106" s="23" t="s">
        <v>462</v>
      </c>
      <c r="C106" s="24" t="s">
        <v>463</v>
      </c>
      <c r="D106" s="24" t="s">
        <v>789</v>
      </c>
      <c r="E106" s="24" t="s">
        <v>800</v>
      </c>
      <c r="F106" s="24"/>
      <c r="G106" s="24"/>
      <c r="H106" s="207"/>
      <c r="I106" s="207"/>
      <c r="J106" s="196" t="e">
        <f t="shared" ca="1" si="3"/>
        <v>#NUM!</v>
      </c>
      <c r="K106" s="24" t="s">
        <v>785</v>
      </c>
      <c r="L106" s="25" t="s">
        <v>770</v>
      </c>
      <c r="M106" s="23" t="s">
        <v>464</v>
      </c>
      <c r="N106" s="23"/>
      <c r="O106" s="23"/>
      <c r="P106" s="72" t="s">
        <v>732</v>
      </c>
      <c r="Q106" s="24">
        <v>1</v>
      </c>
      <c r="R106" s="25" t="s">
        <v>23</v>
      </c>
      <c r="S106" s="24" t="s">
        <v>465</v>
      </c>
      <c r="T106" s="196" t="e">
        <f t="shared" ca="1" si="2"/>
        <v>#NUM!</v>
      </c>
      <c r="U106" s="25">
        <v>2000</v>
      </c>
      <c r="V106" s="25">
        <v>5000</v>
      </c>
      <c r="W106" s="25">
        <v>0.4</v>
      </c>
      <c r="X106" s="97"/>
      <c r="Y106" s="97"/>
      <c r="Z106" s="97"/>
      <c r="AA106" s="26"/>
      <c r="AB106" s="26"/>
      <c r="AC106" s="27"/>
    </row>
    <row r="107" spans="1:29" s="9" customFormat="1">
      <c r="A107" s="22" t="s">
        <v>467</v>
      </c>
      <c r="B107" s="23" t="s">
        <v>468</v>
      </c>
      <c r="C107" s="24" t="s">
        <v>469</v>
      </c>
      <c r="D107" s="24" t="s">
        <v>789</v>
      </c>
      <c r="E107" s="24" t="s">
        <v>800</v>
      </c>
      <c r="F107" s="24"/>
      <c r="G107" s="24"/>
      <c r="H107" s="207"/>
      <c r="I107" s="207"/>
      <c r="J107" s="196" t="e">
        <f t="shared" ca="1" si="3"/>
        <v>#NUM!</v>
      </c>
      <c r="K107" s="24" t="s">
        <v>785</v>
      </c>
      <c r="L107" s="25" t="s">
        <v>770</v>
      </c>
      <c r="M107" s="23" t="s">
        <v>470</v>
      </c>
      <c r="N107" s="23"/>
      <c r="O107" s="23"/>
      <c r="P107" s="72" t="s">
        <v>732</v>
      </c>
      <c r="Q107" s="24">
        <v>1</v>
      </c>
      <c r="R107" s="25" t="s">
        <v>23</v>
      </c>
      <c r="S107" s="24" t="s">
        <v>471</v>
      </c>
      <c r="T107" s="196" t="e">
        <f t="shared" ca="1" si="2"/>
        <v>#NUM!</v>
      </c>
      <c r="U107" s="25">
        <v>2000</v>
      </c>
      <c r="V107" s="25">
        <v>5000</v>
      </c>
      <c r="W107" s="25">
        <v>0.4</v>
      </c>
      <c r="X107" s="97"/>
      <c r="Y107" s="97"/>
      <c r="Z107" s="97"/>
      <c r="AA107" s="26"/>
      <c r="AB107" s="26"/>
      <c r="AC107" s="27"/>
    </row>
    <row r="108" spans="1:29">
      <c r="A108" s="22" t="s">
        <v>472</v>
      </c>
      <c r="B108" s="29" t="s">
        <v>473</v>
      </c>
      <c r="C108" s="25" t="s">
        <v>474</v>
      </c>
      <c r="D108" s="24" t="s">
        <v>789</v>
      </c>
      <c r="E108" s="24" t="s">
        <v>800</v>
      </c>
      <c r="F108" s="24"/>
      <c r="G108" s="24"/>
      <c r="H108" s="207"/>
      <c r="I108" s="207"/>
      <c r="J108" s="196" t="e">
        <f t="shared" ca="1" si="3"/>
        <v>#NUM!</v>
      </c>
      <c r="K108" s="24" t="s">
        <v>785</v>
      </c>
      <c r="L108" s="25" t="s">
        <v>770</v>
      </c>
      <c r="M108" s="29" t="s">
        <v>475</v>
      </c>
      <c r="N108" s="29"/>
      <c r="O108" s="29"/>
      <c r="P108" s="72" t="s">
        <v>732</v>
      </c>
      <c r="Q108" s="24">
        <v>1</v>
      </c>
      <c r="R108" s="25" t="s">
        <v>23</v>
      </c>
      <c r="S108" s="25" t="s">
        <v>476</v>
      </c>
      <c r="T108" s="196" t="e">
        <f t="shared" ca="1" si="2"/>
        <v>#NUM!</v>
      </c>
      <c r="U108" s="25">
        <v>2000</v>
      </c>
      <c r="V108" s="25">
        <v>5000</v>
      </c>
      <c r="W108" s="25">
        <v>0.4</v>
      </c>
      <c r="X108" s="97"/>
      <c r="Y108" s="97"/>
      <c r="Z108" s="97"/>
      <c r="AA108" s="26"/>
      <c r="AB108" s="26"/>
      <c r="AC108" s="27"/>
    </row>
    <row r="109" spans="1:29">
      <c r="A109" s="22" t="s">
        <v>477</v>
      </c>
      <c r="B109" s="29" t="s">
        <v>478</v>
      </c>
      <c r="C109" s="25" t="s">
        <v>479</v>
      </c>
      <c r="D109" s="24" t="s">
        <v>789</v>
      </c>
      <c r="E109" s="24" t="s">
        <v>800</v>
      </c>
      <c r="F109" s="24"/>
      <c r="G109" s="24"/>
      <c r="H109" s="207"/>
      <c r="I109" s="207"/>
      <c r="J109" s="196" t="e">
        <f t="shared" ca="1" si="3"/>
        <v>#NUM!</v>
      </c>
      <c r="K109" s="24" t="s">
        <v>785</v>
      </c>
      <c r="L109" s="25" t="s">
        <v>770</v>
      </c>
      <c r="M109" s="29" t="s">
        <v>480</v>
      </c>
      <c r="N109" s="29"/>
      <c r="O109" s="29"/>
      <c r="P109" s="72" t="s">
        <v>732</v>
      </c>
      <c r="Q109" s="24">
        <v>1</v>
      </c>
      <c r="R109" s="25" t="s">
        <v>23</v>
      </c>
      <c r="S109" s="25" t="s">
        <v>481</v>
      </c>
      <c r="T109" s="196" t="e">
        <f t="shared" ca="1" si="2"/>
        <v>#NUM!</v>
      </c>
      <c r="U109" s="25">
        <v>2000</v>
      </c>
      <c r="V109" s="25">
        <v>5000</v>
      </c>
      <c r="W109" s="25">
        <v>0.4</v>
      </c>
      <c r="X109" s="97"/>
      <c r="Y109" s="97"/>
      <c r="Z109" s="97"/>
      <c r="AA109" s="26"/>
      <c r="AB109" s="26"/>
      <c r="AC109" s="27"/>
    </row>
    <row r="110" spans="1:29" s="9" customFormat="1">
      <c r="A110" s="22" t="s">
        <v>482</v>
      </c>
      <c r="B110" s="23" t="s">
        <v>483</v>
      </c>
      <c r="C110" s="24" t="s">
        <v>484</v>
      </c>
      <c r="D110" s="24" t="s">
        <v>789</v>
      </c>
      <c r="E110" s="24" t="s">
        <v>800</v>
      </c>
      <c r="F110" s="24"/>
      <c r="G110" s="24"/>
      <c r="H110" s="207"/>
      <c r="I110" s="207"/>
      <c r="J110" s="196" t="e">
        <f t="shared" ca="1" si="3"/>
        <v>#NUM!</v>
      </c>
      <c r="K110" s="24" t="s">
        <v>785</v>
      </c>
      <c r="L110" s="25" t="s">
        <v>770</v>
      </c>
      <c r="M110" s="23" t="s">
        <v>485</v>
      </c>
      <c r="N110" s="23"/>
      <c r="O110" s="23"/>
      <c r="P110" s="72" t="s">
        <v>732</v>
      </c>
      <c r="Q110" s="24">
        <v>1</v>
      </c>
      <c r="R110" s="25" t="s">
        <v>23</v>
      </c>
      <c r="S110" s="24" t="s">
        <v>486</v>
      </c>
      <c r="T110" s="196" t="e">
        <f t="shared" ca="1" si="2"/>
        <v>#NUM!</v>
      </c>
      <c r="U110" s="25">
        <v>2000</v>
      </c>
      <c r="V110" s="25">
        <v>5000</v>
      </c>
      <c r="W110" s="25">
        <v>0.4</v>
      </c>
      <c r="X110" s="97"/>
      <c r="Y110" s="97"/>
      <c r="Z110" s="97"/>
      <c r="AA110" s="26"/>
      <c r="AB110" s="26"/>
      <c r="AC110" s="27"/>
    </row>
    <row r="111" spans="1:29">
      <c r="A111" s="22" t="s">
        <v>487</v>
      </c>
      <c r="B111" s="29" t="s">
        <v>488</v>
      </c>
      <c r="C111" s="25" t="s">
        <v>489</v>
      </c>
      <c r="D111" s="24" t="s">
        <v>789</v>
      </c>
      <c r="E111" s="24" t="s">
        <v>800</v>
      </c>
      <c r="F111" s="24"/>
      <c r="G111" s="24"/>
      <c r="H111" s="207"/>
      <c r="I111" s="207"/>
      <c r="J111" s="196" t="e">
        <f t="shared" ca="1" si="3"/>
        <v>#NUM!</v>
      </c>
      <c r="K111" s="24" t="s">
        <v>785</v>
      </c>
      <c r="L111" s="25" t="s">
        <v>770</v>
      </c>
      <c r="M111" s="29" t="s">
        <v>490</v>
      </c>
      <c r="N111" s="29"/>
      <c r="O111" s="29"/>
      <c r="P111" s="72" t="s">
        <v>732</v>
      </c>
      <c r="Q111" s="24">
        <v>1</v>
      </c>
      <c r="R111" s="25" t="s">
        <v>23</v>
      </c>
      <c r="S111" s="25" t="s">
        <v>491</v>
      </c>
      <c r="T111" s="196" t="e">
        <f t="shared" ca="1" si="2"/>
        <v>#NUM!</v>
      </c>
      <c r="U111" s="25">
        <v>2000</v>
      </c>
      <c r="V111" s="25">
        <v>5000</v>
      </c>
      <c r="W111" s="25">
        <v>0.4</v>
      </c>
      <c r="X111" s="97"/>
      <c r="Y111" s="97"/>
      <c r="Z111" s="97"/>
      <c r="AA111" s="26"/>
      <c r="AB111" s="26"/>
      <c r="AC111" s="27"/>
    </row>
    <row r="112" spans="1:29" s="9" customFormat="1">
      <c r="A112" s="22" t="s">
        <v>492</v>
      </c>
      <c r="B112" s="23" t="s">
        <v>493</v>
      </c>
      <c r="C112" s="24" t="s">
        <v>494</v>
      </c>
      <c r="D112" s="24" t="s">
        <v>789</v>
      </c>
      <c r="E112" s="24" t="s">
        <v>800</v>
      </c>
      <c r="F112" s="24"/>
      <c r="G112" s="24"/>
      <c r="H112" s="207"/>
      <c r="I112" s="207"/>
      <c r="J112" s="196" t="e">
        <f t="shared" ca="1" si="3"/>
        <v>#NUM!</v>
      </c>
      <c r="K112" s="24" t="s">
        <v>785</v>
      </c>
      <c r="L112" s="25" t="s">
        <v>770</v>
      </c>
      <c r="M112" s="23" t="s">
        <v>495</v>
      </c>
      <c r="N112" s="23"/>
      <c r="O112" s="23"/>
      <c r="P112" s="72" t="s">
        <v>732</v>
      </c>
      <c r="Q112" s="24">
        <v>1</v>
      </c>
      <c r="R112" s="25" t="s">
        <v>23</v>
      </c>
      <c r="S112" s="24" t="s">
        <v>496</v>
      </c>
      <c r="T112" s="196" t="e">
        <f t="shared" ca="1" si="2"/>
        <v>#NUM!</v>
      </c>
      <c r="U112" s="25">
        <v>2000</v>
      </c>
      <c r="V112" s="25">
        <v>5000</v>
      </c>
      <c r="W112" s="25">
        <v>0.4</v>
      </c>
      <c r="X112" s="97"/>
      <c r="Y112" s="97"/>
      <c r="Z112" s="97"/>
      <c r="AA112" s="26"/>
      <c r="AB112" s="26"/>
      <c r="AC112" s="27"/>
    </row>
    <row r="113" spans="1:29">
      <c r="A113" s="22" t="s">
        <v>501</v>
      </c>
      <c r="B113" s="29" t="s">
        <v>497</v>
      </c>
      <c r="C113" s="25" t="s">
        <v>498</v>
      </c>
      <c r="D113" s="24" t="s">
        <v>789</v>
      </c>
      <c r="E113" s="24" t="s">
        <v>800</v>
      </c>
      <c r="F113" s="24"/>
      <c r="G113" s="24"/>
      <c r="H113" s="207"/>
      <c r="I113" s="207"/>
      <c r="J113" s="196" t="e">
        <f t="shared" ca="1" si="3"/>
        <v>#NUM!</v>
      </c>
      <c r="K113" s="24" t="s">
        <v>785</v>
      </c>
      <c r="L113" s="25" t="s">
        <v>770</v>
      </c>
      <c r="M113" s="29" t="s">
        <v>499</v>
      </c>
      <c r="N113" s="29"/>
      <c r="O113" s="29"/>
      <c r="P113" s="72" t="s">
        <v>732</v>
      </c>
      <c r="Q113" s="24">
        <v>1</v>
      </c>
      <c r="R113" s="25" t="s">
        <v>23</v>
      </c>
      <c r="S113" s="25" t="s">
        <v>500</v>
      </c>
      <c r="T113" s="196" t="e">
        <f t="shared" ca="1" si="2"/>
        <v>#NUM!</v>
      </c>
      <c r="U113" s="25">
        <v>2000</v>
      </c>
      <c r="V113" s="25">
        <v>5000</v>
      </c>
      <c r="W113" s="25">
        <v>0.4</v>
      </c>
      <c r="X113" s="97"/>
      <c r="Y113" s="97"/>
      <c r="Z113" s="97"/>
      <c r="AA113" s="26"/>
      <c r="AB113" s="26"/>
      <c r="AC113" s="27"/>
    </row>
    <row r="114" spans="1:29">
      <c r="A114" s="22" t="s">
        <v>502</v>
      </c>
      <c r="B114" s="29" t="s">
        <v>503</v>
      </c>
      <c r="C114" s="25" t="s">
        <v>504</v>
      </c>
      <c r="D114" s="24" t="s">
        <v>789</v>
      </c>
      <c r="E114" s="24" t="s">
        <v>800</v>
      </c>
      <c r="F114" s="24"/>
      <c r="G114" s="24"/>
      <c r="H114" s="207"/>
      <c r="I114" s="207"/>
      <c r="J114" s="196" t="e">
        <f t="shared" ca="1" si="3"/>
        <v>#NUM!</v>
      </c>
      <c r="K114" s="24" t="s">
        <v>785</v>
      </c>
      <c r="L114" s="25" t="s">
        <v>770</v>
      </c>
      <c r="M114" s="29" t="s">
        <v>505</v>
      </c>
      <c r="N114" s="29"/>
      <c r="O114" s="29"/>
      <c r="P114" s="72" t="s">
        <v>732</v>
      </c>
      <c r="Q114" s="24">
        <v>1</v>
      </c>
      <c r="R114" s="25" t="s">
        <v>23</v>
      </c>
      <c r="S114" s="25" t="s">
        <v>506</v>
      </c>
      <c r="T114" s="196" t="e">
        <f t="shared" ca="1" si="2"/>
        <v>#NUM!</v>
      </c>
      <c r="U114" s="25">
        <v>2000</v>
      </c>
      <c r="V114" s="25">
        <v>5000</v>
      </c>
      <c r="W114" s="25">
        <v>0.4</v>
      </c>
      <c r="X114" s="97"/>
      <c r="Y114" s="97"/>
      <c r="Z114" s="97"/>
      <c r="AA114" s="26"/>
      <c r="AB114" s="26"/>
      <c r="AC114" s="27"/>
    </row>
    <row r="115" spans="1:29">
      <c r="A115" s="22" t="s">
        <v>507</v>
      </c>
      <c r="B115" s="29" t="s">
        <v>508</v>
      </c>
      <c r="C115" s="25" t="s">
        <v>509</v>
      </c>
      <c r="D115" s="24" t="s">
        <v>789</v>
      </c>
      <c r="E115" s="24" t="s">
        <v>800</v>
      </c>
      <c r="F115" s="24"/>
      <c r="G115" s="24"/>
      <c r="H115" s="207"/>
      <c r="I115" s="207"/>
      <c r="J115" s="196" t="e">
        <f t="shared" ca="1" si="3"/>
        <v>#NUM!</v>
      </c>
      <c r="K115" s="24" t="s">
        <v>785</v>
      </c>
      <c r="L115" s="25" t="s">
        <v>770</v>
      </c>
      <c r="M115" s="29" t="s">
        <v>510</v>
      </c>
      <c r="N115" s="29"/>
      <c r="O115" s="29"/>
      <c r="P115" s="72" t="s">
        <v>732</v>
      </c>
      <c r="Q115" s="24">
        <v>1</v>
      </c>
      <c r="R115" s="25" t="s">
        <v>23</v>
      </c>
      <c r="S115" s="25" t="s">
        <v>511</v>
      </c>
      <c r="T115" s="196" t="e">
        <f t="shared" ca="1" si="2"/>
        <v>#NUM!</v>
      </c>
      <c r="U115" s="25">
        <v>2000</v>
      </c>
      <c r="V115" s="25">
        <v>5000</v>
      </c>
      <c r="W115" s="25">
        <v>0.4</v>
      </c>
      <c r="X115" s="97"/>
      <c r="Y115" s="97"/>
      <c r="Z115" s="97"/>
      <c r="AA115" s="26"/>
      <c r="AB115" s="26"/>
      <c r="AC115" s="27"/>
    </row>
    <row r="116" spans="1:29" s="9" customFormat="1">
      <c r="A116" s="34"/>
      <c r="B116" s="29" t="s">
        <v>512</v>
      </c>
      <c r="C116" s="25" t="s">
        <v>513</v>
      </c>
      <c r="D116" s="24" t="s">
        <v>789</v>
      </c>
      <c r="E116" s="24" t="s">
        <v>800</v>
      </c>
      <c r="F116" s="24"/>
      <c r="G116" s="24"/>
      <c r="H116" s="207"/>
      <c r="I116" s="207"/>
      <c r="J116" s="196" t="e">
        <f t="shared" ca="1" si="3"/>
        <v>#NUM!</v>
      </c>
      <c r="K116" s="24" t="s">
        <v>785</v>
      </c>
      <c r="L116" s="25" t="s">
        <v>770</v>
      </c>
      <c r="M116" s="29" t="s">
        <v>514</v>
      </c>
      <c r="N116" s="23"/>
      <c r="O116" s="23"/>
      <c r="P116" s="72" t="s">
        <v>732</v>
      </c>
      <c r="Q116" s="24">
        <v>1</v>
      </c>
      <c r="R116" s="25" t="s">
        <v>23</v>
      </c>
      <c r="S116" s="24" t="s">
        <v>447</v>
      </c>
      <c r="T116" s="196" t="e">
        <f t="shared" ca="1" si="2"/>
        <v>#NUM!</v>
      </c>
      <c r="U116" s="25">
        <v>2000</v>
      </c>
      <c r="V116" s="25">
        <v>5000</v>
      </c>
      <c r="W116" s="25">
        <v>0.4</v>
      </c>
      <c r="X116" s="97"/>
      <c r="Y116" s="97"/>
      <c r="Z116" s="97"/>
      <c r="AA116" s="26"/>
      <c r="AB116" s="26"/>
      <c r="AC116" s="27"/>
    </row>
    <row r="117" spans="1:29">
      <c r="A117" s="22" t="s">
        <v>519</v>
      </c>
      <c r="B117" s="29" t="s">
        <v>516</v>
      </c>
      <c r="C117" s="25" t="s">
        <v>517</v>
      </c>
      <c r="D117" s="24" t="s">
        <v>789</v>
      </c>
      <c r="E117" s="24" t="s">
        <v>800</v>
      </c>
      <c r="F117" s="24"/>
      <c r="G117" s="24"/>
      <c r="H117" s="207"/>
      <c r="I117" s="207"/>
      <c r="J117" s="196" t="e">
        <f t="shared" ca="1" si="3"/>
        <v>#NUM!</v>
      </c>
      <c r="K117" s="24" t="s">
        <v>785</v>
      </c>
      <c r="L117" s="25" t="s">
        <v>770</v>
      </c>
      <c r="M117" s="29" t="s">
        <v>518</v>
      </c>
      <c r="N117" s="29"/>
      <c r="O117" s="29"/>
      <c r="P117" s="72" t="s">
        <v>732</v>
      </c>
      <c r="Q117" s="24">
        <v>1</v>
      </c>
      <c r="R117" s="25" t="s">
        <v>23</v>
      </c>
      <c r="S117" s="25" t="s">
        <v>520</v>
      </c>
      <c r="T117" s="196" t="e">
        <f t="shared" ca="1" si="2"/>
        <v>#NUM!</v>
      </c>
      <c r="U117" s="25">
        <v>2000</v>
      </c>
      <c r="V117" s="25">
        <v>5000</v>
      </c>
      <c r="W117" s="25">
        <v>0.4</v>
      </c>
      <c r="X117" s="97"/>
      <c r="Y117" s="97"/>
      <c r="Z117" s="97"/>
      <c r="AA117" s="26"/>
      <c r="AB117" s="26"/>
      <c r="AC117" s="27"/>
    </row>
    <row r="118" spans="1:29" s="9" customFormat="1">
      <c r="A118" s="22" t="s">
        <v>521</v>
      </c>
      <c r="B118" s="23" t="s">
        <v>522</v>
      </c>
      <c r="C118" s="24" t="s">
        <v>523</v>
      </c>
      <c r="D118" s="24" t="s">
        <v>789</v>
      </c>
      <c r="E118" s="24" t="s">
        <v>800</v>
      </c>
      <c r="F118" s="24"/>
      <c r="G118" s="24"/>
      <c r="H118" s="207"/>
      <c r="I118" s="207"/>
      <c r="J118" s="196" t="e">
        <f t="shared" ca="1" si="3"/>
        <v>#NUM!</v>
      </c>
      <c r="K118" s="24" t="s">
        <v>785</v>
      </c>
      <c r="L118" s="25" t="s">
        <v>770</v>
      </c>
      <c r="M118" s="23" t="s">
        <v>524</v>
      </c>
      <c r="N118" s="23"/>
      <c r="O118" s="23"/>
      <c r="P118" s="72" t="s">
        <v>732</v>
      </c>
      <c r="Q118" s="24">
        <v>1</v>
      </c>
      <c r="R118" s="25" t="s">
        <v>23</v>
      </c>
      <c r="S118" s="24" t="s">
        <v>525</v>
      </c>
      <c r="T118" s="196" t="e">
        <f t="shared" ca="1" si="2"/>
        <v>#NUM!</v>
      </c>
      <c r="U118" s="25">
        <v>2000</v>
      </c>
      <c r="V118" s="25">
        <v>5000</v>
      </c>
      <c r="W118" s="25">
        <v>0.4</v>
      </c>
      <c r="X118" s="97"/>
      <c r="Y118" s="97"/>
      <c r="Z118" s="97"/>
      <c r="AA118" s="26"/>
      <c r="AB118" s="26"/>
      <c r="AC118" s="27"/>
    </row>
    <row r="119" spans="1:29" s="9" customFormat="1">
      <c r="A119" s="22" t="s">
        <v>529</v>
      </c>
      <c r="B119" s="23" t="s">
        <v>526</v>
      </c>
      <c r="C119" s="24" t="s">
        <v>527</v>
      </c>
      <c r="D119" s="24" t="s">
        <v>789</v>
      </c>
      <c r="E119" s="24" t="s">
        <v>800</v>
      </c>
      <c r="F119" s="24"/>
      <c r="G119" s="24"/>
      <c r="H119" s="207"/>
      <c r="I119" s="207"/>
      <c r="J119" s="196" t="e">
        <f t="shared" ca="1" si="3"/>
        <v>#NUM!</v>
      </c>
      <c r="K119" s="24" t="s">
        <v>785</v>
      </c>
      <c r="L119" s="25" t="s">
        <v>770</v>
      </c>
      <c r="M119" s="23" t="s">
        <v>528</v>
      </c>
      <c r="N119" s="23"/>
      <c r="O119" s="23"/>
      <c r="P119" s="72" t="s">
        <v>732</v>
      </c>
      <c r="Q119" s="24">
        <v>1</v>
      </c>
      <c r="R119" s="25" t="s">
        <v>23</v>
      </c>
      <c r="S119" s="24" t="s">
        <v>530</v>
      </c>
      <c r="T119" s="196" t="e">
        <f t="shared" ca="1" si="2"/>
        <v>#NUM!</v>
      </c>
      <c r="U119" s="25">
        <v>2000</v>
      </c>
      <c r="V119" s="25">
        <v>5000</v>
      </c>
      <c r="W119" s="25">
        <v>0.4</v>
      </c>
      <c r="X119" s="97"/>
      <c r="Y119" s="97"/>
      <c r="Z119" s="97"/>
      <c r="AA119" s="26"/>
      <c r="AB119" s="26"/>
      <c r="AC119" s="27"/>
    </row>
    <row r="120" spans="1:29" s="9" customFormat="1">
      <c r="A120" s="22" t="s">
        <v>531</v>
      </c>
      <c r="B120" s="23" t="s">
        <v>532</v>
      </c>
      <c r="C120" s="24" t="s">
        <v>533</v>
      </c>
      <c r="D120" s="24" t="s">
        <v>789</v>
      </c>
      <c r="E120" s="24" t="s">
        <v>800</v>
      </c>
      <c r="F120" s="24"/>
      <c r="G120" s="24"/>
      <c r="H120" s="207"/>
      <c r="I120" s="207"/>
      <c r="J120" s="196" t="e">
        <f t="shared" ca="1" si="3"/>
        <v>#NUM!</v>
      </c>
      <c r="K120" s="24" t="s">
        <v>785</v>
      </c>
      <c r="L120" s="25" t="s">
        <v>770</v>
      </c>
      <c r="M120" s="23" t="s">
        <v>534</v>
      </c>
      <c r="N120" s="23"/>
      <c r="O120" s="23"/>
      <c r="P120" s="72" t="s">
        <v>732</v>
      </c>
      <c r="Q120" s="24">
        <v>1</v>
      </c>
      <c r="R120" s="25" t="s">
        <v>23</v>
      </c>
      <c r="S120" s="24" t="s">
        <v>535</v>
      </c>
      <c r="T120" s="196" t="e">
        <f t="shared" ca="1" si="2"/>
        <v>#NUM!</v>
      </c>
      <c r="U120" s="25">
        <v>2000</v>
      </c>
      <c r="V120" s="25">
        <v>5000</v>
      </c>
      <c r="W120" s="25">
        <v>0.4</v>
      </c>
      <c r="X120" s="97"/>
      <c r="Y120" s="97"/>
      <c r="Z120" s="97"/>
      <c r="AA120" s="26"/>
      <c r="AB120" s="26"/>
      <c r="AC120" s="27"/>
    </row>
    <row r="121" spans="1:29">
      <c r="A121" s="22" t="s">
        <v>536</v>
      </c>
      <c r="B121" s="29" t="s">
        <v>537</v>
      </c>
      <c r="C121" s="25" t="s">
        <v>538</v>
      </c>
      <c r="D121" s="24" t="s">
        <v>789</v>
      </c>
      <c r="E121" s="24" t="s">
        <v>800</v>
      </c>
      <c r="F121" s="24"/>
      <c r="G121" s="24"/>
      <c r="H121" s="207"/>
      <c r="I121" s="207"/>
      <c r="J121" s="196" t="e">
        <f t="shared" ca="1" si="3"/>
        <v>#NUM!</v>
      </c>
      <c r="K121" s="24" t="s">
        <v>785</v>
      </c>
      <c r="L121" s="25" t="s">
        <v>770</v>
      </c>
      <c r="M121" s="29" t="s">
        <v>539</v>
      </c>
      <c r="N121" s="29"/>
      <c r="O121" s="29"/>
      <c r="P121" s="72" t="s">
        <v>732</v>
      </c>
      <c r="Q121" s="24">
        <v>1</v>
      </c>
      <c r="R121" s="25" t="s">
        <v>23</v>
      </c>
      <c r="S121" s="25" t="s">
        <v>540</v>
      </c>
      <c r="T121" s="196" t="e">
        <f t="shared" ca="1" si="2"/>
        <v>#NUM!</v>
      </c>
      <c r="U121" s="25">
        <v>2000</v>
      </c>
      <c r="V121" s="25">
        <v>5000</v>
      </c>
      <c r="W121" s="25">
        <v>0.4</v>
      </c>
      <c r="X121" s="97"/>
      <c r="Y121" s="97"/>
      <c r="Z121" s="97"/>
      <c r="AA121" s="26"/>
      <c r="AB121" s="26"/>
      <c r="AC121" s="27"/>
    </row>
    <row r="122" spans="1:29">
      <c r="A122" s="22" t="s">
        <v>541</v>
      </c>
      <c r="B122" s="29" t="s">
        <v>542</v>
      </c>
      <c r="C122" s="25" t="s">
        <v>543</v>
      </c>
      <c r="D122" s="24" t="s">
        <v>789</v>
      </c>
      <c r="E122" s="24" t="s">
        <v>800</v>
      </c>
      <c r="F122" s="24"/>
      <c r="G122" s="24"/>
      <c r="H122" s="207"/>
      <c r="I122" s="207"/>
      <c r="J122" s="196" t="e">
        <f t="shared" ca="1" si="3"/>
        <v>#NUM!</v>
      </c>
      <c r="K122" s="24" t="s">
        <v>785</v>
      </c>
      <c r="L122" s="25" t="s">
        <v>770</v>
      </c>
      <c r="M122" s="29" t="s">
        <v>544</v>
      </c>
      <c r="N122" s="29" t="s">
        <v>545</v>
      </c>
      <c r="O122" s="29"/>
      <c r="P122" s="25" t="s">
        <v>617</v>
      </c>
      <c r="Q122" s="24">
        <v>1</v>
      </c>
      <c r="R122" s="25" t="s">
        <v>740</v>
      </c>
      <c r="S122" s="25">
        <v>2114381</v>
      </c>
      <c r="T122" s="196" t="e">
        <f t="shared" ca="1" si="2"/>
        <v>#NUM!</v>
      </c>
      <c r="U122" s="25">
        <v>2000</v>
      </c>
      <c r="V122" s="25">
        <v>5000</v>
      </c>
      <c r="W122" s="25">
        <v>0.4</v>
      </c>
      <c r="X122" s="97"/>
      <c r="Y122" s="97"/>
      <c r="Z122" s="97"/>
      <c r="AA122" s="26"/>
      <c r="AB122" s="26"/>
      <c r="AC122" s="27"/>
    </row>
    <row r="123" spans="1:29">
      <c r="A123" s="22" t="s">
        <v>546</v>
      </c>
      <c r="B123" s="29" t="s">
        <v>542</v>
      </c>
      <c r="C123" s="25" t="s">
        <v>543</v>
      </c>
      <c r="D123" s="24" t="s">
        <v>789</v>
      </c>
      <c r="E123" s="24" t="s">
        <v>800</v>
      </c>
      <c r="F123" s="24"/>
      <c r="G123" s="24"/>
      <c r="H123" s="207"/>
      <c r="I123" s="207"/>
      <c r="J123" s="196" t="e">
        <f t="shared" ca="1" si="3"/>
        <v>#NUM!</v>
      </c>
      <c r="K123" s="24" t="s">
        <v>785</v>
      </c>
      <c r="L123" s="25" t="s">
        <v>770</v>
      </c>
      <c r="M123" s="29" t="s">
        <v>544</v>
      </c>
      <c r="N123" s="29" t="s">
        <v>545</v>
      </c>
      <c r="O123" s="29"/>
      <c r="P123" s="72" t="s">
        <v>732</v>
      </c>
      <c r="Q123" s="24">
        <v>1</v>
      </c>
      <c r="R123" s="25" t="s">
        <v>150</v>
      </c>
      <c r="S123" s="25" t="s">
        <v>547</v>
      </c>
      <c r="T123" s="196" t="e">
        <f t="shared" ca="1" si="2"/>
        <v>#NUM!</v>
      </c>
      <c r="U123" s="25">
        <v>2000</v>
      </c>
      <c r="V123" s="25">
        <v>5000</v>
      </c>
      <c r="W123" s="25">
        <v>0.4</v>
      </c>
      <c r="X123" s="97"/>
      <c r="Y123" s="97"/>
      <c r="Z123" s="97"/>
      <c r="AA123" s="26"/>
      <c r="AB123" s="26"/>
      <c r="AC123" s="27"/>
    </row>
    <row r="124" spans="1:29">
      <c r="A124" s="22" t="s">
        <v>548</v>
      </c>
      <c r="B124" s="29" t="s">
        <v>549</v>
      </c>
      <c r="C124" s="25" t="s">
        <v>550</v>
      </c>
      <c r="D124" s="24" t="s">
        <v>789</v>
      </c>
      <c r="E124" s="24" t="s">
        <v>800</v>
      </c>
      <c r="F124" s="24"/>
      <c r="G124" s="24"/>
      <c r="H124" s="207"/>
      <c r="I124" s="207"/>
      <c r="J124" s="196" t="e">
        <f t="shared" ca="1" si="3"/>
        <v>#NUM!</v>
      </c>
      <c r="K124" s="24" t="s">
        <v>785</v>
      </c>
      <c r="L124" s="25" t="s">
        <v>770</v>
      </c>
      <c r="M124" s="29" t="s">
        <v>443</v>
      </c>
      <c r="N124" s="29"/>
      <c r="O124" s="29"/>
      <c r="P124" s="72" t="s">
        <v>732</v>
      </c>
      <c r="Q124" s="24">
        <v>1</v>
      </c>
      <c r="R124" s="25" t="s">
        <v>23</v>
      </c>
      <c r="S124" s="25" t="s">
        <v>551</v>
      </c>
      <c r="T124" s="196" t="e">
        <f t="shared" ca="1" si="2"/>
        <v>#NUM!</v>
      </c>
      <c r="U124" s="25">
        <v>2000</v>
      </c>
      <c r="V124" s="25">
        <v>5000</v>
      </c>
      <c r="W124" s="25">
        <v>0.4</v>
      </c>
      <c r="X124" s="97"/>
      <c r="Y124" s="97"/>
      <c r="Z124" s="97"/>
      <c r="AA124" s="26"/>
      <c r="AB124" s="26"/>
      <c r="AC124" s="27"/>
    </row>
    <row r="125" spans="1:29">
      <c r="A125" s="22" t="s">
        <v>552</v>
      </c>
      <c r="B125" s="29" t="s">
        <v>553</v>
      </c>
      <c r="C125" s="25" t="s">
        <v>554</v>
      </c>
      <c r="D125" s="24" t="s">
        <v>789</v>
      </c>
      <c r="E125" s="24" t="s">
        <v>800</v>
      </c>
      <c r="F125" s="24"/>
      <c r="G125" s="24"/>
      <c r="H125" s="207"/>
      <c r="I125" s="207"/>
      <c r="J125" s="196" t="e">
        <f t="shared" ca="1" si="3"/>
        <v>#NUM!</v>
      </c>
      <c r="K125" s="24" t="s">
        <v>785</v>
      </c>
      <c r="L125" s="25" t="s">
        <v>770</v>
      </c>
      <c r="M125" s="29" t="s">
        <v>555</v>
      </c>
      <c r="N125" s="29"/>
      <c r="O125" s="29"/>
      <c r="P125" s="72" t="s">
        <v>732</v>
      </c>
      <c r="Q125" s="24">
        <v>1</v>
      </c>
      <c r="R125" s="25" t="s">
        <v>23</v>
      </c>
      <c r="S125" s="25" t="s">
        <v>556</v>
      </c>
      <c r="T125" s="196" t="e">
        <f t="shared" ca="1" si="2"/>
        <v>#NUM!</v>
      </c>
      <c r="U125" s="25">
        <v>2000</v>
      </c>
      <c r="V125" s="25">
        <v>5000</v>
      </c>
      <c r="W125" s="25">
        <v>0.4</v>
      </c>
      <c r="X125" s="97"/>
      <c r="Y125" s="97"/>
      <c r="Z125" s="97"/>
      <c r="AA125" s="26"/>
      <c r="AB125" s="26"/>
      <c r="AC125" s="27"/>
    </row>
    <row r="126" spans="1:29">
      <c r="A126" s="22" t="s">
        <v>557</v>
      </c>
      <c r="B126" s="29" t="s">
        <v>558</v>
      </c>
      <c r="C126" s="25" t="s">
        <v>559</v>
      </c>
      <c r="D126" s="24" t="s">
        <v>789</v>
      </c>
      <c r="E126" s="24" t="s">
        <v>800</v>
      </c>
      <c r="F126" s="24"/>
      <c r="G126" s="24"/>
      <c r="H126" s="207"/>
      <c r="I126" s="207"/>
      <c r="J126" s="196" t="e">
        <f t="shared" ca="1" si="3"/>
        <v>#NUM!</v>
      </c>
      <c r="K126" s="24" t="s">
        <v>785</v>
      </c>
      <c r="L126" s="25" t="s">
        <v>770</v>
      </c>
      <c r="M126" s="35" t="s">
        <v>560</v>
      </c>
      <c r="N126" s="29"/>
      <c r="O126" s="25"/>
      <c r="P126" s="72" t="s">
        <v>732</v>
      </c>
      <c r="Q126" s="24">
        <v>1</v>
      </c>
      <c r="R126" s="25" t="s">
        <v>23</v>
      </c>
      <c r="S126" s="25" t="s">
        <v>561</v>
      </c>
      <c r="T126" s="196" t="e">
        <f t="shared" ca="1" si="2"/>
        <v>#NUM!</v>
      </c>
      <c r="U126" s="25">
        <v>2000</v>
      </c>
      <c r="V126" s="25">
        <v>5000</v>
      </c>
      <c r="W126" s="25">
        <v>0.4</v>
      </c>
      <c r="X126" s="97"/>
      <c r="Y126" s="97"/>
      <c r="Z126" s="97"/>
      <c r="AA126" s="26"/>
      <c r="AB126" s="26"/>
      <c r="AC126" s="27"/>
    </row>
    <row r="127" spans="1:29">
      <c r="A127" s="22" t="s">
        <v>562</v>
      </c>
      <c r="B127" s="29" t="s">
        <v>563</v>
      </c>
      <c r="C127" s="25" t="s">
        <v>564</v>
      </c>
      <c r="D127" s="24" t="s">
        <v>789</v>
      </c>
      <c r="E127" s="24" t="s">
        <v>800</v>
      </c>
      <c r="F127" s="24"/>
      <c r="G127" s="24"/>
      <c r="H127" s="207"/>
      <c r="I127" s="207"/>
      <c r="J127" s="196" t="e">
        <f t="shared" ca="1" si="3"/>
        <v>#NUM!</v>
      </c>
      <c r="K127" s="24" t="s">
        <v>785</v>
      </c>
      <c r="L127" s="25" t="s">
        <v>770</v>
      </c>
      <c r="M127" s="36" t="s">
        <v>565</v>
      </c>
      <c r="N127" s="29"/>
      <c r="O127" s="25"/>
      <c r="P127" s="72" t="s">
        <v>732</v>
      </c>
      <c r="Q127" s="24">
        <v>1</v>
      </c>
      <c r="R127" s="25" t="s">
        <v>23</v>
      </c>
      <c r="S127" s="25" t="s">
        <v>566</v>
      </c>
      <c r="T127" s="196" t="e">
        <f t="shared" ca="1" si="2"/>
        <v>#NUM!</v>
      </c>
      <c r="U127" s="25">
        <v>2000</v>
      </c>
      <c r="V127" s="25">
        <v>5000</v>
      </c>
      <c r="W127" s="25">
        <v>0.4</v>
      </c>
      <c r="X127" s="97"/>
      <c r="Y127" s="97"/>
      <c r="Z127" s="97"/>
      <c r="AA127" s="26"/>
      <c r="AB127" s="26"/>
      <c r="AC127" s="27"/>
    </row>
    <row r="128" spans="1:29">
      <c r="A128" s="22" t="s">
        <v>567</v>
      </c>
      <c r="B128" s="29" t="s">
        <v>568</v>
      </c>
      <c r="C128" s="25" t="s">
        <v>569</v>
      </c>
      <c r="D128" s="24" t="s">
        <v>789</v>
      </c>
      <c r="E128" s="24" t="s">
        <v>800</v>
      </c>
      <c r="F128" s="25">
        <v>16</v>
      </c>
      <c r="G128" s="24" t="s">
        <v>1122</v>
      </c>
      <c r="H128" s="210">
        <v>21856</v>
      </c>
      <c r="I128" s="210" t="s">
        <v>1121</v>
      </c>
      <c r="J128" s="196" t="e">
        <f t="shared" ca="1" si="3"/>
        <v>#VALUE!</v>
      </c>
      <c r="K128" s="24" t="s">
        <v>785</v>
      </c>
      <c r="L128" s="25" t="s">
        <v>770</v>
      </c>
      <c r="M128" s="29" t="s">
        <v>570</v>
      </c>
      <c r="N128" s="29" t="s">
        <v>571</v>
      </c>
      <c r="O128" s="29"/>
      <c r="P128" s="25" t="s">
        <v>736</v>
      </c>
      <c r="Q128" s="24">
        <v>1</v>
      </c>
      <c r="R128" s="25" t="s">
        <v>737</v>
      </c>
      <c r="S128" s="25">
        <v>21746505</v>
      </c>
      <c r="T128" s="196" t="e">
        <f t="shared" ca="1" si="2"/>
        <v>#VALUE!</v>
      </c>
      <c r="U128" s="25"/>
      <c r="V128" s="25"/>
      <c r="W128" s="25">
        <v>0.4</v>
      </c>
      <c r="X128" s="97"/>
      <c r="Y128" s="97"/>
      <c r="Z128" s="97"/>
      <c r="AA128" s="26"/>
      <c r="AB128" s="26"/>
      <c r="AC128" s="27"/>
    </row>
    <row r="129" spans="1:29">
      <c r="A129" s="22" t="s">
        <v>572</v>
      </c>
      <c r="B129" s="29" t="s">
        <v>568</v>
      </c>
      <c r="C129" s="25" t="s">
        <v>569</v>
      </c>
      <c r="D129" s="24" t="s">
        <v>789</v>
      </c>
      <c r="E129" s="24" t="s">
        <v>800</v>
      </c>
      <c r="F129" s="25">
        <v>16</v>
      </c>
      <c r="G129" s="24" t="s">
        <v>1123</v>
      </c>
      <c r="H129" s="210">
        <v>21856</v>
      </c>
      <c r="I129" s="210" t="s">
        <v>1121</v>
      </c>
      <c r="J129" s="196" t="e">
        <f t="shared" ca="1" si="3"/>
        <v>#VALUE!</v>
      </c>
      <c r="K129" s="24" t="s">
        <v>785</v>
      </c>
      <c r="L129" s="25" t="s">
        <v>770</v>
      </c>
      <c r="M129" s="29" t="s">
        <v>570</v>
      </c>
      <c r="N129" s="29"/>
      <c r="O129" s="29"/>
      <c r="P129" s="72" t="s">
        <v>733</v>
      </c>
      <c r="Q129" s="24">
        <v>1</v>
      </c>
      <c r="R129" s="25" t="s">
        <v>791</v>
      </c>
      <c r="S129" s="31" t="s">
        <v>573</v>
      </c>
      <c r="T129" s="196" t="e">
        <f t="shared" ref="T129:T174" ca="1" si="4">DATEDIF(TODAY(),I129,"M")</f>
        <v>#VALUE!</v>
      </c>
      <c r="U129" s="25">
        <v>2200</v>
      </c>
      <c r="V129" s="25">
        <v>2000</v>
      </c>
      <c r="W129" s="25">
        <v>0.4</v>
      </c>
      <c r="X129" s="97"/>
      <c r="Y129" s="97"/>
      <c r="Z129" s="97"/>
      <c r="AA129" s="26"/>
      <c r="AB129" s="26"/>
      <c r="AC129" s="27"/>
    </row>
    <row r="130" spans="1:29" s="9" customFormat="1">
      <c r="A130" s="22" t="s">
        <v>574</v>
      </c>
      <c r="B130" s="23" t="s">
        <v>575</v>
      </c>
      <c r="C130" s="24" t="s">
        <v>576</v>
      </c>
      <c r="D130" s="24" t="s">
        <v>789</v>
      </c>
      <c r="E130" s="24" t="s">
        <v>800</v>
      </c>
      <c r="F130" s="25">
        <v>16</v>
      </c>
      <c r="G130" s="24"/>
      <c r="H130" s="207"/>
      <c r="I130" s="207"/>
      <c r="J130" s="196" t="e">
        <f t="shared" ca="1" si="3"/>
        <v>#NUM!</v>
      </c>
      <c r="K130" s="24" t="s">
        <v>785</v>
      </c>
      <c r="L130" s="25" t="s">
        <v>770</v>
      </c>
      <c r="M130" s="23" t="s">
        <v>577</v>
      </c>
      <c r="N130" s="23"/>
      <c r="O130" s="24"/>
      <c r="P130" s="72" t="s">
        <v>733</v>
      </c>
      <c r="Q130" s="24">
        <v>1</v>
      </c>
      <c r="R130" s="25" t="s">
        <v>791</v>
      </c>
      <c r="S130" s="28" t="s">
        <v>578</v>
      </c>
      <c r="T130" s="196" t="e">
        <f t="shared" ca="1" si="4"/>
        <v>#NUM!</v>
      </c>
      <c r="U130" s="24">
        <v>2500</v>
      </c>
      <c r="V130" s="24">
        <v>2200</v>
      </c>
      <c r="W130" s="24">
        <v>0.4</v>
      </c>
      <c r="X130" s="97"/>
      <c r="Y130" s="97"/>
      <c r="Z130" s="26"/>
      <c r="AA130" s="26"/>
      <c r="AB130" s="26"/>
      <c r="AC130" s="27"/>
    </row>
    <row r="131" spans="1:29">
      <c r="A131" s="22" t="s">
        <v>579</v>
      </c>
      <c r="B131" s="23" t="s">
        <v>580</v>
      </c>
      <c r="C131" s="24" t="s">
        <v>581</v>
      </c>
      <c r="D131" s="24" t="s">
        <v>790</v>
      </c>
      <c r="E131" s="24" t="s">
        <v>800</v>
      </c>
      <c r="F131" s="24">
        <v>15</v>
      </c>
      <c r="G131" s="24" t="s">
        <v>1120</v>
      </c>
      <c r="H131" s="207">
        <v>42370</v>
      </c>
      <c r="I131" s="207" t="s">
        <v>1119</v>
      </c>
      <c r="J131" s="196" t="e">
        <f t="shared" ref="J131:J174" ca="1" si="5">DATEDIF(TODAY(),I131,"M")</f>
        <v>#VALUE!</v>
      </c>
      <c r="K131" s="24" t="s">
        <v>785</v>
      </c>
      <c r="L131" s="25" t="s">
        <v>770</v>
      </c>
      <c r="M131" s="23" t="s">
        <v>582</v>
      </c>
      <c r="N131" s="23"/>
      <c r="O131" s="23"/>
      <c r="P131" s="72" t="s">
        <v>732</v>
      </c>
      <c r="Q131" s="24">
        <v>1</v>
      </c>
      <c r="R131" s="25" t="s">
        <v>23</v>
      </c>
      <c r="S131" s="24" t="s">
        <v>583</v>
      </c>
      <c r="T131" s="196" t="e">
        <f t="shared" ca="1" si="4"/>
        <v>#VALUE!</v>
      </c>
      <c r="U131" s="37">
        <v>2200</v>
      </c>
      <c r="V131" s="37">
        <v>2500</v>
      </c>
      <c r="W131" s="37">
        <v>0.38</v>
      </c>
      <c r="X131" s="97"/>
      <c r="Y131" s="97"/>
      <c r="Z131" s="97"/>
      <c r="AA131" s="26"/>
      <c r="AB131" s="26"/>
      <c r="AC131" s="27"/>
    </row>
    <row r="132" spans="1:29">
      <c r="A132" s="22" t="s">
        <v>584</v>
      </c>
      <c r="B132" s="29" t="s">
        <v>585</v>
      </c>
      <c r="C132" s="25" t="s">
        <v>586</v>
      </c>
      <c r="D132" s="25" t="s">
        <v>789</v>
      </c>
      <c r="E132" s="24" t="s">
        <v>800</v>
      </c>
      <c r="F132" s="24"/>
      <c r="G132" s="24"/>
      <c r="H132" s="207"/>
      <c r="I132" s="207"/>
      <c r="J132" s="196" t="e">
        <f t="shared" ca="1" si="5"/>
        <v>#NUM!</v>
      </c>
      <c r="K132" s="25" t="s">
        <v>786</v>
      </c>
      <c r="L132" s="25" t="s">
        <v>769</v>
      </c>
      <c r="M132" s="29" t="s">
        <v>587</v>
      </c>
      <c r="N132" s="29"/>
      <c r="O132" s="29"/>
      <c r="P132" s="72" t="s">
        <v>733</v>
      </c>
      <c r="Q132" s="24">
        <v>1</v>
      </c>
      <c r="R132" s="25" t="s">
        <v>791</v>
      </c>
      <c r="S132" s="25" t="s">
        <v>588</v>
      </c>
      <c r="T132" s="196" t="e">
        <f t="shared" ca="1" si="4"/>
        <v>#NUM!</v>
      </c>
      <c r="U132" s="25">
        <v>4100</v>
      </c>
      <c r="V132" s="25">
        <v>10000</v>
      </c>
      <c r="W132" s="25">
        <v>0.4</v>
      </c>
      <c r="X132" s="26"/>
      <c r="Y132" s="26"/>
      <c r="Z132" s="26"/>
      <c r="AA132" s="26"/>
      <c r="AB132" s="26"/>
      <c r="AC132" s="27"/>
    </row>
    <row r="133" spans="1:29">
      <c r="A133" s="22" t="s">
        <v>589</v>
      </c>
      <c r="B133" s="29" t="s">
        <v>585</v>
      </c>
      <c r="C133" s="25" t="s">
        <v>586</v>
      </c>
      <c r="D133" s="25" t="s">
        <v>789</v>
      </c>
      <c r="E133" s="24" t="s">
        <v>800</v>
      </c>
      <c r="F133" s="24"/>
      <c r="G133" s="24"/>
      <c r="H133" s="207"/>
      <c r="I133" s="207"/>
      <c r="J133" s="196" t="e">
        <f t="shared" ca="1" si="5"/>
        <v>#NUM!</v>
      </c>
      <c r="K133" s="25" t="s">
        <v>786</v>
      </c>
      <c r="L133" s="25" t="s">
        <v>769</v>
      </c>
      <c r="M133" s="29" t="s">
        <v>587</v>
      </c>
      <c r="N133" s="29"/>
      <c r="O133" s="29"/>
      <c r="P133" s="72" t="s">
        <v>733</v>
      </c>
      <c r="Q133" s="24">
        <v>1</v>
      </c>
      <c r="R133" s="25" t="s">
        <v>791</v>
      </c>
      <c r="S133" s="25" t="s">
        <v>590</v>
      </c>
      <c r="T133" s="196" t="e">
        <f t="shared" ca="1" si="4"/>
        <v>#NUM!</v>
      </c>
      <c r="U133" s="25">
        <v>4100</v>
      </c>
      <c r="V133" s="25">
        <v>10000</v>
      </c>
      <c r="W133" s="25">
        <v>0.4</v>
      </c>
      <c r="X133" s="26"/>
      <c r="Y133" s="26"/>
      <c r="Z133" s="26"/>
      <c r="AA133" s="26"/>
      <c r="AB133" s="26"/>
      <c r="AC133" s="27"/>
    </row>
    <row r="134" spans="1:29">
      <c r="A134" s="22" t="s">
        <v>591</v>
      </c>
      <c r="B134" s="29" t="s">
        <v>585</v>
      </c>
      <c r="C134" s="25" t="s">
        <v>586</v>
      </c>
      <c r="D134" s="25" t="s">
        <v>789</v>
      </c>
      <c r="E134" s="24" t="s">
        <v>800</v>
      </c>
      <c r="F134" s="24"/>
      <c r="G134" s="24"/>
      <c r="H134" s="207"/>
      <c r="I134" s="207"/>
      <c r="J134" s="196" t="e">
        <f t="shared" ca="1" si="5"/>
        <v>#NUM!</v>
      </c>
      <c r="K134" s="25" t="s">
        <v>786</v>
      </c>
      <c r="L134" s="25" t="s">
        <v>769</v>
      </c>
      <c r="M134" s="29" t="s">
        <v>592</v>
      </c>
      <c r="N134" s="29"/>
      <c r="O134" s="29"/>
      <c r="P134" s="72" t="s">
        <v>733</v>
      </c>
      <c r="Q134" s="24">
        <v>1</v>
      </c>
      <c r="R134" s="25" t="s">
        <v>791</v>
      </c>
      <c r="S134" s="25" t="s">
        <v>593</v>
      </c>
      <c r="T134" s="196" t="e">
        <f t="shared" ca="1" si="4"/>
        <v>#NUM!</v>
      </c>
      <c r="U134" s="25">
        <v>5000</v>
      </c>
      <c r="V134" s="25">
        <v>5000</v>
      </c>
      <c r="W134" s="25">
        <v>0.4</v>
      </c>
      <c r="X134" s="26"/>
      <c r="Y134" s="26"/>
      <c r="Z134" s="26"/>
      <c r="AA134" s="26"/>
      <c r="AB134" s="26"/>
      <c r="AC134" s="27"/>
    </row>
    <row r="135" spans="1:29">
      <c r="A135" s="22" t="s">
        <v>594</v>
      </c>
      <c r="B135" s="29" t="s">
        <v>585</v>
      </c>
      <c r="C135" s="25" t="s">
        <v>586</v>
      </c>
      <c r="D135" s="25" t="s">
        <v>789</v>
      </c>
      <c r="E135" s="24" t="s">
        <v>800</v>
      </c>
      <c r="F135" s="24"/>
      <c r="G135" s="24"/>
      <c r="H135" s="207"/>
      <c r="I135" s="207"/>
      <c r="J135" s="196" t="e">
        <f t="shared" ca="1" si="5"/>
        <v>#NUM!</v>
      </c>
      <c r="K135" s="25" t="s">
        <v>786</v>
      </c>
      <c r="L135" s="25" t="s">
        <v>769</v>
      </c>
      <c r="M135" s="29" t="s">
        <v>595</v>
      </c>
      <c r="N135" s="29" t="s">
        <v>596</v>
      </c>
      <c r="O135" s="29"/>
      <c r="P135" s="72" t="s">
        <v>732</v>
      </c>
      <c r="Q135" s="24">
        <v>1</v>
      </c>
      <c r="R135" s="25" t="s">
        <v>730</v>
      </c>
      <c r="S135" s="25" t="s">
        <v>597</v>
      </c>
      <c r="T135" s="196" t="e">
        <f t="shared" ca="1" si="4"/>
        <v>#NUM!</v>
      </c>
      <c r="U135" s="25">
        <v>5040</v>
      </c>
      <c r="V135" s="25">
        <v>12000</v>
      </c>
      <c r="W135" s="25">
        <v>0.4</v>
      </c>
      <c r="X135" s="26"/>
      <c r="Y135" s="26"/>
      <c r="Z135" s="26"/>
      <c r="AA135" s="26"/>
      <c r="AB135" s="26"/>
      <c r="AC135" s="27"/>
    </row>
    <row r="136" spans="1:29" s="9" customFormat="1">
      <c r="A136" s="22" t="s">
        <v>598</v>
      </c>
      <c r="B136" s="23" t="s">
        <v>585</v>
      </c>
      <c r="C136" s="24" t="s">
        <v>586</v>
      </c>
      <c r="D136" s="25" t="s">
        <v>789</v>
      </c>
      <c r="E136" s="24" t="s">
        <v>800</v>
      </c>
      <c r="F136" s="24"/>
      <c r="G136" s="24"/>
      <c r="H136" s="207"/>
      <c r="I136" s="207"/>
      <c r="J136" s="196" t="e">
        <f t="shared" ca="1" si="5"/>
        <v>#NUM!</v>
      </c>
      <c r="K136" s="25" t="s">
        <v>786</v>
      </c>
      <c r="L136" s="25" t="s">
        <v>769</v>
      </c>
      <c r="M136" s="23" t="s">
        <v>599</v>
      </c>
      <c r="N136" s="23" t="s">
        <v>596</v>
      </c>
      <c r="O136" s="23"/>
      <c r="P136" s="72" t="s">
        <v>732</v>
      </c>
      <c r="Q136" s="24">
        <v>1</v>
      </c>
      <c r="R136" s="25" t="s">
        <v>730</v>
      </c>
      <c r="S136" s="24" t="s">
        <v>125</v>
      </c>
      <c r="T136" s="196" t="e">
        <f t="shared" ca="1" si="4"/>
        <v>#NUM!</v>
      </c>
      <c r="U136" s="25">
        <v>5040</v>
      </c>
      <c r="V136" s="25">
        <v>12000</v>
      </c>
      <c r="W136" s="25">
        <v>0.4</v>
      </c>
      <c r="X136" s="26"/>
      <c r="Y136" s="26"/>
      <c r="Z136" s="26"/>
      <c r="AA136" s="26"/>
      <c r="AB136" s="26"/>
      <c r="AC136" s="27"/>
    </row>
    <row r="137" spans="1:29" s="9" customFormat="1">
      <c r="A137" s="22" t="s">
        <v>598</v>
      </c>
      <c r="B137" s="23" t="s">
        <v>585</v>
      </c>
      <c r="C137" s="24" t="s">
        <v>586</v>
      </c>
      <c r="D137" s="25" t="s">
        <v>789</v>
      </c>
      <c r="E137" s="24" t="s">
        <v>800</v>
      </c>
      <c r="F137" s="24"/>
      <c r="G137" s="24"/>
      <c r="H137" s="207"/>
      <c r="I137" s="207"/>
      <c r="J137" s="196" t="e">
        <f t="shared" ca="1" si="5"/>
        <v>#NUM!</v>
      </c>
      <c r="K137" s="25" t="s">
        <v>785</v>
      </c>
      <c r="L137" s="25" t="s">
        <v>769</v>
      </c>
      <c r="M137" s="23" t="s">
        <v>599</v>
      </c>
      <c r="N137" s="206"/>
      <c r="O137" s="206"/>
      <c r="P137" s="72" t="s">
        <v>733</v>
      </c>
      <c r="Q137" s="24">
        <v>1</v>
      </c>
      <c r="R137" s="25" t="s">
        <v>791</v>
      </c>
      <c r="S137" s="24"/>
      <c r="T137" s="196" t="e">
        <f t="shared" ca="1" si="4"/>
        <v>#NUM!</v>
      </c>
      <c r="U137" s="25">
        <v>5040</v>
      </c>
      <c r="V137" s="25">
        <v>12000</v>
      </c>
      <c r="W137" s="25">
        <v>0.4</v>
      </c>
      <c r="X137" s="26"/>
      <c r="Y137" s="26"/>
      <c r="Z137" s="26"/>
      <c r="AA137" s="26"/>
      <c r="AB137" s="26"/>
      <c r="AC137" s="27"/>
    </row>
    <row r="138" spans="1:29">
      <c r="A138" s="22" t="s">
        <v>600</v>
      </c>
      <c r="B138" s="29" t="s">
        <v>585</v>
      </c>
      <c r="C138" s="25" t="s">
        <v>586</v>
      </c>
      <c r="D138" s="25" t="s">
        <v>789</v>
      </c>
      <c r="E138" s="24" t="s">
        <v>800</v>
      </c>
      <c r="F138" s="24"/>
      <c r="G138" s="24"/>
      <c r="H138" s="207"/>
      <c r="I138" s="207"/>
      <c r="J138" s="196" t="e">
        <f t="shared" ca="1" si="5"/>
        <v>#NUM!</v>
      </c>
      <c r="K138" s="25" t="s">
        <v>786</v>
      </c>
      <c r="L138" s="25" t="s">
        <v>769</v>
      </c>
      <c r="M138" s="29" t="s">
        <v>601</v>
      </c>
      <c r="N138" s="29"/>
      <c r="O138" s="29"/>
      <c r="P138" s="72" t="s">
        <v>732</v>
      </c>
      <c r="Q138" s="24">
        <v>1</v>
      </c>
      <c r="R138" s="25" t="s">
        <v>730</v>
      </c>
      <c r="S138" s="25" t="s">
        <v>602</v>
      </c>
      <c r="T138" s="196" t="e">
        <f t="shared" ca="1" si="4"/>
        <v>#NUM!</v>
      </c>
      <c r="U138" s="25">
        <v>5040</v>
      </c>
      <c r="V138" s="25">
        <v>12000</v>
      </c>
      <c r="W138" s="25">
        <v>0.4</v>
      </c>
      <c r="X138" s="26"/>
      <c r="Y138" s="26"/>
      <c r="Z138" s="26"/>
      <c r="AA138" s="26"/>
      <c r="AB138" s="26"/>
      <c r="AC138" s="27"/>
    </row>
    <row r="139" spans="1:29">
      <c r="A139" s="22" t="s">
        <v>603</v>
      </c>
      <c r="B139" s="29" t="s">
        <v>585</v>
      </c>
      <c r="C139" s="25" t="s">
        <v>586</v>
      </c>
      <c r="D139" s="25" t="s">
        <v>789</v>
      </c>
      <c r="E139" s="24" t="s">
        <v>800</v>
      </c>
      <c r="F139" s="24"/>
      <c r="G139" s="24"/>
      <c r="H139" s="207"/>
      <c r="I139" s="207"/>
      <c r="J139" s="196" t="e">
        <f t="shared" ca="1" si="5"/>
        <v>#NUM!</v>
      </c>
      <c r="K139" s="25" t="s">
        <v>786</v>
      </c>
      <c r="L139" s="25" t="s">
        <v>769</v>
      </c>
      <c r="M139" s="29" t="s">
        <v>604</v>
      </c>
      <c r="N139" s="29" t="s">
        <v>596</v>
      </c>
      <c r="O139" s="29"/>
      <c r="P139" s="72" t="s">
        <v>732</v>
      </c>
      <c r="Q139" s="24">
        <v>1</v>
      </c>
      <c r="R139" s="25" t="s">
        <v>730</v>
      </c>
      <c r="S139" s="25" t="s">
        <v>605</v>
      </c>
      <c r="T139" s="196" t="e">
        <f t="shared" ca="1" si="4"/>
        <v>#NUM!</v>
      </c>
      <c r="U139" s="25">
        <v>5040</v>
      </c>
      <c r="V139" s="25">
        <v>12000</v>
      </c>
      <c r="W139" s="25">
        <v>0.4</v>
      </c>
      <c r="X139" s="26"/>
      <c r="Y139" s="26"/>
      <c r="Z139" s="26"/>
      <c r="AA139" s="26"/>
      <c r="AB139" s="26"/>
      <c r="AC139" s="27"/>
    </row>
    <row r="140" spans="1:29">
      <c r="A140" s="22" t="s">
        <v>606</v>
      </c>
      <c r="B140" s="29" t="s">
        <v>585</v>
      </c>
      <c r="C140" s="25" t="s">
        <v>586</v>
      </c>
      <c r="D140" s="25" t="s">
        <v>789</v>
      </c>
      <c r="E140" s="24" t="s">
        <v>800</v>
      </c>
      <c r="F140" s="24"/>
      <c r="G140" s="24"/>
      <c r="H140" s="207"/>
      <c r="I140" s="207"/>
      <c r="J140" s="196" t="e">
        <f t="shared" ca="1" si="5"/>
        <v>#NUM!</v>
      </c>
      <c r="K140" s="25" t="s">
        <v>786</v>
      </c>
      <c r="L140" s="25" t="s">
        <v>769</v>
      </c>
      <c r="M140" s="36" t="s">
        <v>607</v>
      </c>
      <c r="N140" s="29"/>
      <c r="O140" s="29"/>
      <c r="P140" s="72" t="s">
        <v>732</v>
      </c>
      <c r="Q140" s="24">
        <v>1</v>
      </c>
      <c r="R140" s="25" t="s">
        <v>730</v>
      </c>
      <c r="S140" s="25" t="s">
        <v>608</v>
      </c>
      <c r="T140" s="196" t="e">
        <f t="shared" ca="1" si="4"/>
        <v>#NUM!</v>
      </c>
      <c r="U140" s="25">
        <v>5040</v>
      </c>
      <c r="V140" s="25">
        <v>12000</v>
      </c>
      <c r="W140" s="25">
        <v>0.4</v>
      </c>
      <c r="X140" s="26"/>
      <c r="Y140" s="26"/>
      <c r="Z140" s="26"/>
      <c r="AA140" s="26"/>
      <c r="AB140" s="26"/>
      <c r="AC140" s="27"/>
    </row>
    <row r="141" spans="1:29">
      <c r="A141" s="22" t="s">
        <v>609</v>
      </c>
      <c r="B141" s="29" t="s">
        <v>585</v>
      </c>
      <c r="C141" s="25" t="s">
        <v>586</v>
      </c>
      <c r="D141" s="25" t="s">
        <v>789</v>
      </c>
      <c r="E141" s="24" t="s">
        <v>800</v>
      </c>
      <c r="F141" s="24"/>
      <c r="G141" s="24"/>
      <c r="H141" s="207"/>
      <c r="I141" s="207"/>
      <c r="J141" s="196" t="e">
        <f t="shared" ca="1" si="5"/>
        <v>#NUM!</v>
      </c>
      <c r="K141" s="25" t="s">
        <v>786</v>
      </c>
      <c r="L141" s="25" t="s">
        <v>769</v>
      </c>
      <c r="M141" s="29" t="s">
        <v>610</v>
      </c>
      <c r="N141" s="29"/>
      <c r="O141" s="29"/>
      <c r="P141" s="72" t="s">
        <v>732</v>
      </c>
      <c r="Q141" s="24">
        <v>1</v>
      </c>
      <c r="R141" s="25" t="s">
        <v>730</v>
      </c>
      <c r="S141" s="25" t="s">
        <v>611</v>
      </c>
      <c r="T141" s="196" t="e">
        <f t="shared" ca="1" si="4"/>
        <v>#NUM!</v>
      </c>
      <c r="U141" s="25">
        <v>5040</v>
      </c>
      <c r="V141" s="25">
        <v>12000</v>
      </c>
      <c r="W141" s="25">
        <v>0.4</v>
      </c>
      <c r="X141" s="26"/>
      <c r="Y141" s="26"/>
      <c r="Z141" s="26"/>
      <c r="AA141" s="26"/>
      <c r="AB141" s="26"/>
      <c r="AC141" s="27"/>
    </row>
    <row r="142" spans="1:29">
      <c r="A142" s="22" t="s">
        <v>612</v>
      </c>
      <c r="B142" s="29" t="s">
        <v>585</v>
      </c>
      <c r="C142" s="25" t="s">
        <v>586</v>
      </c>
      <c r="D142" s="25" t="s">
        <v>789</v>
      </c>
      <c r="E142" s="24" t="s">
        <v>800</v>
      </c>
      <c r="F142" s="24"/>
      <c r="G142" s="24"/>
      <c r="H142" s="207"/>
      <c r="I142" s="207"/>
      <c r="J142" s="196" t="e">
        <f t="shared" ca="1" si="5"/>
        <v>#NUM!</v>
      </c>
      <c r="K142" s="25" t="s">
        <v>786</v>
      </c>
      <c r="L142" s="25" t="s">
        <v>769</v>
      </c>
      <c r="M142" s="36" t="s">
        <v>613</v>
      </c>
      <c r="N142" s="35"/>
      <c r="O142" s="35"/>
      <c r="P142" s="72" t="s">
        <v>732</v>
      </c>
      <c r="Q142" s="24">
        <v>1</v>
      </c>
      <c r="R142" s="25" t="s">
        <v>730</v>
      </c>
      <c r="S142" s="25" t="s">
        <v>614</v>
      </c>
      <c r="T142" s="196" t="e">
        <f t="shared" ca="1" si="4"/>
        <v>#NUM!</v>
      </c>
      <c r="U142" s="25">
        <v>5040</v>
      </c>
      <c r="V142" s="25">
        <v>12000</v>
      </c>
      <c r="W142" s="25">
        <v>0.4</v>
      </c>
      <c r="X142" s="26"/>
      <c r="Y142" s="26"/>
      <c r="Z142" s="26"/>
      <c r="AA142" s="26"/>
      <c r="AB142" s="26"/>
      <c r="AC142" s="27"/>
    </row>
    <row r="143" spans="1:29">
      <c r="A143" s="68" t="s">
        <v>615</v>
      </c>
      <c r="B143" s="33" t="s">
        <v>585</v>
      </c>
      <c r="C143" s="32" t="s">
        <v>586</v>
      </c>
      <c r="D143" s="32" t="s">
        <v>789</v>
      </c>
      <c r="E143" s="32" t="s">
        <v>800</v>
      </c>
      <c r="F143" s="32"/>
      <c r="G143" s="32"/>
      <c r="H143" s="208"/>
      <c r="I143" s="208"/>
      <c r="J143" s="196" t="e">
        <f t="shared" ca="1" si="5"/>
        <v>#NUM!</v>
      </c>
      <c r="K143" s="32" t="s">
        <v>786</v>
      </c>
      <c r="L143" s="32" t="s">
        <v>769</v>
      </c>
      <c r="M143" s="204" t="s">
        <v>616</v>
      </c>
      <c r="N143" s="35"/>
      <c r="O143" s="35"/>
      <c r="P143" s="32" t="s">
        <v>617</v>
      </c>
      <c r="Q143" s="32">
        <v>1</v>
      </c>
      <c r="R143" s="32" t="s">
        <v>739</v>
      </c>
      <c r="S143" s="32" t="s">
        <v>618</v>
      </c>
      <c r="T143" s="205" t="e">
        <f t="shared" ca="1" si="4"/>
        <v>#NUM!</v>
      </c>
      <c r="U143" s="32">
        <v>0</v>
      </c>
      <c r="V143" s="32">
        <v>0</v>
      </c>
      <c r="W143" s="32">
        <v>0.4</v>
      </c>
      <c r="X143" s="26"/>
      <c r="Y143" s="26"/>
      <c r="Z143" s="26"/>
      <c r="AA143" s="26"/>
      <c r="AB143" s="26"/>
      <c r="AC143" s="27"/>
    </row>
    <row r="144" spans="1:29">
      <c r="A144" s="22" t="s">
        <v>619</v>
      </c>
      <c r="B144" s="29" t="s">
        <v>585</v>
      </c>
      <c r="C144" s="25" t="s">
        <v>586</v>
      </c>
      <c r="D144" s="25" t="s">
        <v>789</v>
      </c>
      <c r="E144" s="24" t="s">
        <v>800</v>
      </c>
      <c r="F144" s="24"/>
      <c r="G144" s="24"/>
      <c r="H144" s="207"/>
      <c r="I144" s="207"/>
      <c r="J144" s="196" t="e">
        <f t="shared" ca="1" si="5"/>
        <v>#NUM!</v>
      </c>
      <c r="K144" s="25" t="s">
        <v>786</v>
      </c>
      <c r="L144" s="25" t="s">
        <v>769</v>
      </c>
      <c r="M144" s="36" t="s">
        <v>620</v>
      </c>
      <c r="N144" s="35"/>
      <c r="O144" s="35"/>
      <c r="P144" s="72" t="s">
        <v>733</v>
      </c>
      <c r="Q144" s="24">
        <v>1</v>
      </c>
      <c r="R144" s="25" t="s">
        <v>621</v>
      </c>
      <c r="S144" s="25">
        <v>290561</v>
      </c>
      <c r="T144" s="196" t="e">
        <f t="shared" ca="1" si="4"/>
        <v>#NUM!</v>
      </c>
      <c r="U144" s="25">
        <v>5000</v>
      </c>
      <c r="V144" s="25">
        <v>10000</v>
      </c>
      <c r="W144" s="25">
        <v>0.4</v>
      </c>
      <c r="X144" s="26"/>
      <c r="Y144" s="26"/>
      <c r="Z144" s="26"/>
      <c r="AA144" s="26"/>
      <c r="AB144" s="26"/>
      <c r="AC144" s="27"/>
    </row>
    <row r="145" spans="1:29">
      <c r="A145" s="22" t="s">
        <v>622</v>
      </c>
      <c r="B145" s="29" t="s">
        <v>585</v>
      </c>
      <c r="C145" s="25" t="s">
        <v>586</v>
      </c>
      <c r="D145" s="25" t="s">
        <v>789</v>
      </c>
      <c r="E145" s="24" t="s">
        <v>800</v>
      </c>
      <c r="F145" s="24"/>
      <c r="G145" s="24"/>
      <c r="H145" s="207"/>
      <c r="I145" s="207"/>
      <c r="J145" s="196" t="e">
        <f t="shared" ca="1" si="5"/>
        <v>#NUM!</v>
      </c>
      <c r="K145" s="25" t="s">
        <v>786</v>
      </c>
      <c r="L145" s="25" t="s">
        <v>769</v>
      </c>
      <c r="M145" s="36" t="s">
        <v>623</v>
      </c>
      <c r="N145" s="35"/>
      <c r="O145" s="35"/>
      <c r="P145" s="72" t="s">
        <v>732</v>
      </c>
      <c r="Q145" s="24">
        <v>1</v>
      </c>
      <c r="R145" s="25" t="s">
        <v>730</v>
      </c>
      <c r="S145" s="25" t="s">
        <v>245</v>
      </c>
      <c r="T145" s="196" t="e">
        <f t="shared" ca="1" si="4"/>
        <v>#NUM!</v>
      </c>
      <c r="U145" s="25">
        <v>5040</v>
      </c>
      <c r="V145" s="25">
        <v>12000</v>
      </c>
      <c r="W145" s="25">
        <v>0.4</v>
      </c>
      <c r="X145" s="26"/>
      <c r="Y145" s="26"/>
      <c r="Z145" s="26"/>
      <c r="AA145" s="26"/>
      <c r="AB145" s="26"/>
      <c r="AC145" s="27"/>
    </row>
    <row r="146" spans="1:29">
      <c r="A146" s="22" t="s">
        <v>624</v>
      </c>
      <c r="B146" s="29" t="s">
        <v>625</v>
      </c>
      <c r="C146" s="25" t="s">
        <v>586</v>
      </c>
      <c r="D146" s="25" t="s">
        <v>789</v>
      </c>
      <c r="E146" s="24" t="s">
        <v>800</v>
      </c>
      <c r="F146" s="24"/>
      <c r="G146" s="24"/>
      <c r="H146" s="207"/>
      <c r="I146" s="207"/>
      <c r="J146" s="196" t="e">
        <f t="shared" ca="1" si="5"/>
        <v>#NUM!</v>
      </c>
      <c r="K146" s="25" t="s">
        <v>786</v>
      </c>
      <c r="L146" s="25" t="s">
        <v>769</v>
      </c>
      <c r="M146" s="36" t="s">
        <v>787</v>
      </c>
      <c r="N146" s="35"/>
      <c r="O146" s="35"/>
      <c r="P146" s="72" t="s">
        <v>733</v>
      </c>
      <c r="Q146" s="24">
        <v>1</v>
      </c>
      <c r="R146" s="25" t="s">
        <v>791</v>
      </c>
      <c r="S146" s="25"/>
      <c r="T146" s="196" t="e">
        <f t="shared" ca="1" si="4"/>
        <v>#NUM!</v>
      </c>
      <c r="U146" s="25">
        <v>4100</v>
      </c>
      <c r="V146" s="25">
        <v>10000</v>
      </c>
      <c r="W146" s="25">
        <v>0.4</v>
      </c>
      <c r="X146" s="26"/>
      <c r="Y146" s="26"/>
      <c r="Z146" s="26"/>
      <c r="AA146" s="26"/>
      <c r="AB146" s="26"/>
      <c r="AC146" s="27"/>
    </row>
    <row r="147" spans="1:29">
      <c r="A147" s="22" t="s">
        <v>626</v>
      </c>
      <c r="B147" s="29" t="s">
        <v>627</v>
      </c>
      <c r="C147" s="25" t="s">
        <v>628</v>
      </c>
      <c r="D147" s="25" t="s">
        <v>790</v>
      </c>
      <c r="E147" s="24" t="s">
        <v>800</v>
      </c>
      <c r="F147" s="25">
        <v>16</v>
      </c>
      <c r="G147" s="24"/>
      <c r="H147" s="207"/>
      <c r="I147" s="207"/>
      <c r="J147" s="196" t="e">
        <f t="shared" ca="1" si="5"/>
        <v>#NUM!</v>
      </c>
      <c r="K147" s="25" t="s">
        <v>785</v>
      </c>
      <c r="L147" s="25" t="s">
        <v>770</v>
      </c>
      <c r="M147" s="29" t="s">
        <v>629</v>
      </c>
      <c r="N147" s="29" t="s">
        <v>630</v>
      </c>
      <c r="O147" s="29"/>
      <c r="P147" s="72" t="s">
        <v>732</v>
      </c>
      <c r="Q147" s="24">
        <v>1</v>
      </c>
      <c r="R147" s="25" t="s">
        <v>52</v>
      </c>
      <c r="S147" s="25" t="s">
        <v>631</v>
      </c>
      <c r="T147" s="196" t="e">
        <f t="shared" ca="1" si="4"/>
        <v>#NUM!</v>
      </c>
      <c r="U147" s="37">
        <v>1500</v>
      </c>
      <c r="V147" s="37"/>
      <c r="W147" s="37">
        <v>0.4</v>
      </c>
      <c r="X147" s="97"/>
      <c r="Y147" s="97"/>
      <c r="Z147" s="97"/>
      <c r="AA147" s="26"/>
      <c r="AB147" s="26"/>
      <c r="AC147" s="27"/>
    </row>
    <row r="148" spans="1:29" s="9" customFormat="1">
      <c r="A148" s="22" t="s">
        <v>632</v>
      </c>
      <c r="B148" s="23" t="s">
        <v>633</v>
      </c>
      <c r="C148" s="24" t="s">
        <v>634</v>
      </c>
      <c r="D148" s="24" t="s">
        <v>789</v>
      </c>
      <c r="E148" s="24" t="s">
        <v>800</v>
      </c>
      <c r="F148" s="24"/>
      <c r="G148" s="24"/>
      <c r="H148" s="207"/>
      <c r="I148" s="207"/>
      <c r="J148" s="196" t="e">
        <f t="shared" ca="1" si="5"/>
        <v>#NUM!</v>
      </c>
      <c r="K148" s="24" t="s">
        <v>785</v>
      </c>
      <c r="L148" s="25" t="s">
        <v>770</v>
      </c>
      <c r="M148" s="23" t="s">
        <v>635</v>
      </c>
      <c r="N148" s="23"/>
      <c r="O148" s="23"/>
      <c r="P148" s="72" t="s">
        <v>732</v>
      </c>
      <c r="Q148" s="24">
        <v>1</v>
      </c>
      <c r="R148" s="25" t="s">
        <v>23</v>
      </c>
      <c r="S148" s="24" t="s">
        <v>636</v>
      </c>
      <c r="T148" s="196" t="e">
        <f t="shared" ca="1" si="4"/>
        <v>#NUM!</v>
      </c>
      <c r="U148" s="30"/>
      <c r="V148" s="30"/>
      <c r="W148" s="30"/>
      <c r="X148" s="26"/>
      <c r="Y148" s="26"/>
      <c r="Z148" s="26"/>
      <c r="AA148" s="26"/>
      <c r="AB148" s="26"/>
      <c r="AC148" s="27"/>
    </row>
    <row r="149" spans="1:29">
      <c r="A149" s="22" t="s">
        <v>637</v>
      </c>
      <c r="B149" s="26" t="s">
        <v>638</v>
      </c>
      <c r="C149" s="37" t="s">
        <v>639</v>
      </c>
      <c r="D149" s="37" t="s">
        <v>789</v>
      </c>
      <c r="E149" s="24" t="s">
        <v>800</v>
      </c>
      <c r="F149" s="25">
        <v>16</v>
      </c>
      <c r="G149" s="24" t="s">
        <v>1124</v>
      </c>
      <c r="H149" s="207" t="s">
        <v>1125</v>
      </c>
      <c r="I149" s="207" t="s">
        <v>1126</v>
      </c>
      <c r="J149" s="196" t="e">
        <f t="shared" ca="1" si="5"/>
        <v>#VALUE!</v>
      </c>
      <c r="K149" s="37" t="s">
        <v>785</v>
      </c>
      <c r="L149" s="25" t="s">
        <v>770</v>
      </c>
      <c r="M149" s="26" t="s">
        <v>640</v>
      </c>
      <c r="N149" s="26"/>
      <c r="O149" s="26"/>
      <c r="P149" s="72" t="s">
        <v>733</v>
      </c>
      <c r="Q149" s="24">
        <v>1</v>
      </c>
      <c r="R149" s="24" t="s">
        <v>271</v>
      </c>
      <c r="S149" s="37">
        <v>13837</v>
      </c>
      <c r="T149" s="196" t="e">
        <f t="shared" ca="1" si="4"/>
        <v>#VALUE!</v>
      </c>
      <c r="U149" s="25">
        <v>800</v>
      </c>
      <c r="V149" s="25">
        <v>0</v>
      </c>
      <c r="W149" s="25">
        <v>0.4</v>
      </c>
      <c r="X149" s="97"/>
      <c r="Y149" s="97"/>
      <c r="Z149" s="97"/>
      <c r="AA149" s="26"/>
      <c r="AB149" s="26"/>
      <c r="AC149" s="27"/>
    </row>
    <row r="150" spans="1:29">
      <c r="A150" s="22" t="s">
        <v>641</v>
      </c>
      <c r="B150" s="29" t="s">
        <v>642</v>
      </c>
      <c r="C150" s="25" t="s">
        <v>643</v>
      </c>
      <c r="D150" s="25" t="s">
        <v>790</v>
      </c>
      <c r="E150" s="24" t="s">
        <v>800</v>
      </c>
      <c r="F150" s="24"/>
      <c r="G150" s="24"/>
      <c r="H150" s="207"/>
      <c r="I150" s="207"/>
      <c r="J150" s="196" t="e">
        <f t="shared" ca="1" si="5"/>
        <v>#NUM!</v>
      </c>
      <c r="K150" s="25" t="s">
        <v>785</v>
      </c>
      <c r="L150" s="25" t="s">
        <v>770</v>
      </c>
      <c r="M150" s="29" t="s">
        <v>644</v>
      </c>
      <c r="N150" s="29"/>
      <c r="O150" s="29"/>
      <c r="P150" s="72" t="s">
        <v>732</v>
      </c>
      <c r="Q150" s="24">
        <v>1</v>
      </c>
      <c r="R150" s="25" t="s">
        <v>730</v>
      </c>
      <c r="S150" s="25" t="s">
        <v>645</v>
      </c>
      <c r="T150" s="196" t="e">
        <f t="shared" ca="1" si="4"/>
        <v>#NUM!</v>
      </c>
      <c r="U150" s="30"/>
      <c r="V150" s="30"/>
      <c r="W150" s="30"/>
      <c r="X150" s="97"/>
      <c r="Y150" s="26"/>
      <c r="Z150" s="26"/>
      <c r="AA150" s="26"/>
      <c r="AB150" s="26"/>
      <c r="AC150" s="27"/>
    </row>
    <row r="151" spans="1:29" s="192" customFormat="1">
      <c r="A151" s="186" t="s">
        <v>646</v>
      </c>
      <c r="B151" s="187" t="s">
        <v>647</v>
      </c>
      <c r="C151" s="188" t="s">
        <v>648</v>
      </c>
      <c r="D151" s="188" t="s">
        <v>789</v>
      </c>
      <c r="E151" s="188" t="s">
        <v>800</v>
      </c>
      <c r="F151" s="188"/>
      <c r="G151" s="188"/>
      <c r="H151" s="209"/>
      <c r="I151" s="209"/>
      <c r="J151" s="196" t="e">
        <f t="shared" ca="1" si="5"/>
        <v>#NUM!</v>
      </c>
      <c r="K151" s="188" t="s">
        <v>786</v>
      </c>
      <c r="L151" s="188" t="s">
        <v>770</v>
      </c>
      <c r="M151" s="187" t="s">
        <v>649</v>
      </c>
      <c r="N151" s="194"/>
      <c r="O151" s="194"/>
      <c r="P151" s="189" t="s">
        <v>732</v>
      </c>
      <c r="Q151" s="188">
        <v>1</v>
      </c>
      <c r="R151" s="188" t="s">
        <v>23</v>
      </c>
      <c r="S151" s="188" t="s">
        <v>650</v>
      </c>
      <c r="T151" s="196" t="e">
        <f t="shared" ca="1" si="4"/>
        <v>#NUM!</v>
      </c>
      <c r="U151" s="188"/>
      <c r="V151" s="188"/>
      <c r="W151" s="188"/>
      <c r="X151" s="190"/>
      <c r="Y151" s="190"/>
      <c r="Z151" s="190"/>
      <c r="AA151" s="190"/>
      <c r="AB151" s="190"/>
      <c r="AC151" s="191"/>
    </row>
    <row r="152" spans="1:29">
      <c r="A152" s="22" t="s">
        <v>651</v>
      </c>
      <c r="B152" s="29" t="s">
        <v>652</v>
      </c>
      <c r="C152" s="25" t="s">
        <v>653</v>
      </c>
      <c r="D152" s="25" t="s">
        <v>789</v>
      </c>
      <c r="E152" s="24" t="s">
        <v>800</v>
      </c>
      <c r="F152" s="24"/>
      <c r="G152" s="24"/>
      <c r="H152" s="207"/>
      <c r="I152" s="207"/>
      <c r="J152" s="196" t="e">
        <f t="shared" ca="1" si="5"/>
        <v>#NUM!</v>
      </c>
      <c r="K152" s="25" t="s">
        <v>785</v>
      </c>
      <c r="L152" s="25" t="s">
        <v>770</v>
      </c>
      <c r="M152" s="29" t="s">
        <v>654</v>
      </c>
      <c r="N152" s="29"/>
      <c r="O152" s="29"/>
      <c r="P152" s="72" t="s">
        <v>732</v>
      </c>
      <c r="Q152" s="24">
        <v>1</v>
      </c>
      <c r="R152" s="25" t="s">
        <v>730</v>
      </c>
      <c r="S152" s="25" t="s">
        <v>655</v>
      </c>
      <c r="T152" s="196" t="e">
        <f t="shared" ca="1" si="4"/>
        <v>#NUM!</v>
      </c>
      <c r="U152" s="25">
        <v>4200</v>
      </c>
      <c r="V152" s="25">
        <v>10000</v>
      </c>
      <c r="W152" s="25">
        <v>0.4</v>
      </c>
      <c r="X152" s="26"/>
      <c r="Y152" s="26"/>
      <c r="Z152" s="26"/>
      <c r="AA152" s="26"/>
      <c r="AB152" s="26"/>
      <c r="AC152" s="27"/>
    </row>
    <row r="153" spans="1:29">
      <c r="A153" s="22" t="s">
        <v>656</v>
      </c>
      <c r="B153" s="29" t="s">
        <v>652</v>
      </c>
      <c r="C153" s="25" t="s">
        <v>653</v>
      </c>
      <c r="D153" s="25" t="s">
        <v>789</v>
      </c>
      <c r="E153" s="24" t="s">
        <v>800</v>
      </c>
      <c r="F153" s="24"/>
      <c r="G153" s="24"/>
      <c r="H153" s="207"/>
      <c r="I153" s="207"/>
      <c r="J153" s="196" t="e">
        <f t="shared" ca="1" si="5"/>
        <v>#NUM!</v>
      </c>
      <c r="K153" s="25" t="s">
        <v>785</v>
      </c>
      <c r="L153" s="25" t="s">
        <v>770</v>
      </c>
      <c r="M153" s="29" t="s">
        <v>654</v>
      </c>
      <c r="N153" s="29"/>
      <c r="O153" s="29"/>
      <c r="P153" s="72" t="s">
        <v>733</v>
      </c>
      <c r="Q153" s="24">
        <v>1</v>
      </c>
      <c r="R153" s="25" t="s">
        <v>791</v>
      </c>
      <c r="S153" s="31" t="s">
        <v>657</v>
      </c>
      <c r="T153" s="196" t="e">
        <f t="shared" ca="1" si="4"/>
        <v>#NUM!</v>
      </c>
      <c r="U153" s="25">
        <v>2800</v>
      </c>
      <c r="V153" s="25">
        <v>5000</v>
      </c>
      <c r="W153" s="25">
        <v>0.4</v>
      </c>
      <c r="X153" s="26"/>
      <c r="Y153" s="26"/>
      <c r="Z153" s="26"/>
      <c r="AA153" s="26"/>
      <c r="AB153" s="26"/>
      <c r="AC153" s="27"/>
    </row>
    <row r="154" spans="1:29">
      <c r="A154" s="22" t="s">
        <v>658</v>
      </c>
      <c r="B154" s="29" t="s">
        <v>659</v>
      </c>
      <c r="C154" s="25" t="s">
        <v>660</v>
      </c>
      <c r="D154" s="25" t="s">
        <v>789</v>
      </c>
      <c r="E154" s="24" t="s">
        <v>800</v>
      </c>
      <c r="F154" s="24"/>
      <c r="G154" s="24"/>
      <c r="H154" s="207"/>
      <c r="I154" s="207"/>
      <c r="J154" s="196" t="e">
        <f t="shared" ca="1" si="5"/>
        <v>#NUM!</v>
      </c>
      <c r="K154" s="25" t="s">
        <v>785</v>
      </c>
      <c r="L154" s="25" t="s">
        <v>770</v>
      </c>
      <c r="M154" s="29" t="s">
        <v>661</v>
      </c>
      <c r="N154" s="29"/>
      <c r="O154" s="29"/>
      <c r="P154" s="72" t="s">
        <v>732</v>
      </c>
      <c r="Q154" s="24">
        <v>1</v>
      </c>
      <c r="R154" s="25" t="s">
        <v>23</v>
      </c>
      <c r="S154" s="25" t="s">
        <v>662</v>
      </c>
      <c r="T154" s="196" t="e">
        <f t="shared" ca="1" si="4"/>
        <v>#NUM!</v>
      </c>
      <c r="U154" s="25">
        <v>1950</v>
      </c>
      <c r="V154" s="25">
        <v>3000</v>
      </c>
      <c r="W154" s="25">
        <v>0.35</v>
      </c>
      <c r="X154" s="26"/>
      <c r="Y154" s="26"/>
      <c r="Z154" s="26"/>
      <c r="AA154" s="26"/>
      <c r="AB154" s="26"/>
      <c r="AC154" s="27"/>
    </row>
    <row r="155" spans="1:29">
      <c r="A155" s="22" t="s">
        <v>663</v>
      </c>
      <c r="B155" s="29" t="s">
        <v>664</v>
      </c>
      <c r="C155" s="25" t="s">
        <v>665</v>
      </c>
      <c r="D155" s="25" t="s">
        <v>789</v>
      </c>
      <c r="E155" s="25" t="s">
        <v>799</v>
      </c>
      <c r="F155" s="25"/>
      <c r="G155" s="25"/>
      <c r="H155" s="210"/>
      <c r="I155" s="210"/>
      <c r="J155" s="196" t="e">
        <f t="shared" ca="1" si="5"/>
        <v>#NUM!</v>
      </c>
      <c r="K155" s="25" t="s">
        <v>786</v>
      </c>
      <c r="L155" s="25" t="s">
        <v>770</v>
      </c>
      <c r="M155" s="36" t="s">
        <v>666</v>
      </c>
      <c r="N155" s="29"/>
      <c r="O155" s="29"/>
      <c r="P155" s="72" t="s">
        <v>732</v>
      </c>
      <c r="Q155" s="24">
        <v>1</v>
      </c>
      <c r="R155" s="25" t="s">
        <v>730</v>
      </c>
      <c r="S155" s="25" t="s">
        <v>667</v>
      </c>
      <c r="T155" s="196" t="e">
        <f t="shared" ca="1" si="4"/>
        <v>#NUM!</v>
      </c>
      <c r="U155" s="25">
        <v>0</v>
      </c>
      <c r="V155" s="25">
        <v>0</v>
      </c>
      <c r="W155" s="25">
        <v>0.3</v>
      </c>
      <c r="X155" s="97"/>
      <c r="Y155" s="26"/>
      <c r="Z155" s="26"/>
      <c r="AA155" s="26"/>
      <c r="AB155" s="26"/>
      <c r="AC155" s="27"/>
    </row>
    <row r="156" spans="1:29">
      <c r="A156" s="22" t="s">
        <v>668</v>
      </c>
      <c r="B156" s="29" t="s">
        <v>664</v>
      </c>
      <c r="C156" s="25" t="s">
        <v>665</v>
      </c>
      <c r="D156" s="25" t="s">
        <v>789</v>
      </c>
      <c r="E156" s="25" t="s">
        <v>799</v>
      </c>
      <c r="F156" s="25"/>
      <c r="G156" s="25"/>
      <c r="H156" s="210"/>
      <c r="I156" s="210"/>
      <c r="J156" s="196" t="e">
        <f t="shared" ca="1" si="5"/>
        <v>#NUM!</v>
      </c>
      <c r="K156" s="25" t="s">
        <v>786</v>
      </c>
      <c r="L156" s="25" t="s">
        <v>770</v>
      </c>
      <c r="M156" s="36" t="s">
        <v>666</v>
      </c>
      <c r="N156" s="29"/>
      <c r="O156" s="29"/>
      <c r="P156" s="72" t="s">
        <v>732</v>
      </c>
      <c r="Q156" s="24">
        <v>1</v>
      </c>
      <c r="R156" s="25" t="s">
        <v>730</v>
      </c>
      <c r="S156" s="25" t="s">
        <v>669</v>
      </c>
      <c r="T156" s="196" t="e">
        <f t="shared" ca="1" si="4"/>
        <v>#NUM!</v>
      </c>
      <c r="U156" s="25">
        <v>0</v>
      </c>
      <c r="V156" s="25">
        <v>0</v>
      </c>
      <c r="W156" s="25">
        <v>0.3</v>
      </c>
      <c r="X156" s="97"/>
      <c r="Y156" s="26"/>
      <c r="Z156" s="26"/>
      <c r="AA156" s="26"/>
      <c r="AB156" s="26"/>
      <c r="AC156" s="27"/>
    </row>
    <row r="157" spans="1:29">
      <c r="A157" s="22" t="s">
        <v>670</v>
      </c>
      <c r="B157" s="29" t="s">
        <v>664</v>
      </c>
      <c r="C157" s="25" t="s">
        <v>665</v>
      </c>
      <c r="D157" s="25" t="s">
        <v>789</v>
      </c>
      <c r="E157" s="25" t="s">
        <v>799</v>
      </c>
      <c r="F157" s="25"/>
      <c r="G157" s="25"/>
      <c r="H157" s="210"/>
      <c r="I157" s="210"/>
      <c r="J157" s="196" t="e">
        <f t="shared" ca="1" si="5"/>
        <v>#NUM!</v>
      </c>
      <c r="K157" s="25" t="s">
        <v>786</v>
      </c>
      <c r="L157" s="25" t="s">
        <v>770</v>
      </c>
      <c r="M157" s="36" t="s">
        <v>666</v>
      </c>
      <c r="N157" s="29"/>
      <c r="O157" s="29"/>
      <c r="P157" s="72" t="s">
        <v>732</v>
      </c>
      <c r="Q157" s="24">
        <v>1</v>
      </c>
      <c r="R157" s="25" t="s">
        <v>730</v>
      </c>
      <c r="S157" s="25" t="s">
        <v>671</v>
      </c>
      <c r="T157" s="196" t="e">
        <f t="shared" ca="1" si="4"/>
        <v>#NUM!</v>
      </c>
      <c r="U157" s="25">
        <v>0</v>
      </c>
      <c r="V157" s="25">
        <v>0</v>
      </c>
      <c r="W157" s="25">
        <v>0.3</v>
      </c>
      <c r="X157" s="97"/>
      <c r="Y157" s="26"/>
      <c r="Z157" s="26"/>
      <c r="AA157" s="26"/>
      <c r="AB157" s="26"/>
      <c r="AC157" s="27"/>
    </row>
    <row r="158" spans="1:29">
      <c r="A158" s="22" t="s">
        <v>672</v>
      </c>
      <c r="B158" s="29" t="s">
        <v>664</v>
      </c>
      <c r="C158" s="25" t="s">
        <v>665</v>
      </c>
      <c r="D158" s="25" t="s">
        <v>789</v>
      </c>
      <c r="E158" s="25" t="s">
        <v>799</v>
      </c>
      <c r="F158" s="25"/>
      <c r="G158" s="25"/>
      <c r="H158" s="210"/>
      <c r="I158" s="210"/>
      <c r="J158" s="196" t="e">
        <f t="shared" ca="1" si="5"/>
        <v>#NUM!</v>
      </c>
      <c r="K158" s="25" t="s">
        <v>786</v>
      </c>
      <c r="L158" s="25" t="s">
        <v>770</v>
      </c>
      <c r="M158" s="36" t="s">
        <v>666</v>
      </c>
      <c r="N158" s="29"/>
      <c r="O158" s="29"/>
      <c r="P158" s="72" t="s">
        <v>732</v>
      </c>
      <c r="Q158" s="24">
        <v>1</v>
      </c>
      <c r="R158" s="25" t="s">
        <v>730</v>
      </c>
      <c r="S158" s="25" t="s">
        <v>673</v>
      </c>
      <c r="T158" s="196" t="e">
        <f t="shared" ca="1" si="4"/>
        <v>#NUM!</v>
      </c>
      <c r="U158" s="25">
        <v>0</v>
      </c>
      <c r="V158" s="25">
        <v>0</v>
      </c>
      <c r="W158" s="25">
        <v>0.3</v>
      </c>
      <c r="X158" s="97"/>
      <c r="Y158" s="26"/>
      <c r="Z158" s="26"/>
      <c r="AA158" s="26"/>
      <c r="AB158" s="26"/>
      <c r="AC158" s="27"/>
    </row>
    <row r="159" spans="1:29">
      <c r="A159" s="22" t="s">
        <v>674</v>
      </c>
      <c r="B159" s="29" t="s">
        <v>664</v>
      </c>
      <c r="C159" s="25" t="s">
        <v>665</v>
      </c>
      <c r="D159" s="25" t="s">
        <v>789</v>
      </c>
      <c r="E159" s="25" t="s">
        <v>799</v>
      </c>
      <c r="F159" s="25"/>
      <c r="G159" s="25"/>
      <c r="H159" s="210"/>
      <c r="I159" s="210"/>
      <c r="J159" s="196" t="e">
        <f t="shared" ca="1" si="5"/>
        <v>#NUM!</v>
      </c>
      <c r="K159" s="25" t="s">
        <v>786</v>
      </c>
      <c r="L159" s="25" t="s">
        <v>770</v>
      </c>
      <c r="M159" s="36" t="s">
        <v>666</v>
      </c>
      <c r="N159" s="29"/>
      <c r="O159" s="29"/>
      <c r="P159" s="72" t="s">
        <v>732</v>
      </c>
      <c r="Q159" s="24">
        <v>1</v>
      </c>
      <c r="R159" s="25" t="s">
        <v>730</v>
      </c>
      <c r="S159" s="25" t="s">
        <v>675</v>
      </c>
      <c r="T159" s="196" t="e">
        <f t="shared" ca="1" si="4"/>
        <v>#NUM!</v>
      </c>
      <c r="U159" s="25">
        <v>0</v>
      </c>
      <c r="V159" s="25">
        <v>0</v>
      </c>
      <c r="W159" s="25">
        <v>0.3</v>
      </c>
      <c r="X159" s="97"/>
      <c r="Y159" s="26"/>
      <c r="Z159" s="26"/>
      <c r="AA159" s="26"/>
      <c r="AB159" s="26"/>
      <c r="AC159" s="27"/>
    </row>
    <row r="160" spans="1:29">
      <c r="A160" s="22" t="s">
        <v>676</v>
      </c>
      <c r="B160" s="29" t="s">
        <v>677</v>
      </c>
      <c r="C160" s="25" t="s">
        <v>678</v>
      </c>
      <c r="D160" s="25" t="s">
        <v>789</v>
      </c>
      <c r="E160" s="25" t="s">
        <v>800</v>
      </c>
      <c r="F160" s="25"/>
      <c r="G160" s="25"/>
      <c r="H160" s="210"/>
      <c r="I160" s="210"/>
      <c r="J160" s="196" t="e">
        <f t="shared" ca="1" si="5"/>
        <v>#NUM!</v>
      </c>
      <c r="K160" s="25" t="s">
        <v>786</v>
      </c>
      <c r="L160" s="25" t="s">
        <v>769</v>
      </c>
      <c r="M160" s="29" t="s">
        <v>679</v>
      </c>
      <c r="N160" s="29"/>
      <c r="O160" s="29"/>
      <c r="P160" s="72" t="s">
        <v>732</v>
      </c>
      <c r="Q160" s="24">
        <v>1</v>
      </c>
      <c r="R160" s="25" t="s">
        <v>23</v>
      </c>
      <c r="S160" s="25" t="s">
        <v>680</v>
      </c>
      <c r="T160" s="196" t="e">
        <f t="shared" ca="1" si="4"/>
        <v>#NUM!</v>
      </c>
      <c r="U160" s="25">
        <v>2400</v>
      </c>
      <c r="V160" s="25">
        <v>4000</v>
      </c>
      <c r="W160" s="25">
        <v>0.4</v>
      </c>
      <c r="X160" s="26"/>
      <c r="Y160" s="26"/>
      <c r="Z160" s="26"/>
      <c r="AA160" s="26"/>
      <c r="AB160" s="26"/>
      <c r="AC160" s="27"/>
    </row>
    <row r="161" spans="1:29">
      <c r="A161" s="22" t="s">
        <v>681</v>
      </c>
      <c r="B161" s="29" t="s">
        <v>682</v>
      </c>
      <c r="C161" s="25" t="s">
        <v>683</v>
      </c>
      <c r="D161" s="25" t="s">
        <v>789</v>
      </c>
      <c r="E161" s="25" t="s">
        <v>800</v>
      </c>
      <c r="F161" s="25">
        <v>16</v>
      </c>
      <c r="G161" s="25"/>
      <c r="H161" s="210"/>
      <c r="I161" s="210"/>
      <c r="J161" s="196" t="e">
        <f t="shared" ca="1" si="5"/>
        <v>#NUM!</v>
      </c>
      <c r="K161" s="25" t="s">
        <v>785</v>
      </c>
      <c r="L161" s="25" t="s">
        <v>770</v>
      </c>
      <c r="M161" s="36" t="s">
        <v>684</v>
      </c>
      <c r="N161" s="36"/>
      <c r="O161" s="36"/>
      <c r="P161" s="72" t="s">
        <v>732</v>
      </c>
      <c r="Q161" s="24">
        <v>1</v>
      </c>
      <c r="R161" s="25" t="s">
        <v>730</v>
      </c>
      <c r="S161" s="25" t="s">
        <v>685</v>
      </c>
      <c r="T161" s="196" t="e">
        <f t="shared" ca="1" si="4"/>
        <v>#NUM!</v>
      </c>
      <c r="U161" s="25">
        <v>4500</v>
      </c>
      <c r="V161" s="25">
        <v>10000</v>
      </c>
      <c r="W161" s="25">
        <v>0.45</v>
      </c>
      <c r="X161" s="26"/>
      <c r="Y161" s="26"/>
      <c r="Z161" s="26"/>
      <c r="AA161" s="26"/>
      <c r="AB161" s="26"/>
      <c r="AC161" s="27"/>
    </row>
    <row r="162" spans="1:29">
      <c r="A162" s="82" t="s">
        <v>686</v>
      </c>
      <c r="B162" s="83" t="s">
        <v>682</v>
      </c>
      <c r="C162" s="84" t="s">
        <v>683</v>
      </c>
      <c r="D162" s="84" t="s">
        <v>789</v>
      </c>
      <c r="E162" s="84" t="s">
        <v>800</v>
      </c>
      <c r="F162" s="84">
        <v>16</v>
      </c>
      <c r="G162" s="84"/>
      <c r="H162" s="213"/>
      <c r="I162" s="213"/>
      <c r="J162" s="196" t="e">
        <f t="shared" ca="1" si="5"/>
        <v>#NUM!</v>
      </c>
      <c r="K162" s="84" t="s">
        <v>785</v>
      </c>
      <c r="L162" s="84" t="s">
        <v>770</v>
      </c>
      <c r="M162" s="85" t="s">
        <v>684</v>
      </c>
      <c r="N162" s="85"/>
      <c r="O162" s="85"/>
      <c r="P162" s="86" t="s">
        <v>732</v>
      </c>
      <c r="Q162" s="87">
        <v>1</v>
      </c>
      <c r="R162" s="84" t="s">
        <v>23</v>
      </c>
      <c r="S162" s="84" t="s">
        <v>687</v>
      </c>
      <c r="T162" s="196" t="e">
        <f t="shared" ca="1" si="4"/>
        <v>#NUM!</v>
      </c>
      <c r="U162" s="84">
        <f>0.75*3000</f>
        <v>2250</v>
      </c>
      <c r="V162" s="84">
        <v>3000</v>
      </c>
      <c r="W162" s="84">
        <v>0.35</v>
      </c>
      <c r="X162" s="88"/>
      <c r="Y162" s="88"/>
      <c r="Z162" s="88"/>
      <c r="AA162" s="88"/>
      <c r="AB162" s="88"/>
      <c r="AC162" s="89"/>
    </row>
    <row r="163" spans="1:29" s="3" customFormat="1">
      <c r="A163" s="96" t="s">
        <v>688</v>
      </c>
      <c r="B163" s="29" t="s">
        <v>689</v>
      </c>
      <c r="C163" s="25" t="s">
        <v>690</v>
      </c>
      <c r="D163" s="25" t="s">
        <v>789</v>
      </c>
      <c r="E163" s="25" t="s">
        <v>800</v>
      </c>
      <c r="F163" s="25"/>
      <c r="G163" s="25"/>
      <c r="H163" s="210"/>
      <c r="I163" s="210"/>
      <c r="J163" s="196" t="e">
        <f t="shared" ca="1" si="5"/>
        <v>#NUM!</v>
      </c>
      <c r="K163" s="25" t="s">
        <v>785</v>
      </c>
      <c r="L163" s="25" t="s">
        <v>770</v>
      </c>
      <c r="M163" s="29" t="s">
        <v>691</v>
      </c>
      <c r="N163" s="29"/>
      <c r="O163" s="29"/>
      <c r="P163" s="72" t="s">
        <v>732</v>
      </c>
      <c r="Q163" s="24">
        <v>1</v>
      </c>
      <c r="R163" s="25" t="s">
        <v>23</v>
      </c>
      <c r="S163" s="25" t="s">
        <v>692</v>
      </c>
      <c r="T163" s="196" t="e">
        <f t="shared" ca="1" si="4"/>
        <v>#NUM!</v>
      </c>
      <c r="U163" s="25">
        <v>2000</v>
      </c>
      <c r="V163" s="25">
        <v>2500</v>
      </c>
      <c r="W163" s="25">
        <v>0.4</v>
      </c>
      <c r="X163" s="26"/>
      <c r="Y163" s="26"/>
      <c r="Z163" s="26"/>
      <c r="AA163" s="26"/>
      <c r="AB163" s="26"/>
      <c r="AC163" s="26"/>
    </row>
    <row r="164" spans="1:29" s="3" customFormat="1">
      <c r="A164" s="96" t="s">
        <v>693</v>
      </c>
      <c r="B164" s="29" t="s">
        <v>694</v>
      </c>
      <c r="C164" s="25" t="s">
        <v>695</v>
      </c>
      <c r="D164" s="25" t="s">
        <v>790</v>
      </c>
      <c r="E164" s="25" t="s">
        <v>800</v>
      </c>
      <c r="F164" s="25"/>
      <c r="G164" s="25"/>
      <c r="H164" s="210"/>
      <c r="I164" s="210"/>
      <c r="J164" s="196" t="e">
        <f t="shared" ca="1" si="5"/>
        <v>#NUM!</v>
      </c>
      <c r="K164" s="25" t="s">
        <v>785</v>
      </c>
      <c r="L164" s="25" t="s">
        <v>770</v>
      </c>
      <c r="M164" s="29" t="s">
        <v>696</v>
      </c>
      <c r="N164" s="29"/>
      <c r="O164" s="29"/>
      <c r="P164" s="72" t="s">
        <v>732</v>
      </c>
      <c r="Q164" s="24">
        <v>1</v>
      </c>
      <c r="R164" s="25" t="s">
        <v>23</v>
      </c>
      <c r="S164" s="25" t="s">
        <v>697</v>
      </c>
      <c r="T164" s="196" t="e">
        <f t="shared" ca="1" si="4"/>
        <v>#NUM!</v>
      </c>
      <c r="U164" s="37">
        <v>1800</v>
      </c>
      <c r="V164" s="37">
        <v>2500</v>
      </c>
      <c r="W164" s="37">
        <v>0.4</v>
      </c>
      <c r="X164" s="26"/>
      <c r="Y164" s="26"/>
      <c r="Z164" s="26"/>
      <c r="AA164" s="26"/>
      <c r="AB164" s="26"/>
      <c r="AC164" s="26"/>
    </row>
    <row r="165" spans="1:29">
      <c r="A165" s="90" t="s">
        <v>698</v>
      </c>
      <c r="B165" s="91" t="s">
        <v>699</v>
      </c>
      <c r="C165" s="92" t="s">
        <v>700</v>
      </c>
      <c r="D165" s="92" t="s">
        <v>789</v>
      </c>
      <c r="E165" s="92" t="s">
        <v>800</v>
      </c>
      <c r="F165" s="92"/>
      <c r="G165" s="92"/>
      <c r="H165" s="214"/>
      <c r="I165" s="214"/>
      <c r="J165" s="196" t="e">
        <f t="shared" ca="1" si="5"/>
        <v>#NUM!</v>
      </c>
      <c r="K165" s="92" t="s">
        <v>786</v>
      </c>
      <c r="L165" s="92" t="s">
        <v>770</v>
      </c>
      <c r="M165" s="91" t="s">
        <v>701</v>
      </c>
      <c r="N165" s="91"/>
      <c r="O165" s="91"/>
      <c r="P165" s="92" t="s">
        <v>734</v>
      </c>
      <c r="Q165" s="93">
        <v>1</v>
      </c>
      <c r="R165" s="92" t="s">
        <v>515</v>
      </c>
      <c r="S165" s="92" t="s">
        <v>702</v>
      </c>
      <c r="T165" s="196" t="e">
        <f t="shared" ca="1" si="4"/>
        <v>#NUM!</v>
      </c>
      <c r="U165" s="92">
        <v>1000</v>
      </c>
      <c r="V165" s="92">
        <v>0</v>
      </c>
      <c r="W165" s="92">
        <v>0.4</v>
      </c>
      <c r="X165" s="94"/>
      <c r="Y165" s="94"/>
      <c r="Z165" s="94"/>
      <c r="AA165" s="94"/>
      <c r="AB165" s="94"/>
      <c r="AC165" s="95"/>
    </row>
    <row r="166" spans="1:29">
      <c r="A166" s="22" t="s">
        <v>703</v>
      </c>
      <c r="B166" s="29" t="s">
        <v>704</v>
      </c>
      <c r="C166" s="25" t="s">
        <v>705</v>
      </c>
      <c r="D166" s="25" t="s">
        <v>789</v>
      </c>
      <c r="E166" s="24" t="s">
        <v>800</v>
      </c>
      <c r="F166" s="25">
        <v>16</v>
      </c>
      <c r="G166" s="24" t="s">
        <v>1132</v>
      </c>
      <c r="H166" s="207" t="s">
        <v>1133</v>
      </c>
      <c r="I166" s="207" t="s">
        <v>1134</v>
      </c>
      <c r="J166" s="196" t="e">
        <f t="shared" ca="1" si="5"/>
        <v>#VALUE!</v>
      </c>
      <c r="K166" s="25" t="s">
        <v>785</v>
      </c>
      <c r="L166" s="25" t="s">
        <v>770</v>
      </c>
      <c r="M166" s="29" t="s">
        <v>706</v>
      </c>
      <c r="N166" s="29"/>
      <c r="O166" s="29"/>
      <c r="P166" s="72" t="s">
        <v>733</v>
      </c>
      <c r="Q166" s="24">
        <v>1</v>
      </c>
      <c r="R166" s="25" t="s">
        <v>231</v>
      </c>
      <c r="S166" s="25">
        <v>321725</v>
      </c>
      <c r="T166" s="196" t="e">
        <f t="shared" ca="1" si="4"/>
        <v>#VALUE!</v>
      </c>
      <c r="U166" s="25">
        <v>1400</v>
      </c>
      <c r="V166" s="25">
        <v>0</v>
      </c>
      <c r="W166" s="25">
        <v>0.3</v>
      </c>
      <c r="X166" s="97"/>
      <c r="Y166" s="97"/>
      <c r="Z166" s="26"/>
      <c r="AA166" s="26"/>
      <c r="AB166" s="26"/>
      <c r="AC166" s="27"/>
    </row>
    <row r="167" spans="1:29">
      <c r="A167" s="22" t="s">
        <v>707</v>
      </c>
      <c r="B167" s="29" t="s">
        <v>704</v>
      </c>
      <c r="C167" s="25" t="s">
        <v>708</v>
      </c>
      <c r="D167" s="25" t="s">
        <v>789</v>
      </c>
      <c r="E167" s="24" t="s">
        <v>800</v>
      </c>
      <c r="F167" s="25">
        <v>16</v>
      </c>
      <c r="G167" s="24" t="s">
        <v>1135</v>
      </c>
      <c r="H167" s="207" t="s">
        <v>1133</v>
      </c>
      <c r="I167" s="207" t="s">
        <v>1136</v>
      </c>
      <c r="J167" s="196" t="e">
        <f t="shared" ca="1" si="5"/>
        <v>#VALUE!</v>
      </c>
      <c r="K167" s="25" t="s">
        <v>785</v>
      </c>
      <c r="L167" s="25" t="s">
        <v>770</v>
      </c>
      <c r="M167" s="29" t="s">
        <v>709</v>
      </c>
      <c r="N167" s="29"/>
      <c r="O167" s="29"/>
      <c r="P167" s="72" t="s">
        <v>733</v>
      </c>
      <c r="Q167" s="24">
        <v>1</v>
      </c>
      <c r="R167" s="25" t="s">
        <v>231</v>
      </c>
      <c r="S167" s="25">
        <v>322386</v>
      </c>
      <c r="T167" s="196" t="e">
        <f t="shared" ca="1" si="4"/>
        <v>#VALUE!</v>
      </c>
      <c r="U167" s="25">
        <v>1400</v>
      </c>
      <c r="V167" s="25">
        <v>0</v>
      </c>
      <c r="W167" s="25">
        <v>0.3</v>
      </c>
      <c r="X167" s="97"/>
      <c r="Y167" s="97"/>
      <c r="Z167" s="26"/>
      <c r="AA167" s="26"/>
      <c r="AB167" s="26"/>
      <c r="AC167" s="27"/>
    </row>
    <row r="168" spans="1:29">
      <c r="A168" s="22" t="s">
        <v>710</v>
      </c>
      <c r="B168" s="29" t="s">
        <v>711</v>
      </c>
      <c r="C168" s="25" t="s">
        <v>712</v>
      </c>
      <c r="D168" s="25" t="s">
        <v>789</v>
      </c>
      <c r="E168" s="25" t="s">
        <v>799</v>
      </c>
      <c r="F168" s="25"/>
      <c r="G168" s="25"/>
      <c r="H168" s="210"/>
      <c r="I168" s="210"/>
      <c r="J168" s="196" t="e">
        <f t="shared" ca="1" si="5"/>
        <v>#NUM!</v>
      </c>
      <c r="K168" s="25" t="s">
        <v>785</v>
      </c>
      <c r="L168" s="25" t="s">
        <v>770</v>
      </c>
      <c r="M168" s="29" t="s">
        <v>713</v>
      </c>
      <c r="N168" s="29"/>
      <c r="O168" s="29"/>
      <c r="P168" s="72" t="s">
        <v>733</v>
      </c>
      <c r="Q168" s="24">
        <v>1</v>
      </c>
      <c r="R168" s="25" t="s">
        <v>621</v>
      </c>
      <c r="S168" s="25">
        <v>290264</v>
      </c>
      <c r="T168" s="196" t="e">
        <f t="shared" ca="1" si="4"/>
        <v>#NUM!</v>
      </c>
      <c r="U168" s="70">
        <v>0</v>
      </c>
      <c r="V168" s="70">
        <v>0</v>
      </c>
      <c r="W168" s="70">
        <v>0.3</v>
      </c>
      <c r="X168" s="26"/>
      <c r="Y168" s="26"/>
      <c r="Z168" s="26"/>
      <c r="AA168" s="26"/>
      <c r="AB168" s="26"/>
      <c r="AC168" s="27"/>
    </row>
    <row r="169" spans="1:29">
      <c r="A169" s="22" t="s">
        <v>714</v>
      </c>
      <c r="B169" s="29" t="s">
        <v>715</v>
      </c>
      <c r="C169" s="25" t="s">
        <v>716</v>
      </c>
      <c r="D169" s="25" t="s">
        <v>789</v>
      </c>
      <c r="E169" s="25" t="s">
        <v>800</v>
      </c>
      <c r="F169" s="25">
        <v>16</v>
      </c>
      <c r="G169" s="25" t="s">
        <v>1143</v>
      </c>
      <c r="H169" s="210">
        <v>21642</v>
      </c>
      <c r="I169" s="210" t="s">
        <v>1144</v>
      </c>
      <c r="J169" s="196" t="e">
        <f t="shared" ca="1" si="5"/>
        <v>#VALUE!</v>
      </c>
      <c r="K169" s="25" t="s">
        <v>785</v>
      </c>
      <c r="L169" s="25" t="s">
        <v>770</v>
      </c>
      <c r="M169" s="29" t="s">
        <v>717</v>
      </c>
      <c r="N169" s="29"/>
      <c r="O169" s="29"/>
      <c r="P169" s="72" t="s">
        <v>733</v>
      </c>
      <c r="Q169" s="24">
        <v>1</v>
      </c>
      <c r="R169" s="25" t="s">
        <v>791</v>
      </c>
      <c r="S169" s="31" t="s">
        <v>718</v>
      </c>
      <c r="T169" s="196" t="e">
        <f t="shared" ca="1" si="4"/>
        <v>#VALUE!</v>
      </c>
      <c r="U169" s="25">
        <v>2500</v>
      </c>
      <c r="V169" s="25">
        <v>5000</v>
      </c>
      <c r="W169" s="25">
        <v>0.3</v>
      </c>
      <c r="X169" s="97"/>
      <c r="Y169" s="97"/>
      <c r="Z169" s="97"/>
      <c r="AA169" s="26"/>
      <c r="AB169" s="26"/>
      <c r="AC169" s="27"/>
    </row>
    <row r="170" spans="1:29">
      <c r="A170" s="22" t="s">
        <v>719</v>
      </c>
      <c r="B170" s="29" t="s">
        <v>720</v>
      </c>
      <c r="C170" s="25" t="s">
        <v>721</v>
      </c>
      <c r="D170" s="25" t="s">
        <v>789</v>
      </c>
      <c r="E170" s="25" t="s">
        <v>800</v>
      </c>
      <c r="F170" s="25">
        <v>15</v>
      </c>
      <c r="G170" s="25"/>
      <c r="H170" s="210"/>
      <c r="I170" s="210"/>
      <c r="J170" s="196" t="e">
        <f t="shared" ca="1" si="5"/>
        <v>#NUM!</v>
      </c>
      <c r="K170" s="25" t="s">
        <v>785</v>
      </c>
      <c r="L170" s="25" t="s">
        <v>770</v>
      </c>
      <c r="M170" s="29" t="s">
        <v>722</v>
      </c>
      <c r="N170" s="29"/>
      <c r="O170" s="29"/>
      <c r="P170" s="72" t="s">
        <v>732</v>
      </c>
      <c r="Q170" s="24">
        <v>1</v>
      </c>
      <c r="R170" s="25" t="s">
        <v>730</v>
      </c>
      <c r="S170" s="25" t="s">
        <v>723</v>
      </c>
      <c r="T170" s="196" t="e">
        <f t="shared" ca="1" si="4"/>
        <v>#NUM!</v>
      </c>
      <c r="U170" s="25">
        <v>2800</v>
      </c>
      <c r="V170" s="25">
        <v>5000</v>
      </c>
      <c r="W170" s="25">
        <v>0.3</v>
      </c>
      <c r="X170" s="97"/>
      <c r="Y170" s="26"/>
      <c r="Z170" s="26"/>
      <c r="AA170" s="26"/>
      <c r="AB170" s="26"/>
      <c r="AC170" s="27"/>
    </row>
    <row r="171" spans="1:29">
      <c r="A171" s="22" t="s">
        <v>724</v>
      </c>
      <c r="B171" s="29" t="s">
        <v>725</v>
      </c>
      <c r="C171" s="25" t="s">
        <v>726</v>
      </c>
      <c r="D171" s="25" t="s">
        <v>789</v>
      </c>
      <c r="E171" s="25" t="s">
        <v>800</v>
      </c>
      <c r="F171" s="25">
        <v>15</v>
      </c>
      <c r="G171" s="25"/>
      <c r="H171" s="210"/>
      <c r="I171" s="210"/>
      <c r="J171" s="196" t="e">
        <f t="shared" ca="1" si="5"/>
        <v>#NUM!</v>
      </c>
      <c r="K171" s="25" t="s">
        <v>786</v>
      </c>
      <c r="L171" s="25" t="s">
        <v>769</v>
      </c>
      <c r="M171" s="29" t="s">
        <v>727</v>
      </c>
      <c r="N171" s="29"/>
      <c r="O171" s="29"/>
      <c r="P171" s="72" t="s">
        <v>617</v>
      </c>
      <c r="Q171" s="24">
        <v>1</v>
      </c>
      <c r="R171" s="25" t="s">
        <v>738</v>
      </c>
      <c r="S171" s="25" t="s">
        <v>728</v>
      </c>
      <c r="T171" s="196" t="e">
        <f t="shared" ca="1" si="4"/>
        <v>#NUM!</v>
      </c>
      <c r="U171" s="25">
        <v>3000</v>
      </c>
      <c r="V171" s="25">
        <v>6000</v>
      </c>
      <c r="W171" s="25">
        <v>0.5</v>
      </c>
      <c r="X171" s="26"/>
      <c r="Y171" s="26"/>
      <c r="Z171" s="26"/>
      <c r="AA171" s="26"/>
      <c r="AB171" s="26"/>
      <c r="AC171" s="27"/>
    </row>
    <row r="172" spans="1:29">
      <c r="A172" s="22"/>
      <c r="B172" s="29" t="s">
        <v>1106</v>
      </c>
      <c r="C172" s="25" t="s">
        <v>1110</v>
      </c>
      <c r="D172" s="25" t="s">
        <v>790</v>
      </c>
      <c r="E172" s="25" t="s">
        <v>800</v>
      </c>
      <c r="F172" s="25">
        <v>16</v>
      </c>
      <c r="G172" s="25" t="s">
        <v>1108</v>
      </c>
      <c r="H172" s="210">
        <v>21439</v>
      </c>
      <c r="I172" s="210">
        <v>22869</v>
      </c>
      <c r="J172" s="196" t="e">
        <f t="shared" ca="1" si="5"/>
        <v>#NUM!</v>
      </c>
      <c r="K172" s="25" t="s">
        <v>785</v>
      </c>
      <c r="L172" s="25" t="s">
        <v>770</v>
      </c>
      <c r="M172" s="29"/>
      <c r="N172" s="29"/>
      <c r="O172" s="29"/>
      <c r="P172" s="72" t="s">
        <v>733</v>
      </c>
      <c r="Q172" s="24">
        <v>1</v>
      </c>
      <c r="R172" s="25" t="s">
        <v>791</v>
      </c>
      <c r="S172" s="25">
        <v>500687</v>
      </c>
      <c r="T172" s="196" t="e">
        <f t="shared" ca="1" si="4"/>
        <v>#NUM!</v>
      </c>
      <c r="U172" s="25">
        <v>4200</v>
      </c>
      <c r="V172" s="25">
        <v>10000</v>
      </c>
      <c r="W172" s="25">
        <v>0.38</v>
      </c>
      <c r="X172" s="26"/>
      <c r="Y172" s="26"/>
      <c r="Z172" s="26"/>
      <c r="AA172" s="26"/>
      <c r="AB172" s="26"/>
      <c r="AC172" s="27"/>
    </row>
    <row r="173" spans="1:29">
      <c r="A173" s="22"/>
      <c r="B173" s="29" t="s">
        <v>1109</v>
      </c>
      <c r="C173" s="25" t="s">
        <v>1113</v>
      </c>
      <c r="D173" s="25" t="s">
        <v>790</v>
      </c>
      <c r="E173" s="25" t="s">
        <v>800</v>
      </c>
      <c r="F173" s="25">
        <v>15</v>
      </c>
      <c r="G173" s="25" t="s">
        <v>1111</v>
      </c>
      <c r="H173" s="210">
        <v>21469</v>
      </c>
      <c r="I173" s="210">
        <v>22900</v>
      </c>
      <c r="J173" s="196" t="e">
        <f t="shared" ca="1" si="5"/>
        <v>#NUM!</v>
      </c>
      <c r="K173" s="25" t="s">
        <v>785</v>
      </c>
      <c r="L173" s="25" t="s">
        <v>770</v>
      </c>
      <c r="M173" s="29"/>
      <c r="N173" s="29"/>
      <c r="O173" s="29"/>
      <c r="P173" s="72" t="s">
        <v>733</v>
      </c>
      <c r="Q173" s="24">
        <v>1</v>
      </c>
      <c r="R173" s="25" t="s">
        <v>791</v>
      </c>
      <c r="S173" s="25">
        <v>500716</v>
      </c>
      <c r="T173" s="196" t="e">
        <f t="shared" ca="1" si="4"/>
        <v>#NUM!</v>
      </c>
      <c r="U173" s="25">
        <v>1000</v>
      </c>
      <c r="V173" s="25"/>
      <c r="W173" s="25">
        <v>0.4</v>
      </c>
      <c r="X173" s="26"/>
      <c r="Y173" s="26"/>
      <c r="Z173" s="26"/>
      <c r="AA173" s="26"/>
      <c r="AB173" s="26"/>
      <c r="AC173" s="27"/>
    </row>
    <row r="174" spans="1:29">
      <c r="A174" s="22"/>
      <c r="B174" s="29" t="s">
        <v>1112</v>
      </c>
      <c r="C174" s="25" t="s">
        <v>893</v>
      </c>
      <c r="D174" s="25" t="s">
        <v>790</v>
      </c>
      <c r="E174" s="25" t="s">
        <v>800</v>
      </c>
      <c r="F174" s="25">
        <v>15</v>
      </c>
      <c r="G174" s="25" t="s">
        <v>1114</v>
      </c>
      <c r="H174" s="210" t="s">
        <v>1115</v>
      </c>
      <c r="I174" s="210" t="s">
        <v>1116</v>
      </c>
      <c r="J174" s="196" t="e">
        <f t="shared" ca="1" si="5"/>
        <v>#VALUE!</v>
      </c>
      <c r="K174" s="25" t="s">
        <v>785</v>
      </c>
      <c r="L174" s="25" t="s">
        <v>770</v>
      </c>
      <c r="M174" s="29"/>
      <c r="N174" s="29"/>
      <c r="O174" s="29"/>
      <c r="P174" s="72" t="s">
        <v>732</v>
      </c>
      <c r="Q174" s="24">
        <v>1</v>
      </c>
      <c r="R174" s="25" t="s">
        <v>23</v>
      </c>
      <c r="S174" s="25" t="s">
        <v>891</v>
      </c>
      <c r="T174" s="196" t="e">
        <f t="shared" ca="1" si="4"/>
        <v>#VALUE!</v>
      </c>
      <c r="U174" s="25">
        <v>1800</v>
      </c>
      <c r="V174" s="25">
        <v>2600</v>
      </c>
      <c r="W174" s="25">
        <v>0.4</v>
      </c>
      <c r="X174" s="26"/>
      <c r="Y174" s="26"/>
      <c r="Z174" s="26"/>
      <c r="AA174" s="26"/>
      <c r="AB174" s="26"/>
      <c r="AC174" s="27"/>
    </row>
    <row r="175" spans="1:29">
      <c r="A175" s="22"/>
      <c r="B175" s="29"/>
      <c r="C175" s="25"/>
      <c r="D175" s="25"/>
      <c r="E175" s="25"/>
      <c r="F175" s="25"/>
      <c r="G175" s="25"/>
      <c r="H175" s="210"/>
      <c r="I175" s="210"/>
      <c r="J175" s="29"/>
      <c r="K175" s="25"/>
      <c r="L175" s="25"/>
      <c r="M175" s="29"/>
      <c r="N175" s="29"/>
      <c r="O175" s="29"/>
      <c r="P175" s="72"/>
      <c r="Q175" s="24"/>
      <c r="R175" s="25"/>
      <c r="S175" s="25"/>
      <c r="T175" s="29"/>
      <c r="U175" s="25"/>
      <c r="V175" s="25"/>
      <c r="W175" s="25"/>
      <c r="X175" s="26"/>
      <c r="Y175" s="26"/>
      <c r="Z175" s="26"/>
      <c r="AA175" s="26"/>
      <c r="AB175" s="26"/>
      <c r="AC175" s="27"/>
    </row>
    <row r="176" spans="1:29">
      <c r="A176" s="22"/>
      <c r="B176" s="29"/>
      <c r="C176" s="25"/>
      <c r="D176" s="25"/>
      <c r="E176" s="25"/>
      <c r="F176" s="25"/>
      <c r="G176" s="25"/>
      <c r="H176" s="210"/>
      <c r="I176" s="210"/>
      <c r="J176" s="199"/>
      <c r="K176" s="25"/>
      <c r="L176" s="25"/>
      <c r="M176" s="29"/>
      <c r="N176" s="29"/>
      <c r="O176" s="29"/>
      <c r="P176" s="72"/>
      <c r="Q176" s="24"/>
      <c r="R176" s="25"/>
      <c r="S176" s="25"/>
      <c r="T176" s="29"/>
      <c r="U176" s="25"/>
      <c r="V176" s="25"/>
      <c r="W176" s="25"/>
      <c r="X176" s="26"/>
      <c r="Y176" s="26"/>
      <c r="Z176" s="26"/>
      <c r="AA176" s="26"/>
      <c r="AB176" s="26"/>
      <c r="AC176" s="27"/>
    </row>
    <row r="177" spans="1:29">
      <c r="A177" s="22"/>
      <c r="B177" s="29"/>
      <c r="C177" s="25"/>
      <c r="D177" s="25"/>
      <c r="E177" s="25"/>
      <c r="F177" s="25"/>
      <c r="G177" s="25"/>
      <c r="H177" s="210"/>
      <c r="I177" s="210"/>
      <c r="J177" s="199"/>
      <c r="K177" s="25"/>
      <c r="L177" s="25"/>
      <c r="M177" s="29"/>
      <c r="N177" s="29"/>
      <c r="O177" s="29"/>
      <c r="P177" s="72"/>
      <c r="Q177" s="24"/>
      <c r="R177" s="25"/>
      <c r="S177" s="25"/>
      <c r="T177" s="29"/>
      <c r="U177" s="25"/>
      <c r="V177" s="25"/>
      <c r="W177" s="25"/>
      <c r="X177" s="26"/>
      <c r="Y177" s="26"/>
      <c r="Z177" s="26"/>
      <c r="AA177" s="26"/>
      <c r="AB177" s="26"/>
      <c r="AC177" s="27"/>
    </row>
    <row r="178" spans="1:29">
      <c r="A178" s="44"/>
      <c r="B178" s="45"/>
      <c r="C178" s="46"/>
      <c r="D178" s="46"/>
      <c r="E178" s="46"/>
      <c r="F178" s="46"/>
      <c r="G178" s="46"/>
      <c r="H178" s="215"/>
      <c r="I178" s="215"/>
      <c r="J178" s="200"/>
      <c r="K178" s="46"/>
      <c r="L178" s="46"/>
      <c r="M178" s="45"/>
      <c r="N178" s="45"/>
      <c r="O178" s="45"/>
      <c r="P178" s="46"/>
      <c r="Q178" s="38">
        <f>SUM(Q2:Q177)</f>
        <v>173</v>
      </c>
      <c r="R178" s="46"/>
      <c r="S178" s="46"/>
      <c r="T178" s="46"/>
      <c r="U178" s="75">
        <f>SUM(U2:U177)</f>
        <v>309700</v>
      </c>
      <c r="V178" s="46"/>
      <c r="W178" s="46"/>
      <c r="X178" s="47"/>
      <c r="Y178" s="47"/>
      <c r="Z178" s="47"/>
      <c r="AA178" s="47"/>
      <c r="AB178" s="47"/>
      <c r="AC178" s="47"/>
    </row>
    <row r="179" spans="1:29" ht="18" thickBot="1">
      <c r="A179" s="52"/>
      <c r="B179" s="53"/>
      <c r="C179" s="54"/>
      <c r="D179" s="55"/>
      <c r="E179" s="55"/>
      <c r="F179" s="55"/>
      <c r="G179" s="55"/>
      <c r="H179" s="55"/>
      <c r="I179" s="55"/>
      <c r="J179" s="55"/>
      <c r="K179" s="55"/>
      <c r="L179" s="58"/>
      <c r="M179" s="56"/>
      <c r="N179" s="56"/>
      <c r="O179" s="56"/>
      <c r="P179" s="58"/>
      <c r="Q179" s="57"/>
      <c r="R179" s="58"/>
      <c r="S179" s="58"/>
      <c r="T179" s="58"/>
      <c r="U179" s="58"/>
      <c r="V179" s="58"/>
      <c r="W179" s="58"/>
      <c r="X179" s="59"/>
      <c r="Y179" s="59"/>
      <c r="Z179" s="59"/>
      <c r="AA179" s="59"/>
      <c r="AB179" s="59"/>
      <c r="AC179" s="59"/>
    </row>
    <row r="180" spans="1:29">
      <c r="A180" s="19" t="s">
        <v>771</v>
      </c>
      <c r="B180" s="20" t="s">
        <v>772</v>
      </c>
      <c r="C180" s="20" t="s">
        <v>6</v>
      </c>
      <c r="D180" s="39"/>
      <c r="E180" s="39"/>
      <c r="F180" s="39"/>
      <c r="G180" s="39"/>
      <c r="H180" s="39"/>
      <c r="I180" s="39"/>
      <c r="J180" s="39"/>
      <c r="K180" s="21" t="s">
        <v>773</v>
      </c>
      <c r="L180" s="60"/>
    </row>
    <row r="181" spans="1:29">
      <c r="A181" s="223" t="s">
        <v>732</v>
      </c>
      <c r="B181" s="224">
        <f>K181+K182+K183+K184+K185</f>
        <v>126</v>
      </c>
      <c r="C181" s="7" t="s">
        <v>743</v>
      </c>
      <c r="D181" s="8"/>
      <c r="E181" s="8"/>
      <c r="F181" s="8"/>
      <c r="G181" s="8"/>
      <c r="H181" s="8"/>
      <c r="I181" s="8"/>
      <c r="J181" s="8"/>
      <c r="K181" s="50">
        <v>3</v>
      </c>
      <c r="L181" s="4"/>
    </row>
    <row r="182" spans="1:29">
      <c r="A182" s="223"/>
      <c r="B182" s="225"/>
      <c r="C182" s="7" t="s">
        <v>744</v>
      </c>
      <c r="D182" s="8"/>
      <c r="E182" s="8"/>
      <c r="F182" s="8"/>
      <c r="G182" s="8"/>
      <c r="H182" s="8"/>
      <c r="I182" s="8"/>
      <c r="J182" s="8"/>
      <c r="K182" s="50">
        <v>4</v>
      </c>
      <c r="L182" s="4"/>
    </row>
    <row r="183" spans="1:29">
      <c r="A183" s="223"/>
      <c r="B183" s="225"/>
      <c r="C183" s="7" t="s">
        <v>745</v>
      </c>
      <c r="D183" s="8"/>
      <c r="E183" s="8"/>
      <c r="F183" s="8"/>
      <c r="G183" s="8"/>
      <c r="H183" s="8"/>
      <c r="I183" s="8"/>
      <c r="J183" s="8"/>
      <c r="K183" s="50">
        <v>78</v>
      </c>
      <c r="L183" s="4"/>
    </row>
    <row r="184" spans="1:29">
      <c r="A184" s="223"/>
      <c r="B184" s="225"/>
      <c r="C184" s="7" t="s">
        <v>746</v>
      </c>
      <c r="D184" s="8"/>
      <c r="E184" s="8"/>
      <c r="F184" s="8"/>
      <c r="G184" s="8"/>
      <c r="H184" s="8"/>
      <c r="I184" s="8"/>
      <c r="J184" s="8"/>
      <c r="K184" s="50">
        <v>2</v>
      </c>
      <c r="L184" s="4"/>
    </row>
    <row r="185" spans="1:29">
      <c r="A185" s="223"/>
      <c r="B185" s="226"/>
      <c r="C185" s="7" t="s">
        <v>65</v>
      </c>
      <c r="D185" s="8"/>
      <c r="E185" s="8"/>
      <c r="F185" s="8"/>
      <c r="G185" s="8"/>
      <c r="H185" s="8"/>
      <c r="I185" s="8"/>
      <c r="J185" s="8"/>
      <c r="K185" s="50">
        <v>39</v>
      </c>
      <c r="L185" s="4"/>
    </row>
    <row r="186" spans="1:29">
      <c r="A186" s="223" t="s">
        <v>734</v>
      </c>
      <c r="B186" s="224">
        <f>K186+K187+K188+K189</f>
        <v>8</v>
      </c>
      <c r="C186" s="7" t="s">
        <v>747</v>
      </c>
      <c r="D186" s="8"/>
      <c r="E186" s="8"/>
      <c r="F186" s="8"/>
      <c r="G186" s="8"/>
      <c r="H186" s="8"/>
      <c r="I186" s="8"/>
      <c r="J186" s="8"/>
      <c r="K186" s="50">
        <v>3</v>
      </c>
      <c r="L186" s="4"/>
    </row>
    <row r="187" spans="1:29">
      <c r="A187" s="223"/>
      <c r="B187" s="225"/>
      <c r="C187" s="7" t="s">
        <v>748</v>
      </c>
      <c r="D187" s="8"/>
      <c r="E187" s="8"/>
      <c r="F187" s="8"/>
      <c r="G187" s="8"/>
      <c r="H187" s="8"/>
      <c r="I187" s="8"/>
      <c r="J187" s="8"/>
      <c r="K187" s="50">
        <v>2</v>
      </c>
      <c r="L187" s="4"/>
      <c r="S187" s="69"/>
      <c r="T187" s="49"/>
      <c r="U187" s="49"/>
      <c r="V187" s="49"/>
      <c r="W187" s="49"/>
    </row>
    <row r="188" spans="1:29">
      <c r="A188" s="223"/>
      <c r="B188" s="225"/>
      <c r="C188" s="7" t="s">
        <v>749</v>
      </c>
      <c r="D188" s="8"/>
      <c r="E188" s="8"/>
      <c r="F188" s="8"/>
      <c r="G188" s="8"/>
      <c r="H188" s="8"/>
      <c r="I188" s="8"/>
      <c r="J188" s="8"/>
      <c r="K188" s="50">
        <v>1</v>
      </c>
      <c r="L188" s="4"/>
      <c r="S188" s="69"/>
      <c r="T188" s="49"/>
      <c r="U188" s="49"/>
      <c r="V188" s="49"/>
      <c r="W188" s="49"/>
    </row>
    <row r="189" spans="1:29">
      <c r="A189" s="223"/>
      <c r="B189" s="226"/>
      <c r="C189" s="7" t="s">
        <v>750</v>
      </c>
      <c r="D189" s="8"/>
      <c r="E189" s="8"/>
      <c r="F189" s="8"/>
      <c r="G189" s="8"/>
      <c r="H189" s="8"/>
      <c r="I189" s="8"/>
      <c r="J189" s="8"/>
      <c r="K189" s="50">
        <v>2</v>
      </c>
      <c r="L189" s="4"/>
      <c r="S189" s="69"/>
      <c r="T189" s="49"/>
      <c r="U189" s="49"/>
      <c r="V189" s="49"/>
      <c r="W189" s="49"/>
    </row>
    <row r="190" spans="1:29">
      <c r="A190" s="223" t="s">
        <v>763</v>
      </c>
      <c r="B190" s="224">
        <f>K190+K191+K192+K193+K194</f>
        <v>5</v>
      </c>
      <c r="C190" s="7" t="s">
        <v>741</v>
      </c>
      <c r="D190" s="8"/>
      <c r="E190" s="8"/>
      <c r="F190" s="8"/>
      <c r="G190" s="8"/>
      <c r="H190" s="8"/>
      <c r="I190" s="8"/>
      <c r="J190" s="8"/>
      <c r="K190" s="50">
        <v>1</v>
      </c>
      <c r="L190" s="4"/>
      <c r="S190" s="69"/>
      <c r="T190" s="49"/>
      <c r="U190" s="49"/>
      <c r="V190" s="49"/>
      <c r="W190" s="49"/>
    </row>
    <row r="191" spans="1:29">
      <c r="A191" s="223"/>
      <c r="B191" s="225"/>
      <c r="C191" s="7" t="s">
        <v>751</v>
      </c>
      <c r="D191" s="8"/>
      <c r="E191" s="8"/>
      <c r="F191" s="8"/>
      <c r="G191" s="8"/>
      <c r="H191" s="8"/>
      <c r="I191" s="8"/>
      <c r="J191" s="8"/>
      <c r="K191" s="50">
        <v>1</v>
      </c>
      <c r="L191" s="4"/>
      <c r="S191" s="69"/>
      <c r="T191" s="49"/>
      <c r="U191" s="49"/>
      <c r="V191" s="49"/>
      <c r="W191" s="49"/>
    </row>
    <row r="192" spans="1:29">
      <c r="A192" s="223"/>
      <c r="B192" s="225"/>
      <c r="C192" s="7" t="s">
        <v>739</v>
      </c>
      <c r="D192" s="8"/>
      <c r="E192" s="8"/>
      <c r="F192" s="8"/>
      <c r="G192" s="8"/>
      <c r="H192" s="8"/>
      <c r="I192" s="8"/>
      <c r="J192" s="8"/>
      <c r="K192" s="50">
        <v>1</v>
      </c>
      <c r="L192" s="4"/>
      <c r="S192" s="69"/>
      <c r="T192" s="49"/>
      <c r="U192" s="49"/>
      <c r="V192" s="49"/>
      <c r="W192" s="49"/>
    </row>
    <row r="193" spans="1:23">
      <c r="A193" s="223"/>
      <c r="B193" s="225"/>
      <c r="C193" s="7" t="s">
        <v>752</v>
      </c>
      <c r="D193" s="8"/>
      <c r="E193" s="8"/>
      <c r="F193" s="8"/>
      <c r="G193" s="8"/>
      <c r="H193" s="8"/>
      <c r="I193" s="8"/>
      <c r="J193" s="8"/>
      <c r="K193" s="50">
        <v>1</v>
      </c>
      <c r="L193" s="4"/>
      <c r="S193" s="69"/>
      <c r="T193" s="49"/>
      <c r="U193" s="49"/>
      <c r="V193" s="49"/>
      <c r="W193" s="49"/>
    </row>
    <row r="194" spans="1:23">
      <c r="A194" s="223"/>
      <c r="B194" s="226"/>
      <c r="C194" s="7" t="s">
        <v>753</v>
      </c>
      <c r="D194" s="8"/>
      <c r="E194" s="8"/>
      <c r="F194" s="8"/>
      <c r="G194" s="8"/>
      <c r="H194" s="8"/>
      <c r="I194" s="8"/>
      <c r="J194" s="8"/>
      <c r="K194" s="50">
        <v>1</v>
      </c>
      <c r="L194" s="4"/>
      <c r="S194" s="69"/>
      <c r="T194" s="49"/>
      <c r="U194" s="49"/>
      <c r="V194" s="49"/>
      <c r="W194" s="49"/>
    </row>
    <row r="195" spans="1:23">
      <c r="A195" s="223" t="s">
        <v>764</v>
      </c>
      <c r="B195" s="224">
        <f>K195+K196+K197+K198+K199+K200+K201</f>
        <v>29</v>
      </c>
      <c r="C195" s="7" t="s">
        <v>754</v>
      </c>
      <c r="D195" s="8"/>
      <c r="E195" s="8"/>
      <c r="F195" s="8"/>
      <c r="G195" s="8"/>
      <c r="H195" s="8"/>
      <c r="I195" s="8"/>
      <c r="J195" s="8"/>
      <c r="K195" s="50">
        <v>3</v>
      </c>
      <c r="L195" s="4"/>
      <c r="S195" s="69"/>
      <c r="T195" s="49"/>
      <c r="U195" s="49"/>
      <c r="V195" s="49"/>
      <c r="W195" s="49"/>
    </row>
    <row r="196" spans="1:23">
      <c r="A196" s="223"/>
      <c r="B196" s="225"/>
      <c r="C196" s="7" t="s">
        <v>755</v>
      </c>
      <c r="D196" s="8"/>
      <c r="E196" s="8"/>
      <c r="F196" s="8"/>
      <c r="G196" s="8"/>
      <c r="H196" s="8"/>
      <c r="I196" s="8"/>
      <c r="J196" s="8"/>
      <c r="K196" s="50">
        <v>20</v>
      </c>
      <c r="L196" s="4"/>
      <c r="S196" s="69"/>
      <c r="T196" s="49"/>
      <c r="U196" s="49"/>
      <c r="V196" s="49"/>
      <c r="W196" s="49"/>
    </row>
    <row r="197" spans="1:23">
      <c r="A197" s="223"/>
      <c r="B197" s="225"/>
      <c r="C197" s="7" t="s">
        <v>756</v>
      </c>
      <c r="D197" s="8"/>
      <c r="E197" s="8"/>
      <c r="F197" s="8"/>
      <c r="G197" s="8"/>
      <c r="H197" s="8"/>
      <c r="I197" s="8"/>
      <c r="J197" s="8"/>
      <c r="K197" s="50">
        <v>3</v>
      </c>
      <c r="L197" s="4"/>
      <c r="S197" s="69"/>
      <c r="T197" s="49"/>
      <c r="U197" s="49"/>
      <c r="V197" s="49"/>
      <c r="W197" s="49"/>
    </row>
    <row r="198" spans="1:23">
      <c r="A198" s="223"/>
      <c r="B198" s="225"/>
      <c r="C198" s="7" t="s">
        <v>757</v>
      </c>
      <c r="D198" s="8"/>
      <c r="E198" s="8"/>
      <c r="F198" s="8"/>
      <c r="G198" s="8"/>
      <c r="H198" s="8"/>
      <c r="I198" s="8"/>
      <c r="J198" s="8"/>
      <c r="K198" s="50">
        <v>2</v>
      </c>
      <c r="L198" s="4"/>
      <c r="S198" s="69"/>
      <c r="T198" s="49"/>
      <c r="U198" s="49"/>
      <c r="V198" s="49"/>
      <c r="W198" s="49"/>
    </row>
    <row r="199" spans="1:23">
      <c r="A199" s="223"/>
      <c r="B199" s="225"/>
      <c r="C199" s="7" t="s">
        <v>758</v>
      </c>
      <c r="D199" s="8"/>
      <c r="E199" s="8"/>
      <c r="F199" s="8"/>
      <c r="G199" s="8"/>
      <c r="H199" s="8"/>
      <c r="I199" s="8"/>
      <c r="J199" s="8"/>
      <c r="K199" s="50">
        <v>0</v>
      </c>
      <c r="L199" s="4"/>
      <c r="S199" s="69"/>
      <c r="T199" s="49"/>
      <c r="U199" s="49"/>
      <c r="V199" s="49"/>
      <c r="W199" s="49"/>
    </row>
    <row r="200" spans="1:23">
      <c r="A200" s="223"/>
      <c r="B200" s="225"/>
      <c r="C200" s="7" t="s">
        <v>759</v>
      </c>
      <c r="D200" s="8"/>
      <c r="E200" s="8"/>
      <c r="F200" s="8"/>
      <c r="G200" s="8"/>
      <c r="H200" s="8"/>
      <c r="I200" s="8"/>
      <c r="J200" s="8"/>
      <c r="K200" s="50">
        <v>0</v>
      </c>
      <c r="L200" s="4"/>
      <c r="S200" s="69"/>
      <c r="T200" s="49"/>
      <c r="U200" s="49"/>
      <c r="V200" s="49"/>
      <c r="W200" s="49"/>
    </row>
    <row r="201" spans="1:23">
      <c r="A201" s="223"/>
      <c r="B201" s="226"/>
      <c r="C201" s="7" t="s">
        <v>760</v>
      </c>
      <c r="D201" s="8"/>
      <c r="E201" s="8"/>
      <c r="F201" s="8"/>
      <c r="G201" s="8"/>
      <c r="H201" s="8"/>
      <c r="I201" s="8"/>
      <c r="J201" s="8"/>
      <c r="K201" s="50">
        <v>1</v>
      </c>
      <c r="L201" s="4"/>
      <c r="S201" s="69"/>
      <c r="T201" s="49"/>
      <c r="U201" s="49"/>
      <c r="V201" s="49"/>
      <c r="W201" s="49"/>
    </row>
    <row r="202" spans="1:23" ht="34">
      <c r="A202" s="14" t="s">
        <v>736</v>
      </c>
      <c r="B202" s="183">
        <f>K202</f>
        <v>1</v>
      </c>
      <c r="C202" s="7" t="s">
        <v>761</v>
      </c>
      <c r="D202" s="8"/>
      <c r="E202" s="8"/>
      <c r="F202" s="8"/>
      <c r="G202" s="8"/>
      <c r="H202" s="8"/>
      <c r="I202" s="8"/>
      <c r="J202" s="8"/>
      <c r="K202" s="50">
        <v>1</v>
      </c>
      <c r="L202" s="4"/>
      <c r="S202" s="49"/>
      <c r="T202" s="49"/>
      <c r="U202" s="49"/>
      <c r="V202" s="49"/>
      <c r="W202" s="49"/>
    </row>
    <row r="203" spans="1:23" ht="18" thickBot="1">
      <c r="A203" s="15"/>
      <c r="B203" s="16">
        <f>B202+B195+B190+B186+B181</f>
        <v>169</v>
      </c>
      <c r="C203" s="16">
        <v>22</v>
      </c>
      <c r="D203" s="40"/>
      <c r="E203" s="40"/>
      <c r="F203" s="40"/>
      <c r="G203" s="40"/>
      <c r="H203" s="40"/>
      <c r="I203" s="40"/>
      <c r="J203" s="40"/>
      <c r="K203" s="51">
        <f>SUM(K181:K202)</f>
        <v>169</v>
      </c>
      <c r="L203" s="4"/>
    </row>
    <row r="204" spans="1:23" ht="18" thickBot="1"/>
    <row r="205" spans="1:23" ht="34" customHeight="1">
      <c r="A205" s="227" t="s">
        <v>765</v>
      </c>
      <c r="B205" s="12" t="s">
        <v>766</v>
      </c>
      <c r="C205" s="13">
        <v>17</v>
      </c>
      <c r="D205" s="41"/>
      <c r="E205" s="41"/>
      <c r="F205" s="41"/>
      <c r="G205" s="41"/>
      <c r="H205" s="41"/>
      <c r="I205" s="41"/>
      <c r="J205" s="41"/>
      <c r="K205" s="230">
        <f>SUM(C205:C211)</f>
        <v>30</v>
      </c>
      <c r="L205" s="60"/>
      <c r="S205" s="69"/>
      <c r="T205" s="49"/>
      <c r="U205" s="49"/>
      <c r="V205" s="49"/>
      <c r="W205" s="49"/>
    </row>
    <row r="206" spans="1:23">
      <c r="A206" s="228"/>
      <c r="B206" s="7" t="s">
        <v>767</v>
      </c>
      <c r="C206" s="6">
        <v>8</v>
      </c>
      <c r="D206" s="42"/>
      <c r="E206" s="42"/>
      <c r="F206" s="42"/>
      <c r="G206" s="42"/>
      <c r="H206" s="42"/>
      <c r="I206" s="42"/>
      <c r="J206" s="42"/>
      <c r="K206" s="231"/>
      <c r="L206" s="60"/>
      <c r="S206" s="69"/>
      <c r="T206" s="49"/>
      <c r="U206" s="49"/>
      <c r="V206" s="49"/>
      <c r="W206" s="49"/>
    </row>
    <row r="207" spans="1:23">
      <c r="A207" s="228"/>
      <c r="B207" s="10" t="s">
        <v>774</v>
      </c>
      <c r="C207" s="11">
        <v>1</v>
      </c>
      <c r="D207" s="42"/>
      <c r="E207" s="42"/>
      <c r="F207" s="42"/>
      <c r="G207" s="42"/>
      <c r="H207" s="42"/>
      <c r="I207" s="42"/>
      <c r="J207" s="42"/>
      <c r="K207" s="231"/>
      <c r="L207" s="60"/>
      <c r="S207" s="69"/>
      <c r="T207" s="49"/>
      <c r="U207" s="49"/>
      <c r="W207" s="49"/>
    </row>
    <row r="208" spans="1:23">
      <c r="A208" s="228"/>
      <c r="B208" s="10" t="s">
        <v>775</v>
      </c>
      <c r="C208" s="11">
        <v>1</v>
      </c>
      <c r="D208" s="42"/>
      <c r="E208" s="42"/>
      <c r="F208" s="42"/>
      <c r="G208" s="42"/>
      <c r="H208" s="42"/>
      <c r="I208" s="42"/>
      <c r="J208" s="42"/>
      <c r="K208" s="231"/>
      <c r="L208" s="60"/>
      <c r="S208" s="69"/>
      <c r="T208" s="49"/>
      <c r="U208" s="49"/>
      <c r="V208" s="49"/>
      <c r="W208" s="49"/>
    </row>
    <row r="209" spans="1:23">
      <c r="A209" s="228"/>
      <c r="B209" s="10" t="s">
        <v>782</v>
      </c>
      <c r="C209" s="11">
        <v>1</v>
      </c>
      <c r="D209" s="42"/>
      <c r="E209" s="42"/>
      <c r="F209" s="42"/>
      <c r="G209" s="42"/>
      <c r="H209" s="42"/>
      <c r="I209" s="42"/>
      <c r="J209" s="42"/>
      <c r="K209" s="231"/>
      <c r="L209" s="60"/>
      <c r="S209" s="69"/>
      <c r="T209" s="49"/>
      <c r="U209" s="49"/>
      <c r="V209" s="49"/>
      <c r="W209" s="49"/>
    </row>
    <row r="210" spans="1:23">
      <c r="A210" s="228"/>
      <c r="B210" s="10" t="s">
        <v>783</v>
      </c>
      <c r="C210" s="11">
        <v>1</v>
      </c>
      <c r="D210" s="42"/>
      <c r="E210" s="42"/>
      <c r="F210" s="42"/>
      <c r="G210" s="42"/>
      <c r="H210" s="42"/>
      <c r="I210" s="42"/>
      <c r="J210" s="42"/>
      <c r="K210" s="231"/>
      <c r="L210" s="60"/>
      <c r="S210" s="69"/>
      <c r="T210" s="49"/>
      <c r="U210" s="49"/>
      <c r="V210" s="49"/>
      <c r="W210" s="49"/>
    </row>
    <row r="211" spans="1:23" ht="18" thickBot="1">
      <c r="A211" s="229"/>
      <c r="B211" s="17" t="s">
        <v>768</v>
      </c>
      <c r="C211" s="16">
        <v>1</v>
      </c>
      <c r="D211" s="43"/>
      <c r="E211" s="43"/>
      <c r="F211" s="43"/>
      <c r="G211" s="43"/>
      <c r="H211" s="43"/>
      <c r="I211" s="43"/>
      <c r="J211" s="43"/>
      <c r="K211" s="232"/>
      <c r="L211" s="60"/>
    </row>
    <row r="212" spans="1:23">
      <c r="A212" s="18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23">
      <c r="A213" s="18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23">
      <c r="A214" s="5" t="s">
        <v>769</v>
      </c>
      <c r="B214" s="6">
        <v>18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23">
      <c r="A215" s="5" t="s">
        <v>770</v>
      </c>
      <c r="B215" s="6">
        <f>K203-B214</f>
        <v>151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7" spans="1:23">
      <c r="A217" s="48" t="s">
        <v>802</v>
      </c>
      <c r="B217" s="48">
        <f>Q169+Q167+Q166+Q162+Q161+Q149+Q130+Q129+Q128+Q127+Q126+Q125+Q124+Q123+Q122+Q121+Q120+Q119+Q118+Q117+Q116+Q115+Q114+Q113+Q112+Q111+Q110+Q109+Q108+Q107+Q106+Q105+Q104+Q103+Q102+Q101+Q100+Q99+Q98+Q97+Q96+Q95+Q94+Q93+Q92+Q91+Q90+Q89+Q88+Q87+Q86+Q85+Q84+Q83+Q82+Q81+Q80+Q79+Q78+Q77+Q76+Q75+Q74+Q73+Q68+Q67+Q65+Q61+Q60+Q59+Q58+Q56+Q53+Q52+Q28+Q27+Q16+Q2</f>
        <v>78</v>
      </c>
    </row>
    <row r="218" spans="1:23">
      <c r="A218" s="48" t="s">
        <v>803</v>
      </c>
      <c r="B218" s="48">
        <f>Q171+Q170+Q168+Q165+Q163+Q160+Q159+Q158+Q157+Q156+Q155+Q154+Q153+Q152+Q148+Q146+Q145+Q144+Q143+Q142+Q141+Q140+Q139+Q138+Q136+Q135+Q134+Q133+Q132+Q71+Q70+Q69+Q66+Q64+Q51+Q50+Q35+Q34+Q33+Q32+Q29+Q18+Q17+Q15+Q14+Q13+Q12+Q11+Q10+Q9+Q8+Q7+Q6+Q5+Q3</f>
        <v>55</v>
      </c>
      <c r="C218" s="48" t="s">
        <v>769</v>
      </c>
      <c r="D218" s="48">
        <f>Q70+Q71+Q132+Q133+Q134+Q135+Q136+Q138+Q139+Q140+Q141+Q143+Q142+Q144+Q145+Q146+Q160+Q171</f>
        <v>18</v>
      </c>
      <c r="E218" s="49" t="s">
        <v>804</v>
      </c>
      <c r="F218" s="49">
        <v>8</v>
      </c>
      <c r="G218" s="48" t="s">
        <v>805</v>
      </c>
      <c r="K218" s="49">
        <f>B218-D218-F218</f>
        <v>29</v>
      </c>
    </row>
    <row r="219" spans="1:23">
      <c r="A219" s="48" t="s">
        <v>801</v>
      </c>
      <c r="B219" s="48">
        <f>Q151+Q55+Q54+Q49+Q48+Q47+Q46+Q45+Q44+Q43+Q42+Q41+Q40+Q39+Q38+Q37+Q36+Q35+Q34+Q33+Q31+Q26+Q25+Q24+Q23+Q22+Q21+Q20+Q19+Q4</f>
        <v>30</v>
      </c>
    </row>
    <row r="220" spans="1:23">
      <c r="B220" s="48" t="s">
        <v>809</v>
      </c>
    </row>
    <row r="221" spans="1:23">
      <c r="B221" s="2" t="s">
        <v>785</v>
      </c>
      <c r="C221" s="2"/>
      <c r="D221" s="2"/>
      <c r="E221" s="48">
        <f>SUMIF($K$2:$K$171,B221,$U$2:$U$171)</f>
        <v>194980</v>
      </c>
    </row>
    <row r="222" spans="1:23">
      <c r="B222" s="2" t="s">
        <v>786</v>
      </c>
      <c r="C222" s="2"/>
      <c r="D222" s="2"/>
      <c r="E222" s="48">
        <f>SUMIF($K$2:$K$171,B222,$U$2:$U$171)</f>
        <v>107720</v>
      </c>
    </row>
    <row r="223" spans="1:23">
      <c r="C223" s="2"/>
      <c r="D223" s="2"/>
      <c r="E223" s="76">
        <f>E221+E222</f>
        <v>302700</v>
      </c>
    </row>
    <row r="224" spans="1:23">
      <c r="B224" s="48" t="s">
        <v>810</v>
      </c>
      <c r="C224" s="2"/>
      <c r="D224" s="2"/>
      <c r="E224" s="76"/>
    </row>
    <row r="225" spans="2:5">
      <c r="B225" s="2" t="s">
        <v>789</v>
      </c>
      <c r="E225" s="48">
        <f>SUMIF($D$1:$D$170,B225,$U$2:$U$171)</f>
        <v>285600</v>
      </c>
    </row>
    <row r="226" spans="2:5">
      <c r="B226" s="67" t="s">
        <v>790</v>
      </c>
      <c r="E226" s="48">
        <f>SUMIF($D$1:$D$170,B226,$U$2:$U$171)</f>
        <v>12900</v>
      </c>
    </row>
    <row r="227" spans="2:5">
      <c r="B227" s="48" t="s">
        <v>811</v>
      </c>
    </row>
    <row r="228" spans="2:5">
      <c r="B228" s="77" t="s">
        <v>732</v>
      </c>
      <c r="E228" s="48">
        <f>SUMIF($P$1:$P$170,B228,$U$2:$U$171)</f>
        <v>212830</v>
      </c>
    </row>
    <row r="229" spans="2:5">
      <c r="B229" s="77" t="s">
        <v>734</v>
      </c>
      <c r="E229" s="48">
        <f>SUMIF($P$1:$P$170,B229,$U$2:$U$171)</f>
        <v>5000</v>
      </c>
    </row>
    <row r="230" spans="2:5">
      <c r="B230" s="77" t="s">
        <v>763</v>
      </c>
      <c r="E230" s="48">
        <f>SUMIF($P$1:$P$170,B230,$U$2:$U$171)</f>
        <v>9200</v>
      </c>
    </row>
    <row r="231" spans="2:5">
      <c r="B231" s="77" t="s">
        <v>764</v>
      </c>
      <c r="E231" s="48">
        <f>SUMIF($P$1:$P$170,B231,$U$2:$U$171)</f>
        <v>0</v>
      </c>
    </row>
    <row r="232" spans="2:5">
      <c r="B232" s="78" t="s">
        <v>736</v>
      </c>
      <c r="E232" s="48">
        <f>SUMIF($P$1:$P$170,B232,$U$2:$U$171)</f>
        <v>2200</v>
      </c>
    </row>
    <row r="234" spans="2:5">
      <c r="B234" s="48" t="s">
        <v>812</v>
      </c>
    </row>
    <row r="235" spans="2:5">
      <c r="B235" s="25" t="s">
        <v>770</v>
      </c>
      <c r="E235" s="48">
        <f>SUMIF($L$2:$L$171,B235,$U$2:$U$171)</f>
        <v>225340</v>
      </c>
    </row>
    <row r="236" spans="2:5">
      <c r="B236" s="25" t="s">
        <v>769</v>
      </c>
      <c r="E236" s="48">
        <f>SUMIF($L$2:$L$171,B236,$U$2:$U$171)</f>
        <v>77360</v>
      </c>
    </row>
  </sheetData>
  <mergeCells count="10">
    <mergeCell ref="A195:A201"/>
    <mergeCell ref="B195:B201"/>
    <mergeCell ref="A205:A211"/>
    <mergeCell ref="K205:K211"/>
    <mergeCell ref="A181:A185"/>
    <mergeCell ref="B181:B185"/>
    <mergeCell ref="A186:A189"/>
    <mergeCell ref="B186:B189"/>
    <mergeCell ref="A190:A194"/>
    <mergeCell ref="B190:B194"/>
  </mergeCells>
  <pageMargins left="0" right="0" top="0.39000000000000007" bottom="0.39000000000000007" header="0" footer="0"/>
  <headerFooter alignWithMargins="0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206"/>
  <sheetViews>
    <sheetView tabSelected="1" workbookViewId="0">
      <pane xSplit="7" ySplit="15" topLeftCell="H141" activePane="bottomRight" state="frozen"/>
      <selection pane="topRight" activeCell="H1" sqref="H1"/>
      <selection pane="bottomLeft" activeCell="A17" sqref="A17"/>
      <selection pane="bottomRight" sqref="A1:AB148"/>
    </sheetView>
  </sheetViews>
  <sheetFormatPr baseColWidth="10" defaultColWidth="8.83203125" defaultRowHeight="17" x14ac:dyDescent="0"/>
  <cols>
    <col min="1" max="1" width="7.33203125" style="1" customWidth="1"/>
    <col min="2" max="2" width="33" style="2" customWidth="1"/>
    <col min="3" max="11" width="10" style="48" customWidth="1"/>
    <col min="12" max="12" width="47.83203125" style="2" hidden="1" customWidth="1"/>
    <col min="13" max="13" width="14" style="2" hidden="1" customWidth="1"/>
    <col min="14" max="14" width="12.5" style="2" hidden="1" customWidth="1"/>
    <col min="15" max="15" width="10" style="48" customWidth="1"/>
    <col min="16" max="16" width="12.5" style="2" customWidth="1"/>
    <col min="17" max="17" width="15.33203125" style="48" customWidth="1"/>
    <col min="18" max="18" width="16.83203125" style="48" customWidth="1"/>
    <col min="19" max="22" width="12" style="48" customWidth="1"/>
    <col min="23" max="28" width="12" style="2" customWidth="1"/>
    <col min="29" max="16384" width="8.83203125" style="2"/>
  </cols>
  <sheetData>
    <row r="1" spans="1:28" s="66" customFormat="1" ht="46" customHeight="1">
      <c r="A1" s="62" t="s">
        <v>3</v>
      </c>
      <c r="B1" s="63" t="s">
        <v>4</v>
      </c>
      <c r="C1" s="63" t="s">
        <v>0</v>
      </c>
      <c r="D1" s="63" t="s">
        <v>788</v>
      </c>
      <c r="E1" s="63" t="s">
        <v>798</v>
      </c>
      <c r="F1" s="63" t="s">
        <v>807</v>
      </c>
      <c r="G1" s="63" t="s">
        <v>808</v>
      </c>
      <c r="H1" s="63" t="s">
        <v>1107</v>
      </c>
      <c r="I1" s="63" t="s">
        <v>1105</v>
      </c>
      <c r="J1" s="63" t="s">
        <v>784</v>
      </c>
      <c r="K1" s="63" t="s">
        <v>793</v>
      </c>
      <c r="L1" s="63" t="s">
        <v>1</v>
      </c>
      <c r="M1" s="63" t="s">
        <v>729</v>
      </c>
      <c r="N1" s="63" t="s">
        <v>5</v>
      </c>
      <c r="O1" s="63" t="s">
        <v>731</v>
      </c>
      <c r="P1" s="63" t="s">
        <v>742</v>
      </c>
      <c r="Q1" s="63" t="s">
        <v>6</v>
      </c>
      <c r="R1" s="63" t="s">
        <v>2</v>
      </c>
      <c r="S1" s="61" t="s">
        <v>1156</v>
      </c>
      <c r="T1" s="61" t="s">
        <v>794</v>
      </c>
      <c r="U1" s="61" t="s">
        <v>795</v>
      </c>
      <c r="V1" s="61" t="s">
        <v>796</v>
      </c>
      <c r="W1" s="64" t="s">
        <v>776</v>
      </c>
      <c r="X1" s="64" t="s">
        <v>777</v>
      </c>
      <c r="Y1" s="64" t="s">
        <v>778</v>
      </c>
      <c r="Z1" s="61" t="s">
        <v>779</v>
      </c>
      <c r="AA1" s="61" t="s">
        <v>780</v>
      </c>
      <c r="AB1" s="64" t="s">
        <v>781</v>
      </c>
    </row>
    <row r="2" spans="1:28">
      <c r="A2" s="22" t="s">
        <v>7</v>
      </c>
      <c r="B2" s="23" t="s">
        <v>8</v>
      </c>
      <c r="C2" s="24" t="s">
        <v>9</v>
      </c>
      <c r="D2" s="24" t="s">
        <v>789</v>
      </c>
      <c r="E2" s="24" t="s">
        <v>800</v>
      </c>
      <c r="F2" s="25">
        <v>16</v>
      </c>
      <c r="G2" s="24" t="s">
        <v>1142</v>
      </c>
      <c r="H2" s="207">
        <v>42395</v>
      </c>
      <c r="I2" s="207">
        <v>42760</v>
      </c>
      <c r="J2" s="24" t="s">
        <v>785</v>
      </c>
      <c r="K2" s="24" t="s">
        <v>770</v>
      </c>
      <c r="L2" s="23" t="s">
        <v>10</v>
      </c>
      <c r="M2" s="23"/>
      <c r="N2" s="23"/>
      <c r="O2" s="24" t="s">
        <v>732</v>
      </c>
      <c r="P2" s="24">
        <v>1</v>
      </c>
      <c r="Q2" s="25" t="s">
        <v>730</v>
      </c>
      <c r="R2" s="24" t="s">
        <v>11</v>
      </c>
      <c r="S2" s="196">
        <f ca="1">DATEDIF(TODAY(),I2,"M")</f>
        <v>8</v>
      </c>
      <c r="T2" s="24">
        <v>4200</v>
      </c>
      <c r="U2" s="24">
        <v>10000</v>
      </c>
      <c r="V2" s="24">
        <v>0.4</v>
      </c>
      <c r="W2" s="97"/>
      <c r="X2" s="97"/>
      <c r="Y2" s="26"/>
      <c r="Z2" s="26"/>
      <c r="AA2" s="26"/>
      <c r="AB2" s="220"/>
    </row>
    <row r="3" spans="1:28">
      <c r="A3" s="22" t="s">
        <v>12</v>
      </c>
      <c r="B3" s="23" t="s">
        <v>13</v>
      </c>
      <c r="C3" s="24" t="s">
        <v>14</v>
      </c>
      <c r="D3" s="24" t="s">
        <v>789</v>
      </c>
      <c r="E3" s="24" t="s">
        <v>799</v>
      </c>
      <c r="F3" s="24"/>
      <c r="G3" s="24"/>
      <c r="H3" s="207"/>
      <c r="I3" s="207"/>
      <c r="J3" s="24" t="s">
        <v>785</v>
      </c>
      <c r="K3" s="24" t="s">
        <v>770</v>
      </c>
      <c r="L3" s="23" t="s">
        <v>15</v>
      </c>
      <c r="M3" s="23"/>
      <c r="N3" s="23"/>
      <c r="O3" s="24" t="s">
        <v>733</v>
      </c>
      <c r="P3" s="24">
        <v>1</v>
      </c>
      <c r="Q3" s="25" t="s">
        <v>791</v>
      </c>
      <c r="R3" s="28" t="s">
        <v>16</v>
      </c>
      <c r="S3" s="196" t="e">
        <f t="shared" ref="S3:S33" ca="1" si="0">DATEDIF(TODAY(),I3,"M")</f>
        <v>#NUM!</v>
      </c>
      <c r="T3" s="185"/>
      <c r="U3" s="185"/>
      <c r="V3" s="185">
        <v>0.3</v>
      </c>
      <c r="W3" s="26"/>
      <c r="X3" s="26"/>
      <c r="Y3" s="26"/>
      <c r="Z3" s="26"/>
      <c r="AA3" s="26"/>
      <c r="AB3" s="206"/>
    </row>
    <row r="4" spans="1:28">
      <c r="A4" s="22" t="s">
        <v>17</v>
      </c>
      <c r="B4" s="29" t="s">
        <v>26</v>
      </c>
      <c r="C4" s="25" t="s">
        <v>27</v>
      </c>
      <c r="D4" s="24" t="s">
        <v>789</v>
      </c>
      <c r="E4" s="24" t="s">
        <v>800</v>
      </c>
      <c r="F4" s="24"/>
      <c r="G4" s="24"/>
      <c r="H4" s="207"/>
      <c r="I4" s="207"/>
      <c r="J4" s="25" t="s">
        <v>785</v>
      </c>
      <c r="K4" s="24" t="s">
        <v>770</v>
      </c>
      <c r="L4" s="29" t="s">
        <v>28</v>
      </c>
      <c r="M4" s="29"/>
      <c r="N4" s="29"/>
      <c r="O4" s="24" t="s">
        <v>733</v>
      </c>
      <c r="P4" s="24">
        <v>1</v>
      </c>
      <c r="Q4" s="25" t="s">
        <v>792</v>
      </c>
      <c r="R4" s="31" t="s">
        <v>29</v>
      </c>
      <c r="S4" s="196" t="e">
        <f t="shared" ca="1" si="0"/>
        <v>#NUM!</v>
      </c>
      <c r="T4" s="25">
        <v>2200</v>
      </c>
      <c r="U4" s="25">
        <v>2000</v>
      </c>
      <c r="V4" s="25">
        <v>0.4</v>
      </c>
      <c r="W4" s="26"/>
      <c r="X4" s="26"/>
      <c r="Y4" s="26"/>
      <c r="Z4" s="26"/>
      <c r="AA4" s="26"/>
      <c r="AB4" s="206"/>
    </row>
    <row r="5" spans="1:28">
      <c r="A5" s="22" t="s">
        <v>25</v>
      </c>
      <c r="B5" s="29" t="s">
        <v>31</v>
      </c>
      <c r="C5" s="25" t="s">
        <v>32</v>
      </c>
      <c r="D5" s="24" t="s">
        <v>789</v>
      </c>
      <c r="E5" s="24" t="s">
        <v>800</v>
      </c>
      <c r="F5" s="24"/>
      <c r="G5" s="24"/>
      <c r="H5" s="207"/>
      <c r="I5" s="207"/>
      <c r="J5" s="24" t="s">
        <v>786</v>
      </c>
      <c r="K5" s="24" t="s">
        <v>770</v>
      </c>
      <c r="L5" s="29" t="s">
        <v>33</v>
      </c>
      <c r="M5" s="29"/>
      <c r="N5" s="29"/>
      <c r="O5" s="24" t="s">
        <v>732</v>
      </c>
      <c r="P5" s="24">
        <v>1</v>
      </c>
      <c r="Q5" s="25" t="s">
        <v>730</v>
      </c>
      <c r="R5" s="25" t="s">
        <v>34</v>
      </c>
      <c r="S5" s="196" t="e">
        <f t="shared" ca="1" si="0"/>
        <v>#NUM!</v>
      </c>
      <c r="T5" s="25">
        <v>3400</v>
      </c>
      <c r="U5" s="25">
        <v>7500</v>
      </c>
      <c r="V5" s="25">
        <v>0.4</v>
      </c>
      <c r="W5" s="26"/>
      <c r="X5" s="26"/>
      <c r="Y5" s="26"/>
      <c r="Z5" s="26"/>
      <c r="AA5" s="26"/>
      <c r="AB5" s="206"/>
    </row>
    <row r="6" spans="1:28">
      <c r="A6" s="22" t="s">
        <v>30</v>
      </c>
      <c r="B6" s="29" t="s">
        <v>31</v>
      </c>
      <c r="C6" s="25" t="s">
        <v>32</v>
      </c>
      <c r="D6" s="24" t="s">
        <v>789</v>
      </c>
      <c r="E6" s="24" t="s">
        <v>800</v>
      </c>
      <c r="F6" s="24"/>
      <c r="G6" s="195"/>
      <c r="H6" s="207"/>
      <c r="I6" s="207"/>
      <c r="J6" s="24" t="s">
        <v>786</v>
      </c>
      <c r="K6" s="24" t="s">
        <v>770</v>
      </c>
      <c r="L6" s="29" t="s">
        <v>36</v>
      </c>
      <c r="M6" s="29"/>
      <c r="N6" s="29"/>
      <c r="O6" s="24" t="s">
        <v>732</v>
      </c>
      <c r="P6" s="24">
        <v>1</v>
      </c>
      <c r="Q6" s="25" t="s">
        <v>730</v>
      </c>
      <c r="R6" s="25" t="s">
        <v>37</v>
      </c>
      <c r="S6" s="196" t="e">
        <f t="shared" ca="1" si="0"/>
        <v>#NUM!</v>
      </c>
      <c r="T6" s="25">
        <v>3400</v>
      </c>
      <c r="U6" s="25">
        <v>7500</v>
      </c>
      <c r="V6" s="25">
        <v>0.4</v>
      </c>
      <c r="W6" s="26"/>
      <c r="X6" s="26"/>
      <c r="Y6" s="26"/>
      <c r="Z6" s="26"/>
      <c r="AA6" s="26"/>
      <c r="AB6" s="206"/>
    </row>
    <row r="7" spans="1:28">
      <c r="A7" s="22" t="s">
        <v>35</v>
      </c>
      <c r="B7" s="29" t="s">
        <v>31</v>
      </c>
      <c r="C7" s="25" t="s">
        <v>32</v>
      </c>
      <c r="D7" s="24" t="s">
        <v>789</v>
      </c>
      <c r="E7" s="24" t="s">
        <v>800</v>
      </c>
      <c r="F7" s="24"/>
      <c r="G7" s="24"/>
      <c r="H7" s="207"/>
      <c r="I7" s="207"/>
      <c r="J7" s="24" t="s">
        <v>786</v>
      </c>
      <c r="K7" s="24" t="s">
        <v>770</v>
      </c>
      <c r="L7" s="29" t="s">
        <v>39</v>
      </c>
      <c r="M7" s="29"/>
      <c r="N7" s="29"/>
      <c r="O7" s="24" t="s">
        <v>732</v>
      </c>
      <c r="P7" s="24">
        <v>1</v>
      </c>
      <c r="Q7" s="25" t="s">
        <v>730</v>
      </c>
      <c r="R7" s="25" t="s">
        <v>40</v>
      </c>
      <c r="S7" s="196" t="e">
        <f t="shared" ca="1" si="0"/>
        <v>#NUM!</v>
      </c>
      <c r="T7" s="25">
        <v>3400</v>
      </c>
      <c r="U7" s="25">
        <v>7500</v>
      </c>
      <c r="V7" s="25">
        <v>0.4</v>
      </c>
      <c r="W7" s="26"/>
      <c r="X7" s="26"/>
      <c r="Y7" s="26"/>
      <c r="Z7" s="26"/>
      <c r="AA7" s="26"/>
      <c r="AB7" s="206"/>
    </row>
    <row r="8" spans="1:28">
      <c r="A8" s="22" t="s">
        <v>38</v>
      </c>
      <c r="B8" s="29" t="s">
        <v>31</v>
      </c>
      <c r="C8" s="25" t="s">
        <v>32</v>
      </c>
      <c r="D8" s="24" t="s">
        <v>789</v>
      </c>
      <c r="E8" s="24" t="s">
        <v>800</v>
      </c>
      <c r="F8" s="24"/>
      <c r="G8" s="24"/>
      <c r="H8" s="207"/>
      <c r="I8" s="207"/>
      <c r="J8" s="24" t="s">
        <v>786</v>
      </c>
      <c r="K8" s="24" t="s">
        <v>770</v>
      </c>
      <c r="L8" s="29" t="s">
        <v>42</v>
      </c>
      <c r="M8" s="29"/>
      <c r="N8" s="29"/>
      <c r="O8" s="24" t="s">
        <v>732</v>
      </c>
      <c r="P8" s="24">
        <v>1</v>
      </c>
      <c r="Q8" s="25" t="s">
        <v>730</v>
      </c>
      <c r="R8" s="25" t="s">
        <v>43</v>
      </c>
      <c r="S8" s="196" t="e">
        <f t="shared" ca="1" si="0"/>
        <v>#NUM!</v>
      </c>
      <c r="T8" s="25">
        <v>3400</v>
      </c>
      <c r="U8" s="25">
        <v>7500</v>
      </c>
      <c r="V8" s="25">
        <v>0.4</v>
      </c>
      <c r="W8" s="26"/>
      <c r="X8" s="26"/>
      <c r="Y8" s="26"/>
      <c r="Z8" s="26"/>
      <c r="AA8" s="26"/>
      <c r="AB8" s="206"/>
    </row>
    <row r="9" spans="1:28">
      <c r="A9" s="22" t="s">
        <v>41</v>
      </c>
      <c r="B9" s="29" t="s">
        <v>31</v>
      </c>
      <c r="C9" s="25" t="s">
        <v>32</v>
      </c>
      <c r="D9" s="24" t="s">
        <v>789</v>
      </c>
      <c r="E9" s="24" t="s">
        <v>800</v>
      </c>
      <c r="F9" s="24"/>
      <c r="G9" s="24"/>
      <c r="H9" s="207"/>
      <c r="I9" s="207"/>
      <c r="J9" s="24" t="s">
        <v>786</v>
      </c>
      <c r="K9" s="24" t="s">
        <v>770</v>
      </c>
      <c r="L9" s="29" t="s">
        <v>45</v>
      </c>
      <c r="M9" s="29"/>
      <c r="N9" s="29"/>
      <c r="O9" s="24" t="s">
        <v>732</v>
      </c>
      <c r="P9" s="24">
        <v>1</v>
      </c>
      <c r="Q9" s="25" t="s">
        <v>730</v>
      </c>
      <c r="R9" s="25" t="s">
        <v>46</v>
      </c>
      <c r="S9" s="196" t="e">
        <f t="shared" ca="1" si="0"/>
        <v>#NUM!</v>
      </c>
      <c r="T9" s="25">
        <v>3400</v>
      </c>
      <c r="U9" s="25">
        <v>7500</v>
      </c>
      <c r="V9" s="25">
        <v>0.4</v>
      </c>
      <c r="W9" s="26"/>
      <c r="X9" s="26"/>
      <c r="Y9" s="26"/>
      <c r="Z9" s="26"/>
      <c r="AA9" s="26"/>
      <c r="AB9" s="206"/>
    </row>
    <row r="10" spans="1:28">
      <c r="A10" s="22" t="s">
        <v>44</v>
      </c>
      <c r="B10" s="29" t="s">
        <v>31</v>
      </c>
      <c r="C10" s="25" t="s">
        <v>32</v>
      </c>
      <c r="D10" s="24" t="s">
        <v>789</v>
      </c>
      <c r="E10" s="24" t="s">
        <v>800</v>
      </c>
      <c r="F10" s="24"/>
      <c r="G10" s="24"/>
      <c r="H10" s="207"/>
      <c r="I10" s="207"/>
      <c r="J10" s="24" t="s">
        <v>786</v>
      </c>
      <c r="K10" s="24" t="s">
        <v>770</v>
      </c>
      <c r="L10" s="29" t="s">
        <v>48</v>
      </c>
      <c r="M10" s="29"/>
      <c r="N10" s="29"/>
      <c r="O10" s="24" t="s">
        <v>732</v>
      </c>
      <c r="P10" s="24">
        <v>1</v>
      </c>
      <c r="Q10" s="25" t="s">
        <v>730</v>
      </c>
      <c r="R10" s="25" t="s">
        <v>49</v>
      </c>
      <c r="S10" s="196" t="e">
        <f t="shared" ca="1" si="0"/>
        <v>#NUM!</v>
      </c>
      <c r="T10" s="25">
        <v>3400</v>
      </c>
      <c r="U10" s="25">
        <v>7500</v>
      </c>
      <c r="V10" s="25">
        <v>0.4</v>
      </c>
      <c r="W10" s="26"/>
      <c r="X10" s="26"/>
      <c r="Y10" s="26"/>
      <c r="Z10" s="26"/>
      <c r="AA10" s="26"/>
      <c r="AB10" s="206"/>
    </row>
    <row r="11" spans="1:28">
      <c r="A11" s="22" t="s">
        <v>47</v>
      </c>
      <c r="B11" s="29" t="s">
        <v>31</v>
      </c>
      <c r="C11" s="25" t="s">
        <v>32</v>
      </c>
      <c r="D11" s="24" t="s">
        <v>789</v>
      </c>
      <c r="E11" s="24" t="s">
        <v>800</v>
      </c>
      <c r="F11" s="24"/>
      <c r="G11" s="24"/>
      <c r="H11" s="207"/>
      <c r="I11" s="207"/>
      <c r="J11" s="24" t="s">
        <v>786</v>
      </c>
      <c r="K11" s="24" t="s">
        <v>770</v>
      </c>
      <c r="L11" s="29" t="s">
        <v>51</v>
      </c>
      <c r="M11" s="29"/>
      <c r="N11" s="29"/>
      <c r="O11" s="24" t="s">
        <v>732</v>
      </c>
      <c r="P11" s="24">
        <v>1</v>
      </c>
      <c r="Q11" s="25" t="s">
        <v>52</v>
      </c>
      <c r="R11" s="25" t="s">
        <v>53</v>
      </c>
      <c r="S11" s="196" t="e">
        <f t="shared" ca="1" si="0"/>
        <v>#NUM!</v>
      </c>
      <c r="T11" s="25">
        <v>3400</v>
      </c>
      <c r="U11" s="25">
        <v>7500</v>
      </c>
      <c r="V11" s="25">
        <v>0.4</v>
      </c>
      <c r="W11" s="26"/>
      <c r="X11" s="26"/>
      <c r="Y11" s="26"/>
      <c r="Z11" s="26"/>
      <c r="AA11" s="26"/>
      <c r="AB11" s="206"/>
    </row>
    <row r="12" spans="1:28">
      <c r="A12" s="22" t="s">
        <v>50</v>
      </c>
      <c r="B12" s="29" t="s">
        <v>31</v>
      </c>
      <c r="C12" s="25" t="s">
        <v>32</v>
      </c>
      <c r="D12" s="24" t="s">
        <v>789</v>
      </c>
      <c r="E12" s="24" t="s">
        <v>800</v>
      </c>
      <c r="F12" s="24"/>
      <c r="G12" s="24"/>
      <c r="H12" s="207"/>
      <c r="I12" s="207"/>
      <c r="J12" s="24" t="s">
        <v>786</v>
      </c>
      <c r="K12" s="24" t="s">
        <v>770</v>
      </c>
      <c r="L12" s="29" t="s">
        <v>55</v>
      </c>
      <c r="M12" s="29"/>
      <c r="N12" s="29"/>
      <c r="O12" s="24" t="s">
        <v>732</v>
      </c>
      <c r="P12" s="24">
        <v>1</v>
      </c>
      <c r="Q12" s="25" t="s">
        <v>730</v>
      </c>
      <c r="R12" s="25" t="s">
        <v>56</v>
      </c>
      <c r="S12" s="196" t="e">
        <f t="shared" ca="1" si="0"/>
        <v>#NUM!</v>
      </c>
      <c r="T12" s="25">
        <v>3400</v>
      </c>
      <c r="U12" s="25">
        <v>7500</v>
      </c>
      <c r="V12" s="25">
        <v>0.4</v>
      </c>
      <c r="W12" s="26"/>
      <c r="X12" s="26"/>
      <c r="Y12" s="26"/>
      <c r="Z12" s="26"/>
      <c r="AA12" s="26"/>
      <c r="AB12" s="206"/>
    </row>
    <row r="13" spans="1:28">
      <c r="A13" s="22" t="s">
        <v>54</v>
      </c>
      <c r="B13" s="29" t="s">
        <v>31</v>
      </c>
      <c r="C13" s="25" t="s">
        <v>32</v>
      </c>
      <c r="D13" s="24" t="s">
        <v>789</v>
      </c>
      <c r="E13" s="24" t="s">
        <v>800</v>
      </c>
      <c r="F13" s="24"/>
      <c r="G13" s="24"/>
      <c r="H13" s="207"/>
      <c r="I13" s="207"/>
      <c r="J13" s="24" t="s">
        <v>786</v>
      </c>
      <c r="K13" s="24" t="s">
        <v>770</v>
      </c>
      <c r="L13" s="29" t="s">
        <v>58</v>
      </c>
      <c r="M13" s="29"/>
      <c r="N13" s="29"/>
      <c r="O13" s="24" t="s">
        <v>732</v>
      </c>
      <c r="P13" s="24">
        <v>1</v>
      </c>
      <c r="Q13" s="25" t="s">
        <v>730</v>
      </c>
      <c r="R13" s="25" t="s">
        <v>59</v>
      </c>
      <c r="S13" s="196" t="e">
        <f t="shared" ca="1" si="0"/>
        <v>#NUM!</v>
      </c>
      <c r="T13" s="25">
        <v>3400</v>
      </c>
      <c r="U13" s="25">
        <v>7500</v>
      </c>
      <c r="V13" s="25">
        <v>0.4</v>
      </c>
      <c r="W13" s="26"/>
      <c r="X13" s="26"/>
      <c r="Y13" s="26"/>
      <c r="Z13" s="26"/>
      <c r="AA13" s="26"/>
      <c r="AB13" s="206"/>
    </row>
    <row r="14" spans="1:28">
      <c r="A14" s="22" t="s">
        <v>57</v>
      </c>
      <c r="B14" s="29" t="s">
        <v>61</v>
      </c>
      <c r="C14" s="25" t="s">
        <v>62</v>
      </c>
      <c r="D14" s="24" t="s">
        <v>789</v>
      </c>
      <c r="E14" s="24" t="s">
        <v>800</v>
      </c>
      <c r="F14" s="24"/>
      <c r="G14" s="24"/>
      <c r="H14" s="207"/>
      <c r="I14" s="207"/>
      <c r="J14" s="24" t="s">
        <v>786</v>
      </c>
      <c r="K14" s="24" t="s">
        <v>770</v>
      </c>
      <c r="L14" s="29" t="s">
        <v>63</v>
      </c>
      <c r="M14" s="29" t="s">
        <v>64</v>
      </c>
      <c r="N14" s="29"/>
      <c r="O14" s="24" t="s">
        <v>732</v>
      </c>
      <c r="P14" s="24">
        <v>1</v>
      </c>
      <c r="Q14" s="25" t="s">
        <v>730</v>
      </c>
      <c r="R14" s="25" t="s">
        <v>66</v>
      </c>
      <c r="S14" s="196" t="e">
        <f t="shared" ca="1" si="0"/>
        <v>#NUM!</v>
      </c>
      <c r="T14" s="30"/>
      <c r="U14" s="30"/>
      <c r="V14" s="30"/>
      <c r="W14" s="26"/>
      <c r="X14" s="26"/>
      <c r="Y14" s="26"/>
      <c r="Z14" s="26"/>
      <c r="AA14" s="26"/>
      <c r="AB14" s="206"/>
    </row>
    <row r="15" spans="1:28">
      <c r="A15" s="22" t="s">
        <v>60</v>
      </c>
      <c r="B15" s="29" t="s">
        <v>68</v>
      </c>
      <c r="C15" s="25" t="s">
        <v>69</v>
      </c>
      <c r="D15" s="24" t="s">
        <v>789</v>
      </c>
      <c r="E15" s="24" t="s">
        <v>800</v>
      </c>
      <c r="F15" s="25">
        <v>16</v>
      </c>
      <c r="G15" s="24" t="s">
        <v>1127</v>
      </c>
      <c r="H15" s="207">
        <v>42377</v>
      </c>
      <c r="I15" s="207">
        <v>43837</v>
      </c>
      <c r="J15" s="25" t="s">
        <v>785</v>
      </c>
      <c r="K15" s="24" t="s">
        <v>770</v>
      </c>
      <c r="L15" s="29" t="s">
        <v>70</v>
      </c>
      <c r="M15" s="29"/>
      <c r="N15" s="29"/>
      <c r="O15" s="24" t="s">
        <v>732</v>
      </c>
      <c r="P15" s="24">
        <v>1</v>
      </c>
      <c r="Q15" s="25" t="s">
        <v>23</v>
      </c>
      <c r="R15" s="25" t="s">
        <v>71</v>
      </c>
      <c r="S15" s="196">
        <f t="shared" ca="1" si="0"/>
        <v>44</v>
      </c>
      <c r="T15" s="70">
        <v>3200</v>
      </c>
      <c r="U15" s="70">
        <v>5000</v>
      </c>
      <c r="V15" s="70">
        <v>0.4</v>
      </c>
      <c r="W15" s="97"/>
      <c r="X15" s="97"/>
      <c r="Y15" s="97"/>
      <c r="Z15" s="26"/>
      <c r="AA15" s="26"/>
      <c r="AB15" s="206"/>
    </row>
    <row r="16" spans="1:28">
      <c r="A16" s="22" t="s">
        <v>67</v>
      </c>
      <c r="B16" s="29" t="s">
        <v>73</v>
      </c>
      <c r="C16" s="25" t="s">
        <v>74</v>
      </c>
      <c r="D16" s="24" t="s">
        <v>789</v>
      </c>
      <c r="E16" s="24" t="s">
        <v>800</v>
      </c>
      <c r="F16" s="24"/>
      <c r="G16" s="24"/>
      <c r="H16" s="207"/>
      <c r="I16" s="207"/>
      <c r="J16" s="25" t="s">
        <v>786</v>
      </c>
      <c r="K16" s="24" t="s">
        <v>770</v>
      </c>
      <c r="L16" s="29" t="s">
        <v>75</v>
      </c>
      <c r="M16" s="29"/>
      <c r="N16" s="29"/>
      <c r="O16" s="24" t="s">
        <v>732</v>
      </c>
      <c r="P16" s="24">
        <v>1</v>
      </c>
      <c r="Q16" s="25" t="s">
        <v>730</v>
      </c>
      <c r="R16" s="25" t="s">
        <v>76</v>
      </c>
      <c r="S16" s="196" t="e">
        <f t="shared" ca="1" si="0"/>
        <v>#NUM!</v>
      </c>
      <c r="T16" s="25">
        <v>3800</v>
      </c>
      <c r="U16" s="25">
        <v>10000</v>
      </c>
      <c r="V16" s="25">
        <v>0.38</v>
      </c>
      <c r="W16" s="26"/>
      <c r="X16" s="26"/>
      <c r="Y16" s="26"/>
      <c r="Z16" s="26"/>
      <c r="AA16" s="26"/>
      <c r="AB16" s="206"/>
    </row>
    <row r="17" spans="1:28">
      <c r="A17" s="22" t="s">
        <v>72</v>
      </c>
      <c r="B17" s="23" t="s">
        <v>78</v>
      </c>
      <c r="C17" s="24" t="s">
        <v>79</v>
      </c>
      <c r="D17" s="24" t="s">
        <v>789</v>
      </c>
      <c r="E17" s="24" t="s">
        <v>800</v>
      </c>
      <c r="F17" s="24"/>
      <c r="G17" s="24"/>
      <c r="H17" s="207"/>
      <c r="I17" s="207"/>
      <c r="J17" s="24" t="s">
        <v>785</v>
      </c>
      <c r="K17" s="24" t="s">
        <v>770</v>
      </c>
      <c r="L17" s="23" t="s">
        <v>80</v>
      </c>
      <c r="M17" s="23"/>
      <c r="N17" s="23"/>
      <c r="O17" s="24" t="s">
        <v>732</v>
      </c>
      <c r="P17" s="24">
        <v>1</v>
      </c>
      <c r="Q17" s="25" t="s">
        <v>23</v>
      </c>
      <c r="R17" s="24" t="s">
        <v>81</v>
      </c>
      <c r="S17" s="196" t="e">
        <f t="shared" ca="1" si="0"/>
        <v>#NUM!</v>
      </c>
      <c r="T17" s="25">
        <v>2200</v>
      </c>
      <c r="U17" s="25">
        <v>2500</v>
      </c>
      <c r="V17" s="25">
        <v>0.4</v>
      </c>
      <c r="W17" s="26"/>
      <c r="X17" s="26"/>
      <c r="Y17" s="26"/>
      <c r="Z17" s="26"/>
      <c r="AA17" s="26"/>
      <c r="AB17" s="206"/>
    </row>
    <row r="18" spans="1:28">
      <c r="A18" s="22" t="s">
        <v>77</v>
      </c>
      <c r="B18" s="29" t="s">
        <v>109</v>
      </c>
      <c r="C18" s="25" t="s">
        <v>110</v>
      </c>
      <c r="D18" s="24" t="s">
        <v>789</v>
      </c>
      <c r="E18" s="24" t="s">
        <v>800</v>
      </c>
      <c r="F18" s="25">
        <v>16</v>
      </c>
      <c r="G18" s="24"/>
      <c r="H18" s="207"/>
      <c r="I18" s="207"/>
      <c r="J18" s="25" t="s">
        <v>785</v>
      </c>
      <c r="K18" s="24" t="s">
        <v>770</v>
      </c>
      <c r="L18" s="29" t="s">
        <v>111</v>
      </c>
      <c r="M18" s="29"/>
      <c r="N18" s="29"/>
      <c r="O18" s="24" t="s">
        <v>733</v>
      </c>
      <c r="P18" s="24">
        <v>1</v>
      </c>
      <c r="Q18" s="25" t="s">
        <v>791</v>
      </c>
      <c r="R18" s="31" t="s">
        <v>112</v>
      </c>
      <c r="S18" s="196" t="e">
        <f t="shared" ca="1" si="0"/>
        <v>#NUM!</v>
      </c>
      <c r="T18" s="25">
        <v>2200</v>
      </c>
      <c r="U18" s="25">
        <v>2500</v>
      </c>
      <c r="V18" s="25">
        <v>0.38</v>
      </c>
      <c r="W18" s="184"/>
      <c r="X18" s="97"/>
      <c r="Y18" s="97"/>
      <c r="Z18" s="26"/>
      <c r="AA18" s="26"/>
      <c r="AB18" s="206"/>
    </row>
    <row r="19" spans="1:28">
      <c r="A19" s="22" t="s">
        <v>82</v>
      </c>
      <c r="B19" s="29" t="s">
        <v>109</v>
      </c>
      <c r="C19" s="25" t="s">
        <v>110</v>
      </c>
      <c r="D19" s="24" t="s">
        <v>789</v>
      </c>
      <c r="E19" s="24" t="s">
        <v>800</v>
      </c>
      <c r="F19" s="25">
        <v>16</v>
      </c>
      <c r="G19" s="24"/>
      <c r="H19" s="207"/>
      <c r="I19" s="207"/>
      <c r="J19" s="25" t="s">
        <v>785</v>
      </c>
      <c r="K19" s="24" t="s">
        <v>770</v>
      </c>
      <c r="L19" s="29" t="s">
        <v>114</v>
      </c>
      <c r="M19" s="29"/>
      <c r="N19" s="29"/>
      <c r="O19" s="72" t="s">
        <v>732</v>
      </c>
      <c r="P19" s="24">
        <v>1</v>
      </c>
      <c r="Q19" s="25" t="s">
        <v>23</v>
      </c>
      <c r="R19" s="25" t="s">
        <v>115</v>
      </c>
      <c r="S19" s="196" t="e">
        <f t="shared" ca="1" si="0"/>
        <v>#NUM!</v>
      </c>
      <c r="T19" s="25">
        <v>800</v>
      </c>
      <c r="U19" s="25">
        <v>1000</v>
      </c>
      <c r="V19" s="25">
        <v>0.38</v>
      </c>
      <c r="W19" s="184"/>
      <c r="X19" s="97"/>
      <c r="Y19" s="97"/>
      <c r="Z19" s="26"/>
      <c r="AA19" s="26"/>
      <c r="AB19" s="206"/>
    </row>
    <row r="20" spans="1:28">
      <c r="A20" s="22" t="s">
        <v>87</v>
      </c>
      <c r="B20" s="23" t="s">
        <v>117</v>
      </c>
      <c r="C20" s="24" t="s">
        <v>118</v>
      </c>
      <c r="D20" s="24" t="s">
        <v>789</v>
      </c>
      <c r="E20" s="24" t="s">
        <v>800</v>
      </c>
      <c r="F20" s="24"/>
      <c r="G20" s="24"/>
      <c r="H20" s="207"/>
      <c r="I20" s="207"/>
      <c r="J20" s="24" t="s">
        <v>785</v>
      </c>
      <c r="K20" s="24" t="s">
        <v>770</v>
      </c>
      <c r="L20" s="23" t="s">
        <v>119</v>
      </c>
      <c r="M20" s="23"/>
      <c r="N20" s="23"/>
      <c r="O20" s="24" t="s">
        <v>733</v>
      </c>
      <c r="P20" s="24">
        <v>1</v>
      </c>
      <c r="Q20" s="25" t="s">
        <v>791</v>
      </c>
      <c r="R20" s="28" t="s">
        <v>120</v>
      </c>
      <c r="S20" s="196" t="e">
        <f t="shared" ca="1" si="0"/>
        <v>#NUM!</v>
      </c>
      <c r="T20" s="25">
        <v>1800</v>
      </c>
      <c r="U20" s="25">
        <v>1300</v>
      </c>
      <c r="V20" s="25">
        <v>0.4</v>
      </c>
      <c r="W20" s="26"/>
      <c r="X20" s="26"/>
      <c r="Y20" s="26"/>
      <c r="Z20" s="26"/>
      <c r="AA20" s="26"/>
      <c r="AB20" s="206"/>
    </row>
    <row r="21" spans="1:28">
      <c r="A21" s="22" t="s">
        <v>89</v>
      </c>
      <c r="B21" s="23" t="s">
        <v>122</v>
      </c>
      <c r="C21" s="24" t="s">
        <v>123</v>
      </c>
      <c r="D21" s="24" t="s">
        <v>790</v>
      </c>
      <c r="E21" s="24" t="s">
        <v>800</v>
      </c>
      <c r="F21" s="24"/>
      <c r="G21" s="24"/>
      <c r="H21" s="207"/>
      <c r="I21" s="207"/>
      <c r="J21" s="24" t="s">
        <v>785</v>
      </c>
      <c r="K21" s="24" t="s">
        <v>770</v>
      </c>
      <c r="L21" s="23" t="s">
        <v>124</v>
      </c>
      <c r="M21" s="23"/>
      <c r="N21" s="23"/>
      <c r="O21" s="72" t="s">
        <v>732</v>
      </c>
      <c r="P21" s="24">
        <v>1</v>
      </c>
      <c r="Q21" s="25" t="s">
        <v>730</v>
      </c>
      <c r="R21" s="24" t="s">
        <v>125</v>
      </c>
      <c r="S21" s="196" t="e">
        <f ca="1">DATEDIF(TODAY(),I21,"M")</f>
        <v>#NUM!</v>
      </c>
      <c r="T21" s="37">
        <v>1500</v>
      </c>
      <c r="U21" s="37"/>
      <c r="V21" s="37">
        <v>0.4</v>
      </c>
      <c r="W21" s="97"/>
      <c r="X21" s="97"/>
      <c r="Y21" s="97"/>
      <c r="Z21" s="26"/>
      <c r="AA21" s="26"/>
      <c r="AB21" s="206"/>
    </row>
    <row r="22" spans="1:28" s="217" customFormat="1">
      <c r="A22" s="22" t="s">
        <v>91</v>
      </c>
      <c r="B22" s="26" t="s">
        <v>127</v>
      </c>
      <c r="C22" s="37" t="s">
        <v>128</v>
      </c>
      <c r="D22" s="37" t="s">
        <v>789</v>
      </c>
      <c r="E22" s="37" t="s">
        <v>800</v>
      </c>
      <c r="F22" s="37"/>
      <c r="G22" s="37"/>
      <c r="H22" s="212"/>
      <c r="I22" s="212"/>
      <c r="J22" s="37" t="s">
        <v>785</v>
      </c>
      <c r="K22" s="37" t="s">
        <v>770</v>
      </c>
      <c r="L22" s="26" t="s">
        <v>129</v>
      </c>
      <c r="M22" s="26"/>
      <c r="N22" s="26"/>
      <c r="O22" s="37" t="s">
        <v>732</v>
      </c>
      <c r="P22" s="37">
        <v>1</v>
      </c>
      <c r="Q22" s="37" t="s">
        <v>23</v>
      </c>
      <c r="R22" s="37" t="s">
        <v>130</v>
      </c>
      <c r="S22" s="216" t="e">
        <f t="shared" ca="1" si="0"/>
        <v>#NUM!</v>
      </c>
      <c r="T22" s="37"/>
      <c r="U22" s="37"/>
      <c r="V22" s="37"/>
      <c r="W22" s="26"/>
      <c r="X22" s="26"/>
      <c r="Y22" s="26"/>
      <c r="Z22" s="26"/>
      <c r="AA22" s="26"/>
      <c r="AB22" s="206"/>
    </row>
    <row r="23" spans="1:28">
      <c r="A23" s="22" t="s">
        <v>94</v>
      </c>
      <c r="B23" s="29" t="s">
        <v>132</v>
      </c>
      <c r="C23" s="25" t="s">
        <v>133</v>
      </c>
      <c r="D23" s="25" t="s">
        <v>789</v>
      </c>
      <c r="E23" s="25" t="s">
        <v>800</v>
      </c>
      <c r="F23" s="25"/>
      <c r="G23" s="25"/>
      <c r="H23" s="210"/>
      <c r="I23" s="210"/>
      <c r="J23" s="25" t="s">
        <v>785</v>
      </c>
      <c r="K23" s="24" t="s">
        <v>770</v>
      </c>
      <c r="L23" s="29" t="s">
        <v>134</v>
      </c>
      <c r="M23" s="29"/>
      <c r="N23" s="29"/>
      <c r="O23" s="25" t="s">
        <v>617</v>
      </c>
      <c r="P23" s="24">
        <v>1</v>
      </c>
      <c r="Q23" s="25" t="s">
        <v>741</v>
      </c>
      <c r="R23" s="25" t="s">
        <v>135</v>
      </c>
      <c r="S23" s="196" t="e">
        <f t="shared" ca="1" si="0"/>
        <v>#NUM!</v>
      </c>
      <c r="T23" s="70">
        <v>1900</v>
      </c>
      <c r="U23" s="70">
        <v>0</v>
      </c>
      <c r="V23" s="70">
        <v>0.4</v>
      </c>
      <c r="W23" s="26"/>
      <c r="X23" s="26"/>
      <c r="Y23" s="26"/>
      <c r="Z23" s="26"/>
      <c r="AA23" s="26"/>
      <c r="AB23" s="206"/>
    </row>
    <row r="24" spans="1:28">
      <c r="A24" s="22" t="s">
        <v>97</v>
      </c>
      <c r="B24" s="29" t="s">
        <v>196</v>
      </c>
      <c r="C24" s="25" t="s">
        <v>197</v>
      </c>
      <c r="D24" s="25" t="s">
        <v>789</v>
      </c>
      <c r="E24" s="25" t="s">
        <v>800</v>
      </c>
      <c r="F24" s="25"/>
      <c r="G24" s="25"/>
      <c r="H24" s="210"/>
      <c r="I24" s="210"/>
      <c r="J24" s="25" t="s">
        <v>785</v>
      </c>
      <c r="K24" s="24" t="s">
        <v>770</v>
      </c>
      <c r="L24" s="29" t="s">
        <v>198</v>
      </c>
      <c r="M24" s="29"/>
      <c r="N24" s="25"/>
      <c r="O24" s="72" t="s">
        <v>732</v>
      </c>
      <c r="P24" s="24">
        <v>1</v>
      </c>
      <c r="Q24" s="25" t="s">
        <v>23</v>
      </c>
      <c r="R24" s="25" t="s">
        <v>199</v>
      </c>
      <c r="S24" s="196" t="e">
        <f t="shared" ca="1" si="0"/>
        <v>#NUM!</v>
      </c>
      <c r="T24" s="25">
        <f>0.38*3000</f>
        <v>1140</v>
      </c>
      <c r="U24" s="71">
        <v>3000</v>
      </c>
      <c r="V24" s="71">
        <v>0.4</v>
      </c>
      <c r="W24" s="97"/>
      <c r="X24" s="26"/>
      <c r="Y24" s="26"/>
      <c r="Z24" s="26"/>
      <c r="AA24" s="26"/>
      <c r="AB24" s="206"/>
    </row>
    <row r="25" spans="1:28">
      <c r="A25" s="22" t="s">
        <v>102</v>
      </c>
      <c r="B25" s="29" t="s">
        <v>196</v>
      </c>
      <c r="C25" s="25" t="s">
        <v>197</v>
      </c>
      <c r="D25" s="25" t="s">
        <v>789</v>
      </c>
      <c r="E25" s="25" t="s">
        <v>800</v>
      </c>
      <c r="F25" s="25"/>
      <c r="G25" s="25"/>
      <c r="H25" s="210"/>
      <c r="I25" s="210"/>
      <c r="J25" s="25" t="s">
        <v>785</v>
      </c>
      <c r="K25" s="24" t="s">
        <v>770</v>
      </c>
      <c r="L25" s="29" t="s">
        <v>198</v>
      </c>
      <c r="M25" s="29"/>
      <c r="N25" s="25"/>
      <c r="O25" s="72" t="s">
        <v>732</v>
      </c>
      <c r="P25" s="24">
        <v>1</v>
      </c>
      <c r="Q25" s="25" t="s">
        <v>730</v>
      </c>
      <c r="R25" s="25" t="s">
        <v>201</v>
      </c>
      <c r="S25" s="196" t="e">
        <f t="shared" ca="1" si="0"/>
        <v>#NUM!</v>
      </c>
      <c r="T25" s="25">
        <v>3800</v>
      </c>
      <c r="U25" s="71">
        <v>10000</v>
      </c>
      <c r="V25" s="71">
        <v>0.4</v>
      </c>
      <c r="W25" s="97"/>
      <c r="X25" s="26"/>
      <c r="Y25" s="26"/>
      <c r="Z25" s="26"/>
      <c r="AA25" s="26"/>
      <c r="AB25" s="206"/>
    </row>
    <row r="26" spans="1:28">
      <c r="A26" s="22" t="s">
        <v>105</v>
      </c>
      <c r="B26" s="29" t="s">
        <v>203</v>
      </c>
      <c r="C26" s="25" t="s">
        <v>204</v>
      </c>
      <c r="D26" s="25" t="s">
        <v>789</v>
      </c>
      <c r="E26" s="25" t="s">
        <v>800</v>
      </c>
      <c r="F26" s="25">
        <v>16</v>
      </c>
      <c r="G26" s="25" t="s">
        <v>1137</v>
      </c>
      <c r="H26" s="210">
        <v>42396</v>
      </c>
      <c r="I26" s="210">
        <v>42741</v>
      </c>
      <c r="J26" s="25" t="s">
        <v>785</v>
      </c>
      <c r="K26" s="24" t="s">
        <v>770</v>
      </c>
      <c r="L26" s="29" t="s">
        <v>205</v>
      </c>
      <c r="M26" s="29"/>
      <c r="N26" s="29"/>
      <c r="O26" s="72" t="s">
        <v>732</v>
      </c>
      <c r="P26" s="24">
        <v>1</v>
      </c>
      <c r="Q26" s="25" t="s">
        <v>23</v>
      </c>
      <c r="R26" s="25" t="s">
        <v>206</v>
      </c>
      <c r="S26" s="196">
        <f t="shared" ca="1" si="0"/>
        <v>8</v>
      </c>
      <c r="T26" s="25">
        <f>0.72*2500</f>
        <v>1800</v>
      </c>
      <c r="U26" s="25">
        <v>2500</v>
      </c>
      <c r="V26" s="25">
        <v>0.38</v>
      </c>
      <c r="W26" s="97"/>
      <c r="X26" s="97"/>
      <c r="Y26" s="26"/>
      <c r="Z26" s="26"/>
      <c r="AA26" s="26"/>
      <c r="AB26" s="206"/>
    </row>
    <row r="27" spans="1:28">
      <c r="A27" s="22" t="s">
        <v>108</v>
      </c>
      <c r="B27" s="29" t="s">
        <v>208</v>
      </c>
      <c r="C27" s="25" t="s">
        <v>209</v>
      </c>
      <c r="D27" s="25" t="s">
        <v>789</v>
      </c>
      <c r="E27" s="25" t="s">
        <v>800</v>
      </c>
      <c r="F27" s="25">
        <v>16</v>
      </c>
      <c r="G27" s="25" t="s">
        <v>1139</v>
      </c>
      <c r="H27" s="211">
        <v>42380</v>
      </c>
      <c r="I27" s="211">
        <v>42745</v>
      </c>
      <c r="J27" s="25" t="s">
        <v>785</v>
      </c>
      <c r="K27" s="24" t="s">
        <v>770</v>
      </c>
      <c r="L27" s="29" t="s">
        <v>210</v>
      </c>
      <c r="M27" s="29"/>
      <c r="N27" s="29"/>
      <c r="O27" s="25" t="s">
        <v>734</v>
      </c>
      <c r="P27" s="24">
        <v>1</v>
      </c>
      <c r="Q27" s="25" t="s">
        <v>166</v>
      </c>
      <c r="R27" s="25" t="s">
        <v>211</v>
      </c>
      <c r="S27" s="196">
        <f t="shared" ca="1" si="0"/>
        <v>8</v>
      </c>
      <c r="T27" s="25">
        <v>2200</v>
      </c>
      <c r="U27" s="25">
        <v>2500</v>
      </c>
      <c r="V27" s="25">
        <v>0.38</v>
      </c>
      <c r="W27" s="97"/>
      <c r="X27" s="97"/>
      <c r="Y27" s="97"/>
      <c r="Z27" s="26"/>
      <c r="AA27" s="26"/>
      <c r="AB27" s="206"/>
    </row>
    <row r="28" spans="1:28">
      <c r="A28" s="22" t="s">
        <v>113</v>
      </c>
      <c r="B28" s="29" t="s">
        <v>223</v>
      </c>
      <c r="C28" s="25" t="s">
        <v>224</v>
      </c>
      <c r="D28" s="25" t="s">
        <v>789</v>
      </c>
      <c r="E28" s="25" t="s">
        <v>800</v>
      </c>
      <c r="F28" s="25">
        <v>16</v>
      </c>
      <c r="G28" s="25" t="s">
        <v>1138</v>
      </c>
      <c r="H28" s="210">
        <v>42401</v>
      </c>
      <c r="I28" s="210">
        <v>43496</v>
      </c>
      <c r="J28" s="25" t="s">
        <v>785</v>
      </c>
      <c r="K28" s="24" t="s">
        <v>770</v>
      </c>
      <c r="L28" s="29" t="s">
        <v>225</v>
      </c>
      <c r="M28" s="29"/>
      <c r="N28" s="29"/>
      <c r="O28" s="72" t="s">
        <v>732</v>
      </c>
      <c r="P28" s="24">
        <v>1</v>
      </c>
      <c r="Q28" s="25" t="s">
        <v>23</v>
      </c>
      <c r="R28" s="25" t="s">
        <v>226</v>
      </c>
      <c r="S28" s="196">
        <f t="shared" ca="1" si="0"/>
        <v>32</v>
      </c>
      <c r="T28" s="25">
        <v>1500</v>
      </c>
      <c r="U28" s="25">
        <v>0</v>
      </c>
      <c r="V28" s="25">
        <v>0.38</v>
      </c>
      <c r="W28" s="97"/>
      <c r="X28" s="97"/>
      <c r="Y28" s="97"/>
      <c r="Z28" s="26"/>
      <c r="AA28" s="26"/>
      <c r="AB28" s="206"/>
    </row>
    <row r="29" spans="1:28">
      <c r="A29" s="22" t="s">
        <v>116</v>
      </c>
      <c r="B29" s="29" t="s">
        <v>228</v>
      </c>
      <c r="C29" s="25" t="s">
        <v>229</v>
      </c>
      <c r="D29" s="25" t="s">
        <v>790</v>
      </c>
      <c r="E29" s="25" t="s">
        <v>800</v>
      </c>
      <c r="F29" s="25"/>
      <c r="G29" s="25"/>
      <c r="H29" s="210"/>
      <c r="I29" s="210"/>
      <c r="J29" s="25" t="s">
        <v>785</v>
      </c>
      <c r="K29" s="24" t="s">
        <v>770</v>
      </c>
      <c r="L29" s="29" t="s">
        <v>230</v>
      </c>
      <c r="M29" s="29"/>
      <c r="N29" s="29"/>
      <c r="O29" s="24" t="s">
        <v>733</v>
      </c>
      <c r="P29" s="24">
        <v>1</v>
      </c>
      <c r="Q29" s="25" t="s">
        <v>231</v>
      </c>
      <c r="R29" s="25">
        <v>322165</v>
      </c>
      <c r="S29" s="196" t="e">
        <f ca="1">DATEDIF(TODAY(),I29,"M")</f>
        <v>#NUM!</v>
      </c>
      <c r="T29" s="25">
        <v>2000</v>
      </c>
      <c r="U29" s="25">
        <v>0</v>
      </c>
      <c r="V29" s="25">
        <v>0.35</v>
      </c>
      <c r="W29" s="97"/>
      <c r="X29" s="97"/>
      <c r="Y29" s="97"/>
      <c r="Z29" s="26"/>
      <c r="AA29" s="26"/>
      <c r="AB29" s="206"/>
    </row>
    <row r="30" spans="1:28">
      <c r="A30" s="22" t="s">
        <v>121</v>
      </c>
      <c r="B30" s="29" t="s">
        <v>233</v>
      </c>
      <c r="C30" s="25" t="s">
        <v>234</v>
      </c>
      <c r="D30" s="25" t="s">
        <v>789</v>
      </c>
      <c r="E30" s="25" t="s">
        <v>800</v>
      </c>
      <c r="F30" s="25">
        <v>16</v>
      </c>
      <c r="G30" s="25" t="s">
        <v>1153</v>
      </c>
      <c r="H30" s="210">
        <v>42010</v>
      </c>
      <c r="I30" s="210">
        <v>43251</v>
      </c>
      <c r="J30" s="25" t="s">
        <v>785</v>
      </c>
      <c r="K30" s="24" t="s">
        <v>770</v>
      </c>
      <c r="L30" s="29" t="s">
        <v>235</v>
      </c>
      <c r="M30" s="29"/>
      <c r="N30" s="29"/>
      <c r="O30" s="24" t="s">
        <v>733</v>
      </c>
      <c r="P30" s="24">
        <v>1</v>
      </c>
      <c r="Q30" s="25" t="s">
        <v>791</v>
      </c>
      <c r="R30" s="25" t="s">
        <v>236</v>
      </c>
      <c r="S30" s="196">
        <f t="shared" ca="1" si="0"/>
        <v>24</v>
      </c>
      <c r="T30" s="25">
        <v>3400</v>
      </c>
      <c r="U30" s="25">
        <v>7500</v>
      </c>
      <c r="V30" s="25">
        <v>0.35</v>
      </c>
      <c r="W30" s="97"/>
      <c r="X30" s="97"/>
      <c r="Y30" s="97"/>
      <c r="Z30" s="26"/>
      <c r="AA30" s="26"/>
      <c r="AB30" s="206"/>
    </row>
    <row r="31" spans="1:28">
      <c r="A31" s="22" t="s">
        <v>126</v>
      </c>
      <c r="B31" s="29" t="s">
        <v>233</v>
      </c>
      <c r="C31" s="25" t="s">
        <v>234</v>
      </c>
      <c r="D31" s="25" t="s">
        <v>789</v>
      </c>
      <c r="E31" s="25" t="s">
        <v>800</v>
      </c>
      <c r="F31" s="25">
        <v>16</v>
      </c>
      <c r="G31" s="25" t="s">
        <v>1152</v>
      </c>
      <c r="H31" s="210" t="s">
        <v>1155</v>
      </c>
      <c r="I31" s="210">
        <v>43391</v>
      </c>
      <c r="J31" s="25" t="s">
        <v>785</v>
      </c>
      <c r="K31" s="24" t="s">
        <v>770</v>
      </c>
      <c r="L31" s="29" t="s">
        <v>235</v>
      </c>
      <c r="M31" s="29"/>
      <c r="N31" s="29"/>
      <c r="O31" s="24" t="s">
        <v>733</v>
      </c>
      <c r="P31" s="24">
        <v>1</v>
      </c>
      <c r="Q31" s="25" t="s">
        <v>238</v>
      </c>
      <c r="R31" s="25">
        <v>180873</v>
      </c>
      <c r="S31" s="196">
        <f t="shared" ca="1" si="0"/>
        <v>29</v>
      </c>
      <c r="T31" s="25">
        <v>4500</v>
      </c>
      <c r="U31" s="25">
        <v>5000</v>
      </c>
      <c r="V31" s="25">
        <v>0.35</v>
      </c>
      <c r="W31" s="97"/>
      <c r="X31" s="97"/>
      <c r="Y31" s="97"/>
      <c r="Z31" s="26"/>
      <c r="AA31" s="26"/>
      <c r="AB31" s="206"/>
    </row>
    <row r="32" spans="1:28">
      <c r="A32" s="22" t="s">
        <v>131</v>
      </c>
      <c r="B32" s="29" t="s">
        <v>240</v>
      </c>
      <c r="C32" s="25" t="s">
        <v>241</v>
      </c>
      <c r="D32" s="25" t="s">
        <v>789</v>
      </c>
      <c r="E32" s="25" t="s">
        <v>800</v>
      </c>
      <c r="F32" s="25">
        <v>16</v>
      </c>
      <c r="G32" s="25" t="s">
        <v>1145</v>
      </c>
      <c r="H32" s="210" t="s">
        <v>1160</v>
      </c>
      <c r="I32" s="210">
        <v>43489</v>
      </c>
      <c r="J32" s="25" t="s">
        <v>785</v>
      </c>
      <c r="K32" s="24" t="s">
        <v>770</v>
      </c>
      <c r="L32" s="29" t="s">
        <v>235</v>
      </c>
      <c r="M32" s="29"/>
      <c r="N32" s="29"/>
      <c r="O32" s="72" t="s">
        <v>733</v>
      </c>
      <c r="P32" s="24">
        <v>1</v>
      </c>
      <c r="Q32" s="25" t="s">
        <v>791</v>
      </c>
      <c r="R32" s="25" t="s">
        <v>242</v>
      </c>
      <c r="S32" s="196">
        <f t="shared" ca="1" si="0"/>
        <v>32</v>
      </c>
      <c r="T32" s="25">
        <v>3400</v>
      </c>
      <c r="U32" s="25">
        <v>7500</v>
      </c>
      <c r="V32" s="25">
        <v>0.35</v>
      </c>
      <c r="W32" s="97"/>
      <c r="X32" s="97"/>
      <c r="Y32" s="97"/>
      <c r="Z32" s="26"/>
      <c r="AA32" s="26"/>
      <c r="AB32" s="206"/>
    </row>
    <row r="33" spans="1:28">
      <c r="A33" s="22" t="s">
        <v>136</v>
      </c>
      <c r="B33" s="29" t="s">
        <v>243</v>
      </c>
      <c r="C33" s="25" t="s">
        <v>244</v>
      </c>
      <c r="D33" s="25" t="s">
        <v>789</v>
      </c>
      <c r="E33" s="25" t="s">
        <v>800</v>
      </c>
      <c r="F33" s="25">
        <v>16</v>
      </c>
      <c r="G33" s="25" t="s">
        <v>1148</v>
      </c>
      <c r="H33" s="210" t="s">
        <v>1150</v>
      </c>
      <c r="I33" s="210">
        <v>43357</v>
      </c>
      <c r="J33" s="25" t="s">
        <v>785</v>
      </c>
      <c r="K33" s="24" t="s">
        <v>770</v>
      </c>
      <c r="L33" s="29" t="s">
        <v>235</v>
      </c>
      <c r="M33" s="29"/>
      <c r="N33" s="29"/>
      <c r="O33" s="24" t="s">
        <v>733</v>
      </c>
      <c r="P33" s="24">
        <v>1</v>
      </c>
      <c r="Q33" s="25" t="s">
        <v>791</v>
      </c>
      <c r="R33" s="25">
        <v>500724</v>
      </c>
      <c r="S33" s="196">
        <f t="shared" ca="1" si="0"/>
        <v>28</v>
      </c>
      <c r="T33" s="25">
        <v>1500</v>
      </c>
      <c r="U33" s="25">
        <v>0</v>
      </c>
      <c r="V33" s="25">
        <v>0.35</v>
      </c>
      <c r="W33" s="97"/>
      <c r="X33" s="97"/>
      <c r="Y33" s="97"/>
      <c r="Z33" s="26"/>
      <c r="AA33" s="26"/>
      <c r="AB33" s="206"/>
    </row>
    <row r="34" spans="1:28">
      <c r="A34" s="22" t="s">
        <v>141</v>
      </c>
      <c r="B34" s="29" t="s">
        <v>248</v>
      </c>
      <c r="C34" s="25" t="s">
        <v>249</v>
      </c>
      <c r="D34" s="25" t="s">
        <v>790</v>
      </c>
      <c r="E34" s="25" t="s">
        <v>800</v>
      </c>
      <c r="F34" s="25">
        <v>15</v>
      </c>
      <c r="G34" s="25" t="s">
        <v>1118</v>
      </c>
      <c r="H34" s="210">
        <v>42370</v>
      </c>
      <c r="I34" s="210">
        <v>43829</v>
      </c>
      <c r="J34" s="25" t="s">
        <v>785</v>
      </c>
      <c r="K34" s="24" t="s">
        <v>770</v>
      </c>
      <c r="L34" s="29" t="s">
        <v>250</v>
      </c>
      <c r="M34" s="29"/>
      <c r="N34" s="29"/>
      <c r="O34" s="72" t="s">
        <v>732</v>
      </c>
      <c r="P34" s="24">
        <v>1</v>
      </c>
      <c r="Q34" s="25" t="s">
        <v>23</v>
      </c>
      <c r="R34" s="25" t="s">
        <v>251</v>
      </c>
      <c r="S34" s="30"/>
      <c r="T34" s="30">
        <v>1500</v>
      </c>
      <c r="U34" s="30">
        <v>2000</v>
      </c>
      <c r="V34" s="30">
        <v>0.5</v>
      </c>
      <c r="W34" s="97"/>
      <c r="X34" s="97"/>
      <c r="Y34" s="97"/>
      <c r="Z34" s="26"/>
      <c r="AA34" s="26"/>
      <c r="AB34" s="206"/>
    </row>
    <row r="35" spans="1:28">
      <c r="A35" s="22" t="s">
        <v>145</v>
      </c>
      <c r="B35" s="29" t="s">
        <v>253</v>
      </c>
      <c r="C35" s="25" t="s">
        <v>254</v>
      </c>
      <c r="D35" s="25" t="s">
        <v>790</v>
      </c>
      <c r="E35" s="25" t="s">
        <v>800</v>
      </c>
      <c r="F35" s="25"/>
      <c r="G35" s="25"/>
      <c r="H35" s="210"/>
      <c r="I35" s="210"/>
      <c r="J35" s="25" t="s">
        <v>785</v>
      </c>
      <c r="K35" s="24" t="s">
        <v>770</v>
      </c>
      <c r="L35" s="29" t="s">
        <v>255</v>
      </c>
      <c r="M35" s="29"/>
      <c r="N35" s="29"/>
      <c r="O35" s="72" t="s">
        <v>732</v>
      </c>
      <c r="P35" s="24">
        <v>1</v>
      </c>
      <c r="Q35" s="25" t="s">
        <v>23</v>
      </c>
      <c r="R35" s="25" t="s">
        <v>256</v>
      </c>
      <c r="S35" s="30"/>
      <c r="T35" s="30">
        <v>2400</v>
      </c>
      <c r="U35" s="30">
        <v>4000</v>
      </c>
      <c r="V35" s="30">
        <v>0.55000000000000004</v>
      </c>
      <c r="W35" s="97"/>
      <c r="X35" s="97"/>
      <c r="Y35" s="97"/>
      <c r="Z35" s="26"/>
      <c r="AA35" s="26"/>
      <c r="AB35" s="206"/>
    </row>
    <row r="36" spans="1:28">
      <c r="A36" s="22" t="s">
        <v>1061</v>
      </c>
      <c r="B36" s="29" t="s">
        <v>258</v>
      </c>
      <c r="C36" s="25" t="s">
        <v>259</v>
      </c>
      <c r="D36" s="25" t="s">
        <v>789</v>
      </c>
      <c r="E36" s="25" t="s">
        <v>800</v>
      </c>
      <c r="F36" s="25"/>
      <c r="G36" s="25"/>
      <c r="H36" s="210"/>
      <c r="I36" s="210"/>
      <c r="J36" s="25" t="s">
        <v>785</v>
      </c>
      <c r="K36" s="24" t="s">
        <v>770</v>
      </c>
      <c r="L36" s="29" t="s">
        <v>260</v>
      </c>
      <c r="M36" s="29"/>
      <c r="N36" s="29"/>
      <c r="O36" s="25" t="s">
        <v>617</v>
      </c>
      <c r="P36" s="24">
        <v>1</v>
      </c>
      <c r="Q36" s="25" t="s">
        <v>1159</v>
      </c>
      <c r="R36" s="25"/>
      <c r="S36" s="37"/>
      <c r="T36" s="37"/>
      <c r="U36" s="37"/>
      <c r="V36" s="37"/>
      <c r="W36" s="26"/>
      <c r="X36" s="26"/>
      <c r="Y36" s="26"/>
      <c r="Z36" s="26"/>
      <c r="AA36" s="26"/>
      <c r="AB36" s="206"/>
    </row>
    <row r="37" spans="1:28">
      <c r="A37" s="22" t="s">
        <v>151</v>
      </c>
      <c r="B37" s="29" t="s">
        <v>263</v>
      </c>
      <c r="C37" s="25" t="s">
        <v>264</v>
      </c>
      <c r="D37" s="25" t="s">
        <v>789</v>
      </c>
      <c r="E37" s="25" t="s">
        <v>800</v>
      </c>
      <c r="F37" s="25">
        <v>16</v>
      </c>
      <c r="G37" s="25" t="s">
        <v>1141</v>
      </c>
      <c r="H37" s="210">
        <v>42387</v>
      </c>
      <c r="I37" s="210">
        <v>42676</v>
      </c>
      <c r="J37" s="25" t="s">
        <v>785</v>
      </c>
      <c r="K37" s="24" t="s">
        <v>770</v>
      </c>
      <c r="L37" s="29" t="s">
        <v>265</v>
      </c>
      <c r="M37" s="29"/>
      <c r="N37" s="29"/>
      <c r="O37" s="24" t="s">
        <v>733</v>
      </c>
      <c r="P37" s="24">
        <v>1</v>
      </c>
      <c r="Q37" s="25" t="s">
        <v>791</v>
      </c>
      <c r="R37" s="31" t="s">
        <v>266</v>
      </c>
      <c r="S37" s="196">
        <f t="shared" ref="S37:S99" ca="1" si="1">DATEDIF(TODAY(),I37,"M")</f>
        <v>5</v>
      </c>
      <c r="T37" s="25">
        <f>0.88*2500</f>
        <v>2200</v>
      </c>
      <c r="U37" s="25">
        <v>2500</v>
      </c>
      <c r="V37" s="25">
        <v>0.38</v>
      </c>
      <c r="W37" s="97"/>
      <c r="X37" s="97"/>
      <c r="Y37" s="26"/>
      <c r="Z37" s="26"/>
      <c r="AA37" s="26"/>
      <c r="AB37" s="206"/>
    </row>
    <row r="38" spans="1:28" s="9" customFormat="1">
      <c r="A38" s="22" t="s">
        <v>154</v>
      </c>
      <c r="B38" s="23" t="s">
        <v>268</v>
      </c>
      <c r="C38" s="24" t="s">
        <v>269</v>
      </c>
      <c r="D38" s="24" t="s">
        <v>789</v>
      </c>
      <c r="E38" s="25" t="s">
        <v>800</v>
      </c>
      <c r="F38" s="25"/>
      <c r="G38" s="25"/>
      <c r="H38" s="210"/>
      <c r="I38" s="210"/>
      <c r="J38" s="24" t="s">
        <v>785</v>
      </c>
      <c r="K38" s="24" t="s">
        <v>770</v>
      </c>
      <c r="L38" s="23" t="s">
        <v>270</v>
      </c>
      <c r="M38" s="23"/>
      <c r="N38" s="23"/>
      <c r="O38" s="24" t="s">
        <v>733</v>
      </c>
      <c r="P38" s="24">
        <v>1</v>
      </c>
      <c r="Q38" s="24" t="s">
        <v>271</v>
      </c>
      <c r="R38" s="28" t="s">
        <v>272</v>
      </c>
      <c r="S38" s="196" t="e">
        <f t="shared" ca="1" si="1"/>
        <v>#NUM!</v>
      </c>
      <c r="T38" s="24">
        <v>700</v>
      </c>
      <c r="U38" s="24">
        <v>0</v>
      </c>
      <c r="V38" s="24">
        <v>0.4</v>
      </c>
      <c r="W38" s="97"/>
      <c r="X38" s="97"/>
      <c r="Y38" s="26"/>
      <c r="Z38" s="26"/>
      <c r="AA38" s="26"/>
      <c r="AB38" s="206"/>
    </row>
    <row r="39" spans="1:28">
      <c r="A39" s="22" t="s">
        <v>157</v>
      </c>
      <c r="B39" s="29" t="s">
        <v>274</v>
      </c>
      <c r="C39" s="25" t="s">
        <v>275</v>
      </c>
      <c r="D39" s="25" t="s">
        <v>789</v>
      </c>
      <c r="E39" s="25" t="s">
        <v>800</v>
      </c>
      <c r="F39" s="25">
        <v>16</v>
      </c>
      <c r="G39" s="25" t="s">
        <v>1130</v>
      </c>
      <c r="H39" s="210">
        <v>42401</v>
      </c>
      <c r="I39" s="210">
        <v>42612</v>
      </c>
      <c r="J39" s="25" t="s">
        <v>785</v>
      </c>
      <c r="K39" s="24" t="s">
        <v>770</v>
      </c>
      <c r="L39" s="29" t="s">
        <v>276</v>
      </c>
      <c r="M39" s="29"/>
      <c r="N39" s="29"/>
      <c r="O39" s="72" t="s">
        <v>732</v>
      </c>
      <c r="P39" s="24">
        <v>1</v>
      </c>
      <c r="Q39" s="25" t="s">
        <v>23</v>
      </c>
      <c r="R39" s="25" t="s">
        <v>277</v>
      </c>
      <c r="S39" s="196">
        <f t="shared" ca="1" si="1"/>
        <v>3</v>
      </c>
      <c r="T39" s="25"/>
      <c r="U39" s="25"/>
      <c r="V39" s="25"/>
      <c r="W39" s="97"/>
      <c r="X39" s="97"/>
      <c r="Y39" s="97"/>
      <c r="Z39" s="26"/>
      <c r="AA39" s="26"/>
      <c r="AB39" s="206"/>
    </row>
    <row r="40" spans="1:28">
      <c r="A40" s="22" t="s">
        <v>1157</v>
      </c>
      <c r="B40" s="29" t="s">
        <v>279</v>
      </c>
      <c r="C40" s="25" t="s">
        <v>280</v>
      </c>
      <c r="D40" s="25" t="s">
        <v>789</v>
      </c>
      <c r="E40" s="25" t="s">
        <v>800</v>
      </c>
      <c r="F40" s="25">
        <v>16</v>
      </c>
      <c r="G40" s="25" t="s">
        <v>1128</v>
      </c>
      <c r="H40" s="210">
        <v>42411</v>
      </c>
      <c r="I40" s="210">
        <v>42886</v>
      </c>
      <c r="J40" s="25" t="s">
        <v>785</v>
      </c>
      <c r="K40" s="24" t="s">
        <v>770</v>
      </c>
      <c r="L40" s="29" t="s">
        <v>281</v>
      </c>
      <c r="M40" s="29"/>
      <c r="N40" s="29"/>
      <c r="O40" s="24" t="s">
        <v>733</v>
      </c>
      <c r="P40" s="24">
        <v>1</v>
      </c>
      <c r="Q40" s="24" t="s">
        <v>271</v>
      </c>
      <c r="R40" s="31" t="s">
        <v>282</v>
      </c>
      <c r="S40" s="196">
        <f t="shared" ca="1" si="1"/>
        <v>12</v>
      </c>
      <c r="T40" s="25">
        <f>0.88*2500</f>
        <v>2200</v>
      </c>
      <c r="U40" s="25">
        <v>2500</v>
      </c>
      <c r="V40" s="25">
        <v>0.35</v>
      </c>
      <c r="W40" s="97"/>
      <c r="X40" s="97"/>
      <c r="Y40" s="26"/>
      <c r="Z40" s="26"/>
      <c r="AA40" s="26"/>
      <c r="AB40" s="206"/>
    </row>
    <row r="41" spans="1:28">
      <c r="A41" s="22" t="s">
        <v>162</v>
      </c>
      <c r="B41" s="29" t="s">
        <v>284</v>
      </c>
      <c r="C41" s="25" t="s">
        <v>285</v>
      </c>
      <c r="D41" s="25" t="s">
        <v>789</v>
      </c>
      <c r="E41" s="24" t="s">
        <v>799</v>
      </c>
      <c r="F41" s="24"/>
      <c r="G41" s="24"/>
      <c r="H41" s="207"/>
      <c r="I41" s="207"/>
      <c r="J41" s="25" t="s">
        <v>785</v>
      </c>
      <c r="K41" s="24" t="s">
        <v>770</v>
      </c>
      <c r="L41" s="29" t="s">
        <v>286</v>
      </c>
      <c r="M41" s="29"/>
      <c r="N41" s="29"/>
      <c r="O41" s="24" t="s">
        <v>733</v>
      </c>
      <c r="P41" s="24">
        <v>1</v>
      </c>
      <c r="Q41" s="25" t="s">
        <v>791</v>
      </c>
      <c r="R41" s="31" t="s">
        <v>287</v>
      </c>
      <c r="S41" s="196" t="e">
        <f t="shared" ca="1" si="1"/>
        <v>#NUM!</v>
      </c>
      <c r="T41" s="70"/>
      <c r="U41" s="70"/>
      <c r="V41" s="70">
        <v>0.3</v>
      </c>
      <c r="W41" s="26"/>
      <c r="X41" s="26"/>
      <c r="Y41" s="26"/>
      <c r="Z41" s="26"/>
      <c r="AA41" s="26"/>
      <c r="AB41" s="206"/>
    </row>
    <row r="42" spans="1:28">
      <c r="A42" s="22" t="s">
        <v>165</v>
      </c>
      <c r="B42" s="29" t="s">
        <v>289</v>
      </c>
      <c r="C42" s="25" t="s">
        <v>290</v>
      </c>
      <c r="D42" s="25" t="s">
        <v>789</v>
      </c>
      <c r="E42" s="24" t="s">
        <v>800</v>
      </c>
      <c r="F42" s="24"/>
      <c r="G42" s="24"/>
      <c r="H42" s="207"/>
      <c r="I42" s="207"/>
      <c r="J42" s="25" t="s">
        <v>786</v>
      </c>
      <c r="K42" s="25" t="s">
        <v>769</v>
      </c>
      <c r="L42" s="29" t="s">
        <v>291</v>
      </c>
      <c r="M42" s="29"/>
      <c r="N42" s="29"/>
      <c r="O42" s="72" t="s">
        <v>732</v>
      </c>
      <c r="P42" s="24">
        <v>1</v>
      </c>
      <c r="Q42" s="25" t="s">
        <v>730</v>
      </c>
      <c r="R42" s="25" t="s">
        <v>292</v>
      </c>
      <c r="S42" s="196" t="e">
        <f t="shared" ca="1" si="1"/>
        <v>#NUM!</v>
      </c>
      <c r="T42" s="25">
        <v>1500</v>
      </c>
      <c r="U42" s="25">
        <v>3000</v>
      </c>
      <c r="V42" s="25">
        <v>0.38</v>
      </c>
      <c r="W42" s="26"/>
      <c r="X42" s="26"/>
      <c r="Y42" s="26"/>
      <c r="Z42" s="26"/>
      <c r="AA42" s="26"/>
      <c r="AB42" s="206"/>
    </row>
    <row r="43" spans="1:28">
      <c r="A43" s="22" t="s">
        <v>168</v>
      </c>
      <c r="B43" s="29" t="s">
        <v>289</v>
      </c>
      <c r="C43" s="25" t="s">
        <v>290</v>
      </c>
      <c r="D43" s="25" t="s">
        <v>789</v>
      </c>
      <c r="E43" s="24" t="s">
        <v>800</v>
      </c>
      <c r="F43" s="24"/>
      <c r="G43" s="24"/>
      <c r="H43" s="207"/>
      <c r="I43" s="207"/>
      <c r="J43" s="25" t="s">
        <v>786</v>
      </c>
      <c r="K43" s="25" t="s">
        <v>769</v>
      </c>
      <c r="L43" s="29" t="s">
        <v>291</v>
      </c>
      <c r="M43" s="29"/>
      <c r="N43" s="29"/>
      <c r="O43" s="72" t="s">
        <v>732</v>
      </c>
      <c r="P43" s="24">
        <v>1</v>
      </c>
      <c r="Q43" s="25" t="s">
        <v>23</v>
      </c>
      <c r="R43" s="25" t="s">
        <v>294</v>
      </c>
      <c r="S43" s="196" t="e">
        <f t="shared" ca="1" si="1"/>
        <v>#NUM!</v>
      </c>
      <c r="T43" s="25">
        <f>0.56*5000</f>
        <v>2800.0000000000005</v>
      </c>
      <c r="U43" s="25">
        <v>5000</v>
      </c>
      <c r="V43" s="25">
        <v>0.38</v>
      </c>
      <c r="W43" s="26"/>
      <c r="X43" s="26"/>
      <c r="Y43" s="26"/>
      <c r="Z43" s="26"/>
      <c r="AA43" s="26"/>
      <c r="AB43" s="206"/>
    </row>
    <row r="44" spans="1:28" s="9" customFormat="1">
      <c r="A44" s="22" t="s">
        <v>171</v>
      </c>
      <c r="B44" s="29" t="s">
        <v>299</v>
      </c>
      <c r="C44" s="25" t="s">
        <v>300</v>
      </c>
      <c r="D44" s="25" t="s">
        <v>790</v>
      </c>
      <c r="E44" s="24" t="s">
        <v>800</v>
      </c>
      <c r="F44" s="25">
        <v>16</v>
      </c>
      <c r="G44" s="24" t="s">
        <v>1117</v>
      </c>
      <c r="H44" s="207">
        <v>42645</v>
      </c>
      <c r="I44" s="207">
        <v>43710</v>
      </c>
      <c r="J44" s="25" t="s">
        <v>785</v>
      </c>
      <c r="K44" s="25" t="s">
        <v>770</v>
      </c>
      <c r="L44" s="29" t="s">
        <v>301</v>
      </c>
      <c r="M44" s="23"/>
      <c r="N44" s="23"/>
      <c r="O44" s="72" t="s">
        <v>732</v>
      </c>
      <c r="P44" s="24">
        <v>1</v>
      </c>
      <c r="Q44" s="25" t="s">
        <v>23</v>
      </c>
      <c r="R44" s="24" t="s">
        <v>302</v>
      </c>
      <c r="S44" s="196">
        <f t="shared" ca="1" si="1"/>
        <v>39</v>
      </c>
      <c r="T44" s="37">
        <v>2900</v>
      </c>
      <c r="U44" s="37">
        <v>5000</v>
      </c>
      <c r="V44" s="37">
        <v>0.4</v>
      </c>
      <c r="W44" s="97"/>
      <c r="X44" s="97"/>
      <c r="Y44" s="97"/>
      <c r="Z44" s="26"/>
      <c r="AA44" s="26"/>
      <c r="AB44" s="206"/>
    </row>
    <row r="45" spans="1:28" s="9" customFormat="1">
      <c r="A45" s="22" t="s">
        <v>174</v>
      </c>
      <c r="B45" s="23" t="s">
        <v>295</v>
      </c>
      <c r="C45" s="24" t="s">
        <v>296</v>
      </c>
      <c r="D45" s="24" t="s">
        <v>789</v>
      </c>
      <c r="E45" s="24" t="s">
        <v>800</v>
      </c>
      <c r="F45" s="24"/>
      <c r="G45" s="24"/>
      <c r="H45" s="207"/>
      <c r="I45" s="207"/>
      <c r="J45" s="24" t="s">
        <v>785</v>
      </c>
      <c r="K45" s="25" t="s">
        <v>770</v>
      </c>
      <c r="L45" s="23" t="s">
        <v>297</v>
      </c>
      <c r="M45" s="23"/>
      <c r="N45" s="23"/>
      <c r="O45" s="72" t="s">
        <v>732</v>
      </c>
      <c r="P45" s="24">
        <v>1</v>
      </c>
      <c r="Q45" s="25" t="s">
        <v>23</v>
      </c>
      <c r="R45" s="24" t="s">
        <v>304</v>
      </c>
      <c r="S45" s="196" t="e">
        <f t="shared" ca="1" si="1"/>
        <v>#NUM!</v>
      </c>
      <c r="T45" s="25">
        <v>2000</v>
      </c>
      <c r="U45" s="25">
        <v>5000</v>
      </c>
      <c r="V45" s="25">
        <v>0.4</v>
      </c>
      <c r="W45" s="97"/>
      <c r="X45" s="97"/>
      <c r="Y45" s="97"/>
      <c r="Z45" s="26"/>
      <c r="AA45" s="26"/>
      <c r="AB45" s="206"/>
    </row>
    <row r="46" spans="1:28" s="9" customFormat="1">
      <c r="A46" s="22" t="s">
        <v>178</v>
      </c>
      <c r="B46" s="23" t="s">
        <v>295</v>
      </c>
      <c r="C46" s="24" t="s">
        <v>296</v>
      </c>
      <c r="D46" s="24" t="s">
        <v>789</v>
      </c>
      <c r="E46" s="24" t="s">
        <v>800</v>
      </c>
      <c r="F46" s="24"/>
      <c r="G46" s="24"/>
      <c r="H46" s="207"/>
      <c r="I46" s="207"/>
      <c r="J46" s="24" t="s">
        <v>785</v>
      </c>
      <c r="K46" s="25" t="s">
        <v>770</v>
      </c>
      <c r="L46" s="23" t="s">
        <v>306</v>
      </c>
      <c r="M46" s="23"/>
      <c r="N46" s="23"/>
      <c r="O46" s="72" t="s">
        <v>732</v>
      </c>
      <c r="P46" s="24">
        <v>1</v>
      </c>
      <c r="Q46" s="25" t="s">
        <v>23</v>
      </c>
      <c r="R46" s="24" t="s">
        <v>307</v>
      </c>
      <c r="S46" s="196" t="e">
        <f t="shared" ca="1" si="1"/>
        <v>#NUM!</v>
      </c>
      <c r="T46" s="25">
        <v>2000</v>
      </c>
      <c r="U46" s="25">
        <v>5000</v>
      </c>
      <c r="V46" s="25">
        <v>0.4</v>
      </c>
      <c r="W46" s="97"/>
      <c r="X46" s="97"/>
      <c r="Y46" s="97"/>
      <c r="Z46" s="26"/>
      <c r="AA46" s="26"/>
      <c r="AB46" s="206"/>
    </row>
    <row r="47" spans="1:28">
      <c r="A47" s="22" t="s">
        <v>181</v>
      </c>
      <c r="B47" s="29" t="s">
        <v>309</v>
      </c>
      <c r="C47" s="25" t="s">
        <v>310</v>
      </c>
      <c r="D47" s="24" t="s">
        <v>789</v>
      </c>
      <c r="E47" s="24" t="s">
        <v>800</v>
      </c>
      <c r="F47" s="24"/>
      <c r="G47" s="24"/>
      <c r="H47" s="207"/>
      <c r="I47" s="207"/>
      <c r="J47" s="24" t="s">
        <v>785</v>
      </c>
      <c r="K47" s="25" t="s">
        <v>770</v>
      </c>
      <c r="L47" s="29" t="s">
        <v>311</v>
      </c>
      <c r="M47" s="29"/>
      <c r="N47" s="29"/>
      <c r="O47" s="72" t="s">
        <v>732</v>
      </c>
      <c r="P47" s="24">
        <v>1</v>
      </c>
      <c r="Q47" s="25" t="s">
        <v>730</v>
      </c>
      <c r="R47" s="25" t="s">
        <v>312</v>
      </c>
      <c r="S47" s="196" t="e">
        <f t="shared" ca="1" si="1"/>
        <v>#NUM!</v>
      </c>
      <c r="T47" s="25">
        <v>2000</v>
      </c>
      <c r="U47" s="25">
        <v>5000</v>
      </c>
      <c r="V47" s="25">
        <v>0.4</v>
      </c>
      <c r="W47" s="97"/>
      <c r="X47" s="97"/>
      <c r="Y47" s="97"/>
      <c r="Z47" s="26"/>
      <c r="AA47" s="26"/>
      <c r="AB47" s="206"/>
    </row>
    <row r="48" spans="1:28">
      <c r="A48" s="22" t="s">
        <v>184</v>
      </c>
      <c r="B48" s="26" t="s">
        <v>314</v>
      </c>
      <c r="C48" s="37" t="s">
        <v>315</v>
      </c>
      <c r="D48" s="37" t="s">
        <v>789</v>
      </c>
      <c r="E48" s="37" t="s">
        <v>800</v>
      </c>
      <c r="F48" s="37">
        <v>15</v>
      </c>
      <c r="G48" s="37"/>
      <c r="H48" s="212"/>
      <c r="I48" s="212"/>
      <c r="J48" s="37" t="s">
        <v>785</v>
      </c>
      <c r="K48" s="37" t="s">
        <v>770</v>
      </c>
      <c r="L48" s="26" t="s">
        <v>316</v>
      </c>
      <c r="M48" s="26"/>
      <c r="N48" s="26"/>
      <c r="O48" s="74" t="s">
        <v>732</v>
      </c>
      <c r="P48" s="37">
        <v>1</v>
      </c>
      <c r="Q48" s="37" t="s">
        <v>791</v>
      </c>
      <c r="R48" s="37"/>
      <c r="S48" s="196" t="e">
        <f t="shared" ca="1" si="1"/>
        <v>#NUM!</v>
      </c>
      <c r="T48" s="37"/>
      <c r="U48" s="37"/>
      <c r="V48" s="37">
        <v>0.4</v>
      </c>
      <c r="W48" s="97"/>
      <c r="X48" s="97"/>
      <c r="Y48" s="97"/>
      <c r="Z48" s="26"/>
      <c r="AA48" s="26"/>
      <c r="AB48" s="206"/>
    </row>
    <row r="49" spans="1:28" s="9" customFormat="1">
      <c r="A49" s="22" t="s">
        <v>188</v>
      </c>
      <c r="B49" s="26" t="s">
        <v>317</v>
      </c>
      <c r="C49" s="37" t="s">
        <v>318</v>
      </c>
      <c r="D49" s="37" t="s">
        <v>789</v>
      </c>
      <c r="E49" s="37" t="s">
        <v>800</v>
      </c>
      <c r="F49" s="37"/>
      <c r="G49" s="37"/>
      <c r="H49" s="212"/>
      <c r="I49" s="212"/>
      <c r="J49" s="37" t="s">
        <v>785</v>
      </c>
      <c r="K49" s="37" t="s">
        <v>770</v>
      </c>
      <c r="L49" s="26" t="s">
        <v>319</v>
      </c>
      <c r="M49" s="26"/>
      <c r="N49" s="26"/>
      <c r="O49" s="74" t="s">
        <v>732</v>
      </c>
      <c r="P49" s="37">
        <v>1</v>
      </c>
      <c r="Q49" s="37" t="s">
        <v>23</v>
      </c>
      <c r="R49" s="37" t="s">
        <v>323</v>
      </c>
      <c r="S49" s="196" t="e">
        <f t="shared" ca="1" si="1"/>
        <v>#NUM!</v>
      </c>
      <c r="T49" s="37">
        <v>2000</v>
      </c>
      <c r="U49" s="37">
        <v>5000</v>
      </c>
      <c r="V49" s="37">
        <v>0.4</v>
      </c>
      <c r="W49" s="97"/>
      <c r="X49" s="97"/>
      <c r="Y49" s="97"/>
      <c r="Z49" s="26"/>
      <c r="AA49" s="26"/>
      <c r="AB49" s="206"/>
    </row>
    <row r="50" spans="1:28">
      <c r="A50" s="22" t="s">
        <v>192</v>
      </c>
      <c r="B50" s="26" t="s">
        <v>317</v>
      </c>
      <c r="C50" s="37" t="s">
        <v>318</v>
      </c>
      <c r="D50" s="37" t="s">
        <v>789</v>
      </c>
      <c r="E50" s="37" t="s">
        <v>800</v>
      </c>
      <c r="F50" s="37"/>
      <c r="G50" s="37"/>
      <c r="H50" s="212"/>
      <c r="I50" s="212"/>
      <c r="J50" s="37" t="s">
        <v>785</v>
      </c>
      <c r="K50" s="37" t="s">
        <v>770</v>
      </c>
      <c r="L50" s="26" t="s">
        <v>320</v>
      </c>
      <c r="M50" s="26"/>
      <c r="N50" s="26"/>
      <c r="O50" s="74" t="s">
        <v>732</v>
      </c>
      <c r="P50" s="37">
        <v>1</v>
      </c>
      <c r="Q50" s="37" t="s">
        <v>23</v>
      </c>
      <c r="R50" s="37" t="s">
        <v>325</v>
      </c>
      <c r="S50" s="196" t="e">
        <f t="shared" ca="1" si="1"/>
        <v>#NUM!</v>
      </c>
      <c r="T50" s="37">
        <v>2000</v>
      </c>
      <c r="U50" s="37">
        <v>5000</v>
      </c>
      <c r="V50" s="37">
        <v>0.4</v>
      </c>
      <c r="W50" s="97"/>
      <c r="X50" s="97"/>
      <c r="Y50" s="97"/>
      <c r="Z50" s="26"/>
      <c r="AA50" s="26"/>
      <c r="AB50" s="206"/>
    </row>
    <row r="51" spans="1:28">
      <c r="A51" s="22" t="s">
        <v>195</v>
      </c>
      <c r="B51" s="26" t="s">
        <v>327</v>
      </c>
      <c r="C51" s="37" t="s">
        <v>328</v>
      </c>
      <c r="D51" s="37" t="s">
        <v>789</v>
      </c>
      <c r="E51" s="37" t="s">
        <v>800</v>
      </c>
      <c r="F51" s="37"/>
      <c r="G51" s="37"/>
      <c r="H51" s="212"/>
      <c r="I51" s="212"/>
      <c r="J51" s="37" t="s">
        <v>785</v>
      </c>
      <c r="K51" s="37" t="s">
        <v>770</v>
      </c>
      <c r="L51" s="26" t="s">
        <v>329</v>
      </c>
      <c r="M51" s="26"/>
      <c r="N51" s="26"/>
      <c r="O51" s="74" t="s">
        <v>732</v>
      </c>
      <c r="P51" s="37">
        <v>1</v>
      </c>
      <c r="Q51" s="37" t="s">
        <v>23</v>
      </c>
      <c r="R51" s="37" t="s">
        <v>330</v>
      </c>
      <c r="S51" s="196" t="e">
        <f t="shared" ca="1" si="1"/>
        <v>#NUM!</v>
      </c>
      <c r="T51" s="37">
        <v>2000</v>
      </c>
      <c r="U51" s="37">
        <v>5000</v>
      </c>
      <c r="V51" s="37">
        <v>0.4</v>
      </c>
      <c r="W51" s="97"/>
      <c r="X51" s="97"/>
      <c r="Y51" s="97"/>
      <c r="Z51" s="26"/>
      <c r="AA51" s="26"/>
      <c r="AB51" s="206"/>
    </row>
    <row r="52" spans="1:28">
      <c r="A52" s="22" t="s">
        <v>200</v>
      </c>
      <c r="B52" s="26" t="s">
        <v>332</v>
      </c>
      <c r="C52" s="37" t="s">
        <v>333</v>
      </c>
      <c r="D52" s="37" t="s">
        <v>789</v>
      </c>
      <c r="E52" s="37" t="s">
        <v>800</v>
      </c>
      <c r="F52" s="37"/>
      <c r="G52" s="37"/>
      <c r="H52" s="212"/>
      <c r="I52" s="212"/>
      <c r="J52" s="37" t="s">
        <v>785</v>
      </c>
      <c r="K52" s="37" t="s">
        <v>770</v>
      </c>
      <c r="L52" s="26" t="s">
        <v>334</v>
      </c>
      <c r="M52" s="26"/>
      <c r="N52" s="26"/>
      <c r="O52" s="74" t="s">
        <v>732</v>
      </c>
      <c r="P52" s="37">
        <v>1</v>
      </c>
      <c r="Q52" s="37" t="s">
        <v>23</v>
      </c>
      <c r="R52" s="37" t="s">
        <v>335</v>
      </c>
      <c r="S52" s="196" t="e">
        <f t="shared" ca="1" si="1"/>
        <v>#NUM!</v>
      </c>
      <c r="T52" s="37">
        <v>2000</v>
      </c>
      <c r="U52" s="37">
        <v>5000</v>
      </c>
      <c r="V52" s="37">
        <v>0.4</v>
      </c>
      <c r="W52" s="97"/>
      <c r="X52" s="97"/>
      <c r="Y52" s="97"/>
      <c r="Z52" s="26"/>
      <c r="AA52" s="26"/>
      <c r="AB52" s="206"/>
    </row>
    <row r="53" spans="1:28">
      <c r="A53" s="22" t="s">
        <v>202</v>
      </c>
      <c r="B53" s="26" t="s">
        <v>336</v>
      </c>
      <c r="C53" s="37" t="s">
        <v>337</v>
      </c>
      <c r="D53" s="37" t="s">
        <v>789</v>
      </c>
      <c r="E53" s="37" t="s">
        <v>800</v>
      </c>
      <c r="F53" s="37">
        <v>15</v>
      </c>
      <c r="G53" s="37"/>
      <c r="H53" s="212"/>
      <c r="I53" s="212"/>
      <c r="J53" s="37" t="s">
        <v>785</v>
      </c>
      <c r="K53" s="37" t="s">
        <v>770</v>
      </c>
      <c r="L53" s="26" t="s">
        <v>338</v>
      </c>
      <c r="M53" s="26"/>
      <c r="N53" s="26"/>
      <c r="O53" s="37" t="s">
        <v>733</v>
      </c>
      <c r="P53" s="37">
        <v>1</v>
      </c>
      <c r="Q53" s="37" t="s">
        <v>791</v>
      </c>
      <c r="R53" s="73" t="s">
        <v>340</v>
      </c>
      <c r="S53" s="196" t="e">
        <f t="shared" ca="1" si="1"/>
        <v>#NUM!</v>
      </c>
      <c r="T53" s="37"/>
      <c r="U53" s="37"/>
      <c r="V53" s="37">
        <v>0.4</v>
      </c>
      <c r="W53" s="97"/>
      <c r="X53" s="97"/>
      <c r="Y53" s="97"/>
      <c r="Z53" s="26"/>
      <c r="AA53" s="26"/>
      <c r="AB53" s="206"/>
    </row>
    <row r="54" spans="1:28">
      <c r="A54" s="22" t="s">
        <v>207</v>
      </c>
      <c r="B54" s="26" t="s">
        <v>342</v>
      </c>
      <c r="C54" s="37" t="s">
        <v>343</v>
      </c>
      <c r="D54" s="37" t="s">
        <v>789</v>
      </c>
      <c r="E54" s="37" t="s">
        <v>800</v>
      </c>
      <c r="F54" s="37"/>
      <c r="G54" s="37"/>
      <c r="H54" s="212"/>
      <c r="I54" s="212"/>
      <c r="J54" s="37" t="s">
        <v>785</v>
      </c>
      <c r="K54" s="37" t="s">
        <v>770</v>
      </c>
      <c r="L54" s="26" t="s">
        <v>344</v>
      </c>
      <c r="M54" s="26"/>
      <c r="N54" s="26"/>
      <c r="O54" s="74" t="s">
        <v>732</v>
      </c>
      <c r="P54" s="37">
        <v>1</v>
      </c>
      <c r="Q54" s="37" t="s">
        <v>23</v>
      </c>
      <c r="R54" s="37" t="s">
        <v>345</v>
      </c>
      <c r="S54" s="196" t="e">
        <f t="shared" ca="1" si="1"/>
        <v>#NUM!</v>
      </c>
      <c r="T54" s="37">
        <v>2000</v>
      </c>
      <c r="U54" s="37">
        <v>5000</v>
      </c>
      <c r="V54" s="37">
        <v>0.4</v>
      </c>
      <c r="W54" s="97"/>
      <c r="X54" s="97"/>
      <c r="Y54" s="97"/>
      <c r="Z54" s="26"/>
      <c r="AA54" s="26"/>
      <c r="AB54" s="206"/>
    </row>
    <row r="55" spans="1:28">
      <c r="A55" s="22" t="s">
        <v>212</v>
      </c>
      <c r="B55" s="26" t="s">
        <v>347</v>
      </c>
      <c r="C55" s="37" t="s">
        <v>348</v>
      </c>
      <c r="D55" s="37" t="s">
        <v>789</v>
      </c>
      <c r="E55" s="37" t="s">
        <v>800</v>
      </c>
      <c r="F55" s="37"/>
      <c r="G55" s="37"/>
      <c r="H55" s="212"/>
      <c r="I55" s="212"/>
      <c r="J55" s="37" t="s">
        <v>785</v>
      </c>
      <c r="K55" s="37" t="s">
        <v>770</v>
      </c>
      <c r="L55" s="26" t="s">
        <v>349</v>
      </c>
      <c r="M55" s="26"/>
      <c r="N55" s="26"/>
      <c r="O55" s="74" t="s">
        <v>732</v>
      </c>
      <c r="P55" s="37">
        <v>1</v>
      </c>
      <c r="Q55" s="37" t="s">
        <v>23</v>
      </c>
      <c r="R55" s="37" t="s">
        <v>350</v>
      </c>
      <c r="S55" s="196" t="e">
        <f t="shared" ca="1" si="1"/>
        <v>#NUM!</v>
      </c>
      <c r="T55" s="37">
        <v>2000</v>
      </c>
      <c r="U55" s="37">
        <v>5000</v>
      </c>
      <c r="V55" s="37">
        <v>0.4</v>
      </c>
      <c r="W55" s="97"/>
      <c r="X55" s="97"/>
      <c r="Y55" s="97"/>
      <c r="Z55" s="26"/>
      <c r="AA55" s="26"/>
      <c r="AB55" s="206"/>
    </row>
    <row r="56" spans="1:28" s="9" customFormat="1">
      <c r="A56" s="22" t="s">
        <v>217</v>
      </c>
      <c r="B56" s="26" t="s">
        <v>352</v>
      </c>
      <c r="C56" s="37" t="s">
        <v>353</v>
      </c>
      <c r="D56" s="37" t="s">
        <v>789</v>
      </c>
      <c r="E56" s="37" t="s">
        <v>800</v>
      </c>
      <c r="F56" s="37"/>
      <c r="G56" s="37"/>
      <c r="H56" s="212"/>
      <c r="I56" s="212"/>
      <c r="J56" s="37" t="s">
        <v>785</v>
      </c>
      <c r="K56" s="37" t="s">
        <v>770</v>
      </c>
      <c r="L56" s="26" t="s">
        <v>354</v>
      </c>
      <c r="M56" s="26"/>
      <c r="N56" s="26"/>
      <c r="O56" s="74" t="s">
        <v>732</v>
      </c>
      <c r="P56" s="37">
        <v>1</v>
      </c>
      <c r="Q56" s="37" t="s">
        <v>23</v>
      </c>
      <c r="R56" s="37" t="s">
        <v>355</v>
      </c>
      <c r="S56" s="196" t="e">
        <f t="shared" ca="1" si="1"/>
        <v>#NUM!</v>
      </c>
      <c r="T56" s="37">
        <v>2000</v>
      </c>
      <c r="U56" s="37">
        <v>5000</v>
      </c>
      <c r="V56" s="37">
        <v>0.4</v>
      </c>
      <c r="W56" s="97"/>
      <c r="X56" s="97"/>
      <c r="Y56" s="97"/>
      <c r="Z56" s="26"/>
      <c r="AA56" s="26"/>
      <c r="AB56" s="206"/>
    </row>
    <row r="57" spans="1:28">
      <c r="A57" s="22" t="s">
        <v>222</v>
      </c>
      <c r="B57" s="26" t="s">
        <v>356</v>
      </c>
      <c r="C57" s="37" t="s">
        <v>357</v>
      </c>
      <c r="D57" s="37" t="s">
        <v>789</v>
      </c>
      <c r="E57" s="37" t="s">
        <v>800</v>
      </c>
      <c r="F57" s="37"/>
      <c r="G57" s="37"/>
      <c r="H57" s="212"/>
      <c r="I57" s="212"/>
      <c r="J57" s="37" t="s">
        <v>785</v>
      </c>
      <c r="K57" s="37" t="s">
        <v>770</v>
      </c>
      <c r="L57" s="26" t="s">
        <v>358</v>
      </c>
      <c r="M57" s="26"/>
      <c r="N57" s="26"/>
      <c r="O57" s="37" t="s">
        <v>733</v>
      </c>
      <c r="P57" s="37">
        <v>1</v>
      </c>
      <c r="Q57" s="37" t="s">
        <v>791</v>
      </c>
      <c r="R57" s="73" t="s">
        <v>360</v>
      </c>
      <c r="S57" s="196" t="e">
        <f t="shared" ca="1" si="1"/>
        <v>#NUM!</v>
      </c>
      <c r="T57" s="37"/>
      <c r="U57" s="37"/>
      <c r="V57" s="37">
        <v>0.4</v>
      </c>
      <c r="W57" s="97"/>
      <c r="X57" s="97"/>
      <c r="Y57" s="97"/>
      <c r="Z57" s="26"/>
      <c r="AA57" s="26"/>
      <c r="AB57" s="206"/>
    </row>
    <row r="58" spans="1:28" s="9" customFormat="1">
      <c r="A58" s="22" t="s">
        <v>227</v>
      </c>
      <c r="B58" s="26" t="s">
        <v>362</v>
      </c>
      <c r="C58" s="37" t="s">
        <v>363</v>
      </c>
      <c r="D58" s="37" t="s">
        <v>789</v>
      </c>
      <c r="E58" s="37" t="s">
        <v>800</v>
      </c>
      <c r="F58" s="37"/>
      <c r="G58" s="37"/>
      <c r="H58" s="212"/>
      <c r="I58" s="212"/>
      <c r="J58" s="37" t="s">
        <v>785</v>
      </c>
      <c r="K58" s="37" t="s">
        <v>770</v>
      </c>
      <c r="L58" s="26" t="s">
        <v>364</v>
      </c>
      <c r="M58" s="26"/>
      <c r="N58" s="26"/>
      <c r="O58" s="74" t="s">
        <v>732</v>
      </c>
      <c r="P58" s="37">
        <v>1</v>
      </c>
      <c r="Q58" s="37" t="s">
        <v>23</v>
      </c>
      <c r="R58" s="37" t="s">
        <v>365</v>
      </c>
      <c r="S58" s="196" t="e">
        <f t="shared" ca="1" si="1"/>
        <v>#NUM!</v>
      </c>
      <c r="T58" s="37">
        <v>2000</v>
      </c>
      <c r="U58" s="37">
        <v>5000</v>
      </c>
      <c r="V58" s="37">
        <v>0.4</v>
      </c>
      <c r="W58" s="97"/>
      <c r="X58" s="97"/>
      <c r="Y58" s="97"/>
      <c r="Z58" s="26"/>
      <c r="AA58" s="26"/>
      <c r="AB58" s="206"/>
    </row>
    <row r="59" spans="1:28">
      <c r="A59" s="22" t="s">
        <v>232</v>
      </c>
      <c r="B59" s="26" t="s">
        <v>367</v>
      </c>
      <c r="C59" s="37" t="s">
        <v>368</v>
      </c>
      <c r="D59" s="37" t="s">
        <v>789</v>
      </c>
      <c r="E59" s="37" t="s">
        <v>800</v>
      </c>
      <c r="F59" s="37"/>
      <c r="G59" s="37"/>
      <c r="H59" s="212"/>
      <c r="I59" s="212"/>
      <c r="J59" s="37" t="s">
        <v>785</v>
      </c>
      <c r="K59" s="37" t="s">
        <v>770</v>
      </c>
      <c r="L59" s="26" t="s">
        <v>369</v>
      </c>
      <c r="M59" s="26"/>
      <c r="N59" s="26"/>
      <c r="O59" s="74" t="s">
        <v>732</v>
      </c>
      <c r="P59" s="37">
        <v>1</v>
      </c>
      <c r="Q59" s="37" t="s">
        <v>23</v>
      </c>
      <c r="R59" s="37" t="s">
        <v>370</v>
      </c>
      <c r="S59" s="196" t="e">
        <f t="shared" ca="1" si="1"/>
        <v>#NUM!</v>
      </c>
      <c r="T59" s="37">
        <v>2000</v>
      </c>
      <c r="U59" s="37">
        <v>5000</v>
      </c>
      <c r="V59" s="37">
        <v>0.4</v>
      </c>
      <c r="W59" s="97"/>
      <c r="X59" s="97"/>
      <c r="Y59" s="97"/>
      <c r="Z59" s="26"/>
      <c r="AA59" s="26"/>
      <c r="AB59" s="206"/>
    </row>
    <row r="60" spans="1:28" s="9" customFormat="1">
      <c r="A60" s="22" t="s">
        <v>237</v>
      </c>
      <c r="B60" s="26" t="s">
        <v>372</v>
      </c>
      <c r="C60" s="37" t="s">
        <v>373</v>
      </c>
      <c r="D60" s="37" t="s">
        <v>789</v>
      </c>
      <c r="E60" s="37" t="s">
        <v>800</v>
      </c>
      <c r="F60" s="37"/>
      <c r="G60" s="37"/>
      <c r="H60" s="212"/>
      <c r="I60" s="212"/>
      <c r="J60" s="37" t="s">
        <v>785</v>
      </c>
      <c r="K60" s="37" t="s">
        <v>770</v>
      </c>
      <c r="L60" s="26" t="s">
        <v>374</v>
      </c>
      <c r="M60" s="26"/>
      <c r="N60" s="26"/>
      <c r="O60" s="74" t="s">
        <v>732</v>
      </c>
      <c r="P60" s="37">
        <v>1</v>
      </c>
      <c r="Q60" s="37" t="s">
        <v>23</v>
      </c>
      <c r="R60" s="37" t="s">
        <v>375</v>
      </c>
      <c r="S60" s="196" t="e">
        <f t="shared" ca="1" si="1"/>
        <v>#NUM!</v>
      </c>
      <c r="T60" s="37">
        <v>2000</v>
      </c>
      <c r="U60" s="37">
        <v>5000</v>
      </c>
      <c r="V60" s="37">
        <v>0.4</v>
      </c>
      <c r="W60" s="97"/>
      <c r="X60" s="97"/>
      <c r="Y60" s="97"/>
      <c r="Z60" s="26"/>
      <c r="AA60" s="26"/>
      <c r="AB60" s="206"/>
    </row>
    <row r="61" spans="1:28">
      <c r="A61" s="22" t="s">
        <v>239</v>
      </c>
      <c r="B61" s="26" t="s">
        <v>377</v>
      </c>
      <c r="C61" s="37" t="s">
        <v>378</v>
      </c>
      <c r="D61" s="37" t="s">
        <v>789</v>
      </c>
      <c r="E61" s="37" t="s">
        <v>800</v>
      </c>
      <c r="F61" s="37"/>
      <c r="G61" s="37"/>
      <c r="H61" s="212"/>
      <c r="I61" s="212"/>
      <c r="J61" s="37" t="s">
        <v>785</v>
      </c>
      <c r="K61" s="37" t="s">
        <v>770</v>
      </c>
      <c r="L61" s="26" t="s">
        <v>379</v>
      </c>
      <c r="M61" s="26"/>
      <c r="N61" s="26"/>
      <c r="O61" s="74" t="s">
        <v>732</v>
      </c>
      <c r="P61" s="37">
        <v>1</v>
      </c>
      <c r="Q61" s="37" t="s">
        <v>23</v>
      </c>
      <c r="R61" s="37" t="s">
        <v>380</v>
      </c>
      <c r="S61" s="196" t="e">
        <f t="shared" ca="1" si="1"/>
        <v>#NUM!</v>
      </c>
      <c r="T61" s="37">
        <v>2000</v>
      </c>
      <c r="U61" s="37">
        <v>5000</v>
      </c>
      <c r="V61" s="37">
        <v>0.4</v>
      </c>
      <c r="W61" s="97"/>
      <c r="X61" s="97"/>
      <c r="Y61" s="97"/>
      <c r="Z61" s="26"/>
      <c r="AA61" s="26"/>
      <c r="AB61" s="206"/>
    </row>
    <row r="62" spans="1:28" s="9" customFormat="1">
      <c r="A62" s="22" t="s">
        <v>246</v>
      </c>
      <c r="B62" s="26" t="s">
        <v>381</v>
      </c>
      <c r="C62" s="37" t="s">
        <v>382</v>
      </c>
      <c r="D62" s="37" t="s">
        <v>789</v>
      </c>
      <c r="E62" s="37" t="s">
        <v>800</v>
      </c>
      <c r="F62" s="37">
        <v>15</v>
      </c>
      <c r="G62" s="37"/>
      <c r="H62" s="212"/>
      <c r="I62" s="212"/>
      <c r="J62" s="37" t="s">
        <v>785</v>
      </c>
      <c r="K62" s="37" t="s">
        <v>770</v>
      </c>
      <c r="L62" s="26" t="s">
        <v>383</v>
      </c>
      <c r="M62" s="26"/>
      <c r="N62" s="26"/>
      <c r="O62" s="37" t="s">
        <v>733</v>
      </c>
      <c r="P62" s="37">
        <v>1</v>
      </c>
      <c r="Q62" s="37" t="s">
        <v>791</v>
      </c>
      <c r="R62" s="73" t="s">
        <v>388</v>
      </c>
      <c r="S62" s="196" t="e">
        <f t="shared" ca="1" si="1"/>
        <v>#NUM!</v>
      </c>
      <c r="T62" s="37"/>
      <c r="U62" s="37"/>
      <c r="V62" s="37">
        <v>0.4</v>
      </c>
      <c r="W62" s="97"/>
      <c r="X62" s="97"/>
      <c r="Y62" s="97"/>
      <c r="Z62" s="26"/>
      <c r="AA62" s="26"/>
      <c r="AB62" s="206"/>
    </row>
    <row r="63" spans="1:28">
      <c r="A63" s="22" t="s">
        <v>247</v>
      </c>
      <c r="B63" s="29" t="s">
        <v>384</v>
      </c>
      <c r="C63" s="25" t="s">
        <v>385</v>
      </c>
      <c r="D63" s="24" t="s">
        <v>789</v>
      </c>
      <c r="E63" s="24" t="s">
        <v>800</v>
      </c>
      <c r="F63" s="24"/>
      <c r="G63" s="24"/>
      <c r="H63" s="207"/>
      <c r="I63" s="207"/>
      <c r="J63" s="24" t="s">
        <v>785</v>
      </c>
      <c r="K63" s="25" t="s">
        <v>770</v>
      </c>
      <c r="L63" s="29" t="s">
        <v>386</v>
      </c>
      <c r="M63" s="29"/>
      <c r="N63" s="29"/>
      <c r="O63" s="72" t="s">
        <v>732</v>
      </c>
      <c r="P63" s="24">
        <v>1</v>
      </c>
      <c r="Q63" s="25" t="s">
        <v>23</v>
      </c>
      <c r="R63" s="25" t="s">
        <v>390</v>
      </c>
      <c r="S63" s="196" t="e">
        <f t="shared" ca="1" si="1"/>
        <v>#NUM!</v>
      </c>
      <c r="T63" s="25">
        <v>2000</v>
      </c>
      <c r="U63" s="25">
        <v>5000</v>
      </c>
      <c r="V63" s="25">
        <v>0.4</v>
      </c>
      <c r="W63" s="97"/>
      <c r="X63" s="97"/>
      <c r="Y63" s="97"/>
      <c r="Z63" s="26"/>
      <c r="AA63" s="26"/>
      <c r="AB63" s="206"/>
    </row>
    <row r="64" spans="1:28" s="9" customFormat="1">
      <c r="A64" s="22" t="s">
        <v>252</v>
      </c>
      <c r="B64" s="29" t="s">
        <v>391</v>
      </c>
      <c r="C64" s="25" t="s">
        <v>392</v>
      </c>
      <c r="D64" s="24" t="s">
        <v>789</v>
      </c>
      <c r="E64" s="24" t="s">
        <v>800</v>
      </c>
      <c r="F64" s="24"/>
      <c r="G64" s="24"/>
      <c r="H64" s="207"/>
      <c r="I64" s="207"/>
      <c r="J64" s="24" t="s">
        <v>785</v>
      </c>
      <c r="K64" s="25" t="s">
        <v>770</v>
      </c>
      <c r="L64" s="29" t="s">
        <v>393</v>
      </c>
      <c r="M64" s="23"/>
      <c r="N64" s="23"/>
      <c r="O64" s="72" t="s">
        <v>732</v>
      </c>
      <c r="P64" s="24">
        <v>1</v>
      </c>
      <c r="Q64" s="25" t="s">
        <v>176</v>
      </c>
      <c r="R64" s="24" t="s">
        <v>398</v>
      </c>
      <c r="S64" s="196" t="e">
        <f t="shared" ca="1" si="1"/>
        <v>#NUM!</v>
      </c>
      <c r="T64" s="25">
        <v>800</v>
      </c>
      <c r="U64" s="25">
        <v>1000</v>
      </c>
      <c r="V64" s="25">
        <v>0.4</v>
      </c>
      <c r="W64" s="97"/>
      <c r="X64" s="97"/>
      <c r="Y64" s="97"/>
      <c r="Z64" s="26"/>
      <c r="AA64" s="26"/>
      <c r="AB64" s="206"/>
    </row>
    <row r="65" spans="1:28">
      <c r="A65" s="22" t="s">
        <v>257</v>
      </c>
      <c r="B65" s="29" t="s">
        <v>394</v>
      </c>
      <c r="C65" s="25" t="s">
        <v>395</v>
      </c>
      <c r="D65" s="24" t="s">
        <v>789</v>
      </c>
      <c r="E65" s="24" t="s">
        <v>800</v>
      </c>
      <c r="F65" s="24"/>
      <c r="G65" s="24"/>
      <c r="H65" s="207"/>
      <c r="I65" s="207"/>
      <c r="J65" s="24" t="s">
        <v>785</v>
      </c>
      <c r="K65" s="25" t="s">
        <v>770</v>
      </c>
      <c r="L65" s="29" t="s">
        <v>396</v>
      </c>
      <c r="M65" s="29"/>
      <c r="N65" s="29"/>
      <c r="O65" s="25" t="s">
        <v>734</v>
      </c>
      <c r="P65" s="24">
        <v>1</v>
      </c>
      <c r="Q65" s="25" t="s">
        <v>321</v>
      </c>
      <c r="R65" s="25" t="s">
        <v>400</v>
      </c>
      <c r="S65" s="196" t="e">
        <f t="shared" ca="1" si="1"/>
        <v>#NUM!</v>
      </c>
      <c r="T65" s="25">
        <v>800</v>
      </c>
      <c r="U65" s="25">
        <v>1000</v>
      </c>
      <c r="V65" s="25">
        <v>0.4</v>
      </c>
      <c r="W65" s="97"/>
      <c r="X65" s="97"/>
      <c r="Y65" s="97"/>
      <c r="Z65" s="26"/>
      <c r="AA65" s="26"/>
      <c r="AB65" s="206"/>
    </row>
    <row r="66" spans="1:28" s="9" customFormat="1">
      <c r="A66" s="22" t="s">
        <v>262</v>
      </c>
      <c r="B66" s="23" t="s">
        <v>402</v>
      </c>
      <c r="C66" s="24" t="s">
        <v>403</v>
      </c>
      <c r="D66" s="24" t="s">
        <v>789</v>
      </c>
      <c r="E66" s="24" t="s">
        <v>800</v>
      </c>
      <c r="F66" s="24"/>
      <c r="G66" s="24"/>
      <c r="H66" s="207"/>
      <c r="I66" s="207"/>
      <c r="J66" s="24" t="s">
        <v>785</v>
      </c>
      <c r="K66" s="25" t="s">
        <v>770</v>
      </c>
      <c r="L66" s="23" t="s">
        <v>404</v>
      </c>
      <c r="M66" s="23"/>
      <c r="N66" s="23"/>
      <c r="O66" s="25" t="s">
        <v>734</v>
      </c>
      <c r="P66" s="24">
        <v>1</v>
      </c>
      <c r="Q66" s="24" t="s">
        <v>321</v>
      </c>
      <c r="R66" s="24" t="s">
        <v>405</v>
      </c>
      <c r="S66" s="196" t="e">
        <f t="shared" ca="1" si="1"/>
        <v>#NUM!</v>
      </c>
      <c r="T66" s="25">
        <v>800</v>
      </c>
      <c r="U66" s="25">
        <v>1000</v>
      </c>
      <c r="V66" s="25">
        <v>0.4</v>
      </c>
      <c r="W66" s="97"/>
      <c r="X66" s="97"/>
      <c r="Y66" s="97"/>
      <c r="Z66" s="26"/>
      <c r="AA66" s="26"/>
      <c r="AB66" s="206"/>
    </row>
    <row r="67" spans="1:28" s="9" customFormat="1">
      <c r="A67" s="22" t="s">
        <v>267</v>
      </c>
      <c r="B67" s="23" t="s">
        <v>406</v>
      </c>
      <c r="C67" s="24" t="s">
        <v>407</v>
      </c>
      <c r="D67" s="24" t="s">
        <v>789</v>
      </c>
      <c r="E67" s="24" t="s">
        <v>800</v>
      </c>
      <c r="F67" s="24"/>
      <c r="G67" s="24"/>
      <c r="H67" s="207"/>
      <c r="I67" s="207"/>
      <c r="J67" s="24" t="s">
        <v>785</v>
      </c>
      <c r="K67" s="25" t="s">
        <v>770</v>
      </c>
      <c r="L67" s="23" t="s">
        <v>408</v>
      </c>
      <c r="M67" s="23"/>
      <c r="N67" s="23"/>
      <c r="O67" s="72" t="s">
        <v>732</v>
      </c>
      <c r="P67" s="24">
        <v>1</v>
      </c>
      <c r="Q67" s="25" t="s">
        <v>23</v>
      </c>
      <c r="R67" s="24" t="s">
        <v>410</v>
      </c>
      <c r="S67" s="196" t="e">
        <f t="shared" ca="1" si="1"/>
        <v>#NUM!</v>
      </c>
      <c r="T67" s="25">
        <v>800</v>
      </c>
      <c r="U67" s="25">
        <v>1000</v>
      </c>
      <c r="V67" s="25">
        <v>0.4</v>
      </c>
      <c r="W67" s="97"/>
      <c r="X67" s="97"/>
      <c r="Y67" s="97"/>
      <c r="Z67" s="26"/>
      <c r="AA67" s="26"/>
      <c r="AB67" s="206"/>
    </row>
    <row r="68" spans="1:28" s="9" customFormat="1">
      <c r="A68" s="22" t="s">
        <v>273</v>
      </c>
      <c r="B68" s="23" t="s">
        <v>412</v>
      </c>
      <c r="C68" s="24" t="s">
        <v>413</v>
      </c>
      <c r="D68" s="24" t="s">
        <v>789</v>
      </c>
      <c r="E68" s="24" t="s">
        <v>800</v>
      </c>
      <c r="F68" s="24"/>
      <c r="G68" s="24"/>
      <c r="H68" s="207"/>
      <c r="I68" s="207"/>
      <c r="J68" s="24" t="s">
        <v>785</v>
      </c>
      <c r="K68" s="25" t="s">
        <v>770</v>
      </c>
      <c r="L68" s="23" t="s">
        <v>414</v>
      </c>
      <c r="M68" s="23"/>
      <c r="N68" s="23"/>
      <c r="O68" s="25" t="s">
        <v>734</v>
      </c>
      <c r="P68" s="24">
        <v>1</v>
      </c>
      <c r="Q68" s="24" t="s">
        <v>321</v>
      </c>
      <c r="R68" s="24" t="s">
        <v>415</v>
      </c>
      <c r="S68" s="196" t="e">
        <f t="shared" ca="1" si="1"/>
        <v>#NUM!</v>
      </c>
      <c r="T68" s="25">
        <v>800</v>
      </c>
      <c r="U68" s="25">
        <v>1000</v>
      </c>
      <c r="V68" s="25">
        <v>0.4</v>
      </c>
      <c r="W68" s="97"/>
      <c r="X68" s="97"/>
      <c r="Y68" s="97"/>
      <c r="Z68" s="26"/>
      <c r="AA68" s="26"/>
      <c r="AB68" s="206"/>
    </row>
    <row r="69" spans="1:28">
      <c r="A69" s="22" t="s">
        <v>278</v>
      </c>
      <c r="B69" s="29" t="s">
        <v>417</v>
      </c>
      <c r="C69" s="25" t="s">
        <v>418</v>
      </c>
      <c r="D69" s="24" t="s">
        <v>789</v>
      </c>
      <c r="E69" s="24" t="s">
        <v>800</v>
      </c>
      <c r="F69" s="24"/>
      <c r="G69" s="24"/>
      <c r="H69" s="207"/>
      <c r="I69" s="207"/>
      <c r="J69" s="24" t="s">
        <v>785</v>
      </c>
      <c r="K69" s="25" t="s">
        <v>770</v>
      </c>
      <c r="L69" s="29" t="s">
        <v>419</v>
      </c>
      <c r="M69" s="29"/>
      <c r="N69" s="29"/>
      <c r="O69" s="72" t="s">
        <v>732</v>
      </c>
      <c r="P69" s="24">
        <v>1</v>
      </c>
      <c r="Q69" s="25" t="s">
        <v>23</v>
      </c>
      <c r="R69" s="25" t="s">
        <v>420</v>
      </c>
      <c r="S69" s="196" t="e">
        <f t="shared" ca="1" si="1"/>
        <v>#NUM!</v>
      </c>
      <c r="T69" s="25">
        <v>2000</v>
      </c>
      <c r="U69" s="25">
        <v>5000</v>
      </c>
      <c r="V69" s="25">
        <v>0.4</v>
      </c>
      <c r="W69" s="97"/>
      <c r="X69" s="97"/>
      <c r="Y69" s="97"/>
      <c r="Z69" s="26"/>
      <c r="AA69" s="26"/>
      <c r="AB69" s="206"/>
    </row>
    <row r="70" spans="1:28" s="9" customFormat="1">
      <c r="A70" s="22" t="s">
        <v>283</v>
      </c>
      <c r="B70" s="23" t="s">
        <v>422</v>
      </c>
      <c r="C70" s="24" t="s">
        <v>423</v>
      </c>
      <c r="D70" s="24" t="s">
        <v>789</v>
      </c>
      <c r="E70" s="24" t="s">
        <v>800</v>
      </c>
      <c r="F70" s="24"/>
      <c r="G70" s="24"/>
      <c r="H70" s="207"/>
      <c r="I70" s="207"/>
      <c r="J70" s="24" t="s">
        <v>785</v>
      </c>
      <c r="K70" s="25" t="s">
        <v>770</v>
      </c>
      <c r="L70" s="23" t="s">
        <v>424</v>
      </c>
      <c r="M70" s="23"/>
      <c r="N70" s="23"/>
      <c r="O70" s="72" t="s">
        <v>732</v>
      </c>
      <c r="P70" s="24">
        <v>1</v>
      </c>
      <c r="Q70" s="25" t="s">
        <v>23</v>
      </c>
      <c r="R70" s="24" t="s">
        <v>425</v>
      </c>
      <c r="S70" s="196" t="e">
        <f t="shared" ca="1" si="1"/>
        <v>#NUM!</v>
      </c>
      <c r="T70" s="25">
        <v>2000</v>
      </c>
      <c r="U70" s="25">
        <v>5000</v>
      </c>
      <c r="V70" s="25">
        <v>0.4</v>
      </c>
      <c r="W70" s="97"/>
      <c r="X70" s="97"/>
      <c r="Y70" s="97"/>
      <c r="Z70" s="26"/>
      <c r="AA70" s="26"/>
      <c r="AB70" s="206"/>
    </row>
    <row r="71" spans="1:28">
      <c r="A71" s="22" t="s">
        <v>288</v>
      </c>
      <c r="B71" s="23" t="s">
        <v>427</v>
      </c>
      <c r="C71" s="24" t="s">
        <v>428</v>
      </c>
      <c r="D71" s="24" t="s">
        <v>789</v>
      </c>
      <c r="E71" s="24" t="s">
        <v>800</v>
      </c>
      <c r="F71" s="24"/>
      <c r="G71" s="24"/>
      <c r="H71" s="207"/>
      <c r="I71" s="207"/>
      <c r="J71" s="24" t="s">
        <v>785</v>
      </c>
      <c r="K71" s="25" t="s">
        <v>770</v>
      </c>
      <c r="L71" s="23" t="s">
        <v>429</v>
      </c>
      <c r="M71" s="23"/>
      <c r="N71" s="23"/>
      <c r="O71" s="72" t="s">
        <v>732</v>
      </c>
      <c r="P71" s="24">
        <v>1</v>
      </c>
      <c r="Q71" s="25" t="s">
        <v>23</v>
      </c>
      <c r="R71" s="25" t="s">
        <v>430</v>
      </c>
      <c r="S71" s="196" t="e">
        <f t="shared" ca="1" si="1"/>
        <v>#NUM!</v>
      </c>
      <c r="T71" s="25">
        <v>2000</v>
      </c>
      <c r="U71" s="25">
        <v>5000</v>
      </c>
      <c r="V71" s="25">
        <v>0.4</v>
      </c>
      <c r="W71" s="97"/>
      <c r="X71" s="97"/>
      <c r="Y71" s="97"/>
      <c r="Z71" s="26"/>
      <c r="AA71" s="26"/>
      <c r="AB71" s="206"/>
    </row>
    <row r="72" spans="1:28">
      <c r="A72" s="22" t="s">
        <v>293</v>
      </c>
      <c r="B72" s="29" t="s">
        <v>432</v>
      </c>
      <c r="C72" s="25" t="s">
        <v>433</v>
      </c>
      <c r="D72" s="24" t="s">
        <v>789</v>
      </c>
      <c r="E72" s="24" t="s">
        <v>800</v>
      </c>
      <c r="F72" s="24"/>
      <c r="G72" s="24"/>
      <c r="H72" s="207"/>
      <c r="I72" s="207"/>
      <c r="J72" s="24" t="s">
        <v>785</v>
      </c>
      <c r="K72" s="25" t="s">
        <v>770</v>
      </c>
      <c r="L72" s="29" t="s">
        <v>434</v>
      </c>
      <c r="M72" s="29"/>
      <c r="N72" s="29"/>
      <c r="O72" s="72" t="s">
        <v>732</v>
      </c>
      <c r="P72" s="24">
        <v>1</v>
      </c>
      <c r="Q72" s="25" t="s">
        <v>23</v>
      </c>
      <c r="R72" s="25" t="s">
        <v>435</v>
      </c>
      <c r="S72" s="196" t="e">
        <f t="shared" ca="1" si="1"/>
        <v>#NUM!</v>
      </c>
      <c r="T72" s="25">
        <v>2000</v>
      </c>
      <c r="U72" s="25">
        <v>5000</v>
      </c>
      <c r="V72" s="25">
        <v>0.4</v>
      </c>
      <c r="W72" s="97"/>
      <c r="X72" s="97"/>
      <c r="Y72" s="97"/>
      <c r="Z72" s="26"/>
      <c r="AA72" s="26"/>
      <c r="AB72" s="206"/>
    </row>
    <row r="73" spans="1:28" s="9" customFormat="1">
      <c r="A73" s="22" t="s">
        <v>1158</v>
      </c>
      <c r="B73" s="29" t="s">
        <v>441</v>
      </c>
      <c r="C73" s="25" t="s">
        <v>442</v>
      </c>
      <c r="D73" s="24" t="s">
        <v>789</v>
      </c>
      <c r="E73" s="24" t="s">
        <v>800</v>
      </c>
      <c r="F73" s="24"/>
      <c r="G73" s="24"/>
      <c r="H73" s="207"/>
      <c r="I73" s="207"/>
      <c r="J73" s="24" t="s">
        <v>785</v>
      </c>
      <c r="K73" s="25" t="s">
        <v>770</v>
      </c>
      <c r="L73" s="29" t="s">
        <v>443</v>
      </c>
      <c r="M73" s="29"/>
      <c r="N73" s="29"/>
      <c r="O73" s="72" t="s">
        <v>732</v>
      </c>
      <c r="P73" s="24">
        <v>1</v>
      </c>
      <c r="Q73" s="25" t="s">
        <v>23</v>
      </c>
      <c r="R73" s="24" t="s">
        <v>449</v>
      </c>
      <c r="S73" s="196" t="e">
        <f t="shared" ca="1" si="1"/>
        <v>#NUM!</v>
      </c>
      <c r="T73" s="25">
        <v>2000</v>
      </c>
      <c r="U73" s="25">
        <v>5000</v>
      </c>
      <c r="V73" s="25">
        <v>0.4</v>
      </c>
      <c r="W73" s="97"/>
      <c r="X73" s="97"/>
      <c r="Y73" s="97"/>
      <c r="Z73" s="26"/>
      <c r="AA73" s="26"/>
      <c r="AB73" s="206"/>
    </row>
    <row r="74" spans="1:28">
      <c r="A74" s="22" t="s">
        <v>1025</v>
      </c>
      <c r="B74" s="29" t="s">
        <v>444</v>
      </c>
      <c r="C74" s="25" t="s">
        <v>445</v>
      </c>
      <c r="D74" s="24" t="s">
        <v>789</v>
      </c>
      <c r="E74" s="24" t="s">
        <v>800</v>
      </c>
      <c r="F74" s="24">
        <v>15</v>
      </c>
      <c r="G74" s="24"/>
      <c r="H74" s="207"/>
      <c r="I74" s="207"/>
      <c r="J74" s="24" t="s">
        <v>785</v>
      </c>
      <c r="K74" s="25" t="s">
        <v>770</v>
      </c>
      <c r="L74" s="29" t="s">
        <v>446</v>
      </c>
      <c r="M74" s="29"/>
      <c r="N74" s="25"/>
      <c r="O74" s="72" t="s">
        <v>733</v>
      </c>
      <c r="P74" s="24">
        <v>1</v>
      </c>
      <c r="Q74" s="25" t="s">
        <v>791</v>
      </c>
      <c r="R74" s="31" t="s">
        <v>451</v>
      </c>
      <c r="S74" s="196" t="e">
        <f t="shared" ca="1" si="1"/>
        <v>#NUM!</v>
      </c>
      <c r="T74" s="25">
        <v>2000</v>
      </c>
      <c r="U74" s="25">
        <v>5000</v>
      </c>
      <c r="V74" s="25">
        <v>0.4</v>
      </c>
      <c r="W74" s="97"/>
      <c r="X74" s="97"/>
      <c r="Y74" s="97"/>
      <c r="Z74" s="26"/>
      <c r="AA74" s="26"/>
      <c r="AB74" s="206"/>
    </row>
    <row r="75" spans="1:28" s="9" customFormat="1">
      <c r="A75" s="22" t="s">
        <v>298</v>
      </c>
      <c r="B75" s="23" t="s">
        <v>453</v>
      </c>
      <c r="C75" s="24" t="s">
        <v>454</v>
      </c>
      <c r="D75" s="24" t="s">
        <v>789</v>
      </c>
      <c r="E75" s="24" t="s">
        <v>800</v>
      </c>
      <c r="F75" s="24"/>
      <c r="G75" s="24"/>
      <c r="H75" s="207"/>
      <c r="I75" s="207"/>
      <c r="J75" s="24" t="s">
        <v>785</v>
      </c>
      <c r="K75" s="25" t="s">
        <v>770</v>
      </c>
      <c r="L75" s="23" t="s">
        <v>455</v>
      </c>
      <c r="M75" s="23"/>
      <c r="N75" s="23"/>
      <c r="O75" s="72" t="s">
        <v>732</v>
      </c>
      <c r="P75" s="24">
        <v>1</v>
      </c>
      <c r="Q75" s="25" t="s">
        <v>23</v>
      </c>
      <c r="R75" s="24" t="s">
        <v>456</v>
      </c>
      <c r="S75" s="196" t="e">
        <f t="shared" ca="1" si="1"/>
        <v>#NUM!</v>
      </c>
      <c r="T75" s="25">
        <v>2000</v>
      </c>
      <c r="U75" s="25">
        <v>5000</v>
      </c>
      <c r="V75" s="25">
        <v>0.4</v>
      </c>
      <c r="W75" s="97"/>
      <c r="X75" s="97"/>
      <c r="Y75" s="97"/>
      <c r="Z75" s="26"/>
      <c r="AA75" s="26"/>
      <c r="AB75" s="206"/>
    </row>
    <row r="76" spans="1:28">
      <c r="A76" s="22" t="s">
        <v>303</v>
      </c>
      <c r="B76" s="29" t="s">
        <v>458</v>
      </c>
      <c r="C76" s="25" t="s">
        <v>459</v>
      </c>
      <c r="D76" s="24" t="s">
        <v>789</v>
      </c>
      <c r="E76" s="24" t="s">
        <v>800</v>
      </c>
      <c r="F76" s="24"/>
      <c r="G76" s="24"/>
      <c r="H76" s="207"/>
      <c r="I76" s="207"/>
      <c r="J76" s="24" t="s">
        <v>785</v>
      </c>
      <c r="K76" s="25" t="s">
        <v>770</v>
      </c>
      <c r="L76" s="29" t="s">
        <v>460</v>
      </c>
      <c r="M76" s="29"/>
      <c r="N76" s="29"/>
      <c r="O76" s="72" t="s">
        <v>732</v>
      </c>
      <c r="P76" s="24">
        <v>1</v>
      </c>
      <c r="Q76" s="25" t="s">
        <v>23</v>
      </c>
      <c r="R76" s="25" t="s">
        <v>461</v>
      </c>
      <c r="S76" s="196" t="e">
        <f t="shared" ca="1" si="1"/>
        <v>#NUM!</v>
      </c>
      <c r="T76" s="25">
        <v>2000</v>
      </c>
      <c r="U76" s="25">
        <v>5000</v>
      </c>
      <c r="V76" s="25">
        <v>0.4</v>
      </c>
      <c r="W76" s="97"/>
      <c r="X76" s="97"/>
      <c r="Y76" s="97"/>
      <c r="Z76" s="26"/>
      <c r="AA76" s="26"/>
      <c r="AB76" s="206"/>
    </row>
    <row r="77" spans="1:28" s="9" customFormat="1">
      <c r="A77" s="22" t="s">
        <v>305</v>
      </c>
      <c r="B77" s="23" t="s">
        <v>462</v>
      </c>
      <c r="C77" s="24" t="s">
        <v>463</v>
      </c>
      <c r="D77" s="24" t="s">
        <v>789</v>
      </c>
      <c r="E77" s="24" t="s">
        <v>800</v>
      </c>
      <c r="F77" s="24"/>
      <c r="G77" s="24"/>
      <c r="H77" s="207"/>
      <c r="I77" s="207"/>
      <c r="J77" s="24" t="s">
        <v>785</v>
      </c>
      <c r="K77" s="25" t="s">
        <v>770</v>
      </c>
      <c r="L77" s="23" t="s">
        <v>464</v>
      </c>
      <c r="M77" s="23"/>
      <c r="N77" s="23"/>
      <c r="O77" s="72" t="s">
        <v>732</v>
      </c>
      <c r="P77" s="24">
        <v>1</v>
      </c>
      <c r="Q77" s="25" t="s">
        <v>23</v>
      </c>
      <c r="R77" s="24" t="s">
        <v>465</v>
      </c>
      <c r="S77" s="196" t="e">
        <f t="shared" ca="1" si="1"/>
        <v>#NUM!</v>
      </c>
      <c r="T77" s="25">
        <v>2000</v>
      </c>
      <c r="U77" s="25">
        <v>5000</v>
      </c>
      <c r="V77" s="25">
        <v>0.4</v>
      </c>
      <c r="W77" s="97"/>
      <c r="X77" s="97"/>
      <c r="Y77" s="97"/>
      <c r="Z77" s="26"/>
      <c r="AA77" s="26"/>
      <c r="AB77" s="206"/>
    </row>
    <row r="78" spans="1:28" s="9" customFormat="1">
      <c r="A78" s="22" t="s">
        <v>308</v>
      </c>
      <c r="B78" s="23" t="s">
        <v>468</v>
      </c>
      <c r="C78" s="24" t="s">
        <v>469</v>
      </c>
      <c r="D78" s="24" t="s">
        <v>789</v>
      </c>
      <c r="E78" s="24" t="s">
        <v>800</v>
      </c>
      <c r="F78" s="24"/>
      <c r="G78" s="24"/>
      <c r="H78" s="207"/>
      <c r="I78" s="207"/>
      <c r="J78" s="24" t="s">
        <v>785</v>
      </c>
      <c r="K78" s="25" t="s">
        <v>770</v>
      </c>
      <c r="L78" s="23" t="s">
        <v>470</v>
      </c>
      <c r="M78" s="23"/>
      <c r="N78" s="23"/>
      <c r="O78" s="72" t="s">
        <v>732</v>
      </c>
      <c r="P78" s="24">
        <v>1</v>
      </c>
      <c r="Q78" s="25" t="s">
        <v>23</v>
      </c>
      <c r="R78" s="24" t="s">
        <v>471</v>
      </c>
      <c r="S78" s="196" t="e">
        <f t="shared" ca="1" si="1"/>
        <v>#NUM!</v>
      </c>
      <c r="T78" s="25">
        <v>2000</v>
      </c>
      <c r="U78" s="25">
        <v>5000</v>
      </c>
      <c r="V78" s="25">
        <v>0.4</v>
      </c>
      <c r="W78" s="97"/>
      <c r="X78" s="97"/>
      <c r="Y78" s="97"/>
      <c r="Z78" s="26"/>
      <c r="AA78" s="26"/>
      <c r="AB78" s="206"/>
    </row>
    <row r="79" spans="1:28">
      <c r="A79" s="22" t="s">
        <v>313</v>
      </c>
      <c r="B79" s="29" t="s">
        <v>473</v>
      </c>
      <c r="C79" s="25" t="s">
        <v>474</v>
      </c>
      <c r="D79" s="24" t="s">
        <v>789</v>
      </c>
      <c r="E79" s="24" t="s">
        <v>800</v>
      </c>
      <c r="F79" s="24"/>
      <c r="G79" s="24"/>
      <c r="H79" s="207"/>
      <c r="I79" s="207"/>
      <c r="J79" s="24" t="s">
        <v>785</v>
      </c>
      <c r="K79" s="25" t="s">
        <v>770</v>
      </c>
      <c r="L79" s="29" t="s">
        <v>475</v>
      </c>
      <c r="M79" s="29"/>
      <c r="N79" s="29"/>
      <c r="O79" s="72" t="s">
        <v>732</v>
      </c>
      <c r="P79" s="24">
        <v>1</v>
      </c>
      <c r="Q79" s="25" t="s">
        <v>23</v>
      </c>
      <c r="R79" s="25" t="s">
        <v>476</v>
      </c>
      <c r="S79" s="196" t="e">
        <f t="shared" ca="1" si="1"/>
        <v>#NUM!</v>
      </c>
      <c r="T79" s="25">
        <v>2000</v>
      </c>
      <c r="U79" s="25">
        <v>5000</v>
      </c>
      <c r="V79" s="25">
        <v>0.4</v>
      </c>
      <c r="W79" s="97"/>
      <c r="X79" s="97"/>
      <c r="Y79" s="97"/>
      <c r="Z79" s="26"/>
      <c r="AA79" s="26"/>
      <c r="AB79" s="206"/>
    </row>
    <row r="80" spans="1:28">
      <c r="A80" s="22" t="s">
        <v>1018</v>
      </c>
      <c r="B80" s="29" t="s">
        <v>478</v>
      </c>
      <c r="C80" s="25" t="s">
        <v>479</v>
      </c>
      <c r="D80" s="24" t="s">
        <v>789</v>
      </c>
      <c r="E80" s="24" t="s">
        <v>800</v>
      </c>
      <c r="F80" s="24"/>
      <c r="G80" s="24"/>
      <c r="H80" s="207"/>
      <c r="I80" s="207"/>
      <c r="J80" s="24" t="s">
        <v>785</v>
      </c>
      <c r="K80" s="25" t="s">
        <v>770</v>
      </c>
      <c r="L80" s="29" t="s">
        <v>480</v>
      </c>
      <c r="M80" s="29"/>
      <c r="N80" s="29"/>
      <c r="O80" s="72" t="s">
        <v>732</v>
      </c>
      <c r="P80" s="24">
        <v>1</v>
      </c>
      <c r="Q80" s="25" t="s">
        <v>23</v>
      </c>
      <c r="R80" s="25" t="s">
        <v>481</v>
      </c>
      <c r="S80" s="196" t="e">
        <f t="shared" ca="1" si="1"/>
        <v>#NUM!</v>
      </c>
      <c r="T80" s="25">
        <v>2000</v>
      </c>
      <c r="U80" s="25">
        <v>5000</v>
      </c>
      <c r="V80" s="25">
        <v>0.4</v>
      </c>
      <c r="W80" s="97"/>
      <c r="X80" s="97"/>
      <c r="Y80" s="97"/>
      <c r="Z80" s="26"/>
      <c r="AA80" s="26"/>
      <c r="AB80" s="206"/>
    </row>
    <row r="81" spans="1:28" s="9" customFormat="1">
      <c r="A81" s="22" t="s">
        <v>1016</v>
      </c>
      <c r="B81" s="23" t="s">
        <v>483</v>
      </c>
      <c r="C81" s="24" t="s">
        <v>484</v>
      </c>
      <c r="D81" s="24" t="s">
        <v>789</v>
      </c>
      <c r="E81" s="24" t="s">
        <v>800</v>
      </c>
      <c r="F81" s="24"/>
      <c r="G81" s="24"/>
      <c r="H81" s="207"/>
      <c r="I81" s="207"/>
      <c r="J81" s="24" t="s">
        <v>785</v>
      </c>
      <c r="K81" s="25" t="s">
        <v>770</v>
      </c>
      <c r="L81" s="23" t="s">
        <v>485</v>
      </c>
      <c r="M81" s="23"/>
      <c r="N81" s="23"/>
      <c r="O81" s="72" t="s">
        <v>732</v>
      </c>
      <c r="P81" s="24">
        <v>1</v>
      </c>
      <c r="Q81" s="25" t="s">
        <v>23</v>
      </c>
      <c r="R81" s="24" t="s">
        <v>486</v>
      </c>
      <c r="S81" s="196" t="e">
        <f t="shared" ca="1" si="1"/>
        <v>#NUM!</v>
      </c>
      <c r="T81" s="25">
        <v>2000</v>
      </c>
      <c r="U81" s="25">
        <v>5000</v>
      </c>
      <c r="V81" s="25">
        <v>0.4</v>
      </c>
      <c r="W81" s="97"/>
      <c r="X81" s="97"/>
      <c r="Y81" s="97"/>
      <c r="Z81" s="26"/>
      <c r="AA81" s="26"/>
      <c r="AB81" s="206"/>
    </row>
    <row r="82" spans="1:28">
      <c r="A82" s="22" t="s">
        <v>1013</v>
      </c>
      <c r="B82" s="29" t="s">
        <v>488</v>
      </c>
      <c r="C82" s="25" t="s">
        <v>489</v>
      </c>
      <c r="D82" s="24" t="s">
        <v>789</v>
      </c>
      <c r="E82" s="24" t="s">
        <v>800</v>
      </c>
      <c r="F82" s="24"/>
      <c r="G82" s="24"/>
      <c r="H82" s="207"/>
      <c r="I82" s="207"/>
      <c r="J82" s="24" t="s">
        <v>785</v>
      </c>
      <c r="K82" s="25" t="s">
        <v>770</v>
      </c>
      <c r="L82" s="29" t="s">
        <v>490</v>
      </c>
      <c r="M82" s="29"/>
      <c r="N82" s="29"/>
      <c r="O82" s="72" t="s">
        <v>732</v>
      </c>
      <c r="P82" s="24">
        <v>1</v>
      </c>
      <c r="Q82" s="25" t="s">
        <v>23</v>
      </c>
      <c r="R82" s="25" t="s">
        <v>491</v>
      </c>
      <c r="S82" s="196" t="e">
        <f t="shared" ca="1" si="1"/>
        <v>#NUM!</v>
      </c>
      <c r="T82" s="25">
        <v>2000</v>
      </c>
      <c r="U82" s="25">
        <v>5000</v>
      </c>
      <c r="V82" s="25">
        <v>0.4</v>
      </c>
      <c r="W82" s="97"/>
      <c r="X82" s="97"/>
      <c r="Y82" s="97"/>
      <c r="Z82" s="26"/>
      <c r="AA82" s="26"/>
      <c r="AB82" s="206"/>
    </row>
    <row r="83" spans="1:28" s="9" customFormat="1">
      <c r="A83" s="22" t="s">
        <v>322</v>
      </c>
      <c r="B83" s="23" t="s">
        <v>493</v>
      </c>
      <c r="C83" s="24" t="s">
        <v>494</v>
      </c>
      <c r="D83" s="24" t="s">
        <v>789</v>
      </c>
      <c r="E83" s="24" t="s">
        <v>800</v>
      </c>
      <c r="F83" s="24"/>
      <c r="G83" s="24"/>
      <c r="H83" s="207"/>
      <c r="I83" s="207"/>
      <c r="J83" s="24" t="s">
        <v>785</v>
      </c>
      <c r="K83" s="25" t="s">
        <v>770</v>
      </c>
      <c r="L83" s="23" t="s">
        <v>495</v>
      </c>
      <c r="M83" s="23"/>
      <c r="N83" s="23"/>
      <c r="O83" s="72" t="s">
        <v>732</v>
      </c>
      <c r="P83" s="24">
        <v>1</v>
      </c>
      <c r="Q83" s="25" t="s">
        <v>23</v>
      </c>
      <c r="R83" s="24" t="s">
        <v>496</v>
      </c>
      <c r="S83" s="196" t="e">
        <f t="shared" ca="1" si="1"/>
        <v>#NUM!</v>
      </c>
      <c r="T83" s="25">
        <v>2000</v>
      </c>
      <c r="U83" s="25">
        <v>5000</v>
      </c>
      <c r="V83" s="25">
        <v>0.4</v>
      </c>
      <c r="W83" s="97"/>
      <c r="X83" s="97"/>
      <c r="Y83" s="97"/>
      <c r="Z83" s="26"/>
      <c r="AA83" s="26"/>
      <c r="AB83" s="206"/>
    </row>
    <row r="84" spans="1:28">
      <c r="A84" s="22" t="s">
        <v>324</v>
      </c>
      <c r="B84" s="29" t="s">
        <v>497</v>
      </c>
      <c r="C84" s="25" t="s">
        <v>498</v>
      </c>
      <c r="D84" s="24" t="s">
        <v>789</v>
      </c>
      <c r="E84" s="24" t="s">
        <v>800</v>
      </c>
      <c r="F84" s="24"/>
      <c r="G84" s="24"/>
      <c r="H84" s="207"/>
      <c r="I84" s="207"/>
      <c r="J84" s="24" t="s">
        <v>785</v>
      </c>
      <c r="K84" s="25" t="s">
        <v>770</v>
      </c>
      <c r="L84" s="29" t="s">
        <v>499</v>
      </c>
      <c r="M84" s="29"/>
      <c r="N84" s="29"/>
      <c r="O84" s="72" t="s">
        <v>732</v>
      </c>
      <c r="P84" s="24">
        <v>1</v>
      </c>
      <c r="Q84" s="25" t="s">
        <v>23</v>
      </c>
      <c r="R84" s="25" t="s">
        <v>500</v>
      </c>
      <c r="S84" s="196" t="e">
        <f t="shared" ca="1" si="1"/>
        <v>#NUM!</v>
      </c>
      <c r="T84" s="25">
        <v>2000</v>
      </c>
      <c r="U84" s="25">
        <v>5000</v>
      </c>
      <c r="V84" s="25">
        <v>0.4</v>
      </c>
      <c r="W84" s="97"/>
      <c r="X84" s="97"/>
      <c r="Y84" s="97"/>
      <c r="Z84" s="26"/>
      <c r="AA84" s="26"/>
      <c r="AB84" s="206"/>
    </row>
    <row r="85" spans="1:28">
      <c r="A85" s="22" t="s">
        <v>326</v>
      </c>
      <c r="B85" s="29" t="s">
        <v>503</v>
      </c>
      <c r="C85" s="25" t="s">
        <v>504</v>
      </c>
      <c r="D85" s="24" t="s">
        <v>789</v>
      </c>
      <c r="E85" s="24" t="s">
        <v>800</v>
      </c>
      <c r="F85" s="24"/>
      <c r="G85" s="24"/>
      <c r="H85" s="207"/>
      <c r="I85" s="207"/>
      <c r="J85" s="24" t="s">
        <v>785</v>
      </c>
      <c r="K85" s="25" t="s">
        <v>770</v>
      </c>
      <c r="L85" s="29" t="s">
        <v>505</v>
      </c>
      <c r="M85" s="29"/>
      <c r="N85" s="29"/>
      <c r="O85" s="72" t="s">
        <v>732</v>
      </c>
      <c r="P85" s="24">
        <v>1</v>
      </c>
      <c r="Q85" s="25" t="s">
        <v>23</v>
      </c>
      <c r="R85" s="25" t="s">
        <v>506</v>
      </c>
      <c r="S85" s="196" t="e">
        <f t="shared" ca="1" si="1"/>
        <v>#NUM!</v>
      </c>
      <c r="T85" s="25">
        <v>2000</v>
      </c>
      <c r="U85" s="25">
        <v>5000</v>
      </c>
      <c r="V85" s="25">
        <v>0.4</v>
      </c>
      <c r="W85" s="97"/>
      <c r="X85" s="97"/>
      <c r="Y85" s="97"/>
      <c r="Z85" s="26"/>
      <c r="AA85" s="26"/>
      <c r="AB85" s="206"/>
    </row>
    <row r="86" spans="1:28">
      <c r="A86" s="22" t="s">
        <v>331</v>
      </c>
      <c r="B86" s="29" t="s">
        <v>508</v>
      </c>
      <c r="C86" s="25" t="s">
        <v>509</v>
      </c>
      <c r="D86" s="24" t="s">
        <v>789</v>
      </c>
      <c r="E86" s="24" t="s">
        <v>800</v>
      </c>
      <c r="F86" s="24"/>
      <c r="G86" s="24"/>
      <c r="H86" s="207"/>
      <c r="I86" s="207"/>
      <c r="J86" s="24" t="s">
        <v>785</v>
      </c>
      <c r="K86" s="25" t="s">
        <v>770</v>
      </c>
      <c r="L86" s="29" t="s">
        <v>510</v>
      </c>
      <c r="M86" s="29"/>
      <c r="N86" s="29"/>
      <c r="O86" s="72" t="s">
        <v>732</v>
      </c>
      <c r="P86" s="24">
        <v>1</v>
      </c>
      <c r="Q86" s="25" t="s">
        <v>23</v>
      </c>
      <c r="R86" s="25" t="s">
        <v>511</v>
      </c>
      <c r="S86" s="196" t="e">
        <f t="shared" ca="1" si="1"/>
        <v>#NUM!</v>
      </c>
      <c r="T86" s="25">
        <v>2000</v>
      </c>
      <c r="U86" s="25">
        <v>5000</v>
      </c>
      <c r="V86" s="25">
        <v>0.4</v>
      </c>
      <c r="W86" s="97"/>
      <c r="X86" s="97"/>
      <c r="Y86" s="97"/>
      <c r="Z86" s="26"/>
      <c r="AA86" s="26"/>
      <c r="AB86" s="206"/>
    </row>
    <row r="87" spans="1:28" s="9" customFormat="1">
      <c r="A87" s="22" t="s">
        <v>1005</v>
      </c>
      <c r="B87" s="29" t="s">
        <v>512</v>
      </c>
      <c r="C87" s="25" t="s">
        <v>513</v>
      </c>
      <c r="D87" s="24" t="s">
        <v>789</v>
      </c>
      <c r="E87" s="24" t="s">
        <v>800</v>
      </c>
      <c r="F87" s="24"/>
      <c r="G87" s="24"/>
      <c r="H87" s="207"/>
      <c r="I87" s="207"/>
      <c r="J87" s="24" t="s">
        <v>785</v>
      </c>
      <c r="K87" s="25" t="s">
        <v>770</v>
      </c>
      <c r="L87" s="29" t="s">
        <v>514</v>
      </c>
      <c r="M87" s="23"/>
      <c r="N87" s="23"/>
      <c r="O87" s="72" t="s">
        <v>732</v>
      </c>
      <c r="P87" s="24">
        <v>1</v>
      </c>
      <c r="Q87" s="25" t="s">
        <v>23</v>
      </c>
      <c r="R87" s="24" t="s">
        <v>447</v>
      </c>
      <c r="S87" s="196" t="e">
        <f t="shared" ca="1" si="1"/>
        <v>#NUM!</v>
      </c>
      <c r="T87" s="25">
        <v>2000</v>
      </c>
      <c r="U87" s="25">
        <v>5000</v>
      </c>
      <c r="V87" s="25">
        <v>0.4</v>
      </c>
      <c r="W87" s="97"/>
      <c r="X87" s="97"/>
      <c r="Y87" s="97"/>
      <c r="Z87" s="26"/>
      <c r="AA87" s="26"/>
      <c r="AB87" s="206"/>
    </row>
    <row r="88" spans="1:28">
      <c r="A88" s="22" t="s">
        <v>339</v>
      </c>
      <c r="B88" s="29" t="s">
        <v>516</v>
      </c>
      <c r="C88" s="25" t="s">
        <v>517</v>
      </c>
      <c r="D88" s="24" t="s">
        <v>789</v>
      </c>
      <c r="E88" s="24" t="s">
        <v>800</v>
      </c>
      <c r="F88" s="24"/>
      <c r="G88" s="24"/>
      <c r="H88" s="207"/>
      <c r="I88" s="207"/>
      <c r="J88" s="24" t="s">
        <v>785</v>
      </c>
      <c r="K88" s="25" t="s">
        <v>770</v>
      </c>
      <c r="L88" s="29" t="s">
        <v>518</v>
      </c>
      <c r="M88" s="29"/>
      <c r="N88" s="29"/>
      <c r="O88" s="72" t="s">
        <v>732</v>
      </c>
      <c r="P88" s="24">
        <v>1</v>
      </c>
      <c r="Q88" s="25" t="s">
        <v>23</v>
      </c>
      <c r="R88" s="25" t="s">
        <v>520</v>
      </c>
      <c r="S88" s="196" t="e">
        <f t="shared" ca="1" si="1"/>
        <v>#NUM!</v>
      </c>
      <c r="T88" s="25">
        <v>2000</v>
      </c>
      <c r="U88" s="25">
        <v>5000</v>
      </c>
      <c r="V88" s="25">
        <v>0.4</v>
      </c>
      <c r="W88" s="97"/>
      <c r="X88" s="97"/>
      <c r="Y88" s="97"/>
      <c r="Z88" s="26"/>
      <c r="AA88" s="26"/>
      <c r="AB88" s="206"/>
    </row>
    <row r="89" spans="1:28" s="9" customFormat="1">
      <c r="A89" s="22" t="s">
        <v>341</v>
      </c>
      <c r="B89" s="23" t="s">
        <v>522</v>
      </c>
      <c r="C89" s="24" t="s">
        <v>523</v>
      </c>
      <c r="D89" s="24" t="s">
        <v>789</v>
      </c>
      <c r="E89" s="24" t="s">
        <v>800</v>
      </c>
      <c r="F89" s="24"/>
      <c r="G89" s="24"/>
      <c r="H89" s="207"/>
      <c r="I89" s="207"/>
      <c r="J89" s="24" t="s">
        <v>785</v>
      </c>
      <c r="K89" s="25" t="s">
        <v>770</v>
      </c>
      <c r="L89" s="23" t="s">
        <v>524</v>
      </c>
      <c r="M89" s="23"/>
      <c r="N89" s="23"/>
      <c r="O89" s="72" t="s">
        <v>732</v>
      </c>
      <c r="P89" s="24">
        <v>1</v>
      </c>
      <c r="Q89" s="25" t="s">
        <v>23</v>
      </c>
      <c r="R89" s="24" t="s">
        <v>525</v>
      </c>
      <c r="S89" s="196" t="e">
        <f t="shared" ca="1" si="1"/>
        <v>#NUM!</v>
      </c>
      <c r="T89" s="25">
        <v>2000</v>
      </c>
      <c r="U89" s="25">
        <v>5000</v>
      </c>
      <c r="V89" s="25">
        <v>0.4</v>
      </c>
      <c r="W89" s="97"/>
      <c r="X89" s="97"/>
      <c r="Y89" s="97"/>
      <c r="Z89" s="26"/>
      <c r="AA89" s="26"/>
      <c r="AB89" s="206"/>
    </row>
    <row r="90" spans="1:28" s="9" customFormat="1">
      <c r="A90" s="22" t="s">
        <v>346</v>
      </c>
      <c r="B90" s="23" t="s">
        <v>526</v>
      </c>
      <c r="C90" s="24" t="s">
        <v>527</v>
      </c>
      <c r="D90" s="24" t="s">
        <v>789</v>
      </c>
      <c r="E90" s="24" t="s">
        <v>800</v>
      </c>
      <c r="F90" s="24"/>
      <c r="G90" s="24"/>
      <c r="H90" s="207"/>
      <c r="I90" s="207"/>
      <c r="J90" s="24" t="s">
        <v>785</v>
      </c>
      <c r="K90" s="25" t="s">
        <v>770</v>
      </c>
      <c r="L90" s="23" t="s">
        <v>528</v>
      </c>
      <c r="M90" s="23"/>
      <c r="N90" s="23"/>
      <c r="O90" s="72" t="s">
        <v>732</v>
      </c>
      <c r="P90" s="24">
        <v>1</v>
      </c>
      <c r="Q90" s="25" t="s">
        <v>23</v>
      </c>
      <c r="R90" s="24" t="s">
        <v>530</v>
      </c>
      <c r="S90" s="196" t="e">
        <f t="shared" ca="1" si="1"/>
        <v>#NUM!</v>
      </c>
      <c r="T90" s="25">
        <v>2000</v>
      </c>
      <c r="U90" s="25">
        <v>5000</v>
      </c>
      <c r="V90" s="25">
        <v>0.4</v>
      </c>
      <c r="W90" s="97"/>
      <c r="X90" s="97"/>
      <c r="Y90" s="97"/>
      <c r="Z90" s="26"/>
      <c r="AA90" s="26"/>
      <c r="AB90" s="206"/>
    </row>
    <row r="91" spans="1:28" s="9" customFormat="1">
      <c r="A91" s="22" t="s">
        <v>351</v>
      </c>
      <c r="B91" s="23" t="s">
        <v>532</v>
      </c>
      <c r="C91" s="24" t="s">
        <v>533</v>
      </c>
      <c r="D91" s="24" t="s">
        <v>789</v>
      </c>
      <c r="E91" s="24" t="s">
        <v>800</v>
      </c>
      <c r="F91" s="24"/>
      <c r="G91" s="24"/>
      <c r="H91" s="207"/>
      <c r="I91" s="207"/>
      <c r="J91" s="24" t="s">
        <v>785</v>
      </c>
      <c r="K91" s="25" t="s">
        <v>770</v>
      </c>
      <c r="L91" s="23" t="s">
        <v>534</v>
      </c>
      <c r="M91" s="23"/>
      <c r="N91" s="23"/>
      <c r="O91" s="72" t="s">
        <v>732</v>
      </c>
      <c r="P91" s="24">
        <v>1</v>
      </c>
      <c r="Q91" s="25" t="s">
        <v>23</v>
      </c>
      <c r="R91" s="24" t="s">
        <v>535</v>
      </c>
      <c r="S91" s="196" t="e">
        <f t="shared" ca="1" si="1"/>
        <v>#NUM!</v>
      </c>
      <c r="T91" s="25">
        <v>2000</v>
      </c>
      <c r="U91" s="25">
        <v>5000</v>
      </c>
      <c r="V91" s="25">
        <v>0.4</v>
      </c>
      <c r="W91" s="97"/>
      <c r="X91" s="97"/>
      <c r="Y91" s="97"/>
      <c r="Z91" s="26"/>
      <c r="AA91" s="26"/>
      <c r="AB91" s="206"/>
    </row>
    <row r="92" spans="1:28">
      <c r="A92" s="22" t="s">
        <v>1001</v>
      </c>
      <c r="B92" s="29" t="s">
        <v>537</v>
      </c>
      <c r="C92" s="25" t="s">
        <v>538</v>
      </c>
      <c r="D92" s="24" t="s">
        <v>789</v>
      </c>
      <c r="E92" s="24" t="s">
        <v>800</v>
      </c>
      <c r="F92" s="24"/>
      <c r="G92" s="24"/>
      <c r="H92" s="207"/>
      <c r="I92" s="207"/>
      <c r="J92" s="24" t="s">
        <v>785</v>
      </c>
      <c r="K92" s="25" t="s">
        <v>770</v>
      </c>
      <c r="L92" s="29" t="s">
        <v>539</v>
      </c>
      <c r="M92" s="29"/>
      <c r="N92" s="29"/>
      <c r="O92" s="72" t="s">
        <v>732</v>
      </c>
      <c r="P92" s="24">
        <v>1</v>
      </c>
      <c r="Q92" s="25" t="s">
        <v>23</v>
      </c>
      <c r="R92" s="25" t="s">
        <v>540</v>
      </c>
      <c r="S92" s="196" t="e">
        <f t="shared" ca="1" si="1"/>
        <v>#NUM!</v>
      </c>
      <c r="T92" s="25">
        <v>2000</v>
      </c>
      <c r="U92" s="25">
        <v>5000</v>
      </c>
      <c r="V92" s="25">
        <v>0.4</v>
      </c>
      <c r="W92" s="97"/>
      <c r="X92" s="97"/>
      <c r="Y92" s="97"/>
      <c r="Z92" s="26"/>
      <c r="AA92" s="26"/>
      <c r="AB92" s="206"/>
    </row>
    <row r="93" spans="1:28">
      <c r="A93" s="22" t="s">
        <v>998</v>
      </c>
      <c r="B93" s="29" t="s">
        <v>542</v>
      </c>
      <c r="C93" s="25" t="s">
        <v>543</v>
      </c>
      <c r="D93" s="24" t="s">
        <v>789</v>
      </c>
      <c r="E93" s="24" t="s">
        <v>800</v>
      </c>
      <c r="F93" s="24"/>
      <c r="G93" s="24"/>
      <c r="H93" s="207"/>
      <c r="I93" s="207"/>
      <c r="J93" s="24" t="s">
        <v>785</v>
      </c>
      <c r="K93" s="25" t="s">
        <v>770</v>
      </c>
      <c r="L93" s="29" t="s">
        <v>544</v>
      </c>
      <c r="M93" s="29" t="s">
        <v>545</v>
      </c>
      <c r="N93" s="29"/>
      <c r="O93" s="25" t="s">
        <v>617</v>
      </c>
      <c r="P93" s="24">
        <v>1</v>
      </c>
      <c r="Q93" s="25" t="s">
        <v>740</v>
      </c>
      <c r="R93" s="25">
        <v>2114381</v>
      </c>
      <c r="S93" s="196" t="e">
        <f t="shared" ca="1" si="1"/>
        <v>#NUM!</v>
      </c>
      <c r="T93" s="25">
        <v>2000</v>
      </c>
      <c r="U93" s="25">
        <v>5000</v>
      </c>
      <c r="V93" s="25">
        <v>0.4</v>
      </c>
      <c r="W93" s="97"/>
      <c r="X93" s="97"/>
      <c r="Y93" s="97"/>
      <c r="Z93" s="26"/>
      <c r="AA93" s="26"/>
      <c r="AB93" s="206"/>
    </row>
    <row r="94" spans="1:28">
      <c r="A94" s="22" t="s">
        <v>996</v>
      </c>
      <c r="B94" s="29" t="s">
        <v>542</v>
      </c>
      <c r="C94" s="25" t="s">
        <v>543</v>
      </c>
      <c r="D94" s="24" t="s">
        <v>789</v>
      </c>
      <c r="E94" s="24" t="s">
        <v>800</v>
      </c>
      <c r="F94" s="24"/>
      <c r="G94" s="24"/>
      <c r="H94" s="207"/>
      <c r="I94" s="207"/>
      <c r="J94" s="24" t="s">
        <v>785</v>
      </c>
      <c r="K94" s="25" t="s">
        <v>770</v>
      </c>
      <c r="L94" s="29" t="s">
        <v>544</v>
      </c>
      <c r="M94" s="29" t="s">
        <v>545</v>
      </c>
      <c r="N94" s="29"/>
      <c r="O94" s="72" t="s">
        <v>732</v>
      </c>
      <c r="P94" s="24">
        <v>1</v>
      </c>
      <c r="Q94" s="25" t="s">
        <v>150</v>
      </c>
      <c r="R94" s="25" t="s">
        <v>547</v>
      </c>
      <c r="S94" s="196" t="e">
        <f t="shared" ca="1" si="1"/>
        <v>#NUM!</v>
      </c>
      <c r="T94" s="25">
        <v>2000</v>
      </c>
      <c r="U94" s="25">
        <v>5000</v>
      </c>
      <c r="V94" s="25">
        <v>0.4</v>
      </c>
      <c r="W94" s="97"/>
      <c r="X94" s="97"/>
      <c r="Y94" s="97"/>
      <c r="Z94" s="26"/>
      <c r="AA94" s="26"/>
      <c r="AB94" s="206"/>
    </row>
    <row r="95" spans="1:28">
      <c r="A95" s="22" t="s">
        <v>359</v>
      </c>
      <c r="B95" s="29" t="s">
        <v>549</v>
      </c>
      <c r="C95" s="25" t="s">
        <v>550</v>
      </c>
      <c r="D95" s="24" t="s">
        <v>789</v>
      </c>
      <c r="E95" s="24" t="s">
        <v>800</v>
      </c>
      <c r="F95" s="24"/>
      <c r="G95" s="24"/>
      <c r="H95" s="207"/>
      <c r="I95" s="207"/>
      <c r="J95" s="24" t="s">
        <v>785</v>
      </c>
      <c r="K95" s="25" t="s">
        <v>770</v>
      </c>
      <c r="L95" s="29" t="s">
        <v>443</v>
      </c>
      <c r="M95" s="29"/>
      <c r="N95" s="29"/>
      <c r="O95" s="72" t="s">
        <v>732</v>
      </c>
      <c r="P95" s="24">
        <v>1</v>
      </c>
      <c r="Q95" s="25" t="s">
        <v>23</v>
      </c>
      <c r="R95" s="25" t="s">
        <v>551</v>
      </c>
      <c r="S95" s="196" t="e">
        <f t="shared" ca="1" si="1"/>
        <v>#NUM!</v>
      </c>
      <c r="T95" s="25">
        <v>2000</v>
      </c>
      <c r="U95" s="25">
        <v>5000</v>
      </c>
      <c r="V95" s="25">
        <v>0.4</v>
      </c>
      <c r="W95" s="97"/>
      <c r="X95" s="97"/>
      <c r="Y95" s="97"/>
      <c r="Z95" s="26"/>
      <c r="AA95" s="26"/>
      <c r="AB95" s="206"/>
    </row>
    <row r="96" spans="1:28">
      <c r="A96" s="22" t="s">
        <v>361</v>
      </c>
      <c r="B96" s="29" t="s">
        <v>553</v>
      </c>
      <c r="C96" s="25" t="s">
        <v>554</v>
      </c>
      <c r="D96" s="24" t="s">
        <v>789</v>
      </c>
      <c r="E96" s="24" t="s">
        <v>800</v>
      </c>
      <c r="F96" s="24"/>
      <c r="G96" s="24"/>
      <c r="H96" s="207"/>
      <c r="I96" s="207"/>
      <c r="J96" s="24" t="s">
        <v>785</v>
      </c>
      <c r="K96" s="25" t="s">
        <v>770</v>
      </c>
      <c r="L96" s="29" t="s">
        <v>555</v>
      </c>
      <c r="M96" s="29"/>
      <c r="N96" s="29"/>
      <c r="O96" s="72" t="s">
        <v>732</v>
      </c>
      <c r="P96" s="24">
        <v>1</v>
      </c>
      <c r="Q96" s="25" t="s">
        <v>23</v>
      </c>
      <c r="R96" s="25" t="s">
        <v>556</v>
      </c>
      <c r="S96" s="196" t="e">
        <f t="shared" ca="1" si="1"/>
        <v>#NUM!</v>
      </c>
      <c r="T96" s="25">
        <v>2000</v>
      </c>
      <c r="U96" s="25">
        <v>5000</v>
      </c>
      <c r="V96" s="25">
        <v>0.4</v>
      </c>
      <c r="W96" s="97"/>
      <c r="X96" s="97"/>
      <c r="Y96" s="97"/>
      <c r="Z96" s="26"/>
      <c r="AA96" s="26"/>
      <c r="AB96" s="206"/>
    </row>
    <row r="97" spans="1:28">
      <c r="A97" s="22" t="s">
        <v>993</v>
      </c>
      <c r="B97" s="29" t="s">
        <v>558</v>
      </c>
      <c r="C97" s="25" t="s">
        <v>559</v>
      </c>
      <c r="D97" s="24" t="s">
        <v>789</v>
      </c>
      <c r="E97" s="24" t="s">
        <v>800</v>
      </c>
      <c r="F97" s="24"/>
      <c r="G97" s="24"/>
      <c r="H97" s="207"/>
      <c r="I97" s="207"/>
      <c r="J97" s="24" t="s">
        <v>785</v>
      </c>
      <c r="K97" s="25" t="s">
        <v>770</v>
      </c>
      <c r="L97" s="35" t="s">
        <v>560</v>
      </c>
      <c r="M97" s="29"/>
      <c r="N97" s="25"/>
      <c r="O97" s="72" t="s">
        <v>732</v>
      </c>
      <c r="P97" s="24">
        <v>1</v>
      </c>
      <c r="Q97" s="25" t="s">
        <v>23</v>
      </c>
      <c r="R97" s="25" t="s">
        <v>561</v>
      </c>
      <c r="S97" s="196" t="e">
        <f t="shared" ca="1" si="1"/>
        <v>#NUM!</v>
      </c>
      <c r="T97" s="25">
        <v>2000</v>
      </c>
      <c r="U97" s="25">
        <v>5000</v>
      </c>
      <c r="V97" s="25">
        <v>0.4</v>
      </c>
      <c r="W97" s="97"/>
      <c r="X97" s="97"/>
      <c r="Y97" s="97"/>
      <c r="Z97" s="26"/>
      <c r="AA97" s="26"/>
      <c r="AB97" s="206"/>
    </row>
    <row r="98" spans="1:28">
      <c r="A98" s="22" t="s">
        <v>366</v>
      </c>
      <c r="B98" s="29" t="s">
        <v>563</v>
      </c>
      <c r="C98" s="25" t="s">
        <v>564</v>
      </c>
      <c r="D98" s="24" t="s">
        <v>789</v>
      </c>
      <c r="E98" s="24" t="s">
        <v>800</v>
      </c>
      <c r="F98" s="24"/>
      <c r="G98" s="24"/>
      <c r="H98" s="207"/>
      <c r="I98" s="207"/>
      <c r="J98" s="24" t="s">
        <v>785</v>
      </c>
      <c r="K98" s="25" t="s">
        <v>770</v>
      </c>
      <c r="L98" s="36" t="s">
        <v>565</v>
      </c>
      <c r="M98" s="29"/>
      <c r="N98" s="25"/>
      <c r="O98" s="72" t="s">
        <v>732</v>
      </c>
      <c r="P98" s="24">
        <v>1</v>
      </c>
      <c r="Q98" s="25" t="s">
        <v>23</v>
      </c>
      <c r="R98" s="25" t="s">
        <v>566</v>
      </c>
      <c r="S98" s="196" t="e">
        <f t="shared" ca="1" si="1"/>
        <v>#NUM!</v>
      </c>
      <c r="T98" s="25">
        <v>2000</v>
      </c>
      <c r="U98" s="25">
        <v>5000</v>
      </c>
      <c r="V98" s="25">
        <v>0.4</v>
      </c>
      <c r="W98" s="97"/>
      <c r="X98" s="97"/>
      <c r="Y98" s="97"/>
      <c r="Z98" s="26"/>
      <c r="AA98" s="26"/>
      <c r="AB98" s="206"/>
    </row>
    <row r="99" spans="1:28">
      <c r="A99" s="22" t="s">
        <v>371</v>
      </c>
      <c r="B99" s="29" t="s">
        <v>568</v>
      </c>
      <c r="C99" s="25" t="s">
        <v>569</v>
      </c>
      <c r="D99" s="24" t="s">
        <v>789</v>
      </c>
      <c r="E99" s="24" t="s">
        <v>800</v>
      </c>
      <c r="F99" s="25">
        <v>16</v>
      </c>
      <c r="G99" s="24" t="s">
        <v>1122</v>
      </c>
      <c r="H99" s="210">
        <v>42310</v>
      </c>
      <c r="I99" s="210">
        <v>43305</v>
      </c>
      <c r="J99" s="24" t="s">
        <v>785</v>
      </c>
      <c r="K99" s="25" t="s">
        <v>770</v>
      </c>
      <c r="L99" s="29" t="s">
        <v>570</v>
      </c>
      <c r="M99" s="29" t="s">
        <v>571</v>
      </c>
      <c r="N99" s="29"/>
      <c r="O99" s="25" t="s">
        <v>736</v>
      </c>
      <c r="P99" s="24">
        <v>1</v>
      </c>
      <c r="Q99" s="25" t="s">
        <v>737</v>
      </c>
      <c r="R99" s="25">
        <v>21746505</v>
      </c>
      <c r="S99" s="196">
        <f t="shared" ca="1" si="1"/>
        <v>26</v>
      </c>
      <c r="T99" s="25"/>
      <c r="U99" s="25"/>
      <c r="V99" s="25">
        <v>0.4</v>
      </c>
      <c r="W99" s="97"/>
      <c r="X99" s="97"/>
      <c r="Y99" s="97"/>
      <c r="Z99" s="26"/>
      <c r="AA99" s="26"/>
      <c r="AB99" s="206"/>
    </row>
    <row r="100" spans="1:28">
      <c r="A100" s="22" t="s">
        <v>376</v>
      </c>
      <c r="B100" s="29" t="s">
        <v>568</v>
      </c>
      <c r="C100" s="25" t="s">
        <v>569</v>
      </c>
      <c r="D100" s="24" t="s">
        <v>789</v>
      </c>
      <c r="E100" s="24" t="s">
        <v>800</v>
      </c>
      <c r="F100" s="25">
        <v>16</v>
      </c>
      <c r="G100" s="24" t="s">
        <v>1123</v>
      </c>
      <c r="H100" s="210">
        <v>42046</v>
      </c>
      <c r="I100" s="210">
        <v>43305</v>
      </c>
      <c r="J100" s="24" t="s">
        <v>785</v>
      </c>
      <c r="K100" s="25" t="s">
        <v>770</v>
      </c>
      <c r="L100" s="29" t="s">
        <v>570</v>
      </c>
      <c r="M100" s="29"/>
      <c r="N100" s="29"/>
      <c r="O100" s="72" t="s">
        <v>733</v>
      </c>
      <c r="P100" s="24">
        <v>1</v>
      </c>
      <c r="Q100" s="25" t="s">
        <v>791</v>
      </c>
      <c r="R100" s="31" t="s">
        <v>573</v>
      </c>
      <c r="S100" s="196">
        <f t="shared" ref="S100:S144" ca="1" si="2">DATEDIF(TODAY(),I100,"M")</f>
        <v>26</v>
      </c>
      <c r="T100" s="25">
        <v>2200</v>
      </c>
      <c r="U100" s="25">
        <v>2000</v>
      </c>
      <c r="V100" s="25">
        <v>0.4</v>
      </c>
      <c r="W100" s="97"/>
      <c r="X100" s="97"/>
      <c r="Y100" s="97"/>
      <c r="Z100" s="26"/>
      <c r="AA100" s="26"/>
      <c r="AB100" s="206"/>
    </row>
    <row r="101" spans="1:28" s="9" customFormat="1">
      <c r="A101" s="22" t="s">
        <v>988</v>
      </c>
      <c r="B101" s="23" t="s">
        <v>575</v>
      </c>
      <c r="C101" s="24" t="s">
        <v>576</v>
      </c>
      <c r="D101" s="24" t="s">
        <v>789</v>
      </c>
      <c r="E101" s="24" t="s">
        <v>800</v>
      </c>
      <c r="F101" s="25">
        <v>16</v>
      </c>
      <c r="G101" s="24"/>
      <c r="H101" s="207"/>
      <c r="I101" s="207"/>
      <c r="J101" s="24" t="s">
        <v>785</v>
      </c>
      <c r="K101" s="25" t="s">
        <v>770</v>
      </c>
      <c r="L101" s="23" t="s">
        <v>577</v>
      </c>
      <c r="M101" s="23"/>
      <c r="N101" s="24"/>
      <c r="O101" s="72" t="s">
        <v>733</v>
      </c>
      <c r="P101" s="24">
        <v>1</v>
      </c>
      <c r="Q101" s="25" t="s">
        <v>791</v>
      </c>
      <c r="R101" s="28" t="s">
        <v>578</v>
      </c>
      <c r="S101" s="196" t="e">
        <f t="shared" ca="1" si="2"/>
        <v>#NUM!</v>
      </c>
      <c r="T101" s="24">
        <v>2500</v>
      </c>
      <c r="U101" s="24">
        <v>2200</v>
      </c>
      <c r="V101" s="24">
        <v>0.4</v>
      </c>
      <c r="W101" s="97"/>
      <c r="X101" s="97"/>
      <c r="Y101" s="26"/>
      <c r="Z101" s="26"/>
      <c r="AA101" s="26"/>
      <c r="AB101" s="206"/>
    </row>
    <row r="102" spans="1:28">
      <c r="A102" s="22" t="s">
        <v>985</v>
      </c>
      <c r="B102" s="23" t="s">
        <v>580</v>
      </c>
      <c r="C102" s="24" t="s">
        <v>581</v>
      </c>
      <c r="D102" s="24" t="s">
        <v>790</v>
      </c>
      <c r="E102" s="24" t="s">
        <v>800</v>
      </c>
      <c r="F102" s="24">
        <v>15</v>
      </c>
      <c r="G102" s="24" t="s">
        <v>1120</v>
      </c>
      <c r="H102" s="207">
        <v>42370</v>
      </c>
      <c r="I102" s="207">
        <v>43829</v>
      </c>
      <c r="J102" s="24" t="s">
        <v>785</v>
      </c>
      <c r="K102" s="25" t="s">
        <v>770</v>
      </c>
      <c r="L102" s="23" t="s">
        <v>582</v>
      </c>
      <c r="M102" s="23"/>
      <c r="N102" s="23"/>
      <c r="O102" s="72" t="s">
        <v>732</v>
      </c>
      <c r="P102" s="24">
        <v>1</v>
      </c>
      <c r="Q102" s="25" t="s">
        <v>23</v>
      </c>
      <c r="R102" s="24" t="s">
        <v>583</v>
      </c>
      <c r="S102" s="196">
        <f t="shared" ca="1" si="2"/>
        <v>43</v>
      </c>
      <c r="T102" s="37">
        <v>2200</v>
      </c>
      <c r="U102" s="37">
        <v>2500</v>
      </c>
      <c r="V102" s="37">
        <v>0.38</v>
      </c>
      <c r="W102" s="97"/>
      <c r="X102" s="97"/>
      <c r="Y102" s="97"/>
      <c r="Z102" s="26"/>
      <c r="AA102" s="26"/>
      <c r="AB102" s="206"/>
    </row>
    <row r="103" spans="1:28">
      <c r="A103" s="22" t="s">
        <v>982</v>
      </c>
      <c r="B103" s="29" t="s">
        <v>585</v>
      </c>
      <c r="C103" s="25" t="s">
        <v>586</v>
      </c>
      <c r="D103" s="25" t="s">
        <v>789</v>
      </c>
      <c r="E103" s="24" t="s">
        <v>800</v>
      </c>
      <c r="F103" s="24"/>
      <c r="G103" s="24"/>
      <c r="H103" s="207"/>
      <c r="I103" s="207"/>
      <c r="J103" s="25" t="s">
        <v>786</v>
      </c>
      <c r="K103" s="25" t="s">
        <v>769</v>
      </c>
      <c r="L103" s="29" t="s">
        <v>587</v>
      </c>
      <c r="M103" s="29"/>
      <c r="N103" s="29"/>
      <c r="O103" s="72" t="s">
        <v>733</v>
      </c>
      <c r="P103" s="24">
        <v>1</v>
      </c>
      <c r="Q103" s="25" t="s">
        <v>791</v>
      </c>
      <c r="R103" s="25" t="s">
        <v>588</v>
      </c>
      <c r="S103" s="196" t="e">
        <f t="shared" ca="1" si="2"/>
        <v>#NUM!</v>
      </c>
      <c r="T103" s="25">
        <v>4100</v>
      </c>
      <c r="U103" s="25">
        <v>10000</v>
      </c>
      <c r="V103" s="25">
        <v>0.4</v>
      </c>
      <c r="W103" s="26"/>
      <c r="X103" s="26"/>
      <c r="Y103" s="26"/>
      <c r="Z103" s="26"/>
      <c r="AA103" s="26"/>
      <c r="AB103" s="206"/>
    </row>
    <row r="104" spans="1:28">
      <c r="A104" s="22" t="s">
        <v>387</v>
      </c>
      <c r="B104" s="29" t="s">
        <v>585</v>
      </c>
      <c r="C104" s="25" t="s">
        <v>586</v>
      </c>
      <c r="D104" s="25" t="s">
        <v>789</v>
      </c>
      <c r="E104" s="24" t="s">
        <v>800</v>
      </c>
      <c r="F104" s="24"/>
      <c r="G104" s="24"/>
      <c r="H104" s="207"/>
      <c r="I104" s="207"/>
      <c r="J104" s="25" t="s">
        <v>786</v>
      </c>
      <c r="K104" s="25" t="s">
        <v>769</v>
      </c>
      <c r="L104" s="29" t="s">
        <v>587</v>
      </c>
      <c r="M104" s="29"/>
      <c r="N104" s="29"/>
      <c r="O104" s="72" t="s">
        <v>733</v>
      </c>
      <c r="P104" s="24">
        <v>1</v>
      </c>
      <c r="Q104" s="25" t="s">
        <v>791</v>
      </c>
      <c r="R104" s="25" t="s">
        <v>590</v>
      </c>
      <c r="S104" s="196" t="e">
        <f t="shared" ca="1" si="2"/>
        <v>#NUM!</v>
      </c>
      <c r="T104" s="25">
        <v>4100</v>
      </c>
      <c r="U104" s="25">
        <v>10000</v>
      </c>
      <c r="V104" s="25">
        <v>0.4</v>
      </c>
      <c r="W104" s="26"/>
      <c r="X104" s="26"/>
      <c r="Y104" s="26"/>
      <c r="Z104" s="26"/>
      <c r="AA104" s="26"/>
      <c r="AB104" s="206"/>
    </row>
    <row r="105" spans="1:28">
      <c r="A105" s="22" t="s">
        <v>389</v>
      </c>
      <c r="B105" s="29" t="s">
        <v>585</v>
      </c>
      <c r="C105" s="25" t="s">
        <v>586</v>
      </c>
      <c r="D105" s="25" t="s">
        <v>789</v>
      </c>
      <c r="E105" s="24" t="s">
        <v>800</v>
      </c>
      <c r="F105" s="24"/>
      <c r="G105" s="24"/>
      <c r="H105" s="207"/>
      <c r="I105" s="207"/>
      <c r="J105" s="25" t="s">
        <v>786</v>
      </c>
      <c r="K105" s="25" t="s">
        <v>769</v>
      </c>
      <c r="L105" s="29" t="s">
        <v>592</v>
      </c>
      <c r="M105" s="29"/>
      <c r="N105" s="29"/>
      <c r="O105" s="72" t="s">
        <v>733</v>
      </c>
      <c r="P105" s="24">
        <v>1</v>
      </c>
      <c r="Q105" s="25" t="s">
        <v>791</v>
      </c>
      <c r="R105" s="25" t="s">
        <v>593</v>
      </c>
      <c r="S105" s="196" t="e">
        <f t="shared" ca="1" si="2"/>
        <v>#NUM!</v>
      </c>
      <c r="T105" s="25">
        <v>5000</v>
      </c>
      <c r="U105" s="25">
        <v>5000</v>
      </c>
      <c r="V105" s="25">
        <v>0.4</v>
      </c>
      <c r="W105" s="26"/>
      <c r="X105" s="26"/>
      <c r="Y105" s="26"/>
      <c r="Z105" s="26"/>
      <c r="AA105" s="26"/>
      <c r="AB105" s="206"/>
    </row>
    <row r="106" spans="1:28">
      <c r="A106" s="22" t="s">
        <v>977</v>
      </c>
      <c r="B106" s="29" t="s">
        <v>585</v>
      </c>
      <c r="C106" s="25" t="s">
        <v>586</v>
      </c>
      <c r="D106" s="25" t="s">
        <v>789</v>
      </c>
      <c r="E106" s="24" t="s">
        <v>800</v>
      </c>
      <c r="F106" s="24"/>
      <c r="G106" s="24"/>
      <c r="H106" s="207"/>
      <c r="I106" s="207"/>
      <c r="J106" s="25" t="s">
        <v>786</v>
      </c>
      <c r="K106" s="25" t="s">
        <v>769</v>
      </c>
      <c r="L106" s="29" t="s">
        <v>595</v>
      </c>
      <c r="M106" s="29" t="s">
        <v>596</v>
      </c>
      <c r="N106" s="29"/>
      <c r="O106" s="72" t="s">
        <v>732</v>
      </c>
      <c r="P106" s="24">
        <v>1</v>
      </c>
      <c r="Q106" s="25" t="s">
        <v>730</v>
      </c>
      <c r="R106" s="25" t="s">
        <v>597</v>
      </c>
      <c r="S106" s="196" t="e">
        <f t="shared" ca="1" si="2"/>
        <v>#NUM!</v>
      </c>
      <c r="T106" s="25">
        <v>5040</v>
      </c>
      <c r="U106" s="25">
        <v>12000</v>
      </c>
      <c r="V106" s="25">
        <v>0.4</v>
      </c>
      <c r="W106" s="26"/>
      <c r="X106" s="26"/>
      <c r="Y106" s="26"/>
      <c r="Z106" s="26"/>
      <c r="AA106" s="26"/>
      <c r="AB106" s="206"/>
    </row>
    <row r="107" spans="1:28" s="9" customFormat="1">
      <c r="A107" s="22" t="s">
        <v>975</v>
      </c>
      <c r="B107" s="23" t="s">
        <v>585</v>
      </c>
      <c r="C107" s="24" t="s">
        <v>586</v>
      </c>
      <c r="D107" s="25" t="s">
        <v>789</v>
      </c>
      <c r="E107" s="24" t="s">
        <v>800</v>
      </c>
      <c r="F107" s="24"/>
      <c r="G107" s="24"/>
      <c r="H107" s="207"/>
      <c r="I107" s="207"/>
      <c r="J107" s="25" t="s">
        <v>786</v>
      </c>
      <c r="K107" s="25" t="s">
        <v>769</v>
      </c>
      <c r="L107" s="23" t="s">
        <v>599</v>
      </c>
      <c r="M107" s="23" t="s">
        <v>596</v>
      </c>
      <c r="N107" s="23"/>
      <c r="O107" s="72" t="s">
        <v>732</v>
      </c>
      <c r="P107" s="24">
        <v>1</v>
      </c>
      <c r="Q107" s="25" t="s">
        <v>730</v>
      </c>
      <c r="R107" s="24" t="s">
        <v>125</v>
      </c>
      <c r="S107" s="196" t="e">
        <f t="shared" ca="1" si="2"/>
        <v>#NUM!</v>
      </c>
      <c r="T107" s="25">
        <v>5040</v>
      </c>
      <c r="U107" s="25">
        <v>12000</v>
      </c>
      <c r="V107" s="25">
        <v>0.4</v>
      </c>
      <c r="W107" s="26"/>
      <c r="X107" s="26"/>
      <c r="Y107" s="26"/>
      <c r="Z107" s="26"/>
      <c r="AA107" s="26"/>
      <c r="AB107" s="206"/>
    </row>
    <row r="108" spans="1:28" s="9" customFormat="1">
      <c r="A108" s="22" t="s">
        <v>397</v>
      </c>
      <c r="B108" s="23" t="s">
        <v>585</v>
      </c>
      <c r="C108" s="24" t="s">
        <v>586</v>
      </c>
      <c r="D108" s="25" t="s">
        <v>789</v>
      </c>
      <c r="E108" s="24" t="s">
        <v>800</v>
      </c>
      <c r="F108" s="24"/>
      <c r="G108" s="24"/>
      <c r="H108" s="207"/>
      <c r="I108" s="207"/>
      <c r="J108" s="25" t="s">
        <v>785</v>
      </c>
      <c r="K108" s="25" t="s">
        <v>769</v>
      </c>
      <c r="L108" s="23" t="s">
        <v>599</v>
      </c>
      <c r="M108" s="206"/>
      <c r="N108" s="206"/>
      <c r="O108" s="72" t="s">
        <v>733</v>
      </c>
      <c r="P108" s="24">
        <v>1</v>
      </c>
      <c r="Q108" s="25" t="s">
        <v>791</v>
      </c>
      <c r="R108" s="24"/>
      <c r="S108" s="196" t="e">
        <f ca="1">DATEDIF(TODAY(),I108,"M")</f>
        <v>#NUM!</v>
      </c>
      <c r="T108" s="25">
        <v>5040</v>
      </c>
      <c r="U108" s="25">
        <v>12000</v>
      </c>
      <c r="V108" s="25">
        <v>0.4</v>
      </c>
      <c r="W108" s="26"/>
      <c r="X108" s="26"/>
      <c r="Y108" s="26"/>
      <c r="Z108" s="26"/>
      <c r="AA108" s="26"/>
      <c r="AB108" s="206"/>
    </row>
    <row r="109" spans="1:28">
      <c r="A109" s="22" t="s">
        <v>399</v>
      </c>
      <c r="B109" s="29" t="s">
        <v>585</v>
      </c>
      <c r="C109" s="25" t="s">
        <v>586</v>
      </c>
      <c r="D109" s="25" t="s">
        <v>789</v>
      </c>
      <c r="E109" s="24" t="s">
        <v>800</v>
      </c>
      <c r="F109" s="24"/>
      <c r="G109" s="24"/>
      <c r="H109" s="207"/>
      <c r="I109" s="207"/>
      <c r="J109" s="25" t="s">
        <v>786</v>
      </c>
      <c r="K109" s="25" t="s">
        <v>769</v>
      </c>
      <c r="L109" s="29" t="s">
        <v>601</v>
      </c>
      <c r="M109" s="29"/>
      <c r="N109" s="29"/>
      <c r="O109" s="72" t="s">
        <v>732</v>
      </c>
      <c r="P109" s="24">
        <v>1</v>
      </c>
      <c r="Q109" s="25" t="s">
        <v>730</v>
      </c>
      <c r="R109" s="25" t="s">
        <v>602</v>
      </c>
      <c r="S109" s="196" t="e">
        <f t="shared" ca="1" si="2"/>
        <v>#NUM!</v>
      </c>
      <c r="T109" s="25">
        <v>5040</v>
      </c>
      <c r="U109" s="25">
        <v>12000</v>
      </c>
      <c r="V109" s="25">
        <v>0.4</v>
      </c>
      <c r="W109" s="26"/>
      <c r="X109" s="26"/>
      <c r="Y109" s="26"/>
      <c r="Z109" s="26"/>
      <c r="AA109" s="26"/>
      <c r="AB109" s="206"/>
    </row>
    <row r="110" spans="1:28">
      <c r="A110" s="22" t="s">
        <v>401</v>
      </c>
      <c r="B110" s="29" t="s">
        <v>585</v>
      </c>
      <c r="C110" s="25" t="s">
        <v>586</v>
      </c>
      <c r="D110" s="25" t="s">
        <v>789</v>
      </c>
      <c r="E110" s="24" t="s">
        <v>800</v>
      </c>
      <c r="F110" s="24"/>
      <c r="G110" s="24"/>
      <c r="H110" s="207"/>
      <c r="I110" s="207"/>
      <c r="J110" s="25" t="s">
        <v>786</v>
      </c>
      <c r="K110" s="25" t="s">
        <v>769</v>
      </c>
      <c r="L110" s="29" t="s">
        <v>604</v>
      </c>
      <c r="M110" s="29" t="s">
        <v>596</v>
      </c>
      <c r="N110" s="29"/>
      <c r="O110" s="72" t="s">
        <v>732</v>
      </c>
      <c r="P110" s="24">
        <v>1</v>
      </c>
      <c r="Q110" s="25" t="s">
        <v>730</v>
      </c>
      <c r="R110" s="25" t="s">
        <v>605</v>
      </c>
      <c r="S110" s="196" t="e">
        <f t="shared" ca="1" si="2"/>
        <v>#NUM!</v>
      </c>
      <c r="T110" s="25">
        <v>5040</v>
      </c>
      <c r="U110" s="25">
        <v>12000</v>
      </c>
      <c r="V110" s="25">
        <v>0.4</v>
      </c>
      <c r="W110" s="26"/>
      <c r="X110" s="26"/>
      <c r="Y110" s="26"/>
      <c r="Z110" s="26"/>
      <c r="AA110" s="26"/>
      <c r="AB110" s="206"/>
    </row>
    <row r="111" spans="1:28">
      <c r="A111" s="22" t="s">
        <v>971</v>
      </c>
      <c r="B111" s="29" t="s">
        <v>585</v>
      </c>
      <c r="C111" s="25" t="s">
        <v>586</v>
      </c>
      <c r="D111" s="25" t="s">
        <v>789</v>
      </c>
      <c r="E111" s="24" t="s">
        <v>800</v>
      </c>
      <c r="F111" s="24"/>
      <c r="G111" s="24"/>
      <c r="H111" s="207"/>
      <c r="I111" s="207"/>
      <c r="J111" s="25" t="s">
        <v>786</v>
      </c>
      <c r="K111" s="25" t="s">
        <v>769</v>
      </c>
      <c r="L111" s="36" t="s">
        <v>607</v>
      </c>
      <c r="M111" s="29"/>
      <c r="N111" s="29"/>
      <c r="O111" s="72" t="s">
        <v>732</v>
      </c>
      <c r="P111" s="24">
        <v>1</v>
      </c>
      <c r="Q111" s="25" t="s">
        <v>730</v>
      </c>
      <c r="R111" s="25" t="s">
        <v>608</v>
      </c>
      <c r="S111" s="196" t="e">
        <f t="shared" ca="1" si="2"/>
        <v>#NUM!</v>
      </c>
      <c r="T111" s="25">
        <v>5040</v>
      </c>
      <c r="U111" s="25">
        <v>12000</v>
      </c>
      <c r="V111" s="25">
        <v>0.4</v>
      </c>
      <c r="W111" s="26"/>
      <c r="X111" s="26"/>
      <c r="Y111" s="26"/>
      <c r="Z111" s="26"/>
      <c r="AA111" s="26"/>
      <c r="AB111" s="206"/>
    </row>
    <row r="112" spans="1:28">
      <c r="A112" s="22" t="s">
        <v>409</v>
      </c>
      <c r="B112" s="29" t="s">
        <v>585</v>
      </c>
      <c r="C112" s="25" t="s">
        <v>586</v>
      </c>
      <c r="D112" s="25" t="s">
        <v>789</v>
      </c>
      <c r="E112" s="24" t="s">
        <v>800</v>
      </c>
      <c r="F112" s="24"/>
      <c r="G112" s="24"/>
      <c r="H112" s="207"/>
      <c r="I112" s="207"/>
      <c r="J112" s="25" t="s">
        <v>786</v>
      </c>
      <c r="K112" s="25" t="s">
        <v>769</v>
      </c>
      <c r="L112" s="29" t="s">
        <v>610</v>
      </c>
      <c r="M112" s="29"/>
      <c r="N112" s="29"/>
      <c r="O112" s="72" t="s">
        <v>732</v>
      </c>
      <c r="P112" s="24">
        <v>1</v>
      </c>
      <c r="Q112" s="25" t="s">
        <v>730</v>
      </c>
      <c r="R112" s="25" t="s">
        <v>611</v>
      </c>
      <c r="S112" s="196" t="e">
        <f t="shared" ca="1" si="2"/>
        <v>#NUM!</v>
      </c>
      <c r="T112" s="25">
        <v>5040</v>
      </c>
      <c r="U112" s="25">
        <v>12000</v>
      </c>
      <c r="V112" s="25">
        <v>0.4</v>
      </c>
      <c r="W112" s="26"/>
      <c r="X112" s="26"/>
      <c r="Y112" s="26"/>
      <c r="Z112" s="26"/>
      <c r="AA112" s="26"/>
      <c r="AB112" s="206"/>
    </row>
    <row r="113" spans="1:28">
      <c r="A113" s="22" t="s">
        <v>411</v>
      </c>
      <c r="B113" s="29" t="s">
        <v>585</v>
      </c>
      <c r="C113" s="25" t="s">
        <v>586</v>
      </c>
      <c r="D113" s="25" t="s">
        <v>789</v>
      </c>
      <c r="E113" s="24" t="s">
        <v>800</v>
      </c>
      <c r="F113" s="24"/>
      <c r="G113" s="24"/>
      <c r="H113" s="207"/>
      <c r="I113" s="207"/>
      <c r="J113" s="25" t="s">
        <v>786</v>
      </c>
      <c r="K113" s="25" t="s">
        <v>769</v>
      </c>
      <c r="L113" s="36" t="s">
        <v>613</v>
      </c>
      <c r="M113" s="35"/>
      <c r="N113" s="35"/>
      <c r="O113" s="72" t="s">
        <v>732</v>
      </c>
      <c r="P113" s="24">
        <v>1</v>
      </c>
      <c r="Q113" s="25" t="s">
        <v>730</v>
      </c>
      <c r="R113" s="25" t="s">
        <v>614</v>
      </c>
      <c r="S113" s="196" t="e">
        <f t="shared" ca="1" si="2"/>
        <v>#NUM!</v>
      </c>
      <c r="T113" s="25">
        <v>5040</v>
      </c>
      <c r="U113" s="25">
        <v>12000</v>
      </c>
      <c r="V113" s="25">
        <v>0.4</v>
      </c>
      <c r="W113" s="26"/>
      <c r="X113" s="26"/>
      <c r="Y113" s="26"/>
      <c r="Z113" s="26"/>
      <c r="AA113" s="26"/>
      <c r="AB113" s="206"/>
    </row>
    <row r="114" spans="1:28" s="217" customFormat="1">
      <c r="A114" s="22" t="s">
        <v>416</v>
      </c>
      <c r="B114" s="26" t="s">
        <v>585</v>
      </c>
      <c r="C114" s="37" t="s">
        <v>586</v>
      </c>
      <c r="D114" s="37" t="s">
        <v>789</v>
      </c>
      <c r="E114" s="37" t="s">
        <v>800</v>
      </c>
      <c r="F114" s="37"/>
      <c r="G114" s="37"/>
      <c r="H114" s="212"/>
      <c r="I114" s="212"/>
      <c r="J114" s="37" t="s">
        <v>786</v>
      </c>
      <c r="K114" s="37" t="s">
        <v>769</v>
      </c>
      <c r="L114" s="218" t="s">
        <v>616</v>
      </c>
      <c r="M114" s="219"/>
      <c r="N114" s="219"/>
      <c r="O114" s="37" t="s">
        <v>617</v>
      </c>
      <c r="P114" s="37">
        <v>1</v>
      </c>
      <c r="Q114" s="37" t="s">
        <v>739</v>
      </c>
      <c r="R114" s="37" t="s">
        <v>618</v>
      </c>
      <c r="S114" s="216" t="e">
        <f t="shared" ca="1" si="2"/>
        <v>#NUM!</v>
      </c>
      <c r="T114" s="37">
        <v>0</v>
      </c>
      <c r="U114" s="37">
        <v>0</v>
      </c>
      <c r="V114" s="37">
        <v>0.4</v>
      </c>
      <c r="W114" s="26"/>
      <c r="X114" s="26"/>
      <c r="Y114" s="26"/>
      <c r="Z114" s="26"/>
      <c r="AA114" s="26"/>
      <c r="AB114" s="206"/>
    </row>
    <row r="115" spans="1:28">
      <c r="A115" s="22" t="s">
        <v>421</v>
      </c>
      <c r="B115" s="29" t="s">
        <v>585</v>
      </c>
      <c r="C115" s="25" t="s">
        <v>586</v>
      </c>
      <c r="D115" s="25" t="s">
        <v>789</v>
      </c>
      <c r="E115" s="24" t="s">
        <v>800</v>
      </c>
      <c r="F115" s="24"/>
      <c r="G115" s="24"/>
      <c r="H115" s="207"/>
      <c r="I115" s="207"/>
      <c r="J115" s="25" t="s">
        <v>786</v>
      </c>
      <c r="K115" s="25" t="s">
        <v>769</v>
      </c>
      <c r="L115" s="36" t="s">
        <v>620</v>
      </c>
      <c r="M115" s="35"/>
      <c r="N115" s="35"/>
      <c r="O115" s="72" t="s">
        <v>733</v>
      </c>
      <c r="P115" s="24">
        <v>1</v>
      </c>
      <c r="Q115" s="25" t="s">
        <v>621</v>
      </c>
      <c r="R115" s="25">
        <v>290561</v>
      </c>
      <c r="S115" s="196" t="e">
        <f t="shared" ca="1" si="2"/>
        <v>#NUM!</v>
      </c>
      <c r="T115" s="25">
        <v>5000</v>
      </c>
      <c r="U115" s="25">
        <v>10000</v>
      </c>
      <c r="V115" s="25">
        <v>0.4</v>
      </c>
      <c r="W115" s="26"/>
      <c r="X115" s="26"/>
      <c r="Y115" s="26"/>
      <c r="Z115" s="26"/>
      <c r="AA115" s="26"/>
      <c r="AB115" s="206"/>
    </row>
    <row r="116" spans="1:28">
      <c r="A116" s="22" t="s">
        <v>426</v>
      </c>
      <c r="B116" s="29" t="s">
        <v>585</v>
      </c>
      <c r="C116" s="25" t="s">
        <v>586</v>
      </c>
      <c r="D116" s="25" t="s">
        <v>789</v>
      </c>
      <c r="E116" s="24" t="s">
        <v>800</v>
      </c>
      <c r="F116" s="24"/>
      <c r="G116" s="24"/>
      <c r="H116" s="207"/>
      <c r="I116" s="207"/>
      <c r="J116" s="25" t="s">
        <v>786</v>
      </c>
      <c r="K116" s="25" t="s">
        <v>769</v>
      </c>
      <c r="L116" s="36" t="s">
        <v>623</v>
      </c>
      <c r="M116" s="35"/>
      <c r="N116" s="35"/>
      <c r="O116" s="72" t="s">
        <v>732</v>
      </c>
      <c r="P116" s="24">
        <v>1</v>
      </c>
      <c r="Q116" s="25" t="s">
        <v>730</v>
      </c>
      <c r="R116" s="25" t="s">
        <v>245</v>
      </c>
      <c r="S116" s="196" t="e">
        <f t="shared" ca="1" si="2"/>
        <v>#NUM!</v>
      </c>
      <c r="T116" s="25">
        <v>5040</v>
      </c>
      <c r="U116" s="25">
        <v>12000</v>
      </c>
      <c r="V116" s="25">
        <v>0.4</v>
      </c>
      <c r="W116" s="26"/>
      <c r="X116" s="26"/>
      <c r="Y116" s="26"/>
      <c r="Z116" s="26"/>
      <c r="AA116" s="26"/>
      <c r="AB116" s="206"/>
    </row>
    <row r="117" spans="1:28">
      <c r="A117" s="22" t="s">
        <v>431</v>
      </c>
      <c r="B117" s="29" t="s">
        <v>625</v>
      </c>
      <c r="C117" s="25" t="s">
        <v>586</v>
      </c>
      <c r="D117" s="25" t="s">
        <v>789</v>
      </c>
      <c r="E117" s="24" t="s">
        <v>800</v>
      </c>
      <c r="F117" s="24"/>
      <c r="G117" s="24"/>
      <c r="H117" s="207"/>
      <c r="I117" s="207"/>
      <c r="J117" s="25" t="s">
        <v>786</v>
      </c>
      <c r="K117" s="25" t="s">
        <v>769</v>
      </c>
      <c r="L117" s="36" t="s">
        <v>787</v>
      </c>
      <c r="M117" s="35"/>
      <c r="N117" s="35"/>
      <c r="O117" s="72" t="s">
        <v>733</v>
      </c>
      <c r="P117" s="24">
        <v>1</v>
      </c>
      <c r="Q117" s="25" t="s">
        <v>791</v>
      </c>
      <c r="R117" s="25"/>
      <c r="S117" s="196" t="e">
        <f t="shared" ca="1" si="2"/>
        <v>#NUM!</v>
      </c>
      <c r="T117" s="25">
        <v>4100</v>
      </c>
      <c r="U117" s="25">
        <v>10000</v>
      </c>
      <c r="V117" s="25">
        <v>0.4</v>
      </c>
      <c r="W117" s="26"/>
      <c r="X117" s="26"/>
      <c r="Y117" s="26"/>
      <c r="Z117" s="26"/>
      <c r="AA117" s="26"/>
      <c r="AB117" s="206"/>
    </row>
    <row r="118" spans="1:28">
      <c r="A118" s="22" t="s">
        <v>436</v>
      </c>
      <c r="B118" s="29" t="s">
        <v>627</v>
      </c>
      <c r="C118" s="25" t="s">
        <v>628</v>
      </c>
      <c r="D118" s="25" t="s">
        <v>790</v>
      </c>
      <c r="E118" s="24" t="s">
        <v>800</v>
      </c>
      <c r="F118" s="25">
        <v>16</v>
      </c>
      <c r="G118" s="24"/>
      <c r="H118" s="207"/>
      <c r="I118" s="207"/>
      <c r="J118" s="25" t="s">
        <v>785</v>
      </c>
      <c r="K118" s="25" t="s">
        <v>770</v>
      </c>
      <c r="L118" s="29" t="s">
        <v>629</v>
      </c>
      <c r="M118" s="29" t="s">
        <v>630</v>
      </c>
      <c r="N118" s="29"/>
      <c r="O118" s="72" t="s">
        <v>732</v>
      </c>
      <c r="P118" s="24">
        <v>1</v>
      </c>
      <c r="Q118" s="25" t="s">
        <v>52</v>
      </c>
      <c r="R118" s="25" t="s">
        <v>631</v>
      </c>
      <c r="S118" s="196" t="e">
        <f t="shared" ca="1" si="2"/>
        <v>#NUM!</v>
      </c>
      <c r="T118" s="37">
        <v>1500</v>
      </c>
      <c r="U118" s="37"/>
      <c r="V118" s="37">
        <v>0.4</v>
      </c>
      <c r="W118" s="97"/>
      <c r="X118" s="97"/>
      <c r="Y118" s="97"/>
      <c r="Z118" s="26"/>
      <c r="AA118" s="26"/>
      <c r="AB118" s="206"/>
    </row>
    <row r="119" spans="1:28" s="9" customFormat="1">
      <c r="A119" s="22" t="s">
        <v>962</v>
      </c>
      <c r="B119" s="23" t="s">
        <v>633</v>
      </c>
      <c r="C119" s="24" t="s">
        <v>634</v>
      </c>
      <c r="D119" s="24" t="s">
        <v>789</v>
      </c>
      <c r="E119" s="24" t="s">
        <v>800</v>
      </c>
      <c r="F119" s="24"/>
      <c r="G119" s="24"/>
      <c r="H119" s="207"/>
      <c r="I119" s="207"/>
      <c r="J119" s="24" t="s">
        <v>785</v>
      </c>
      <c r="K119" s="25" t="s">
        <v>770</v>
      </c>
      <c r="L119" s="23" t="s">
        <v>635</v>
      </c>
      <c r="M119" s="23"/>
      <c r="N119" s="23"/>
      <c r="O119" s="72" t="s">
        <v>732</v>
      </c>
      <c r="P119" s="24">
        <v>1</v>
      </c>
      <c r="Q119" s="25" t="s">
        <v>23</v>
      </c>
      <c r="R119" s="24" t="s">
        <v>636</v>
      </c>
      <c r="S119" s="196" t="e">
        <f t="shared" ca="1" si="2"/>
        <v>#NUM!</v>
      </c>
      <c r="T119" s="30"/>
      <c r="U119" s="30"/>
      <c r="V119" s="30"/>
      <c r="W119" s="26"/>
      <c r="X119" s="26"/>
      <c r="Y119" s="26"/>
      <c r="Z119" s="26"/>
      <c r="AA119" s="26"/>
      <c r="AB119" s="206"/>
    </row>
    <row r="120" spans="1:28">
      <c r="A120" s="22" t="s">
        <v>959</v>
      </c>
      <c r="B120" s="26" t="s">
        <v>638</v>
      </c>
      <c r="C120" s="37" t="s">
        <v>639</v>
      </c>
      <c r="D120" s="37" t="s">
        <v>789</v>
      </c>
      <c r="E120" s="24" t="s">
        <v>800</v>
      </c>
      <c r="F120" s="25">
        <v>16</v>
      </c>
      <c r="G120" s="24" t="s">
        <v>1124</v>
      </c>
      <c r="H120" s="207">
        <v>42028</v>
      </c>
      <c r="I120" s="207">
        <v>42575</v>
      </c>
      <c r="J120" s="37" t="s">
        <v>785</v>
      </c>
      <c r="K120" s="25" t="s">
        <v>770</v>
      </c>
      <c r="L120" s="26" t="s">
        <v>640</v>
      </c>
      <c r="M120" s="26"/>
      <c r="N120" s="26"/>
      <c r="O120" s="72" t="s">
        <v>733</v>
      </c>
      <c r="P120" s="24">
        <v>1</v>
      </c>
      <c r="Q120" s="24" t="s">
        <v>271</v>
      </c>
      <c r="R120" s="37">
        <v>13837</v>
      </c>
      <c r="S120" s="196">
        <f t="shared" ca="1" si="2"/>
        <v>2</v>
      </c>
      <c r="T120" s="25">
        <v>800</v>
      </c>
      <c r="U120" s="25">
        <v>0</v>
      </c>
      <c r="V120" s="25">
        <v>0.4</v>
      </c>
      <c r="W120" s="97"/>
      <c r="X120" s="97"/>
      <c r="Y120" s="97"/>
      <c r="Z120" s="26"/>
      <c r="AA120" s="26"/>
      <c r="AB120" s="206"/>
    </row>
    <row r="121" spans="1:28">
      <c r="A121" s="22" t="s">
        <v>448</v>
      </c>
      <c r="B121" s="29" t="s">
        <v>642</v>
      </c>
      <c r="C121" s="25" t="s">
        <v>643</v>
      </c>
      <c r="D121" s="25" t="s">
        <v>790</v>
      </c>
      <c r="E121" s="24" t="s">
        <v>800</v>
      </c>
      <c r="F121" s="24"/>
      <c r="G121" s="24"/>
      <c r="H121" s="207"/>
      <c r="I121" s="207"/>
      <c r="J121" s="25" t="s">
        <v>785</v>
      </c>
      <c r="K121" s="25" t="s">
        <v>770</v>
      </c>
      <c r="L121" s="29" t="s">
        <v>644</v>
      </c>
      <c r="M121" s="29"/>
      <c r="N121" s="29"/>
      <c r="O121" s="72" t="s">
        <v>732</v>
      </c>
      <c r="P121" s="24">
        <v>1</v>
      </c>
      <c r="Q121" s="25" t="s">
        <v>730</v>
      </c>
      <c r="R121" s="25" t="s">
        <v>645</v>
      </c>
      <c r="S121" s="196" t="e">
        <f t="shared" ca="1" si="2"/>
        <v>#NUM!</v>
      </c>
      <c r="T121" s="30"/>
      <c r="U121" s="30"/>
      <c r="V121" s="30"/>
      <c r="W121" s="97"/>
      <c r="X121" s="26"/>
      <c r="Y121" s="26"/>
      <c r="Z121" s="26"/>
      <c r="AA121" s="26"/>
      <c r="AB121" s="206"/>
    </row>
    <row r="122" spans="1:28">
      <c r="A122" s="22" t="s">
        <v>955</v>
      </c>
      <c r="B122" s="29" t="s">
        <v>652</v>
      </c>
      <c r="C122" s="25" t="s">
        <v>653</v>
      </c>
      <c r="D122" s="25" t="s">
        <v>789</v>
      </c>
      <c r="E122" s="24" t="s">
        <v>800</v>
      </c>
      <c r="F122" s="24"/>
      <c r="G122" s="24"/>
      <c r="H122" s="207"/>
      <c r="I122" s="207"/>
      <c r="J122" s="25" t="s">
        <v>785</v>
      </c>
      <c r="K122" s="25" t="s">
        <v>770</v>
      </c>
      <c r="L122" s="29" t="s">
        <v>654</v>
      </c>
      <c r="M122" s="29"/>
      <c r="N122" s="29"/>
      <c r="O122" s="72" t="s">
        <v>732</v>
      </c>
      <c r="P122" s="24">
        <v>1</v>
      </c>
      <c r="Q122" s="25" t="s">
        <v>730</v>
      </c>
      <c r="R122" s="25" t="s">
        <v>655</v>
      </c>
      <c r="S122" s="196" t="e">
        <f t="shared" ca="1" si="2"/>
        <v>#NUM!</v>
      </c>
      <c r="T122" s="25">
        <v>4200</v>
      </c>
      <c r="U122" s="25">
        <v>10000</v>
      </c>
      <c r="V122" s="25">
        <v>0.4</v>
      </c>
      <c r="W122" s="26"/>
      <c r="X122" s="26"/>
      <c r="Y122" s="26"/>
      <c r="Z122" s="26"/>
      <c r="AA122" s="26"/>
      <c r="AB122" s="206"/>
    </row>
    <row r="123" spans="1:28">
      <c r="A123" s="22" t="s">
        <v>953</v>
      </c>
      <c r="B123" s="29" t="s">
        <v>652</v>
      </c>
      <c r="C123" s="25" t="s">
        <v>653</v>
      </c>
      <c r="D123" s="25" t="s">
        <v>789</v>
      </c>
      <c r="E123" s="24" t="s">
        <v>800</v>
      </c>
      <c r="F123" s="24"/>
      <c r="G123" s="24"/>
      <c r="H123" s="207"/>
      <c r="I123" s="207"/>
      <c r="J123" s="25" t="s">
        <v>785</v>
      </c>
      <c r="K123" s="25" t="s">
        <v>770</v>
      </c>
      <c r="L123" s="29" t="s">
        <v>654</v>
      </c>
      <c r="M123" s="29"/>
      <c r="N123" s="29"/>
      <c r="O123" s="72" t="s">
        <v>733</v>
      </c>
      <c r="P123" s="24">
        <v>1</v>
      </c>
      <c r="Q123" s="25" t="s">
        <v>791</v>
      </c>
      <c r="R123" s="31" t="s">
        <v>657</v>
      </c>
      <c r="S123" s="196" t="e">
        <f t="shared" ca="1" si="2"/>
        <v>#NUM!</v>
      </c>
      <c r="T123" s="25">
        <v>2800</v>
      </c>
      <c r="U123" s="25">
        <v>5000</v>
      </c>
      <c r="V123" s="25">
        <v>0.4</v>
      </c>
      <c r="W123" s="26"/>
      <c r="X123" s="26"/>
      <c r="Y123" s="26"/>
      <c r="Z123" s="26"/>
      <c r="AA123" s="26"/>
      <c r="AB123" s="206"/>
    </row>
    <row r="124" spans="1:28">
      <c r="A124" s="22" t="s">
        <v>450</v>
      </c>
      <c r="B124" s="29" t="s">
        <v>659</v>
      </c>
      <c r="C124" s="25" t="s">
        <v>660</v>
      </c>
      <c r="D124" s="25" t="s">
        <v>789</v>
      </c>
      <c r="E124" s="24" t="s">
        <v>800</v>
      </c>
      <c r="F124" s="24"/>
      <c r="G124" s="24"/>
      <c r="H124" s="207"/>
      <c r="I124" s="207"/>
      <c r="J124" s="25" t="s">
        <v>785</v>
      </c>
      <c r="K124" s="25" t="s">
        <v>770</v>
      </c>
      <c r="L124" s="29" t="s">
        <v>661</v>
      </c>
      <c r="M124" s="29"/>
      <c r="N124" s="29"/>
      <c r="O124" s="72" t="s">
        <v>732</v>
      </c>
      <c r="P124" s="24">
        <v>1</v>
      </c>
      <c r="Q124" s="25" t="s">
        <v>23</v>
      </c>
      <c r="R124" s="25" t="s">
        <v>662</v>
      </c>
      <c r="S124" s="196" t="e">
        <f t="shared" ca="1" si="2"/>
        <v>#NUM!</v>
      </c>
      <c r="T124" s="25">
        <v>1950</v>
      </c>
      <c r="U124" s="25">
        <v>3000</v>
      </c>
      <c r="V124" s="25">
        <v>0.35</v>
      </c>
      <c r="W124" s="26"/>
      <c r="X124" s="26"/>
      <c r="Y124" s="26"/>
      <c r="Z124" s="26"/>
      <c r="AA124" s="26"/>
      <c r="AB124" s="206"/>
    </row>
    <row r="125" spans="1:28">
      <c r="A125" s="22" t="s">
        <v>452</v>
      </c>
      <c r="B125" s="29" t="s">
        <v>664</v>
      </c>
      <c r="C125" s="25" t="s">
        <v>665</v>
      </c>
      <c r="D125" s="25" t="s">
        <v>789</v>
      </c>
      <c r="E125" s="25" t="s">
        <v>799</v>
      </c>
      <c r="F125" s="25"/>
      <c r="G125" s="25"/>
      <c r="H125" s="210"/>
      <c r="I125" s="210"/>
      <c r="J125" s="25" t="s">
        <v>785</v>
      </c>
      <c r="K125" s="25" t="s">
        <v>770</v>
      </c>
      <c r="L125" s="36" t="s">
        <v>666</v>
      </c>
      <c r="M125" s="29"/>
      <c r="N125" s="29"/>
      <c r="O125" s="72" t="s">
        <v>732</v>
      </c>
      <c r="P125" s="24">
        <v>1</v>
      </c>
      <c r="Q125" s="25" t="s">
        <v>730</v>
      </c>
      <c r="R125" s="25" t="s">
        <v>667</v>
      </c>
      <c r="S125" s="196" t="e">
        <f t="shared" ca="1" si="2"/>
        <v>#NUM!</v>
      </c>
      <c r="T125" s="25">
        <v>0</v>
      </c>
      <c r="U125" s="25">
        <v>0</v>
      </c>
      <c r="V125" s="25">
        <v>0.3</v>
      </c>
      <c r="W125" s="97"/>
      <c r="X125" s="26"/>
      <c r="Y125" s="26"/>
      <c r="Z125" s="26"/>
      <c r="AA125" s="26"/>
      <c r="AB125" s="206"/>
    </row>
    <row r="126" spans="1:28">
      <c r="A126" s="22" t="s">
        <v>457</v>
      </c>
      <c r="B126" s="29" t="s">
        <v>664</v>
      </c>
      <c r="C126" s="25" t="s">
        <v>665</v>
      </c>
      <c r="D126" s="25" t="s">
        <v>789</v>
      </c>
      <c r="E126" s="25" t="s">
        <v>799</v>
      </c>
      <c r="F126" s="25"/>
      <c r="G126" s="25"/>
      <c r="H126" s="210"/>
      <c r="I126" s="210"/>
      <c r="J126" s="25" t="s">
        <v>785</v>
      </c>
      <c r="K126" s="25" t="s">
        <v>770</v>
      </c>
      <c r="L126" s="36" t="s">
        <v>666</v>
      </c>
      <c r="M126" s="29"/>
      <c r="N126" s="29"/>
      <c r="O126" s="72" t="s">
        <v>732</v>
      </c>
      <c r="P126" s="24">
        <v>1</v>
      </c>
      <c r="Q126" s="25" t="s">
        <v>730</v>
      </c>
      <c r="R126" s="25" t="s">
        <v>669</v>
      </c>
      <c r="S126" s="196" t="e">
        <f t="shared" ca="1" si="2"/>
        <v>#NUM!</v>
      </c>
      <c r="T126" s="25">
        <v>0</v>
      </c>
      <c r="U126" s="25">
        <v>0</v>
      </c>
      <c r="V126" s="25">
        <v>0.3</v>
      </c>
      <c r="W126" s="97"/>
      <c r="X126" s="26"/>
      <c r="Y126" s="26"/>
      <c r="Z126" s="26"/>
      <c r="AA126" s="26"/>
      <c r="AB126" s="206"/>
    </row>
    <row r="127" spans="1:28">
      <c r="A127" s="22" t="s">
        <v>948</v>
      </c>
      <c r="B127" s="29" t="s">
        <v>664</v>
      </c>
      <c r="C127" s="25" t="s">
        <v>665</v>
      </c>
      <c r="D127" s="25" t="s">
        <v>789</v>
      </c>
      <c r="E127" s="25" t="s">
        <v>799</v>
      </c>
      <c r="F127" s="25"/>
      <c r="G127" s="25"/>
      <c r="H127" s="210"/>
      <c r="I127" s="210"/>
      <c r="J127" s="25" t="s">
        <v>785</v>
      </c>
      <c r="K127" s="25" t="s">
        <v>770</v>
      </c>
      <c r="L127" s="36" t="s">
        <v>666</v>
      </c>
      <c r="M127" s="29"/>
      <c r="N127" s="29"/>
      <c r="O127" s="72" t="s">
        <v>732</v>
      </c>
      <c r="P127" s="24">
        <v>1</v>
      </c>
      <c r="Q127" s="25" t="s">
        <v>730</v>
      </c>
      <c r="R127" s="25" t="s">
        <v>671</v>
      </c>
      <c r="S127" s="196" t="e">
        <f t="shared" ca="1" si="2"/>
        <v>#NUM!</v>
      </c>
      <c r="T127" s="25">
        <v>0</v>
      </c>
      <c r="U127" s="25">
        <v>0</v>
      </c>
      <c r="V127" s="25">
        <v>0.3</v>
      </c>
      <c r="W127" s="97"/>
      <c r="X127" s="26"/>
      <c r="Y127" s="26"/>
      <c r="Z127" s="26"/>
      <c r="AA127" s="26"/>
      <c r="AB127" s="206"/>
    </row>
    <row r="128" spans="1:28">
      <c r="A128" s="22" t="s">
        <v>466</v>
      </c>
      <c r="B128" s="29" t="s">
        <v>664</v>
      </c>
      <c r="C128" s="25" t="s">
        <v>665</v>
      </c>
      <c r="D128" s="25" t="s">
        <v>789</v>
      </c>
      <c r="E128" s="25" t="s">
        <v>799</v>
      </c>
      <c r="F128" s="25"/>
      <c r="G128" s="25"/>
      <c r="H128" s="210"/>
      <c r="I128" s="210"/>
      <c r="J128" s="25" t="s">
        <v>785</v>
      </c>
      <c r="K128" s="25" t="s">
        <v>770</v>
      </c>
      <c r="L128" s="36" t="s">
        <v>666</v>
      </c>
      <c r="M128" s="29"/>
      <c r="N128" s="29"/>
      <c r="O128" s="72" t="s">
        <v>732</v>
      </c>
      <c r="P128" s="24">
        <v>1</v>
      </c>
      <c r="Q128" s="25" t="s">
        <v>730</v>
      </c>
      <c r="R128" s="25" t="s">
        <v>673</v>
      </c>
      <c r="S128" s="196" t="e">
        <f t="shared" ca="1" si="2"/>
        <v>#NUM!</v>
      </c>
      <c r="T128" s="25">
        <v>0</v>
      </c>
      <c r="U128" s="25">
        <v>0</v>
      </c>
      <c r="V128" s="25">
        <v>0.3</v>
      </c>
      <c r="W128" s="97"/>
      <c r="X128" s="26"/>
      <c r="Y128" s="26"/>
      <c r="Z128" s="26"/>
      <c r="AA128" s="26"/>
      <c r="AB128" s="206"/>
    </row>
    <row r="129" spans="1:28">
      <c r="A129" s="22" t="s">
        <v>467</v>
      </c>
      <c r="B129" s="29" t="s">
        <v>664</v>
      </c>
      <c r="C129" s="25" t="s">
        <v>665</v>
      </c>
      <c r="D129" s="25" t="s">
        <v>789</v>
      </c>
      <c r="E129" s="25" t="s">
        <v>799</v>
      </c>
      <c r="F129" s="25"/>
      <c r="G129" s="25"/>
      <c r="H129" s="210"/>
      <c r="I129" s="210"/>
      <c r="J129" s="25" t="s">
        <v>785</v>
      </c>
      <c r="K129" s="25" t="s">
        <v>770</v>
      </c>
      <c r="L129" s="36" t="s">
        <v>666</v>
      </c>
      <c r="M129" s="29"/>
      <c r="N129" s="29"/>
      <c r="O129" s="72" t="s">
        <v>732</v>
      </c>
      <c r="P129" s="24">
        <v>1</v>
      </c>
      <c r="Q129" s="25" t="s">
        <v>730</v>
      </c>
      <c r="R129" s="25" t="s">
        <v>675</v>
      </c>
      <c r="S129" s="196" t="e">
        <f t="shared" ca="1" si="2"/>
        <v>#NUM!</v>
      </c>
      <c r="T129" s="25">
        <v>0</v>
      </c>
      <c r="U129" s="25">
        <v>0</v>
      </c>
      <c r="V129" s="25">
        <v>0.3</v>
      </c>
      <c r="W129" s="97"/>
      <c r="X129" s="26"/>
      <c r="Y129" s="26"/>
      <c r="Z129" s="26"/>
      <c r="AA129" s="26"/>
      <c r="AB129" s="206"/>
    </row>
    <row r="130" spans="1:28">
      <c r="A130" s="22" t="s">
        <v>944</v>
      </c>
      <c r="B130" s="29" t="s">
        <v>677</v>
      </c>
      <c r="C130" s="25" t="s">
        <v>678</v>
      </c>
      <c r="D130" s="25" t="s">
        <v>789</v>
      </c>
      <c r="E130" s="25" t="s">
        <v>800</v>
      </c>
      <c r="F130" s="25"/>
      <c r="G130" s="25"/>
      <c r="H130" s="210"/>
      <c r="I130" s="210"/>
      <c r="J130" s="25" t="s">
        <v>786</v>
      </c>
      <c r="K130" s="25" t="s">
        <v>769</v>
      </c>
      <c r="L130" s="29" t="s">
        <v>679</v>
      </c>
      <c r="M130" s="29"/>
      <c r="N130" s="29"/>
      <c r="O130" s="72" t="s">
        <v>732</v>
      </c>
      <c r="P130" s="24">
        <v>1</v>
      </c>
      <c r="Q130" s="25" t="s">
        <v>23</v>
      </c>
      <c r="R130" s="25" t="s">
        <v>680</v>
      </c>
      <c r="S130" s="196" t="e">
        <f t="shared" ca="1" si="2"/>
        <v>#NUM!</v>
      </c>
      <c r="T130" s="25">
        <v>2400</v>
      </c>
      <c r="U130" s="25">
        <v>4000</v>
      </c>
      <c r="V130" s="25">
        <v>0.4</v>
      </c>
      <c r="W130" s="26"/>
      <c r="X130" s="26"/>
      <c r="Y130" s="26"/>
      <c r="Z130" s="26"/>
      <c r="AA130" s="26"/>
      <c r="AB130" s="206"/>
    </row>
    <row r="131" spans="1:28">
      <c r="A131" s="22" t="s">
        <v>472</v>
      </c>
      <c r="B131" s="29" t="s">
        <v>682</v>
      </c>
      <c r="C131" s="25" t="s">
        <v>683</v>
      </c>
      <c r="D131" s="25" t="s">
        <v>789</v>
      </c>
      <c r="E131" s="25" t="s">
        <v>800</v>
      </c>
      <c r="F131" s="25">
        <v>16</v>
      </c>
      <c r="G131" s="25"/>
      <c r="H131" s="210"/>
      <c r="I131" s="210"/>
      <c r="J131" s="25" t="s">
        <v>785</v>
      </c>
      <c r="K131" s="25" t="s">
        <v>770</v>
      </c>
      <c r="L131" s="36" t="s">
        <v>684</v>
      </c>
      <c r="M131" s="36"/>
      <c r="N131" s="36"/>
      <c r="O131" s="72" t="s">
        <v>732</v>
      </c>
      <c r="P131" s="24">
        <v>1</v>
      </c>
      <c r="Q131" s="25" t="s">
        <v>730</v>
      </c>
      <c r="R131" s="25" t="s">
        <v>685</v>
      </c>
      <c r="S131" s="196" t="e">
        <f t="shared" ca="1" si="2"/>
        <v>#NUM!</v>
      </c>
      <c r="T131" s="25">
        <v>4500</v>
      </c>
      <c r="U131" s="25">
        <v>10000</v>
      </c>
      <c r="V131" s="25">
        <v>0.45</v>
      </c>
      <c r="W131" s="26"/>
      <c r="X131" s="26"/>
      <c r="Y131" s="26"/>
      <c r="Z131" s="26"/>
      <c r="AA131" s="26"/>
      <c r="AB131" s="206"/>
    </row>
    <row r="132" spans="1:28">
      <c r="A132" s="22" t="s">
        <v>477</v>
      </c>
      <c r="B132" s="83" t="s">
        <v>682</v>
      </c>
      <c r="C132" s="84" t="s">
        <v>683</v>
      </c>
      <c r="D132" s="84" t="s">
        <v>789</v>
      </c>
      <c r="E132" s="84" t="s">
        <v>800</v>
      </c>
      <c r="F132" s="84">
        <v>16</v>
      </c>
      <c r="G132" s="84"/>
      <c r="H132" s="213"/>
      <c r="I132" s="213"/>
      <c r="J132" s="84" t="s">
        <v>785</v>
      </c>
      <c r="K132" s="84" t="s">
        <v>770</v>
      </c>
      <c r="L132" s="85" t="s">
        <v>684</v>
      </c>
      <c r="M132" s="85"/>
      <c r="N132" s="85"/>
      <c r="O132" s="86" t="s">
        <v>732</v>
      </c>
      <c r="P132" s="87">
        <v>1</v>
      </c>
      <c r="Q132" s="84" t="s">
        <v>23</v>
      </c>
      <c r="R132" s="84" t="s">
        <v>687</v>
      </c>
      <c r="S132" s="196" t="e">
        <f t="shared" ca="1" si="2"/>
        <v>#NUM!</v>
      </c>
      <c r="T132" s="84">
        <f>0.75*3000</f>
        <v>2250</v>
      </c>
      <c r="U132" s="84">
        <v>3000</v>
      </c>
      <c r="V132" s="84">
        <v>0.35</v>
      </c>
      <c r="W132" s="88"/>
      <c r="X132" s="88"/>
      <c r="Y132" s="88"/>
      <c r="Z132" s="88"/>
      <c r="AA132" s="88"/>
      <c r="AB132" s="206"/>
    </row>
    <row r="133" spans="1:28" s="3" customFormat="1">
      <c r="A133" s="22" t="s">
        <v>482</v>
      </c>
      <c r="B133" s="29" t="s">
        <v>689</v>
      </c>
      <c r="C133" s="25" t="s">
        <v>690</v>
      </c>
      <c r="D133" s="25" t="s">
        <v>789</v>
      </c>
      <c r="E133" s="25" t="s">
        <v>800</v>
      </c>
      <c r="F133" s="25"/>
      <c r="G133" s="25"/>
      <c r="H133" s="210"/>
      <c r="I133" s="210"/>
      <c r="J133" s="25" t="s">
        <v>785</v>
      </c>
      <c r="K133" s="25" t="s">
        <v>770</v>
      </c>
      <c r="L133" s="29" t="s">
        <v>691</v>
      </c>
      <c r="M133" s="29"/>
      <c r="N133" s="29"/>
      <c r="O133" s="72" t="s">
        <v>732</v>
      </c>
      <c r="P133" s="24">
        <v>1</v>
      </c>
      <c r="Q133" s="25" t="s">
        <v>23</v>
      </c>
      <c r="R133" s="25" t="s">
        <v>692</v>
      </c>
      <c r="S133" s="196" t="e">
        <f t="shared" ca="1" si="2"/>
        <v>#NUM!</v>
      </c>
      <c r="T133" s="25">
        <v>2000</v>
      </c>
      <c r="U133" s="25">
        <v>2500</v>
      </c>
      <c r="V133" s="25">
        <v>0.4</v>
      </c>
      <c r="W133" s="26"/>
      <c r="X133" s="26"/>
      <c r="Y133" s="26"/>
      <c r="Z133" s="26"/>
      <c r="AA133" s="26"/>
      <c r="AB133" s="206"/>
    </row>
    <row r="134" spans="1:28" s="3" customFormat="1">
      <c r="A134" s="22" t="s">
        <v>487</v>
      </c>
      <c r="B134" s="29" t="s">
        <v>694</v>
      </c>
      <c r="C134" s="25" t="s">
        <v>695</v>
      </c>
      <c r="D134" s="25" t="s">
        <v>790</v>
      </c>
      <c r="E134" s="25" t="s">
        <v>800</v>
      </c>
      <c r="F134" s="25"/>
      <c r="G134" s="25"/>
      <c r="H134" s="210"/>
      <c r="I134" s="210"/>
      <c r="J134" s="25" t="s">
        <v>785</v>
      </c>
      <c r="K134" s="25" t="s">
        <v>770</v>
      </c>
      <c r="L134" s="29" t="s">
        <v>696</v>
      </c>
      <c r="M134" s="29"/>
      <c r="N134" s="29"/>
      <c r="O134" s="72" t="s">
        <v>732</v>
      </c>
      <c r="P134" s="24">
        <v>1</v>
      </c>
      <c r="Q134" s="25" t="s">
        <v>23</v>
      </c>
      <c r="R134" s="25" t="s">
        <v>697</v>
      </c>
      <c r="S134" s="196" t="e">
        <f t="shared" ca="1" si="2"/>
        <v>#NUM!</v>
      </c>
      <c r="T134" s="37">
        <v>1800</v>
      </c>
      <c r="U134" s="37">
        <v>2500</v>
      </c>
      <c r="V134" s="37">
        <v>0.4</v>
      </c>
      <c r="W134" s="26"/>
      <c r="X134" s="26"/>
      <c r="Y134" s="26"/>
      <c r="Z134" s="26"/>
      <c r="AA134" s="26"/>
      <c r="AB134" s="206"/>
    </row>
    <row r="135" spans="1:28">
      <c r="A135" s="22" t="s">
        <v>492</v>
      </c>
      <c r="B135" s="91" t="s">
        <v>699</v>
      </c>
      <c r="C135" s="92" t="s">
        <v>700</v>
      </c>
      <c r="D135" s="92" t="s">
        <v>789</v>
      </c>
      <c r="E135" s="92" t="s">
        <v>800</v>
      </c>
      <c r="F135" s="92"/>
      <c r="G135" s="92"/>
      <c r="H135" s="214"/>
      <c r="I135" s="214"/>
      <c r="J135" s="92" t="s">
        <v>785</v>
      </c>
      <c r="K135" s="92" t="s">
        <v>770</v>
      </c>
      <c r="L135" s="91" t="s">
        <v>701</v>
      </c>
      <c r="M135" s="91"/>
      <c r="N135" s="91"/>
      <c r="O135" s="92" t="s">
        <v>734</v>
      </c>
      <c r="P135" s="93">
        <v>1</v>
      </c>
      <c r="Q135" s="92" t="s">
        <v>515</v>
      </c>
      <c r="R135" s="92" t="s">
        <v>702</v>
      </c>
      <c r="S135" s="196" t="e">
        <f t="shared" ca="1" si="2"/>
        <v>#NUM!</v>
      </c>
      <c r="T135" s="92">
        <v>1000</v>
      </c>
      <c r="U135" s="92">
        <v>0</v>
      </c>
      <c r="V135" s="92">
        <v>0.4</v>
      </c>
      <c r="W135" s="94"/>
      <c r="X135" s="94"/>
      <c r="Y135" s="94"/>
      <c r="Z135" s="94"/>
      <c r="AA135" s="94"/>
      <c r="AB135" s="206"/>
    </row>
    <row r="136" spans="1:28">
      <c r="A136" s="22" t="s">
        <v>934</v>
      </c>
      <c r="B136" s="29" t="s">
        <v>704</v>
      </c>
      <c r="C136" s="25" t="s">
        <v>705</v>
      </c>
      <c r="D136" s="25" t="s">
        <v>789</v>
      </c>
      <c r="E136" s="24" t="s">
        <v>800</v>
      </c>
      <c r="F136" s="25">
        <v>16</v>
      </c>
      <c r="G136" s="24" t="s">
        <v>1132</v>
      </c>
      <c r="H136" s="207">
        <v>21596</v>
      </c>
      <c r="I136" s="207">
        <v>42916</v>
      </c>
      <c r="J136" s="25" t="s">
        <v>785</v>
      </c>
      <c r="K136" s="25" t="s">
        <v>770</v>
      </c>
      <c r="L136" s="29" t="s">
        <v>706</v>
      </c>
      <c r="M136" s="29"/>
      <c r="N136" s="29"/>
      <c r="O136" s="72" t="s">
        <v>733</v>
      </c>
      <c r="P136" s="24">
        <v>1</v>
      </c>
      <c r="Q136" s="25" t="s">
        <v>231</v>
      </c>
      <c r="R136" s="25">
        <v>321725</v>
      </c>
      <c r="S136" s="196">
        <f t="shared" ca="1" si="2"/>
        <v>13</v>
      </c>
      <c r="T136" s="25">
        <v>1400</v>
      </c>
      <c r="U136" s="25">
        <v>0</v>
      </c>
      <c r="V136" s="25">
        <v>0.3</v>
      </c>
      <c r="W136" s="97"/>
      <c r="X136" s="97"/>
      <c r="Y136" s="26"/>
      <c r="Z136" s="26"/>
      <c r="AA136" s="26"/>
      <c r="AB136" s="206"/>
    </row>
    <row r="137" spans="1:28">
      <c r="A137" s="22" t="s">
        <v>501</v>
      </c>
      <c r="B137" s="29" t="s">
        <v>704</v>
      </c>
      <c r="C137" s="25" t="s">
        <v>708</v>
      </c>
      <c r="D137" s="25" t="s">
        <v>789</v>
      </c>
      <c r="E137" s="24" t="s">
        <v>800</v>
      </c>
      <c r="F137" s="25">
        <v>16</v>
      </c>
      <c r="G137" s="24" t="s">
        <v>1135</v>
      </c>
      <c r="H137" s="207">
        <v>42415</v>
      </c>
      <c r="I137" s="207">
        <v>43145</v>
      </c>
      <c r="J137" s="25" t="s">
        <v>785</v>
      </c>
      <c r="K137" s="25" t="s">
        <v>770</v>
      </c>
      <c r="L137" s="29" t="s">
        <v>709</v>
      </c>
      <c r="M137" s="29"/>
      <c r="N137" s="29"/>
      <c r="O137" s="72" t="s">
        <v>733</v>
      </c>
      <c r="P137" s="24">
        <v>1</v>
      </c>
      <c r="Q137" s="25" t="s">
        <v>231</v>
      </c>
      <c r="R137" s="25">
        <v>322386</v>
      </c>
      <c r="S137" s="196">
        <f t="shared" ca="1" si="2"/>
        <v>21</v>
      </c>
      <c r="T137" s="25">
        <v>1400</v>
      </c>
      <c r="U137" s="25">
        <v>0</v>
      </c>
      <c r="V137" s="25">
        <v>0.3</v>
      </c>
      <c r="W137" s="97"/>
      <c r="X137" s="97"/>
      <c r="Y137" s="26"/>
      <c r="Z137" s="26"/>
      <c r="AA137" s="26"/>
      <c r="AB137" s="206"/>
    </row>
    <row r="138" spans="1:28">
      <c r="A138" s="22" t="s">
        <v>502</v>
      </c>
      <c r="B138" s="29" t="s">
        <v>711</v>
      </c>
      <c r="C138" s="25" t="s">
        <v>712</v>
      </c>
      <c r="D138" s="25" t="s">
        <v>789</v>
      </c>
      <c r="E138" s="25" t="s">
        <v>799</v>
      </c>
      <c r="F138" s="25"/>
      <c r="G138" s="25"/>
      <c r="H138" s="210"/>
      <c r="I138" s="210"/>
      <c r="J138" s="25" t="s">
        <v>785</v>
      </c>
      <c r="K138" s="25" t="s">
        <v>770</v>
      </c>
      <c r="L138" s="29" t="s">
        <v>713</v>
      </c>
      <c r="M138" s="29"/>
      <c r="N138" s="29"/>
      <c r="O138" s="72" t="s">
        <v>733</v>
      </c>
      <c r="P138" s="24">
        <v>1</v>
      </c>
      <c r="Q138" s="25" t="s">
        <v>621</v>
      </c>
      <c r="R138" s="25">
        <v>290264</v>
      </c>
      <c r="S138" s="196" t="e">
        <f t="shared" ca="1" si="2"/>
        <v>#NUM!</v>
      </c>
      <c r="T138" s="70">
        <v>0</v>
      </c>
      <c r="U138" s="70">
        <v>0</v>
      </c>
      <c r="V138" s="70">
        <v>0.3</v>
      </c>
      <c r="W138" s="26"/>
      <c r="X138" s="26"/>
      <c r="Y138" s="26"/>
      <c r="Z138" s="26"/>
      <c r="AA138" s="26"/>
      <c r="AB138" s="206"/>
    </row>
    <row r="139" spans="1:28">
      <c r="A139" s="22" t="s">
        <v>507</v>
      </c>
      <c r="B139" s="29" t="s">
        <v>715</v>
      </c>
      <c r="C139" s="25" t="s">
        <v>716</v>
      </c>
      <c r="D139" s="25" t="s">
        <v>789</v>
      </c>
      <c r="E139" s="25" t="s">
        <v>800</v>
      </c>
      <c r="F139" s="25">
        <v>16</v>
      </c>
      <c r="G139" s="25" t="s">
        <v>1143</v>
      </c>
      <c r="H139" s="210">
        <v>42431</v>
      </c>
      <c r="I139" s="210">
        <v>43159</v>
      </c>
      <c r="J139" s="25" t="s">
        <v>785</v>
      </c>
      <c r="K139" s="25" t="s">
        <v>770</v>
      </c>
      <c r="L139" s="29" t="s">
        <v>717</v>
      </c>
      <c r="M139" s="29"/>
      <c r="N139" s="29"/>
      <c r="O139" s="72" t="s">
        <v>733</v>
      </c>
      <c r="P139" s="24">
        <v>1</v>
      </c>
      <c r="Q139" s="25" t="s">
        <v>791</v>
      </c>
      <c r="R139" s="31" t="s">
        <v>718</v>
      </c>
      <c r="S139" s="196">
        <f t="shared" ca="1" si="2"/>
        <v>21</v>
      </c>
      <c r="T139" s="25">
        <v>2500</v>
      </c>
      <c r="U139" s="25">
        <v>5000</v>
      </c>
      <c r="V139" s="25">
        <v>0.3</v>
      </c>
      <c r="W139" s="97"/>
      <c r="X139" s="97"/>
      <c r="Y139" s="97"/>
      <c r="Z139" s="26"/>
      <c r="AA139" s="26"/>
      <c r="AB139" s="206"/>
    </row>
    <row r="140" spans="1:28">
      <c r="A140" s="22" t="s">
        <v>929</v>
      </c>
      <c r="B140" s="29" t="s">
        <v>720</v>
      </c>
      <c r="C140" s="25" t="s">
        <v>721</v>
      </c>
      <c r="D140" s="25" t="s">
        <v>789</v>
      </c>
      <c r="E140" s="25" t="s">
        <v>800</v>
      </c>
      <c r="F140" s="25">
        <v>15</v>
      </c>
      <c r="G140" s="25"/>
      <c r="H140" s="210"/>
      <c r="I140" s="210"/>
      <c r="J140" s="25" t="s">
        <v>785</v>
      </c>
      <c r="K140" s="25" t="s">
        <v>770</v>
      </c>
      <c r="L140" s="29" t="s">
        <v>722</v>
      </c>
      <c r="M140" s="29"/>
      <c r="N140" s="29"/>
      <c r="O140" s="72" t="s">
        <v>732</v>
      </c>
      <c r="P140" s="24">
        <v>1</v>
      </c>
      <c r="Q140" s="25" t="s">
        <v>730</v>
      </c>
      <c r="R140" s="25" t="s">
        <v>723</v>
      </c>
      <c r="S140" s="196" t="e">
        <f t="shared" ca="1" si="2"/>
        <v>#NUM!</v>
      </c>
      <c r="T140" s="25">
        <v>2800</v>
      </c>
      <c r="U140" s="25">
        <v>5000</v>
      </c>
      <c r="V140" s="25">
        <v>0.3</v>
      </c>
      <c r="W140" s="97"/>
      <c r="X140" s="26"/>
      <c r="Y140" s="26"/>
      <c r="Z140" s="26"/>
      <c r="AA140" s="26"/>
      <c r="AB140" s="206"/>
    </row>
    <row r="141" spans="1:28">
      <c r="A141" s="22" t="s">
        <v>926</v>
      </c>
      <c r="B141" s="29" t="s">
        <v>725</v>
      </c>
      <c r="C141" s="25" t="s">
        <v>726</v>
      </c>
      <c r="D141" s="25" t="s">
        <v>789</v>
      </c>
      <c r="E141" s="25" t="s">
        <v>800</v>
      </c>
      <c r="F141" s="25">
        <v>15</v>
      </c>
      <c r="G141" s="25"/>
      <c r="H141" s="210"/>
      <c r="I141" s="210"/>
      <c r="J141" s="25" t="s">
        <v>786</v>
      </c>
      <c r="K141" s="25" t="s">
        <v>769</v>
      </c>
      <c r="L141" s="29" t="s">
        <v>727</v>
      </c>
      <c r="M141" s="29"/>
      <c r="N141" s="29"/>
      <c r="O141" s="72" t="s">
        <v>617</v>
      </c>
      <c r="P141" s="24">
        <v>1</v>
      </c>
      <c r="Q141" s="25" t="s">
        <v>738</v>
      </c>
      <c r="R141" s="25" t="s">
        <v>728</v>
      </c>
      <c r="S141" s="196" t="e">
        <f t="shared" ca="1" si="2"/>
        <v>#NUM!</v>
      </c>
      <c r="T141" s="25">
        <v>3000</v>
      </c>
      <c r="U141" s="25">
        <v>6000</v>
      </c>
      <c r="V141" s="25">
        <v>0.5</v>
      </c>
      <c r="W141" s="26"/>
      <c r="X141" s="26"/>
      <c r="Y141" s="26"/>
      <c r="Z141" s="26"/>
      <c r="AA141" s="26"/>
      <c r="AB141" s="206"/>
    </row>
    <row r="142" spans="1:28">
      <c r="A142" s="22" t="s">
        <v>519</v>
      </c>
      <c r="B142" s="29" t="s">
        <v>1106</v>
      </c>
      <c r="C142" s="25" t="s">
        <v>1110</v>
      </c>
      <c r="D142" s="25" t="s">
        <v>790</v>
      </c>
      <c r="E142" s="25" t="s">
        <v>800</v>
      </c>
      <c r="F142" s="25">
        <v>16</v>
      </c>
      <c r="G142" s="25" t="s">
        <v>1108</v>
      </c>
      <c r="H142" s="210">
        <v>21439</v>
      </c>
      <c r="I142" s="210">
        <v>43688</v>
      </c>
      <c r="J142" s="25" t="s">
        <v>785</v>
      </c>
      <c r="K142" s="25" t="s">
        <v>770</v>
      </c>
      <c r="L142" s="29"/>
      <c r="M142" s="29"/>
      <c r="N142" s="29"/>
      <c r="O142" s="72" t="s">
        <v>733</v>
      </c>
      <c r="P142" s="24">
        <v>1</v>
      </c>
      <c r="Q142" s="25" t="s">
        <v>791</v>
      </c>
      <c r="R142" s="25">
        <v>500687</v>
      </c>
      <c r="S142" s="196">
        <f t="shared" ca="1" si="2"/>
        <v>39</v>
      </c>
      <c r="T142" s="25">
        <v>4200</v>
      </c>
      <c r="U142" s="25">
        <v>10000</v>
      </c>
      <c r="V142" s="25">
        <v>0.38</v>
      </c>
      <c r="W142" s="26"/>
      <c r="X142" s="26"/>
      <c r="Y142" s="26"/>
      <c r="Z142" s="26"/>
      <c r="AA142" s="26"/>
      <c r="AB142" s="206"/>
    </row>
    <row r="143" spans="1:28">
      <c r="A143" s="22" t="s">
        <v>521</v>
      </c>
      <c r="B143" s="29" t="s">
        <v>1109</v>
      </c>
      <c r="C143" s="25" t="s">
        <v>1113</v>
      </c>
      <c r="D143" s="25" t="s">
        <v>790</v>
      </c>
      <c r="E143" s="25" t="s">
        <v>800</v>
      </c>
      <c r="F143" s="25">
        <v>15</v>
      </c>
      <c r="G143" s="25" t="s">
        <v>1111</v>
      </c>
      <c r="H143" s="210">
        <v>42318</v>
      </c>
      <c r="I143" s="210">
        <v>43719</v>
      </c>
      <c r="J143" s="25" t="s">
        <v>785</v>
      </c>
      <c r="K143" s="25" t="s">
        <v>770</v>
      </c>
      <c r="L143" s="29"/>
      <c r="M143" s="29"/>
      <c r="N143" s="29"/>
      <c r="O143" s="72" t="s">
        <v>733</v>
      </c>
      <c r="P143" s="24">
        <v>1</v>
      </c>
      <c r="Q143" s="25" t="s">
        <v>791</v>
      </c>
      <c r="R143" s="25">
        <v>500716</v>
      </c>
      <c r="S143" s="196">
        <f t="shared" ca="1" si="2"/>
        <v>40</v>
      </c>
      <c r="T143" s="25">
        <v>1000</v>
      </c>
      <c r="U143" s="25"/>
      <c r="V143" s="25">
        <v>0.4</v>
      </c>
      <c r="W143" s="26"/>
      <c r="X143" s="26"/>
      <c r="Y143" s="26"/>
      <c r="Z143" s="26"/>
      <c r="AA143" s="26"/>
      <c r="AB143" s="206"/>
    </row>
    <row r="144" spans="1:28">
      <c r="A144" s="22" t="s">
        <v>921</v>
      </c>
      <c r="B144" s="29" t="s">
        <v>1112</v>
      </c>
      <c r="C144" s="25" t="s">
        <v>893</v>
      </c>
      <c r="D144" s="25" t="s">
        <v>790</v>
      </c>
      <c r="E144" s="25" t="s">
        <v>800</v>
      </c>
      <c r="F144" s="25">
        <v>15</v>
      </c>
      <c r="G144" s="25" t="s">
        <v>1114</v>
      </c>
      <c r="H144" s="210">
        <v>42352</v>
      </c>
      <c r="I144" s="210">
        <v>43812</v>
      </c>
      <c r="J144" s="25" t="s">
        <v>785</v>
      </c>
      <c r="K144" s="25" t="s">
        <v>770</v>
      </c>
      <c r="L144" s="29"/>
      <c r="M144" s="29"/>
      <c r="N144" s="29"/>
      <c r="O144" s="72" t="s">
        <v>732</v>
      </c>
      <c r="P144" s="24">
        <v>1</v>
      </c>
      <c r="Q144" s="25" t="s">
        <v>23</v>
      </c>
      <c r="R144" s="25" t="s">
        <v>891</v>
      </c>
      <c r="S144" s="196">
        <f t="shared" ca="1" si="2"/>
        <v>43</v>
      </c>
      <c r="T144" s="25">
        <v>1800</v>
      </c>
      <c r="U144" s="25">
        <v>2600</v>
      </c>
      <c r="V144" s="25">
        <v>0.4</v>
      </c>
      <c r="W144" s="26"/>
      <c r="X144" s="26"/>
      <c r="Y144" s="26"/>
      <c r="Z144" s="26"/>
      <c r="AA144" s="26"/>
      <c r="AB144" s="206"/>
    </row>
    <row r="145" spans="1:28">
      <c r="A145" s="22"/>
      <c r="B145" s="29"/>
      <c r="C145" s="25"/>
      <c r="D145" s="25"/>
      <c r="E145" s="25"/>
      <c r="F145" s="25"/>
      <c r="G145" s="25"/>
      <c r="H145" s="210"/>
      <c r="I145" s="210"/>
      <c r="J145" s="25"/>
      <c r="K145" s="25"/>
      <c r="L145" s="29"/>
      <c r="M145" s="29"/>
      <c r="N145" s="29"/>
      <c r="O145" s="72"/>
      <c r="P145" s="24"/>
      <c r="Q145" s="25"/>
      <c r="R145" s="25"/>
      <c r="S145" s="29"/>
      <c r="T145" s="25"/>
      <c r="U145" s="25"/>
      <c r="V145" s="25"/>
      <c r="W145" s="26"/>
      <c r="X145" s="26"/>
      <c r="Y145" s="26"/>
      <c r="Z145" s="26"/>
      <c r="AA145" s="26"/>
      <c r="AB145" s="206"/>
    </row>
    <row r="146" spans="1:28">
      <c r="A146" s="22"/>
      <c r="B146" s="29"/>
      <c r="C146" s="25"/>
      <c r="D146" s="25"/>
      <c r="E146" s="25"/>
      <c r="F146" s="25"/>
      <c r="G146" s="25"/>
      <c r="H146" s="210"/>
      <c r="I146" s="210"/>
      <c r="J146" s="25"/>
      <c r="K146" s="25"/>
      <c r="L146" s="29"/>
      <c r="M146" s="29"/>
      <c r="N146" s="29"/>
      <c r="O146" s="72"/>
      <c r="P146" s="24"/>
      <c r="Q146" s="25"/>
      <c r="R146" s="25"/>
      <c r="S146" s="29"/>
      <c r="T146" s="25"/>
      <c r="U146" s="25"/>
      <c r="V146" s="25"/>
      <c r="W146" s="26"/>
      <c r="X146" s="26"/>
      <c r="Y146" s="26"/>
      <c r="Z146" s="26"/>
      <c r="AA146" s="26"/>
      <c r="AB146" s="206"/>
    </row>
    <row r="147" spans="1:28">
      <c r="A147" s="22"/>
      <c r="B147" s="29"/>
      <c r="C147" s="25"/>
      <c r="D147" s="25"/>
      <c r="E147" s="25"/>
      <c r="F147" s="25"/>
      <c r="G147" s="25"/>
      <c r="H147" s="210"/>
      <c r="I147" s="210"/>
      <c r="J147" s="25"/>
      <c r="K147" s="25"/>
      <c r="L147" s="29"/>
      <c r="M147" s="29"/>
      <c r="N147" s="29"/>
      <c r="O147" s="72"/>
      <c r="P147" s="24"/>
      <c r="Q147" s="25"/>
      <c r="R147" s="25"/>
      <c r="S147" s="29"/>
      <c r="T147" s="25"/>
      <c r="U147" s="25"/>
      <c r="V147" s="25"/>
      <c r="W147" s="26"/>
      <c r="X147" s="26"/>
      <c r="Y147" s="26"/>
      <c r="Z147" s="26"/>
      <c r="AA147" s="26"/>
      <c r="AB147" s="221"/>
    </row>
    <row r="148" spans="1:28">
      <c r="A148" s="44"/>
      <c r="B148" s="45"/>
      <c r="C148" s="46"/>
      <c r="D148" s="46"/>
      <c r="E148" s="46"/>
      <c r="F148" s="46"/>
      <c r="G148" s="46"/>
      <c r="H148" s="215"/>
      <c r="I148" s="215"/>
      <c r="J148" s="46"/>
      <c r="K148" s="46"/>
      <c r="L148" s="45"/>
      <c r="M148" s="45"/>
      <c r="N148" s="45"/>
      <c r="O148" s="46"/>
      <c r="P148" s="38">
        <f>SUM(P2:P147)</f>
        <v>143</v>
      </c>
      <c r="Q148" s="46"/>
      <c r="R148" s="46"/>
      <c r="S148" s="46"/>
      <c r="T148" s="75">
        <f>SUM(T2:T147)</f>
        <v>307700</v>
      </c>
      <c r="U148" s="46"/>
      <c r="V148" s="46"/>
      <c r="W148" s="47"/>
      <c r="X148" s="47"/>
      <c r="Y148" s="47"/>
      <c r="Z148" s="47"/>
      <c r="AA148" s="47"/>
      <c r="AB148" s="222"/>
    </row>
    <row r="149" spans="1:28" ht="18" thickBot="1">
      <c r="A149" s="52"/>
      <c r="B149" s="53"/>
      <c r="C149" s="54"/>
      <c r="D149" s="55"/>
      <c r="E149" s="55"/>
      <c r="F149" s="55"/>
      <c r="G149" s="55"/>
      <c r="H149" s="55"/>
      <c r="I149" s="55"/>
      <c r="J149" s="55"/>
      <c r="K149" s="58"/>
      <c r="L149" s="56"/>
      <c r="M149" s="56"/>
      <c r="N149" s="56"/>
      <c r="O149" s="58"/>
      <c r="P149" s="57"/>
      <c r="Q149" s="58"/>
      <c r="R149" s="58"/>
      <c r="S149" s="58"/>
      <c r="T149" s="58"/>
      <c r="U149" s="58"/>
      <c r="V149" s="58"/>
      <c r="W149" s="59"/>
      <c r="X149" s="59"/>
      <c r="Y149" s="59"/>
      <c r="Z149" s="59"/>
      <c r="AA149" s="59"/>
      <c r="AB149" s="59"/>
    </row>
    <row r="150" spans="1:28">
      <c r="A150" s="19" t="s">
        <v>771</v>
      </c>
      <c r="B150" s="20" t="s">
        <v>772</v>
      </c>
      <c r="C150" s="20" t="s">
        <v>6</v>
      </c>
      <c r="D150" s="39"/>
      <c r="E150" s="39"/>
      <c r="F150" s="39"/>
      <c r="G150" s="39"/>
      <c r="H150" s="39"/>
      <c r="I150" s="39"/>
      <c r="J150" s="21" t="s">
        <v>773</v>
      </c>
      <c r="K150" s="60"/>
    </row>
    <row r="151" spans="1:28">
      <c r="A151" s="223" t="s">
        <v>732</v>
      </c>
      <c r="B151" s="224">
        <f>J151+J152+J153+J154+J155</f>
        <v>126</v>
      </c>
      <c r="C151" s="7" t="s">
        <v>743</v>
      </c>
      <c r="D151" s="8"/>
      <c r="E151" s="8"/>
      <c r="F151" s="8"/>
      <c r="G151" s="8"/>
      <c r="H151" s="8"/>
      <c r="I151" s="8"/>
      <c r="J151" s="50">
        <v>3</v>
      </c>
      <c r="K151" s="4"/>
    </row>
    <row r="152" spans="1:28">
      <c r="A152" s="223"/>
      <c r="B152" s="225"/>
      <c r="C152" s="7" t="s">
        <v>744</v>
      </c>
      <c r="D152" s="8"/>
      <c r="E152" s="8"/>
      <c r="F152" s="8"/>
      <c r="G152" s="8"/>
      <c r="H152" s="8"/>
      <c r="I152" s="8"/>
      <c r="J152" s="50">
        <v>4</v>
      </c>
      <c r="K152" s="4"/>
    </row>
    <row r="153" spans="1:28">
      <c r="A153" s="223"/>
      <c r="B153" s="225"/>
      <c r="C153" s="7" t="s">
        <v>745</v>
      </c>
      <c r="D153" s="8"/>
      <c r="E153" s="8"/>
      <c r="F153" s="8"/>
      <c r="G153" s="8"/>
      <c r="H153" s="8"/>
      <c r="I153" s="8"/>
      <c r="J153" s="50">
        <v>78</v>
      </c>
      <c r="K153" s="4"/>
    </row>
    <row r="154" spans="1:28">
      <c r="A154" s="223"/>
      <c r="B154" s="225"/>
      <c r="C154" s="7" t="s">
        <v>746</v>
      </c>
      <c r="D154" s="8"/>
      <c r="E154" s="8"/>
      <c r="F154" s="8"/>
      <c r="G154" s="8"/>
      <c r="H154" s="8"/>
      <c r="I154" s="8"/>
      <c r="J154" s="50">
        <v>2</v>
      </c>
      <c r="K154" s="4"/>
    </row>
    <row r="155" spans="1:28">
      <c r="A155" s="223"/>
      <c r="B155" s="226"/>
      <c r="C155" s="7" t="s">
        <v>65</v>
      </c>
      <c r="D155" s="8"/>
      <c r="E155" s="8"/>
      <c r="F155" s="8"/>
      <c r="G155" s="8"/>
      <c r="H155" s="8"/>
      <c r="I155" s="8"/>
      <c r="J155" s="50">
        <v>39</v>
      </c>
      <c r="K155" s="4"/>
    </row>
    <row r="156" spans="1:28">
      <c r="A156" s="223" t="s">
        <v>734</v>
      </c>
      <c r="B156" s="224">
        <f>J156+J157+J158+J159</f>
        <v>8</v>
      </c>
      <c r="C156" s="7" t="s">
        <v>747</v>
      </c>
      <c r="D156" s="8"/>
      <c r="E156" s="8"/>
      <c r="F156" s="8"/>
      <c r="G156" s="8"/>
      <c r="H156" s="8"/>
      <c r="I156" s="8"/>
      <c r="J156" s="50">
        <v>3</v>
      </c>
      <c r="K156" s="4"/>
    </row>
    <row r="157" spans="1:28">
      <c r="A157" s="223"/>
      <c r="B157" s="225"/>
      <c r="C157" s="7" t="s">
        <v>748</v>
      </c>
      <c r="D157" s="8"/>
      <c r="E157" s="8"/>
      <c r="F157" s="8"/>
      <c r="G157" s="8"/>
      <c r="H157" s="8"/>
      <c r="I157" s="8"/>
      <c r="J157" s="50">
        <v>2</v>
      </c>
      <c r="K157" s="4"/>
      <c r="R157" s="69"/>
      <c r="S157" s="49"/>
      <c r="T157" s="49"/>
      <c r="U157" s="49"/>
      <c r="V157" s="49"/>
    </row>
    <row r="158" spans="1:28">
      <c r="A158" s="223"/>
      <c r="B158" s="225"/>
      <c r="C158" s="7" t="s">
        <v>749</v>
      </c>
      <c r="D158" s="8"/>
      <c r="E158" s="8"/>
      <c r="F158" s="8"/>
      <c r="G158" s="8"/>
      <c r="H158" s="8"/>
      <c r="I158" s="8"/>
      <c r="J158" s="50">
        <v>1</v>
      </c>
      <c r="K158" s="4"/>
      <c r="R158" s="69"/>
      <c r="S158" s="49"/>
      <c r="T158" s="49"/>
      <c r="U158" s="49"/>
      <c r="V158" s="49"/>
    </row>
    <row r="159" spans="1:28">
      <c r="A159" s="223"/>
      <c r="B159" s="226"/>
      <c r="C159" s="7" t="s">
        <v>750</v>
      </c>
      <c r="D159" s="8"/>
      <c r="E159" s="8"/>
      <c r="F159" s="8"/>
      <c r="G159" s="8"/>
      <c r="H159" s="8"/>
      <c r="I159" s="8"/>
      <c r="J159" s="50">
        <v>2</v>
      </c>
      <c r="K159" s="4"/>
      <c r="R159" s="69"/>
      <c r="S159" s="49"/>
      <c r="T159" s="49"/>
      <c r="U159" s="49"/>
      <c r="V159" s="49"/>
    </row>
    <row r="160" spans="1:28">
      <c r="A160" s="223" t="s">
        <v>763</v>
      </c>
      <c r="B160" s="224">
        <f>J160+J161+J162+J163+J164</f>
        <v>5</v>
      </c>
      <c r="C160" s="7" t="s">
        <v>741</v>
      </c>
      <c r="D160" s="8"/>
      <c r="E160" s="8"/>
      <c r="F160" s="8"/>
      <c r="G160" s="8"/>
      <c r="H160" s="8"/>
      <c r="I160" s="8"/>
      <c r="J160" s="50">
        <v>1</v>
      </c>
      <c r="K160" s="4"/>
      <c r="R160" s="69"/>
      <c r="S160" s="49"/>
      <c r="T160" s="49"/>
      <c r="U160" s="49"/>
      <c r="V160" s="49"/>
    </row>
    <row r="161" spans="1:22">
      <c r="A161" s="223"/>
      <c r="B161" s="225"/>
      <c r="C161" s="7" t="s">
        <v>751</v>
      </c>
      <c r="D161" s="8"/>
      <c r="E161" s="8"/>
      <c r="F161" s="8"/>
      <c r="G161" s="8"/>
      <c r="H161" s="8"/>
      <c r="I161" s="8"/>
      <c r="J161" s="50">
        <v>1</v>
      </c>
      <c r="K161" s="4"/>
      <c r="R161" s="69"/>
      <c r="S161" s="49"/>
      <c r="T161" s="49"/>
      <c r="U161" s="49"/>
      <c r="V161" s="49"/>
    </row>
    <row r="162" spans="1:22">
      <c r="A162" s="223"/>
      <c r="B162" s="225"/>
      <c r="C162" s="7" t="s">
        <v>739</v>
      </c>
      <c r="D162" s="8"/>
      <c r="E162" s="8"/>
      <c r="F162" s="8"/>
      <c r="G162" s="8"/>
      <c r="H162" s="8"/>
      <c r="I162" s="8"/>
      <c r="J162" s="50">
        <v>1</v>
      </c>
      <c r="K162" s="4"/>
      <c r="R162" s="69"/>
      <c r="S162" s="49"/>
      <c r="T162" s="49"/>
      <c r="U162" s="49"/>
      <c r="V162" s="49"/>
    </row>
    <row r="163" spans="1:22">
      <c r="A163" s="223"/>
      <c r="B163" s="225"/>
      <c r="C163" s="7" t="s">
        <v>752</v>
      </c>
      <c r="D163" s="8"/>
      <c r="E163" s="8"/>
      <c r="F163" s="8"/>
      <c r="G163" s="8"/>
      <c r="H163" s="8"/>
      <c r="I163" s="8"/>
      <c r="J163" s="50">
        <v>1</v>
      </c>
      <c r="K163" s="4"/>
      <c r="R163" s="69"/>
      <c r="S163" s="49"/>
      <c r="T163" s="49"/>
      <c r="U163" s="49"/>
      <c r="V163" s="49"/>
    </row>
    <row r="164" spans="1:22">
      <c r="A164" s="223"/>
      <c r="B164" s="226"/>
      <c r="C164" s="7" t="s">
        <v>753</v>
      </c>
      <c r="D164" s="8"/>
      <c r="E164" s="8"/>
      <c r="F164" s="8"/>
      <c r="G164" s="8"/>
      <c r="H164" s="8"/>
      <c r="I164" s="8"/>
      <c r="J164" s="50">
        <v>1</v>
      </c>
      <c r="K164" s="4"/>
      <c r="R164" s="69"/>
      <c r="S164" s="49"/>
      <c r="T164" s="49"/>
      <c r="U164" s="49"/>
      <c r="V164" s="49"/>
    </row>
    <row r="165" spans="1:22">
      <c r="A165" s="223" t="s">
        <v>764</v>
      </c>
      <c r="B165" s="224">
        <f>J165+J166+J167+J168+J169+J170+J171</f>
        <v>29</v>
      </c>
      <c r="C165" s="7" t="s">
        <v>754</v>
      </c>
      <c r="D165" s="8"/>
      <c r="E165" s="8"/>
      <c r="F165" s="8"/>
      <c r="G165" s="8"/>
      <c r="H165" s="8"/>
      <c r="I165" s="8"/>
      <c r="J165" s="50">
        <v>3</v>
      </c>
      <c r="K165" s="4"/>
      <c r="R165" s="69"/>
      <c r="S165" s="49"/>
      <c r="T165" s="49"/>
      <c r="U165" s="49"/>
      <c r="V165" s="49"/>
    </row>
    <row r="166" spans="1:22">
      <c r="A166" s="223"/>
      <c r="B166" s="225"/>
      <c r="C166" s="7" t="s">
        <v>755</v>
      </c>
      <c r="D166" s="8"/>
      <c r="E166" s="8"/>
      <c r="F166" s="8"/>
      <c r="G166" s="8"/>
      <c r="H166" s="8"/>
      <c r="I166" s="8"/>
      <c r="J166" s="50">
        <v>20</v>
      </c>
      <c r="K166" s="4"/>
      <c r="R166" s="69"/>
      <c r="S166" s="49"/>
      <c r="T166" s="49"/>
      <c r="U166" s="49"/>
      <c r="V166" s="49"/>
    </row>
    <row r="167" spans="1:22">
      <c r="A167" s="223"/>
      <c r="B167" s="225"/>
      <c r="C167" s="7" t="s">
        <v>756</v>
      </c>
      <c r="D167" s="8"/>
      <c r="E167" s="8"/>
      <c r="F167" s="8"/>
      <c r="G167" s="8"/>
      <c r="H167" s="8"/>
      <c r="I167" s="8"/>
      <c r="J167" s="50">
        <v>3</v>
      </c>
      <c r="K167" s="4"/>
      <c r="R167" s="69"/>
      <c r="S167" s="49"/>
      <c r="T167" s="49"/>
      <c r="U167" s="49"/>
      <c r="V167" s="49"/>
    </row>
    <row r="168" spans="1:22">
      <c r="A168" s="223"/>
      <c r="B168" s="225"/>
      <c r="C168" s="7" t="s">
        <v>757</v>
      </c>
      <c r="D168" s="8"/>
      <c r="E168" s="8"/>
      <c r="F168" s="8"/>
      <c r="G168" s="8"/>
      <c r="H168" s="8"/>
      <c r="I168" s="8"/>
      <c r="J168" s="50">
        <v>2</v>
      </c>
      <c r="K168" s="4"/>
      <c r="R168" s="69"/>
      <c r="S168" s="49"/>
      <c r="T168" s="49"/>
      <c r="U168" s="49"/>
      <c r="V168" s="49"/>
    </row>
    <row r="169" spans="1:22">
      <c r="A169" s="223"/>
      <c r="B169" s="225"/>
      <c r="C169" s="7" t="s">
        <v>758</v>
      </c>
      <c r="D169" s="8"/>
      <c r="E169" s="8"/>
      <c r="F169" s="8"/>
      <c r="G169" s="8"/>
      <c r="H169" s="8"/>
      <c r="I169" s="8"/>
      <c r="J169" s="50">
        <v>0</v>
      </c>
      <c r="K169" s="4"/>
      <c r="R169" s="69"/>
      <c r="S169" s="49"/>
      <c r="T169" s="49"/>
      <c r="U169" s="49"/>
      <c r="V169" s="49"/>
    </row>
    <row r="170" spans="1:22">
      <c r="A170" s="223"/>
      <c r="B170" s="225"/>
      <c r="C170" s="7" t="s">
        <v>759</v>
      </c>
      <c r="D170" s="8"/>
      <c r="E170" s="8"/>
      <c r="F170" s="8"/>
      <c r="G170" s="8"/>
      <c r="H170" s="8"/>
      <c r="I170" s="8"/>
      <c r="J170" s="50">
        <v>0</v>
      </c>
      <c r="K170" s="4"/>
      <c r="R170" s="69"/>
      <c r="S170" s="49"/>
      <c r="T170" s="49"/>
      <c r="U170" s="49"/>
      <c r="V170" s="49"/>
    </row>
    <row r="171" spans="1:22">
      <c r="A171" s="223"/>
      <c r="B171" s="226"/>
      <c r="C171" s="7" t="s">
        <v>760</v>
      </c>
      <c r="D171" s="8"/>
      <c r="E171" s="8"/>
      <c r="F171" s="8"/>
      <c r="G171" s="8"/>
      <c r="H171" s="8"/>
      <c r="I171" s="8"/>
      <c r="J171" s="50">
        <v>1</v>
      </c>
      <c r="K171" s="4"/>
      <c r="R171" s="69"/>
      <c r="S171" s="49"/>
      <c r="T171" s="49"/>
      <c r="U171" s="49"/>
      <c r="V171" s="49"/>
    </row>
    <row r="172" spans="1:22" ht="34">
      <c r="A172" s="14" t="s">
        <v>736</v>
      </c>
      <c r="B172" s="183">
        <f>J172</f>
        <v>1</v>
      </c>
      <c r="C172" s="7" t="s">
        <v>761</v>
      </c>
      <c r="D172" s="8"/>
      <c r="E172" s="8"/>
      <c r="F172" s="8"/>
      <c r="G172" s="8"/>
      <c r="H172" s="8"/>
      <c r="I172" s="8"/>
      <c r="J172" s="50">
        <v>1</v>
      </c>
      <c r="K172" s="4"/>
      <c r="R172" s="49"/>
      <c r="S172" s="49"/>
      <c r="T172" s="49"/>
      <c r="U172" s="49"/>
      <c r="V172" s="49"/>
    </row>
    <row r="173" spans="1:22" ht="18" thickBot="1">
      <c r="A173" s="15"/>
      <c r="B173" s="16">
        <f>B172+B165+B160+B156+B151</f>
        <v>169</v>
      </c>
      <c r="C173" s="16">
        <v>22</v>
      </c>
      <c r="D173" s="40"/>
      <c r="E173" s="40"/>
      <c r="F173" s="40"/>
      <c r="G173" s="40"/>
      <c r="H173" s="40"/>
      <c r="I173" s="40"/>
      <c r="J173" s="51">
        <f>SUM(J151:J172)</f>
        <v>169</v>
      </c>
      <c r="K173" s="4"/>
    </row>
    <row r="174" spans="1:22" ht="18" thickBot="1"/>
    <row r="175" spans="1:22" ht="34" customHeight="1">
      <c r="A175" s="227" t="s">
        <v>765</v>
      </c>
      <c r="B175" s="12" t="s">
        <v>766</v>
      </c>
      <c r="C175" s="13">
        <v>17</v>
      </c>
      <c r="D175" s="41"/>
      <c r="E175" s="41"/>
      <c r="F175" s="41"/>
      <c r="G175" s="41"/>
      <c r="H175" s="41"/>
      <c r="I175" s="41"/>
      <c r="J175" s="230">
        <f>SUM(C175:C181)</f>
        <v>30</v>
      </c>
      <c r="K175" s="60"/>
      <c r="R175" s="69"/>
      <c r="S175" s="49"/>
      <c r="T175" s="49"/>
      <c r="U175" s="49"/>
      <c r="V175" s="49"/>
    </row>
    <row r="176" spans="1:22">
      <c r="A176" s="228"/>
      <c r="B176" s="7" t="s">
        <v>767</v>
      </c>
      <c r="C176" s="6">
        <v>8</v>
      </c>
      <c r="D176" s="42"/>
      <c r="E176" s="42"/>
      <c r="F176" s="42"/>
      <c r="G176" s="42"/>
      <c r="H176" s="42"/>
      <c r="I176" s="42"/>
      <c r="J176" s="231"/>
      <c r="K176" s="60"/>
      <c r="R176" s="69"/>
      <c r="S176" s="49"/>
      <c r="T176" s="49"/>
      <c r="U176" s="49"/>
      <c r="V176" s="49"/>
    </row>
    <row r="177" spans="1:22">
      <c r="A177" s="228"/>
      <c r="B177" s="10" t="s">
        <v>774</v>
      </c>
      <c r="C177" s="11">
        <v>1</v>
      </c>
      <c r="D177" s="42"/>
      <c r="E177" s="42"/>
      <c r="F177" s="42"/>
      <c r="G177" s="42"/>
      <c r="H177" s="42"/>
      <c r="I177" s="42"/>
      <c r="J177" s="231"/>
      <c r="K177" s="60"/>
      <c r="R177" s="69"/>
      <c r="S177" s="49"/>
      <c r="T177" s="49"/>
      <c r="V177" s="49"/>
    </row>
    <row r="178" spans="1:22">
      <c r="A178" s="228"/>
      <c r="B178" s="10" t="s">
        <v>775</v>
      </c>
      <c r="C178" s="11">
        <v>1</v>
      </c>
      <c r="D178" s="42"/>
      <c r="E178" s="42"/>
      <c r="F178" s="42"/>
      <c r="G178" s="42"/>
      <c r="H178" s="42"/>
      <c r="I178" s="42"/>
      <c r="J178" s="231"/>
      <c r="K178" s="60"/>
      <c r="R178" s="69"/>
      <c r="S178" s="49"/>
      <c r="T178" s="49"/>
      <c r="U178" s="49"/>
      <c r="V178" s="49"/>
    </row>
    <row r="179" spans="1:22">
      <c r="A179" s="228"/>
      <c r="B179" s="10" t="s">
        <v>782</v>
      </c>
      <c r="C179" s="11">
        <v>1</v>
      </c>
      <c r="D179" s="42"/>
      <c r="E179" s="42"/>
      <c r="F179" s="42"/>
      <c r="G179" s="42"/>
      <c r="H179" s="42"/>
      <c r="I179" s="42"/>
      <c r="J179" s="231"/>
      <c r="K179" s="60"/>
      <c r="R179" s="69"/>
      <c r="S179" s="49"/>
      <c r="T179" s="49"/>
      <c r="U179" s="49"/>
      <c r="V179" s="49"/>
    </row>
    <row r="180" spans="1:22">
      <c r="A180" s="228"/>
      <c r="B180" s="10" t="s">
        <v>783</v>
      </c>
      <c r="C180" s="11">
        <v>1</v>
      </c>
      <c r="D180" s="42"/>
      <c r="E180" s="42"/>
      <c r="F180" s="42"/>
      <c r="G180" s="42"/>
      <c r="H180" s="42"/>
      <c r="I180" s="42"/>
      <c r="J180" s="231"/>
      <c r="K180" s="60"/>
      <c r="R180" s="69"/>
      <c r="S180" s="49"/>
      <c r="T180" s="49"/>
      <c r="U180" s="49"/>
      <c r="V180" s="49"/>
    </row>
    <row r="181" spans="1:22" ht="18" thickBot="1">
      <c r="A181" s="229"/>
      <c r="B181" s="17" t="s">
        <v>768</v>
      </c>
      <c r="C181" s="16">
        <v>1</v>
      </c>
      <c r="D181" s="43"/>
      <c r="E181" s="43"/>
      <c r="F181" s="43"/>
      <c r="G181" s="43"/>
      <c r="H181" s="43"/>
      <c r="I181" s="43"/>
      <c r="J181" s="232"/>
      <c r="K181" s="60"/>
    </row>
    <row r="182" spans="1:22">
      <c r="A182" s="18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22">
      <c r="A183" s="18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22">
      <c r="A184" s="5" t="s">
        <v>769</v>
      </c>
      <c r="B184" s="6">
        <v>18</v>
      </c>
      <c r="C184" s="2"/>
      <c r="D184" s="2"/>
      <c r="E184" s="2"/>
      <c r="F184" s="2"/>
      <c r="G184" s="2"/>
      <c r="H184" s="2"/>
      <c r="I184" s="2"/>
      <c r="J184" s="2"/>
      <c r="K184" s="2"/>
    </row>
    <row r="185" spans="1:22">
      <c r="A185" s="5" t="s">
        <v>770</v>
      </c>
      <c r="B185" s="6">
        <f>J173-B184</f>
        <v>151</v>
      </c>
      <c r="C185" s="2"/>
      <c r="D185" s="2"/>
      <c r="E185" s="2"/>
      <c r="F185" s="2"/>
      <c r="G185" s="2"/>
      <c r="H185" s="2"/>
      <c r="I185" s="2"/>
      <c r="J185" s="2"/>
      <c r="K185" s="2"/>
    </row>
    <row r="187" spans="1:22">
      <c r="A187" s="48" t="s">
        <v>802</v>
      </c>
      <c r="B187" s="48" t="e">
        <f>P139+P137+P136+P132+P131+P120+P101+P100+P99+P98+P97+P96+P95+P94+P93+P92+P91+P90+P89+P88+P87+P86+P85+P84+P83+P82+P81+P80+P79+P78+P77+P76+P75+P74+P73+#REF!+P72+P71+P70+P69+P68+P67+P66+P65+P64+P63+P62+P61+P60+P59+P58+P57+P56+P55+P54+P53+P52+P51+P50+P49+P48+P47+P46+P45+P40+P39+P37+P33+P32+P31+P30+P28+P27+P26+P19+P18+P15+P2</f>
        <v>#REF!</v>
      </c>
    </row>
    <row r="188" spans="1:22">
      <c r="A188" s="48" t="s">
        <v>803</v>
      </c>
      <c r="B188" s="48" t="e">
        <f>P141+P140+P138+P135+P133+P130+P129+P128+P127+P126+P125+P124+P123+P122+P119+P117+P116+P115+P114+P113+P112+P111+P110+P109+P107+P106+P105+P104+P103+P43+P42+P41+P38+P36+P25+P24+#REF!+#REF!+#REF!+P23+P20+P17+P16+P14+P13+P12+P11+P10+P9+P8+P7+P6+P5+P4+P3</f>
        <v>#REF!</v>
      </c>
      <c r="C188" s="48" t="s">
        <v>769</v>
      </c>
      <c r="D188" s="48">
        <f>P42+P43+P103+P104+P105+P106+P107+P109+P110+P111+P112+P114+P113+P115+P116+P117+P130+P141</f>
        <v>18</v>
      </c>
      <c r="E188" s="49" t="s">
        <v>804</v>
      </c>
      <c r="F188" s="49">
        <v>8</v>
      </c>
      <c r="G188" s="48" t="s">
        <v>805</v>
      </c>
      <c r="J188" s="49" t="e">
        <f>B188-D188-F188</f>
        <v>#REF!</v>
      </c>
    </row>
    <row r="189" spans="1:22">
      <c r="A189" s="48" t="s">
        <v>801</v>
      </c>
      <c r="B189" s="48" t="e">
        <f>#REF!+#REF!+#REF!+#REF!+#REF!+#REF!+#REF!+#REF!+#REF!+#REF!+#REF!+#REF!+#REF!+#REF!+#REF!+#REF!+#REF!+#REF!+#REF!+#REF!+P22+#REF!+#REF!+#REF!+#REF!+#REF!+#REF!+#REF!+#REF!+#REF!</f>
        <v>#REF!</v>
      </c>
    </row>
    <row r="190" spans="1:22">
      <c r="B190" s="48" t="s">
        <v>809</v>
      </c>
    </row>
    <row r="191" spans="1:22">
      <c r="B191" s="2" t="s">
        <v>785</v>
      </c>
      <c r="C191" s="2"/>
      <c r="D191" s="2"/>
      <c r="E191" s="48">
        <f>SUMIF($J$2:$J$141,B191,$T$2:$T$141)</f>
        <v>193980</v>
      </c>
    </row>
    <row r="192" spans="1:22">
      <c r="B192" s="2" t="s">
        <v>786</v>
      </c>
      <c r="C192" s="2"/>
      <c r="D192" s="2"/>
      <c r="E192" s="48">
        <f>SUMIF($J$2:$J$141,B192,$T$2:$T$141)</f>
        <v>106720</v>
      </c>
    </row>
    <row r="193" spans="2:5">
      <c r="C193" s="2"/>
      <c r="D193" s="2"/>
      <c r="E193" s="76">
        <f>E191+E192</f>
        <v>300700</v>
      </c>
    </row>
    <row r="194" spans="2:5">
      <c r="B194" s="48" t="s">
        <v>810</v>
      </c>
      <c r="C194" s="2"/>
      <c r="D194" s="2"/>
      <c r="E194" s="76"/>
    </row>
    <row r="195" spans="2:5">
      <c r="B195" s="2" t="s">
        <v>789</v>
      </c>
      <c r="E195" s="48">
        <f>SUMIF($D$1:$D$140,B195,$T$2:$T$141)</f>
        <v>279400</v>
      </c>
    </row>
    <row r="196" spans="2:5">
      <c r="B196" s="67" t="s">
        <v>790</v>
      </c>
      <c r="E196" s="48">
        <f>SUMIF($D$1:$D$140,B196,$T$2:$T$141)</f>
        <v>17100</v>
      </c>
    </row>
    <row r="197" spans="2:5">
      <c r="B197" s="48" t="s">
        <v>811</v>
      </c>
    </row>
    <row r="198" spans="2:5">
      <c r="B198" s="77" t="s">
        <v>732</v>
      </c>
      <c r="E198" s="48">
        <f>SUMIF($O$1:$O$140,B198,$P$2:$P$141)</f>
        <v>98</v>
      </c>
    </row>
    <row r="199" spans="2:5">
      <c r="B199" s="77" t="s">
        <v>734</v>
      </c>
      <c r="E199" s="48">
        <f>SUMIF($O$1:$O$140,B199,$P$2:$P$141)</f>
        <v>5</v>
      </c>
    </row>
    <row r="200" spans="2:5">
      <c r="B200" s="77" t="s">
        <v>763</v>
      </c>
      <c r="E200" s="48">
        <f>SUMIF($O$1:$O$140,B200,$P$2:$P$141)</f>
        <v>4</v>
      </c>
    </row>
    <row r="201" spans="2:5">
      <c r="B201" s="77" t="s">
        <v>764</v>
      </c>
      <c r="E201" s="48">
        <f>SUMIF($O$1:$O$140,B201,$P$2:$P$141)</f>
        <v>0</v>
      </c>
    </row>
    <row r="202" spans="2:5">
      <c r="B202" s="78" t="s">
        <v>736</v>
      </c>
      <c r="E202" s="48">
        <f>SUMIF($O$1:$O$140,B202,$P$2:$P$141)</f>
        <v>1</v>
      </c>
    </row>
    <row r="204" spans="2:5">
      <c r="B204" s="48" t="s">
        <v>812</v>
      </c>
    </row>
    <row r="205" spans="2:5">
      <c r="B205" s="25" t="s">
        <v>770</v>
      </c>
      <c r="E205" s="48">
        <f>SUMIF($K$2:$K$141,B205,$T$2:$T$141)</f>
        <v>223340</v>
      </c>
    </row>
    <row r="206" spans="2:5">
      <c r="B206" s="25" t="s">
        <v>769</v>
      </c>
      <c r="E206" s="48">
        <f>SUMIF($K$2:$K$141,B206,$T$2:$T$141)</f>
        <v>77360</v>
      </c>
    </row>
  </sheetData>
  <mergeCells count="10">
    <mergeCell ref="B160:B164"/>
    <mergeCell ref="B156:B159"/>
    <mergeCell ref="B151:B155"/>
    <mergeCell ref="J175:J181"/>
    <mergeCell ref="B165:B171"/>
    <mergeCell ref="A165:A171"/>
    <mergeCell ref="A175:A181"/>
    <mergeCell ref="A151:A155"/>
    <mergeCell ref="A156:A159"/>
    <mergeCell ref="A160:A164"/>
  </mergeCells>
  <phoneticPr fontId="16" type="noConversion"/>
  <pageMargins left="0" right="0" top="0.39000000000000007" bottom="0.39000000000000007" header="0" footer="0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6"/>
  <sheetViews>
    <sheetView topLeftCell="A5" workbookViewId="0">
      <selection activeCell="A17" sqref="A17:XFD38"/>
    </sheetView>
  </sheetViews>
  <sheetFormatPr baseColWidth="10" defaultRowHeight="15" x14ac:dyDescent="0"/>
  <cols>
    <col min="1" max="1" width="40.33203125" customWidth="1"/>
    <col min="2" max="2" width="21.6640625" bestFit="1" customWidth="1"/>
    <col min="3" max="3" width="12.83203125" bestFit="1" customWidth="1"/>
    <col min="4" max="4" width="12.83203125" customWidth="1"/>
    <col min="5" max="5" width="12.83203125" bestFit="1" customWidth="1"/>
    <col min="6" max="6" width="8.5" customWidth="1"/>
    <col min="7" max="7" width="6.83203125" customWidth="1"/>
    <col min="8" max="8" width="21.6640625" customWidth="1"/>
    <col min="9" max="9" width="13.5" customWidth="1"/>
    <col min="10" max="10" width="8.1640625" customWidth="1"/>
    <col min="11" max="12" width="8.5" customWidth="1"/>
    <col min="13" max="13" width="6.83203125" customWidth="1"/>
    <col min="14" max="14" width="16.33203125" bestFit="1" customWidth="1"/>
    <col min="15" max="15" width="26.1640625" bestFit="1" customWidth="1"/>
  </cols>
  <sheetData>
    <row r="2" spans="1:3">
      <c r="A2" s="79" t="s">
        <v>798</v>
      </c>
      <c r="B2" t="s">
        <v>817</v>
      </c>
    </row>
    <row r="3" spans="1:3">
      <c r="A3" s="79" t="s">
        <v>793</v>
      </c>
      <c r="B3" t="s">
        <v>817</v>
      </c>
    </row>
    <row r="4" spans="1:3">
      <c r="A4" s="79" t="s">
        <v>6</v>
      </c>
      <c r="B4" t="s">
        <v>730</v>
      </c>
    </row>
    <row r="5" spans="1:3">
      <c r="A5" s="79" t="s">
        <v>808</v>
      </c>
      <c r="B5" t="s">
        <v>817</v>
      </c>
    </row>
    <row r="7" spans="1:3">
      <c r="B7" s="79" t="s">
        <v>813</v>
      </c>
    </row>
    <row r="8" spans="1:3">
      <c r="A8" s="79" t="s">
        <v>814</v>
      </c>
      <c r="B8" t="s">
        <v>816</v>
      </c>
      <c r="C8" t="s">
        <v>818</v>
      </c>
    </row>
    <row r="9" spans="1:3">
      <c r="A9" s="81" t="s">
        <v>73</v>
      </c>
      <c r="B9" s="80">
        <v>3800</v>
      </c>
      <c r="C9" s="80">
        <v>1</v>
      </c>
    </row>
    <row r="10" spans="1:3">
      <c r="A10" s="81" t="s">
        <v>625</v>
      </c>
      <c r="B10" s="80">
        <v>4100</v>
      </c>
      <c r="C10" s="80">
        <v>1</v>
      </c>
    </row>
    <row r="11" spans="1:3">
      <c r="A11" s="81" t="s">
        <v>652</v>
      </c>
      <c r="B11" s="80">
        <v>4200</v>
      </c>
      <c r="C11" s="80">
        <v>1</v>
      </c>
    </row>
    <row r="12" spans="1:3">
      <c r="A12" s="81" t="s">
        <v>720</v>
      </c>
      <c r="B12" s="80">
        <v>2800</v>
      </c>
      <c r="C12" s="80">
        <v>1</v>
      </c>
    </row>
    <row r="13" spans="1:3">
      <c r="A13" s="81" t="s">
        <v>31</v>
      </c>
      <c r="B13" s="80">
        <v>27200</v>
      </c>
      <c r="C13" s="80">
        <v>8</v>
      </c>
    </row>
    <row r="14" spans="1:3">
      <c r="A14" s="81" t="s">
        <v>682</v>
      </c>
      <c r="B14" s="80">
        <v>4500</v>
      </c>
      <c r="C14" s="80">
        <v>1</v>
      </c>
    </row>
    <row r="15" spans="1:3">
      <c r="A15" s="81" t="s">
        <v>61</v>
      </c>
      <c r="B15" s="80"/>
      <c r="C15" s="80">
        <v>1</v>
      </c>
    </row>
    <row r="16" spans="1:3">
      <c r="A16" s="81" t="s">
        <v>664</v>
      </c>
      <c r="B16" s="80">
        <v>0</v>
      </c>
      <c r="C16" s="80">
        <v>5</v>
      </c>
    </row>
    <row r="17" spans="1:3">
      <c r="A17" s="81" t="s">
        <v>142</v>
      </c>
      <c r="B17" s="80"/>
      <c r="C17" s="80">
        <v>1</v>
      </c>
    </row>
    <row r="18" spans="1:3">
      <c r="A18" s="81" t="s">
        <v>83</v>
      </c>
      <c r="B18" s="80"/>
      <c r="C18" s="80">
        <v>4</v>
      </c>
    </row>
    <row r="19" spans="1:3">
      <c r="A19" s="81" t="s">
        <v>309</v>
      </c>
      <c r="B19" s="80">
        <v>2000</v>
      </c>
      <c r="C19" s="80">
        <v>1</v>
      </c>
    </row>
    <row r="20" spans="1:3">
      <c r="A20" s="81" t="s">
        <v>122</v>
      </c>
      <c r="B20" s="80"/>
      <c r="C20" s="80">
        <v>1</v>
      </c>
    </row>
    <row r="21" spans="1:3">
      <c r="A21" s="81" t="s">
        <v>585</v>
      </c>
      <c r="B21" s="80">
        <v>40320</v>
      </c>
      <c r="C21" s="80">
        <v>8</v>
      </c>
    </row>
    <row r="22" spans="1:3">
      <c r="A22" s="81" t="s">
        <v>289</v>
      </c>
      <c r="B22" s="80">
        <v>1500</v>
      </c>
      <c r="C22" s="80">
        <v>1</v>
      </c>
    </row>
    <row r="23" spans="1:3">
      <c r="A23" s="81" t="s">
        <v>642</v>
      </c>
      <c r="B23" s="80"/>
      <c r="C23" s="80">
        <v>1</v>
      </c>
    </row>
    <row r="24" spans="1:3">
      <c r="A24" s="81" t="s">
        <v>8</v>
      </c>
      <c r="B24" s="80">
        <v>4200</v>
      </c>
      <c r="C24" s="80">
        <v>1</v>
      </c>
    </row>
    <row r="25" spans="1:3">
      <c r="A25" s="81" t="s">
        <v>196</v>
      </c>
      <c r="B25" s="80">
        <v>3800</v>
      </c>
      <c r="C25" s="80">
        <v>1</v>
      </c>
    </row>
    <row r="26" spans="1:3">
      <c r="A26" s="81" t="s">
        <v>815</v>
      </c>
      <c r="B26" s="80">
        <v>98420</v>
      </c>
      <c r="C26" s="80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13"/>
  <sheetViews>
    <sheetView workbookViewId="0">
      <pane ySplit="1" topLeftCell="A3" activePane="bottomLeft" state="frozen"/>
      <selection pane="bottomLeft" activeCell="G41" sqref="G41"/>
    </sheetView>
  </sheetViews>
  <sheetFormatPr baseColWidth="10" defaultColWidth="8.83203125" defaultRowHeight="17" x14ac:dyDescent="0"/>
  <cols>
    <col min="1" max="1" width="5.5" style="48" hidden="1" customWidth="1"/>
    <col min="2" max="2" width="6" style="1" hidden="1" customWidth="1"/>
    <col min="3" max="3" width="6.83203125" style="1" hidden="1" customWidth="1"/>
    <col min="4" max="4" width="7.33203125" style="1" customWidth="1"/>
    <col min="5" max="5" width="42.1640625" style="2" customWidth="1"/>
    <col min="6" max="6" width="10" style="48" customWidth="1"/>
    <col min="7" max="7" width="62.6640625" style="2" customWidth="1"/>
    <col min="8" max="8" width="14" style="2" hidden="1" customWidth="1"/>
    <col min="9" max="9" width="12.5" style="2" hidden="1" customWidth="1"/>
    <col min="10" max="11" width="12.5" style="2" customWidth="1"/>
    <col min="12" max="12" width="15.33203125" style="48" customWidth="1"/>
    <col min="13" max="13" width="11.5" style="48" hidden="1" customWidth="1"/>
    <col min="14" max="14" width="16.83203125" style="48" customWidth="1"/>
    <col min="15" max="15" width="12.83203125" style="2" customWidth="1"/>
    <col min="16" max="16" width="11.6640625" style="2" customWidth="1"/>
    <col min="17" max="17" width="13.1640625" style="2" customWidth="1"/>
    <col min="18" max="26" width="10.83203125" style="2" customWidth="1"/>
    <col min="27" max="16384" width="8.83203125" style="2"/>
  </cols>
  <sheetData>
    <row r="1" spans="1:27" s="173" customFormat="1">
      <c r="A1" s="182" t="s">
        <v>3</v>
      </c>
      <c r="B1" s="181" t="s">
        <v>1101</v>
      </c>
      <c r="C1" s="180"/>
      <c r="D1" s="179" t="s">
        <v>3</v>
      </c>
      <c r="E1" s="178" t="s">
        <v>4</v>
      </c>
      <c r="F1" s="176" t="s">
        <v>0</v>
      </c>
      <c r="G1" s="176" t="s">
        <v>1</v>
      </c>
      <c r="H1" s="176" t="s">
        <v>729</v>
      </c>
      <c r="I1" s="177" t="s">
        <v>5</v>
      </c>
      <c r="J1" s="177" t="s">
        <v>731</v>
      </c>
      <c r="K1" s="177" t="s">
        <v>742</v>
      </c>
      <c r="L1" s="177" t="s">
        <v>6</v>
      </c>
      <c r="M1" s="177" t="s">
        <v>1100</v>
      </c>
      <c r="N1" s="176" t="s">
        <v>2</v>
      </c>
      <c r="O1" s="175" t="s">
        <v>1099</v>
      </c>
      <c r="P1" s="175" t="s">
        <v>1098</v>
      </c>
      <c r="Q1" s="175" t="s">
        <v>1097</v>
      </c>
      <c r="R1" s="175" t="s">
        <v>1096</v>
      </c>
      <c r="S1" s="175" t="s">
        <v>1095</v>
      </c>
      <c r="T1" s="175" t="s">
        <v>1094</v>
      </c>
      <c r="U1" s="175" t="s">
        <v>1093</v>
      </c>
      <c r="V1" s="175" t="s">
        <v>1092</v>
      </c>
      <c r="W1" s="175" t="s">
        <v>1091</v>
      </c>
      <c r="X1" s="175" t="s">
        <v>1090</v>
      </c>
      <c r="Y1" s="175" t="s">
        <v>1089</v>
      </c>
      <c r="Z1" s="175" t="s">
        <v>1088</v>
      </c>
      <c r="AA1" s="174"/>
    </row>
    <row r="2" spans="1:27">
      <c r="A2" s="123"/>
      <c r="B2" s="122"/>
      <c r="C2" s="122"/>
      <c r="D2" s="106" t="s">
        <v>7</v>
      </c>
      <c r="E2" s="118" t="s">
        <v>8</v>
      </c>
      <c r="F2" s="104" t="s">
        <v>9</v>
      </c>
      <c r="G2" s="118" t="s">
        <v>10</v>
      </c>
      <c r="H2" s="118"/>
      <c r="I2" s="118"/>
      <c r="J2" s="118" t="s">
        <v>732</v>
      </c>
      <c r="K2" s="104">
        <v>1</v>
      </c>
      <c r="L2" s="6" t="s">
        <v>730</v>
      </c>
      <c r="M2" s="143"/>
      <c r="N2" s="143" t="s">
        <v>11</v>
      </c>
      <c r="O2" s="118"/>
      <c r="P2" s="118"/>
      <c r="Q2" s="118"/>
      <c r="R2" s="118"/>
      <c r="S2" s="118"/>
      <c r="T2" s="118">
        <v>1248835</v>
      </c>
      <c r="U2" s="118">
        <v>1263862</v>
      </c>
      <c r="V2" s="118">
        <v>1274330</v>
      </c>
      <c r="W2" s="118">
        <v>1286735</v>
      </c>
      <c r="X2" s="118">
        <v>1299077</v>
      </c>
      <c r="Y2" s="118">
        <v>1309730</v>
      </c>
      <c r="Z2" s="118">
        <v>1322186</v>
      </c>
      <c r="AA2" s="3" t="s">
        <v>1087</v>
      </c>
    </row>
    <row r="3" spans="1:27">
      <c r="A3" s="123"/>
      <c r="B3" s="122"/>
      <c r="C3" s="122"/>
      <c r="D3" s="106" t="s">
        <v>12</v>
      </c>
      <c r="E3" s="118" t="s">
        <v>13</v>
      </c>
      <c r="F3" s="104" t="s">
        <v>14</v>
      </c>
      <c r="G3" s="118" t="s">
        <v>15</v>
      </c>
      <c r="H3" s="118"/>
      <c r="I3" s="118"/>
      <c r="J3" s="118" t="s">
        <v>733</v>
      </c>
      <c r="K3" s="104">
        <v>1</v>
      </c>
      <c r="L3" s="6" t="s">
        <v>825</v>
      </c>
      <c r="M3" s="143"/>
      <c r="N3" s="150" t="s">
        <v>16</v>
      </c>
      <c r="O3" s="172">
        <v>13134</v>
      </c>
      <c r="P3" s="172">
        <v>17757</v>
      </c>
      <c r="Q3" s="172">
        <v>21318</v>
      </c>
      <c r="R3" s="172">
        <v>24932</v>
      </c>
      <c r="S3" s="172">
        <v>28948</v>
      </c>
      <c r="T3" s="172">
        <v>33138</v>
      </c>
      <c r="U3" s="172">
        <v>37463</v>
      </c>
      <c r="V3" s="172">
        <v>39944</v>
      </c>
      <c r="W3" s="172">
        <v>43465</v>
      </c>
      <c r="X3" s="172">
        <v>46475</v>
      </c>
      <c r="Y3" s="172">
        <v>48904</v>
      </c>
      <c r="Z3" s="172">
        <v>51870</v>
      </c>
      <c r="AA3" s="3"/>
    </row>
    <row r="4" spans="1:27">
      <c r="A4" s="6">
        <v>22</v>
      </c>
      <c r="B4" s="5" t="s">
        <v>1078</v>
      </c>
      <c r="C4" s="5"/>
      <c r="D4" s="106" t="s">
        <v>17</v>
      </c>
      <c r="E4" s="7" t="s">
        <v>18</v>
      </c>
      <c r="F4" s="6" t="s">
        <v>19</v>
      </c>
      <c r="G4" s="7" t="s">
        <v>20</v>
      </c>
      <c r="H4" s="7" t="s">
        <v>21</v>
      </c>
      <c r="I4" s="7" t="s">
        <v>22</v>
      </c>
      <c r="J4" s="118" t="s">
        <v>732</v>
      </c>
      <c r="K4" s="104">
        <v>1</v>
      </c>
      <c r="L4" s="6" t="s">
        <v>23</v>
      </c>
      <c r="M4" s="142"/>
      <c r="N4" s="142" t="s">
        <v>24</v>
      </c>
      <c r="O4" s="7">
        <v>58482</v>
      </c>
      <c r="P4" s="7">
        <v>60454</v>
      </c>
      <c r="Q4" s="7">
        <v>61984</v>
      </c>
      <c r="R4" s="7">
        <v>63100</v>
      </c>
      <c r="S4" s="7">
        <v>65131</v>
      </c>
      <c r="T4" s="7">
        <v>66752</v>
      </c>
      <c r="U4" s="7">
        <v>69469</v>
      </c>
      <c r="V4" s="7">
        <v>71501</v>
      </c>
      <c r="W4" s="7">
        <v>73059</v>
      </c>
      <c r="X4" s="7">
        <v>74948</v>
      </c>
      <c r="Y4" s="7">
        <v>76683</v>
      </c>
      <c r="Z4" s="7">
        <v>77947</v>
      </c>
      <c r="AA4" s="3" t="s">
        <v>1086</v>
      </c>
    </row>
    <row r="5" spans="1:27">
      <c r="A5" s="6"/>
      <c r="B5" s="5"/>
      <c r="C5" s="5"/>
      <c r="D5" s="106" t="s">
        <v>25</v>
      </c>
      <c r="E5" s="7" t="s">
        <v>26</v>
      </c>
      <c r="F5" s="6" t="s">
        <v>27</v>
      </c>
      <c r="G5" s="7" t="s">
        <v>28</v>
      </c>
      <c r="H5" s="7"/>
      <c r="I5" s="7"/>
      <c r="J5" s="118" t="s">
        <v>733</v>
      </c>
      <c r="K5" s="104">
        <v>1</v>
      </c>
      <c r="L5" s="6" t="s">
        <v>825</v>
      </c>
      <c r="M5" s="142"/>
      <c r="N5" s="148" t="s">
        <v>29</v>
      </c>
      <c r="O5" s="7">
        <v>33498</v>
      </c>
      <c r="P5" s="7">
        <v>37045</v>
      </c>
      <c r="Q5" s="7">
        <v>44362</v>
      </c>
      <c r="R5" s="7">
        <v>48527</v>
      </c>
      <c r="S5" s="7">
        <v>55040</v>
      </c>
      <c r="T5" s="7">
        <v>60923</v>
      </c>
      <c r="U5" s="7">
        <v>66129</v>
      </c>
      <c r="V5" s="7">
        <v>72463</v>
      </c>
      <c r="W5" s="7">
        <v>80269</v>
      </c>
      <c r="X5" s="7">
        <v>86792</v>
      </c>
      <c r="Y5" s="7">
        <v>92000</v>
      </c>
      <c r="Z5" s="7">
        <v>97511</v>
      </c>
      <c r="AA5" s="3" t="s">
        <v>1085</v>
      </c>
    </row>
    <row r="6" spans="1:27">
      <c r="A6" s="6"/>
      <c r="B6" s="5"/>
      <c r="C6" s="5"/>
      <c r="D6" s="106" t="s">
        <v>30</v>
      </c>
      <c r="E6" s="7" t="s">
        <v>31</v>
      </c>
      <c r="F6" s="6" t="s">
        <v>32</v>
      </c>
      <c r="G6" s="7" t="s">
        <v>33</v>
      </c>
      <c r="H6" s="7"/>
      <c r="I6" s="7"/>
      <c r="J6" s="118" t="s">
        <v>732</v>
      </c>
      <c r="K6" s="104">
        <v>1</v>
      </c>
      <c r="L6" s="6" t="s">
        <v>730</v>
      </c>
      <c r="M6" s="142"/>
      <c r="N6" s="142" t="s">
        <v>34</v>
      </c>
      <c r="O6" s="7"/>
      <c r="P6" s="7"/>
      <c r="Q6" s="7">
        <v>212406</v>
      </c>
      <c r="R6" s="7">
        <v>213418</v>
      </c>
      <c r="S6" s="7">
        <v>216429</v>
      </c>
      <c r="T6" s="7">
        <v>219109</v>
      </c>
      <c r="U6" s="7">
        <v>220770</v>
      </c>
      <c r="V6" s="7">
        <v>223739</v>
      </c>
      <c r="W6" s="7">
        <v>224823</v>
      </c>
      <c r="X6" s="7">
        <v>226666</v>
      </c>
      <c r="Y6" s="7">
        <v>227919</v>
      </c>
      <c r="Z6" s="7">
        <v>229801</v>
      </c>
      <c r="AA6" s="3" t="s">
        <v>1084</v>
      </c>
    </row>
    <row r="7" spans="1:27">
      <c r="A7" s="6"/>
      <c r="B7" s="5"/>
      <c r="C7" s="5"/>
      <c r="D7" s="106" t="s">
        <v>35</v>
      </c>
      <c r="E7" s="7" t="s">
        <v>31</v>
      </c>
      <c r="F7" s="6" t="s">
        <v>32</v>
      </c>
      <c r="G7" s="7" t="s">
        <v>36</v>
      </c>
      <c r="H7" s="7"/>
      <c r="I7" s="7"/>
      <c r="J7" s="118" t="s">
        <v>732</v>
      </c>
      <c r="K7" s="104">
        <v>1</v>
      </c>
      <c r="L7" s="6" t="s">
        <v>730</v>
      </c>
      <c r="M7" s="142"/>
      <c r="N7" s="142" t="s">
        <v>37</v>
      </c>
      <c r="O7" s="7">
        <v>167789</v>
      </c>
      <c r="P7" s="7">
        <v>167892</v>
      </c>
      <c r="Q7" s="7">
        <v>167904</v>
      </c>
      <c r="R7" s="7">
        <v>168070</v>
      </c>
      <c r="S7" s="7">
        <v>168093</v>
      </c>
      <c r="T7" s="7">
        <v>171934</v>
      </c>
      <c r="U7" s="7">
        <v>172523</v>
      </c>
      <c r="V7" s="7">
        <v>172979</v>
      </c>
      <c r="W7" s="7">
        <v>173640</v>
      </c>
      <c r="X7" s="7">
        <v>174241</v>
      </c>
      <c r="Y7" s="7">
        <v>176033</v>
      </c>
      <c r="Z7" s="7">
        <v>179357</v>
      </c>
      <c r="AA7" s="3" t="s">
        <v>1083</v>
      </c>
    </row>
    <row r="8" spans="1:27">
      <c r="A8" s="6"/>
      <c r="B8" s="5"/>
      <c r="C8" s="5"/>
      <c r="D8" s="106" t="s">
        <v>38</v>
      </c>
      <c r="E8" s="7" t="s">
        <v>31</v>
      </c>
      <c r="F8" s="6" t="s">
        <v>32</v>
      </c>
      <c r="G8" s="7" t="s">
        <v>39</v>
      </c>
      <c r="H8" s="7"/>
      <c r="I8" s="7"/>
      <c r="J8" s="118" t="s">
        <v>732</v>
      </c>
      <c r="K8" s="104">
        <v>1</v>
      </c>
      <c r="L8" s="6" t="s">
        <v>730</v>
      </c>
      <c r="M8" s="142"/>
      <c r="N8" s="142" t="s">
        <v>40</v>
      </c>
      <c r="O8" s="7">
        <v>244217</v>
      </c>
      <c r="P8" s="7">
        <v>257268</v>
      </c>
      <c r="Q8" s="7">
        <v>264995</v>
      </c>
      <c r="R8" s="7">
        <v>273736</v>
      </c>
      <c r="S8" s="7">
        <v>284074</v>
      </c>
      <c r="T8" s="7">
        <v>290345</v>
      </c>
      <c r="U8" s="7">
        <v>301013</v>
      </c>
      <c r="V8" s="7">
        <v>311941</v>
      </c>
      <c r="W8" s="7">
        <v>316502</v>
      </c>
      <c r="X8" s="7">
        <v>325219</v>
      </c>
      <c r="Y8" s="7">
        <v>330156</v>
      </c>
      <c r="Z8" s="7">
        <v>340058</v>
      </c>
      <c r="AA8" s="3" t="s">
        <v>1083</v>
      </c>
    </row>
    <row r="9" spans="1:27">
      <c r="A9" s="6"/>
      <c r="B9" s="5"/>
      <c r="C9" s="5"/>
      <c r="D9" s="106" t="s">
        <v>41</v>
      </c>
      <c r="E9" s="7" t="s">
        <v>31</v>
      </c>
      <c r="F9" s="6" t="s">
        <v>32</v>
      </c>
      <c r="G9" s="7" t="s">
        <v>42</v>
      </c>
      <c r="H9" s="7"/>
      <c r="I9" s="7"/>
      <c r="J9" s="118" t="s">
        <v>732</v>
      </c>
      <c r="K9" s="104">
        <v>1</v>
      </c>
      <c r="L9" s="6" t="s">
        <v>730</v>
      </c>
      <c r="M9" s="142"/>
      <c r="N9" s="142" t="s">
        <v>43</v>
      </c>
      <c r="O9" s="7">
        <v>94378</v>
      </c>
      <c r="P9" s="7">
        <v>104741</v>
      </c>
      <c r="Q9" s="7">
        <v>114168</v>
      </c>
      <c r="R9" s="7">
        <v>119767</v>
      </c>
      <c r="S9" s="7">
        <v>127837</v>
      </c>
      <c r="T9" s="7">
        <v>132212</v>
      </c>
      <c r="U9" s="7">
        <v>135711</v>
      </c>
      <c r="V9" s="7">
        <v>144228</v>
      </c>
      <c r="W9" s="7">
        <v>149941</v>
      </c>
      <c r="X9" s="7">
        <v>154467</v>
      </c>
      <c r="Y9" s="7">
        <v>158010</v>
      </c>
      <c r="Z9" s="7">
        <v>159732</v>
      </c>
      <c r="AA9" s="3" t="s">
        <v>1083</v>
      </c>
    </row>
    <row r="10" spans="1:27">
      <c r="A10" s="6"/>
      <c r="B10" s="5"/>
      <c r="C10" s="5"/>
      <c r="D10" s="106" t="s">
        <v>44</v>
      </c>
      <c r="E10" s="7" t="s">
        <v>31</v>
      </c>
      <c r="F10" s="6" t="s">
        <v>32</v>
      </c>
      <c r="G10" s="7" t="s">
        <v>45</v>
      </c>
      <c r="H10" s="7"/>
      <c r="I10" s="7"/>
      <c r="J10" s="118" t="s">
        <v>732</v>
      </c>
      <c r="K10" s="104">
        <v>1</v>
      </c>
      <c r="L10" s="6" t="s">
        <v>730</v>
      </c>
      <c r="M10" s="142"/>
      <c r="N10" s="142" t="s">
        <v>46</v>
      </c>
      <c r="O10" s="7">
        <v>682452</v>
      </c>
      <c r="P10" s="7">
        <v>683929</v>
      </c>
      <c r="Q10" s="7">
        <v>684788</v>
      </c>
      <c r="R10" s="7">
        <v>685315</v>
      </c>
      <c r="S10" s="7">
        <v>686061</v>
      </c>
      <c r="T10" s="7">
        <v>687335</v>
      </c>
      <c r="U10" s="7">
        <v>688285</v>
      </c>
      <c r="V10" s="7">
        <v>688737</v>
      </c>
      <c r="W10" s="7">
        <v>689251</v>
      </c>
      <c r="X10" s="7">
        <v>690239</v>
      </c>
      <c r="Y10" s="7">
        <v>690388</v>
      </c>
      <c r="Z10" s="7">
        <v>690442</v>
      </c>
      <c r="AA10" s="3" t="s">
        <v>1082</v>
      </c>
    </row>
    <row r="11" spans="1:27">
      <c r="A11" s="6"/>
      <c r="B11" s="5"/>
      <c r="C11" s="5"/>
      <c r="D11" s="106" t="s">
        <v>47</v>
      </c>
      <c r="E11" s="7" t="s">
        <v>31</v>
      </c>
      <c r="F11" s="6" t="s">
        <v>32</v>
      </c>
      <c r="G11" s="7" t="s">
        <v>48</v>
      </c>
      <c r="H11" s="7"/>
      <c r="I11" s="7"/>
      <c r="J11" s="118" t="s">
        <v>732</v>
      </c>
      <c r="K11" s="104">
        <v>1</v>
      </c>
      <c r="L11" s="6" t="s">
        <v>730</v>
      </c>
      <c r="M11" s="142"/>
      <c r="N11" s="142" t="s">
        <v>49</v>
      </c>
      <c r="O11" s="7">
        <v>659257</v>
      </c>
      <c r="P11" s="7">
        <v>666381</v>
      </c>
      <c r="Q11" s="7">
        <v>671614</v>
      </c>
      <c r="R11" s="7">
        <v>677803</v>
      </c>
      <c r="S11" s="7">
        <v>681670</v>
      </c>
      <c r="T11" s="7">
        <v>689264</v>
      </c>
      <c r="U11" s="7">
        <v>693165</v>
      </c>
      <c r="V11" s="7">
        <v>694958</v>
      </c>
      <c r="W11" s="7">
        <v>697478</v>
      </c>
      <c r="X11" s="7">
        <v>701569</v>
      </c>
      <c r="Y11" s="7">
        <v>703201</v>
      </c>
      <c r="Z11" s="7">
        <v>705599</v>
      </c>
      <c r="AA11" s="3" t="s">
        <v>1081</v>
      </c>
    </row>
    <row r="12" spans="1:27">
      <c r="A12" s="6"/>
      <c r="B12" s="5"/>
      <c r="C12" s="5"/>
      <c r="D12" s="106" t="s">
        <v>50</v>
      </c>
      <c r="E12" s="7" t="s">
        <v>31</v>
      </c>
      <c r="F12" s="6" t="s">
        <v>32</v>
      </c>
      <c r="G12" s="7" t="s">
        <v>51</v>
      </c>
      <c r="H12" s="7"/>
      <c r="I12" s="7"/>
      <c r="J12" s="118" t="s">
        <v>732</v>
      </c>
      <c r="K12" s="104">
        <v>1</v>
      </c>
      <c r="L12" s="6" t="s">
        <v>52</v>
      </c>
      <c r="M12" s="142"/>
      <c r="N12" s="142" t="s">
        <v>53</v>
      </c>
      <c r="O12" s="7">
        <v>214271</v>
      </c>
      <c r="P12" s="7">
        <v>215097</v>
      </c>
      <c r="Q12" s="7">
        <v>215157</v>
      </c>
      <c r="R12" s="7">
        <v>215163</v>
      </c>
      <c r="S12" s="7">
        <v>215163</v>
      </c>
      <c r="T12" s="7">
        <v>215163</v>
      </c>
      <c r="U12" s="7">
        <v>215163</v>
      </c>
      <c r="V12" s="7">
        <v>215163</v>
      </c>
      <c r="W12" s="7">
        <v>215163</v>
      </c>
      <c r="X12" s="7">
        <v>215163</v>
      </c>
      <c r="Y12" s="7">
        <v>215163</v>
      </c>
      <c r="Z12" s="7">
        <v>215163</v>
      </c>
      <c r="AA12" s="3" t="s">
        <v>1080</v>
      </c>
    </row>
    <row r="13" spans="1:27">
      <c r="A13" s="6"/>
      <c r="B13" s="5"/>
      <c r="C13" s="5"/>
      <c r="D13" s="106" t="s">
        <v>54</v>
      </c>
      <c r="E13" s="7" t="s">
        <v>31</v>
      </c>
      <c r="F13" s="6" t="s">
        <v>32</v>
      </c>
      <c r="G13" s="7" t="s">
        <v>55</v>
      </c>
      <c r="H13" s="7"/>
      <c r="I13" s="7"/>
      <c r="J13" s="118" t="s">
        <v>732</v>
      </c>
      <c r="K13" s="104">
        <v>1</v>
      </c>
      <c r="L13" s="6" t="s">
        <v>730</v>
      </c>
      <c r="M13" s="142"/>
      <c r="N13" s="142" t="s">
        <v>56</v>
      </c>
      <c r="O13" s="7">
        <v>56651</v>
      </c>
      <c r="P13" s="7">
        <v>63041</v>
      </c>
      <c r="Q13" s="7">
        <v>66936</v>
      </c>
      <c r="R13" s="7">
        <v>71093</v>
      </c>
      <c r="S13" s="7">
        <v>77159</v>
      </c>
      <c r="T13" s="7">
        <v>81276</v>
      </c>
      <c r="U13" s="7">
        <v>82959</v>
      </c>
      <c r="V13" s="7">
        <v>89868</v>
      </c>
      <c r="W13" s="7">
        <v>95492</v>
      </c>
      <c r="X13" s="7">
        <v>98945</v>
      </c>
      <c r="Y13" s="7">
        <v>103555</v>
      </c>
      <c r="Z13" s="7">
        <v>108516</v>
      </c>
      <c r="AA13" s="3" t="s">
        <v>1079</v>
      </c>
    </row>
    <row r="14" spans="1:27">
      <c r="A14" s="6"/>
      <c r="B14" s="5"/>
      <c r="C14" s="5"/>
      <c r="D14" s="106" t="s">
        <v>57</v>
      </c>
      <c r="E14" s="7" t="s">
        <v>31</v>
      </c>
      <c r="F14" s="6" t="s">
        <v>32</v>
      </c>
      <c r="G14" s="7" t="s">
        <v>58</v>
      </c>
      <c r="H14" s="7"/>
      <c r="I14" s="7"/>
      <c r="J14" s="118" t="s">
        <v>732</v>
      </c>
      <c r="K14" s="104">
        <v>1</v>
      </c>
      <c r="L14" s="6" t="s">
        <v>730</v>
      </c>
      <c r="M14" s="142"/>
      <c r="N14" s="142" t="s">
        <v>59</v>
      </c>
      <c r="O14" s="7">
        <v>204969</v>
      </c>
      <c r="P14" s="7">
        <v>226654</v>
      </c>
      <c r="Q14" s="7">
        <v>233573</v>
      </c>
      <c r="R14" s="7">
        <v>239417</v>
      </c>
      <c r="S14" s="7">
        <v>246800</v>
      </c>
      <c r="T14" s="7">
        <v>251450</v>
      </c>
      <c r="U14" s="7">
        <v>253996</v>
      </c>
      <c r="V14" s="7">
        <v>263806</v>
      </c>
      <c r="W14" s="7">
        <v>268021</v>
      </c>
      <c r="X14" s="7">
        <v>272783</v>
      </c>
      <c r="Y14" s="7">
        <v>277166</v>
      </c>
      <c r="Z14" s="7">
        <v>281833</v>
      </c>
      <c r="AA14" s="3"/>
    </row>
    <row r="15" spans="1:27">
      <c r="A15" s="6">
        <v>32</v>
      </c>
      <c r="B15" s="5" t="s">
        <v>1078</v>
      </c>
      <c r="C15" s="5"/>
      <c r="D15" s="106" t="s">
        <v>60</v>
      </c>
      <c r="E15" s="7" t="s">
        <v>61</v>
      </c>
      <c r="F15" s="6" t="s">
        <v>62</v>
      </c>
      <c r="G15" s="7" t="s">
        <v>63</v>
      </c>
      <c r="H15" s="7" t="s">
        <v>64</v>
      </c>
      <c r="I15" s="7"/>
      <c r="J15" s="118" t="s">
        <v>732</v>
      </c>
      <c r="K15" s="104">
        <v>1</v>
      </c>
      <c r="L15" s="6" t="s">
        <v>730</v>
      </c>
      <c r="M15" s="142"/>
      <c r="N15" s="142" t="s">
        <v>66</v>
      </c>
      <c r="O15" s="7">
        <v>158888</v>
      </c>
      <c r="P15" s="7">
        <v>163097</v>
      </c>
      <c r="Q15" s="7">
        <v>166825</v>
      </c>
      <c r="R15" s="7">
        <v>170035</v>
      </c>
      <c r="S15" s="7">
        <v>173804</v>
      </c>
      <c r="T15" s="7">
        <v>177694</v>
      </c>
      <c r="U15" s="7">
        <v>181817</v>
      </c>
      <c r="V15" s="7">
        <v>184863</v>
      </c>
      <c r="W15" s="7">
        <v>189644</v>
      </c>
      <c r="X15" s="7">
        <v>193843</v>
      </c>
      <c r="Y15" s="7">
        <v>196715</v>
      </c>
      <c r="Z15" s="7">
        <v>198659</v>
      </c>
      <c r="AA15" s="3" t="s">
        <v>1077</v>
      </c>
    </row>
    <row r="16" spans="1:27">
      <c r="A16" s="6"/>
      <c r="B16" s="5"/>
      <c r="C16" s="5"/>
      <c r="D16" s="106" t="s">
        <v>67</v>
      </c>
      <c r="E16" s="7" t="s">
        <v>68</v>
      </c>
      <c r="F16" s="6" t="s">
        <v>69</v>
      </c>
      <c r="G16" s="7" t="s">
        <v>70</v>
      </c>
      <c r="H16" s="7"/>
      <c r="I16" s="7"/>
      <c r="J16" s="118" t="s">
        <v>732</v>
      </c>
      <c r="K16" s="104">
        <v>1</v>
      </c>
      <c r="L16" s="6" t="s">
        <v>23</v>
      </c>
      <c r="M16" s="142"/>
      <c r="N16" s="142" t="s">
        <v>71</v>
      </c>
      <c r="O16" s="108">
        <v>92188</v>
      </c>
      <c r="P16" s="108">
        <v>99509</v>
      </c>
      <c r="Q16" s="108">
        <v>106151</v>
      </c>
      <c r="R16" s="108">
        <v>110302</v>
      </c>
      <c r="S16" s="108">
        <v>116746</v>
      </c>
      <c r="T16" s="108">
        <v>124751</v>
      </c>
      <c r="U16" s="108">
        <v>134503</v>
      </c>
      <c r="V16" s="108">
        <v>140405</v>
      </c>
      <c r="W16" s="108">
        <v>146077</v>
      </c>
      <c r="X16" s="108">
        <v>155588</v>
      </c>
      <c r="Y16" s="108">
        <v>165127</v>
      </c>
      <c r="Z16" s="108">
        <v>171330</v>
      </c>
      <c r="AA16" s="3" t="s">
        <v>1076</v>
      </c>
    </row>
    <row r="17" spans="1:29">
      <c r="A17" s="6"/>
      <c r="B17" s="5"/>
      <c r="C17" s="5"/>
      <c r="D17" s="106" t="s">
        <v>72</v>
      </c>
      <c r="E17" s="7" t="s">
        <v>73</v>
      </c>
      <c r="F17" s="6" t="s">
        <v>74</v>
      </c>
      <c r="G17" s="7" t="s">
        <v>75</v>
      </c>
      <c r="H17" s="7"/>
      <c r="I17" s="7"/>
      <c r="J17" s="118" t="s">
        <v>732</v>
      </c>
      <c r="K17" s="104">
        <v>1</v>
      </c>
      <c r="L17" s="6" t="s">
        <v>730</v>
      </c>
      <c r="M17" s="142"/>
      <c r="N17" s="142" t="s">
        <v>76</v>
      </c>
      <c r="O17" s="7">
        <v>291109</v>
      </c>
      <c r="P17" s="7">
        <v>301109</v>
      </c>
      <c r="Q17" s="7">
        <v>301109</v>
      </c>
      <c r="R17" s="7">
        <v>311109</v>
      </c>
      <c r="S17" s="7">
        <v>316109</v>
      </c>
      <c r="T17" s="7">
        <v>316109</v>
      </c>
      <c r="U17" s="7">
        <v>316109</v>
      </c>
      <c r="V17" s="7">
        <v>316109</v>
      </c>
      <c r="W17" s="7">
        <v>300775</v>
      </c>
      <c r="X17" s="7">
        <v>303424</v>
      </c>
      <c r="Y17" s="7">
        <v>305469</v>
      </c>
      <c r="Z17" s="7">
        <v>308436</v>
      </c>
      <c r="AA17" s="124" t="s">
        <v>1075</v>
      </c>
    </row>
    <row r="18" spans="1:29">
      <c r="A18" s="123"/>
      <c r="B18" s="122"/>
      <c r="C18" s="122"/>
      <c r="D18" s="106" t="s">
        <v>77</v>
      </c>
      <c r="E18" s="118" t="s">
        <v>78</v>
      </c>
      <c r="F18" s="104" t="s">
        <v>79</v>
      </c>
      <c r="G18" s="118" t="s">
        <v>80</v>
      </c>
      <c r="H18" s="118"/>
      <c r="I18" s="118"/>
      <c r="J18" s="118" t="s">
        <v>732</v>
      </c>
      <c r="K18" s="104">
        <v>1</v>
      </c>
      <c r="L18" s="6" t="s">
        <v>23</v>
      </c>
      <c r="M18" s="143"/>
      <c r="N18" s="143" t="s">
        <v>81</v>
      </c>
      <c r="O18" s="7">
        <v>80262</v>
      </c>
      <c r="P18" s="7">
        <v>83324</v>
      </c>
      <c r="Q18" s="7">
        <v>23899</v>
      </c>
      <c r="R18" s="7">
        <v>27440</v>
      </c>
      <c r="S18" s="7">
        <v>41300</v>
      </c>
      <c r="T18" s="7">
        <v>1805</v>
      </c>
      <c r="U18" s="7">
        <v>5885</v>
      </c>
      <c r="V18" s="7">
        <v>11353</v>
      </c>
      <c r="W18" s="7">
        <v>16503</v>
      </c>
      <c r="X18" s="7">
        <v>20092</v>
      </c>
      <c r="Y18" s="7">
        <v>24226</v>
      </c>
      <c r="Z18" s="7">
        <v>27822</v>
      </c>
      <c r="AA18" s="121" t="s">
        <v>1074</v>
      </c>
    </row>
    <row r="19" spans="1:29">
      <c r="A19" s="6"/>
      <c r="B19" s="5"/>
      <c r="C19" s="5"/>
      <c r="D19" s="106" t="s">
        <v>82</v>
      </c>
      <c r="E19" s="7" t="s">
        <v>83</v>
      </c>
      <c r="F19" s="6" t="s">
        <v>84</v>
      </c>
      <c r="G19" s="7" t="s">
        <v>85</v>
      </c>
      <c r="H19" s="7"/>
      <c r="I19" s="7"/>
      <c r="J19" s="7" t="s">
        <v>734</v>
      </c>
      <c r="K19" s="104">
        <v>1</v>
      </c>
      <c r="L19" s="6" t="s">
        <v>1073</v>
      </c>
      <c r="M19" s="142"/>
      <c r="N19" s="142" t="s">
        <v>86</v>
      </c>
      <c r="O19" s="7"/>
      <c r="P19" s="7"/>
      <c r="Q19" s="7">
        <v>1489</v>
      </c>
      <c r="R19" s="7">
        <v>3962</v>
      </c>
      <c r="S19" s="7">
        <v>9067</v>
      </c>
      <c r="T19" s="7">
        <v>14856</v>
      </c>
      <c r="U19" s="7">
        <v>20726</v>
      </c>
      <c r="V19" s="7">
        <v>26368</v>
      </c>
      <c r="W19" s="7">
        <v>31403</v>
      </c>
      <c r="X19" s="7">
        <v>38720</v>
      </c>
      <c r="Y19" s="7">
        <v>45679</v>
      </c>
      <c r="Z19" s="7">
        <v>49679</v>
      </c>
      <c r="AA19" s="121"/>
    </row>
    <row r="20" spans="1:29">
      <c r="A20" s="6"/>
      <c r="B20" s="5"/>
      <c r="C20" s="5"/>
      <c r="D20" s="106" t="s">
        <v>87</v>
      </c>
      <c r="E20" s="7" t="s">
        <v>83</v>
      </c>
      <c r="F20" s="6" t="s">
        <v>84</v>
      </c>
      <c r="G20" s="7" t="s">
        <v>85</v>
      </c>
      <c r="H20" s="7"/>
      <c r="I20" s="7"/>
      <c r="J20" s="7" t="s">
        <v>734</v>
      </c>
      <c r="K20" s="104">
        <v>1</v>
      </c>
      <c r="L20" s="6" t="s">
        <v>1073</v>
      </c>
      <c r="M20" s="142"/>
      <c r="N20" s="142" t="s">
        <v>88</v>
      </c>
      <c r="O20" s="7"/>
      <c r="P20" s="7">
        <v>2499</v>
      </c>
      <c r="Q20" s="7">
        <v>4519</v>
      </c>
      <c r="R20" s="7">
        <v>5764</v>
      </c>
      <c r="S20" s="7">
        <v>8170</v>
      </c>
      <c r="T20" s="7">
        <v>11273</v>
      </c>
      <c r="U20" s="7">
        <v>13421</v>
      </c>
      <c r="V20" s="7">
        <v>15872</v>
      </c>
      <c r="W20" s="7">
        <v>17536</v>
      </c>
      <c r="X20" s="7">
        <v>20100</v>
      </c>
      <c r="Y20" s="7">
        <v>21941</v>
      </c>
      <c r="Z20" s="7">
        <v>23141</v>
      </c>
      <c r="AA20" s="3"/>
      <c r="AC20" s="171"/>
    </row>
    <row r="21" spans="1:29">
      <c r="A21" s="6"/>
      <c r="B21" s="5"/>
      <c r="C21" s="5"/>
      <c r="D21" s="106" t="s">
        <v>89</v>
      </c>
      <c r="E21" s="7" t="s">
        <v>83</v>
      </c>
      <c r="F21" s="6" t="s">
        <v>84</v>
      </c>
      <c r="G21" s="7" t="s">
        <v>85</v>
      </c>
      <c r="H21" s="7"/>
      <c r="I21" s="7"/>
      <c r="J21" s="105" t="s">
        <v>732</v>
      </c>
      <c r="K21" s="104">
        <v>1</v>
      </c>
      <c r="L21" s="6" t="s">
        <v>23</v>
      </c>
      <c r="M21" s="142"/>
      <c r="N21" s="142" t="s">
        <v>90</v>
      </c>
      <c r="O21" s="7">
        <v>30308</v>
      </c>
      <c r="P21" s="7">
        <v>31429</v>
      </c>
      <c r="Q21" s="7">
        <v>32018</v>
      </c>
      <c r="R21" s="7">
        <v>32396</v>
      </c>
      <c r="S21" s="7">
        <v>33512</v>
      </c>
      <c r="T21" s="7">
        <v>34088</v>
      </c>
      <c r="U21" s="7">
        <v>34739</v>
      </c>
      <c r="V21" s="7">
        <v>35099</v>
      </c>
      <c r="W21" s="7">
        <v>35111</v>
      </c>
      <c r="X21" s="7">
        <v>35112</v>
      </c>
      <c r="Y21" s="7">
        <v>35113</v>
      </c>
      <c r="Z21" s="7">
        <v>35113</v>
      </c>
      <c r="AA21" s="3" t="s">
        <v>1072</v>
      </c>
    </row>
    <row r="22" spans="1:29">
      <c r="A22" s="6"/>
      <c r="B22" s="5"/>
      <c r="C22" s="5"/>
      <c r="D22" s="106" t="s">
        <v>91</v>
      </c>
      <c r="E22" s="7" t="s">
        <v>83</v>
      </c>
      <c r="F22" s="6" t="s">
        <v>84</v>
      </c>
      <c r="G22" s="7" t="s">
        <v>92</v>
      </c>
      <c r="H22" s="7"/>
      <c r="I22" s="7"/>
      <c r="J22" s="105" t="s">
        <v>732</v>
      </c>
      <c r="K22" s="104">
        <v>1</v>
      </c>
      <c r="L22" s="6" t="s">
        <v>730</v>
      </c>
      <c r="M22" s="142"/>
      <c r="N22" s="142" t="s">
        <v>93</v>
      </c>
      <c r="O22" s="7">
        <v>354886</v>
      </c>
      <c r="P22" s="7">
        <v>372185</v>
      </c>
      <c r="Q22" s="7">
        <v>385535</v>
      </c>
      <c r="R22" s="7">
        <v>398711</v>
      </c>
      <c r="S22" s="7">
        <v>417632</v>
      </c>
      <c r="T22" s="7">
        <v>433410</v>
      </c>
      <c r="U22" s="7">
        <v>449153</v>
      </c>
      <c r="V22" s="7">
        <v>463115</v>
      </c>
      <c r="W22" s="7">
        <v>476370</v>
      </c>
      <c r="X22" s="7">
        <v>494502</v>
      </c>
      <c r="Y22" s="7">
        <v>512956</v>
      </c>
      <c r="Z22" s="7">
        <v>526202</v>
      </c>
      <c r="AA22" s="121" t="s">
        <v>1071</v>
      </c>
    </row>
    <row r="23" spans="1:29">
      <c r="A23" s="6"/>
      <c r="B23" s="5"/>
      <c r="C23" s="5"/>
      <c r="D23" s="106" t="s">
        <v>94</v>
      </c>
      <c r="E23" s="7" t="s">
        <v>83</v>
      </c>
      <c r="F23" s="6" t="s">
        <v>84</v>
      </c>
      <c r="G23" s="7" t="s">
        <v>95</v>
      </c>
      <c r="H23" s="7"/>
      <c r="I23" s="7"/>
      <c r="J23" s="105" t="s">
        <v>732</v>
      </c>
      <c r="K23" s="104">
        <v>1</v>
      </c>
      <c r="L23" s="6" t="s">
        <v>730</v>
      </c>
      <c r="M23" s="142"/>
      <c r="N23" s="142" t="s">
        <v>96</v>
      </c>
      <c r="O23" s="7"/>
      <c r="P23" s="7"/>
      <c r="Q23" s="7"/>
      <c r="R23" s="7"/>
      <c r="S23" s="7">
        <v>133678</v>
      </c>
      <c r="T23" s="7">
        <v>160305</v>
      </c>
      <c r="U23" s="7">
        <v>197185</v>
      </c>
      <c r="V23" s="7">
        <v>216644</v>
      </c>
      <c r="W23" s="7">
        <v>227570</v>
      </c>
      <c r="X23" s="7">
        <v>234902</v>
      </c>
      <c r="Y23" s="7">
        <v>257166</v>
      </c>
      <c r="Z23" s="7">
        <v>282921</v>
      </c>
      <c r="AA23" s="121" t="s">
        <v>1070</v>
      </c>
    </row>
    <row r="24" spans="1:29">
      <c r="A24" s="6"/>
      <c r="B24" s="5"/>
      <c r="C24" s="5"/>
      <c r="D24" s="106" t="s">
        <v>97</v>
      </c>
      <c r="E24" s="7" t="s">
        <v>83</v>
      </c>
      <c r="F24" s="6" t="s">
        <v>84</v>
      </c>
      <c r="G24" s="7" t="s">
        <v>98</v>
      </c>
      <c r="H24" s="7" t="s">
        <v>99</v>
      </c>
      <c r="I24" s="7" t="s">
        <v>100</v>
      </c>
      <c r="J24" s="105" t="s">
        <v>732</v>
      </c>
      <c r="K24" s="104">
        <v>1</v>
      </c>
      <c r="L24" s="6" t="s">
        <v>730</v>
      </c>
      <c r="M24" s="142"/>
      <c r="N24" s="142" t="s">
        <v>101</v>
      </c>
      <c r="O24" s="7">
        <v>326151</v>
      </c>
      <c r="P24" s="7">
        <v>337608</v>
      </c>
      <c r="Q24" s="7">
        <v>354629</v>
      </c>
      <c r="R24" s="7">
        <v>376073</v>
      </c>
      <c r="S24" s="7">
        <v>404109</v>
      </c>
      <c r="T24" s="7">
        <v>424808</v>
      </c>
      <c r="U24" s="7">
        <v>438610</v>
      </c>
      <c r="V24" s="7">
        <v>460462</v>
      </c>
      <c r="W24" s="7">
        <v>481438</v>
      </c>
      <c r="X24" s="7">
        <v>493919</v>
      </c>
      <c r="Y24" s="7">
        <v>512736</v>
      </c>
      <c r="Z24" s="7">
        <v>530113</v>
      </c>
      <c r="AA24" s="121" t="s">
        <v>1069</v>
      </c>
    </row>
    <row r="25" spans="1:29">
      <c r="A25" s="6"/>
      <c r="B25" s="5"/>
      <c r="C25" s="5"/>
      <c r="D25" s="106" t="s">
        <v>102</v>
      </c>
      <c r="E25" s="7" t="s">
        <v>83</v>
      </c>
      <c r="F25" s="6" t="s">
        <v>84</v>
      </c>
      <c r="G25" s="7" t="s">
        <v>103</v>
      </c>
      <c r="H25" s="7"/>
      <c r="I25" s="7"/>
      <c r="J25" s="105" t="s">
        <v>732</v>
      </c>
      <c r="K25" s="104">
        <v>1</v>
      </c>
      <c r="L25" s="6" t="s">
        <v>23</v>
      </c>
      <c r="M25" s="142"/>
      <c r="N25" s="142" t="s">
        <v>104</v>
      </c>
      <c r="O25" s="7"/>
      <c r="P25" s="7"/>
      <c r="Q25" s="7"/>
      <c r="R25" s="7"/>
      <c r="S25" s="7"/>
      <c r="T25" s="7"/>
      <c r="U25" s="7"/>
      <c r="V25" s="7">
        <v>5163</v>
      </c>
      <c r="W25" s="7">
        <v>13862</v>
      </c>
      <c r="X25" s="7">
        <v>21670</v>
      </c>
      <c r="Y25" s="7">
        <v>32756</v>
      </c>
      <c r="Z25" s="7">
        <v>43072</v>
      </c>
      <c r="AA25" s="121" t="s">
        <v>1068</v>
      </c>
    </row>
    <row r="26" spans="1:29">
      <c r="A26" s="6"/>
      <c r="B26" s="5"/>
      <c r="C26" s="5"/>
      <c r="D26" s="106" t="s">
        <v>105</v>
      </c>
      <c r="E26" s="7" t="s">
        <v>83</v>
      </c>
      <c r="F26" s="6" t="s">
        <v>84</v>
      </c>
      <c r="G26" s="7" t="s">
        <v>106</v>
      </c>
      <c r="H26" s="7"/>
      <c r="I26" s="7"/>
      <c r="J26" s="105" t="s">
        <v>732</v>
      </c>
      <c r="K26" s="104">
        <v>1</v>
      </c>
      <c r="L26" s="6" t="s">
        <v>730</v>
      </c>
      <c r="M26" s="142"/>
      <c r="N26" s="142" t="s">
        <v>107</v>
      </c>
      <c r="O26" s="7"/>
      <c r="P26" s="7"/>
      <c r="Q26" s="7"/>
      <c r="R26" s="7"/>
      <c r="S26" s="7">
        <v>48317</v>
      </c>
      <c r="T26" s="7">
        <v>86754</v>
      </c>
      <c r="U26" s="7">
        <v>101882</v>
      </c>
      <c r="V26" s="7">
        <v>113259</v>
      </c>
      <c r="W26" s="7">
        <v>132237</v>
      </c>
      <c r="X26" s="7">
        <v>149398</v>
      </c>
      <c r="Y26" s="7">
        <v>165344</v>
      </c>
      <c r="Z26" s="7">
        <v>174043</v>
      </c>
      <c r="AA26" s="121" t="s">
        <v>1067</v>
      </c>
    </row>
    <row r="27" spans="1:29">
      <c r="A27" s="6"/>
      <c r="B27" s="5"/>
      <c r="C27" s="5"/>
      <c r="D27" s="106" t="s">
        <v>108</v>
      </c>
      <c r="E27" s="7" t="s">
        <v>109</v>
      </c>
      <c r="F27" s="6" t="s">
        <v>110</v>
      </c>
      <c r="G27" s="7" t="s">
        <v>111</v>
      </c>
      <c r="H27" s="7"/>
      <c r="I27" s="7"/>
      <c r="J27" s="118" t="s">
        <v>733</v>
      </c>
      <c r="K27" s="104">
        <v>1</v>
      </c>
      <c r="L27" s="6" t="s">
        <v>825</v>
      </c>
      <c r="M27" s="142"/>
      <c r="N27" s="148" t="s">
        <v>112</v>
      </c>
      <c r="O27" s="7">
        <v>4683</v>
      </c>
      <c r="P27" s="7">
        <v>5417</v>
      </c>
      <c r="Q27" s="7">
        <v>6408</v>
      </c>
      <c r="R27" s="7">
        <v>7513</v>
      </c>
      <c r="S27" s="7">
        <v>9324</v>
      </c>
      <c r="T27" s="7">
        <v>10303</v>
      </c>
      <c r="U27" s="7">
        <v>11705</v>
      </c>
      <c r="V27" s="7">
        <v>12631</v>
      </c>
      <c r="W27" s="7">
        <v>13646</v>
      </c>
      <c r="X27" s="7">
        <v>14927</v>
      </c>
      <c r="Y27" s="7">
        <v>15663</v>
      </c>
      <c r="Z27" s="7">
        <v>16635</v>
      </c>
      <c r="AA27" s="3"/>
    </row>
    <row r="28" spans="1:29">
      <c r="A28" s="6"/>
      <c r="B28" s="5"/>
      <c r="C28" s="5"/>
      <c r="D28" s="106" t="s">
        <v>113</v>
      </c>
      <c r="E28" s="7" t="s">
        <v>109</v>
      </c>
      <c r="F28" s="6" t="s">
        <v>110</v>
      </c>
      <c r="G28" s="7" t="s">
        <v>114</v>
      </c>
      <c r="H28" s="7"/>
      <c r="I28" s="7"/>
      <c r="J28" s="105" t="s">
        <v>732</v>
      </c>
      <c r="K28" s="104">
        <v>1</v>
      </c>
      <c r="L28" s="6" t="s">
        <v>23</v>
      </c>
      <c r="M28" s="142"/>
      <c r="N28" s="142" t="s">
        <v>115</v>
      </c>
      <c r="O28" s="7"/>
      <c r="P28" s="7"/>
      <c r="Q28" s="7"/>
      <c r="R28" s="7"/>
      <c r="S28" s="7"/>
      <c r="T28" s="7"/>
      <c r="U28" s="7"/>
      <c r="V28" s="7"/>
      <c r="W28" s="7">
        <v>116061</v>
      </c>
      <c r="X28" s="7">
        <v>116089</v>
      </c>
      <c r="Y28" s="7">
        <v>116117</v>
      </c>
      <c r="Z28" s="7">
        <v>116145</v>
      </c>
      <c r="AA28" s="3" t="s">
        <v>1066</v>
      </c>
    </row>
    <row r="29" spans="1:29">
      <c r="A29" s="123"/>
      <c r="B29" s="122"/>
      <c r="C29" s="122"/>
      <c r="D29" s="106" t="s">
        <v>116</v>
      </c>
      <c r="E29" s="118" t="s">
        <v>117</v>
      </c>
      <c r="F29" s="104" t="s">
        <v>118</v>
      </c>
      <c r="G29" s="118" t="s">
        <v>119</v>
      </c>
      <c r="H29" s="118"/>
      <c r="I29" s="118"/>
      <c r="J29" s="118" t="s">
        <v>733</v>
      </c>
      <c r="K29" s="104">
        <v>1</v>
      </c>
      <c r="L29" s="6" t="s">
        <v>825</v>
      </c>
      <c r="M29" s="143"/>
      <c r="N29" s="150" t="s">
        <v>120</v>
      </c>
      <c r="O29" s="7"/>
      <c r="P29" s="7">
        <v>664</v>
      </c>
      <c r="Q29" s="7">
        <v>2150</v>
      </c>
      <c r="R29" s="7">
        <v>2914</v>
      </c>
      <c r="S29" s="7">
        <v>4140</v>
      </c>
      <c r="T29" s="7">
        <v>5145</v>
      </c>
      <c r="U29" s="7">
        <v>5971</v>
      </c>
      <c r="V29" s="7">
        <v>9198</v>
      </c>
      <c r="W29" s="7">
        <v>10282</v>
      </c>
      <c r="X29" s="7">
        <v>11317</v>
      </c>
      <c r="Y29" s="7">
        <v>13080</v>
      </c>
      <c r="Z29" s="7">
        <v>14515</v>
      </c>
      <c r="AA29" s="124"/>
    </row>
    <row r="30" spans="1:29">
      <c r="A30" s="123"/>
      <c r="B30" s="122"/>
      <c r="C30" s="122"/>
      <c r="D30" s="106" t="s">
        <v>121</v>
      </c>
      <c r="E30" s="118" t="s">
        <v>122</v>
      </c>
      <c r="F30" s="104" t="s">
        <v>123</v>
      </c>
      <c r="G30" s="118" t="s">
        <v>124</v>
      </c>
      <c r="H30" s="118"/>
      <c r="I30" s="118"/>
      <c r="J30" s="105" t="s">
        <v>732</v>
      </c>
      <c r="K30" s="104">
        <v>1</v>
      </c>
      <c r="L30" s="6" t="s">
        <v>730</v>
      </c>
      <c r="M30" s="143"/>
      <c r="N30" s="143" t="s">
        <v>125</v>
      </c>
      <c r="O30" s="7">
        <v>215370</v>
      </c>
      <c r="P30" s="7">
        <v>215370</v>
      </c>
      <c r="Q30" s="7">
        <v>217620</v>
      </c>
      <c r="R30" s="7">
        <v>222845</v>
      </c>
      <c r="S30" s="7">
        <v>225059</v>
      </c>
      <c r="T30" s="7">
        <v>227328</v>
      </c>
      <c r="U30" s="7">
        <v>230049</v>
      </c>
      <c r="V30" s="7">
        <v>231325</v>
      </c>
      <c r="W30" s="7">
        <v>234016</v>
      </c>
      <c r="X30" s="7">
        <v>235951</v>
      </c>
      <c r="Y30" s="7">
        <v>237977</v>
      </c>
      <c r="Z30" s="7">
        <v>240540</v>
      </c>
      <c r="AA30" s="3" t="s">
        <v>1065</v>
      </c>
    </row>
    <row r="31" spans="1:29">
      <c r="A31" s="6"/>
      <c r="B31" s="5"/>
      <c r="C31" s="5"/>
      <c r="D31" s="106" t="s">
        <v>126</v>
      </c>
      <c r="E31" s="7" t="s">
        <v>127</v>
      </c>
      <c r="F31" s="6" t="s">
        <v>128</v>
      </c>
      <c r="G31" s="7" t="s">
        <v>129</v>
      </c>
      <c r="H31" s="7"/>
      <c r="I31" s="7"/>
      <c r="J31" s="118" t="s">
        <v>733</v>
      </c>
      <c r="K31" s="104">
        <v>1</v>
      </c>
      <c r="L31" s="6" t="s">
        <v>23</v>
      </c>
      <c r="M31" s="142"/>
      <c r="N31" s="142" t="s">
        <v>130</v>
      </c>
      <c r="O31" s="7">
        <v>12362</v>
      </c>
      <c r="P31" s="7">
        <v>13501</v>
      </c>
      <c r="Q31" s="7">
        <v>14403</v>
      </c>
      <c r="R31" s="7">
        <v>15484</v>
      </c>
      <c r="S31" s="7">
        <v>16318</v>
      </c>
      <c r="T31" s="7">
        <v>17977</v>
      </c>
      <c r="U31" s="7">
        <v>19412</v>
      </c>
      <c r="V31" s="7">
        <v>20321</v>
      </c>
      <c r="W31" s="7">
        <v>21298</v>
      </c>
      <c r="X31" s="7">
        <v>22222</v>
      </c>
      <c r="Y31" s="7">
        <v>22839</v>
      </c>
      <c r="Z31" s="7">
        <v>23565</v>
      </c>
      <c r="AA31" s="3"/>
    </row>
    <row r="32" spans="1:29">
      <c r="A32" s="6"/>
      <c r="B32" s="5"/>
      <c r="C32" s="5"/>
      <c r="D32" s="106" t="s">
        <v>131</v>
      </c>
      <c r="E32" s="7" t="s">
        <v>132</v>
      </c>
      <c r="F32" s="6" t="s">
        <v>133</v>
      </c>
      <c r="G32" s="7" t="s">
        <v>134</v>
      </c>
      <c r="H32" s="7"/>
      <c r="I32" s="7"/>
      <c r="J32" s="7" t="s">
        <v>617</v>
      </c>
      <c r="K32" s="104">
        <v>1</v>
      </c>
      <c r="L32" s="6" t="s">
        <v>741</v>
      </c>
      <c r="M32" s="142"/>
      <c r="N32" s="142" t="s">
        <v>135</v>
      </c>
      <c r="O32" s="108">
        <v>16067</v>
      </c>
      <c r="P32" s="108">
        <v>16924</v>
      </c>
      <c r="Q32" s="108">
        <v>17786</v>
      </c>
      <c r="R32" s="108">
        <v>19148</v>
      </c>
      <c r="S32" s="108">
        <v>19723</v>
      </c>
      <c r="T32" s="108">
        <v>20717</v>
      </c>
      <c r="U32" s="108">
        <v>22445</v>
      </c>
      <c r="V32" s="108">
        <v>23572</v>
      </c>
      <c r="W32" s="108">
        <v>25143</v>
      </c>
      <c r="X32" s="108">
        <v>26296</v>
      </c>
      <c r="Y32" s="108">
        <v>27396</v>
      </c>
      <c r="Z32" s="108">
        <v>28398</v>
      </c>
      <c r="AA32" s="3" t="s">
        <v>1064</v>
      </c>
    </row>
    <row r="33" spans="1:27">
      <c r="A33" s="6"/>
      <c r="B33" s="5"/>
      <c r="C33" s="5"/>
      <c r="D33" s="106" t="s">
        <v>136</v>
      </c>
      <c r="E33" s="7" t="s">
        <v>137</v>
      </c>
      <c r="F33" s="6" t="s">
        <v>138</v>
      </c>
      <c r="G33" s="7" t="s">
        <v>139</v>
      </c>
      <c r="H33" s="7"/>
      <c r="I33" s="7"/>
      <c r="J33" s="105" t="s">
        <v>732</v>
      </c>
      <c r="K33" s="104">
        <v>1</v>
      </c>
      <c r="L33" s="6" t="s">
        <v>23</v>
      </c>
      <c r="M33" s="142"/>
      <c r="N33" s="142" t="s">
        <v>140</v>
      </c>
      <c r="O33" s="7">
        <v>3058</v>
      </c>
      <c r="P33" s="7">
        <v>6075</v>
      </c>
      <c r="Q33" s="7">
        <v>8572</v>
      </c>
      <c r="R33" s="7">
        <v>10194</v>
      </c>
      <c r="S33" s="7">
        <v>12055</v>
      </c>
      <c r="T33" s="7">
        <v>13677</v>
      </c>
      <c r="U33" s="7">
        <v>15189</v>
      </c>
      <c r="V33" s="7">
        <v>16905</v>
      </c>
      <c r="W33" s="7">
        <v>18775</v>
      </c>
      <c r="X33" s="7">
        <v>19889</v>
      </c>
      <c r="Y33" s="7">
        <v>21759</v>
      </c>
      <c r="Z33" s="7">
        <v>22704</v>
      </c>
      <c r="AA33" s="170" t="s">
        <v>1063</v>
      </c>
    </row>
    <row r="34" spans="1:27">
      <c r="A34" s="6"/>
      <c r="B34" s="5"/>
      <c r="C34" s="5"/>
      <c r="D34" s="106" t="s">
        <v>141</v>
      </c>
      <c r="E34" s="7" t="s">
        <v>142</v>
      </c>
      <c r="F34" s="6" t="s">
        <v>138</v>
      </c>
      <c r="G34" s="7" t="s">
        <v>143</v>
      </c>
      <c r="H34" s="7"/>
      <c r="I34" s="7"/>
      <c r="J34" s="105" t="s">
        <v>732</v>
      </c>
      <c r="K34" s="104">
        <v>1</v>
      </c>
      <c r="L34" s="6" t="s">
        <v>23</v>
      </c>
      <c r="M34" s="142"/>
      <c r="N34" s="142" t="s">
        <v>144</v>
      </c>
      <c r="O34" s="7">
        <v>37985</v>
      </c>
      <c r="P34" s="7">
        <v>41512</v>
      </c>
      <c r="Q34" s="7">
        <v>47917</v>
      </c>
      <c r="R34" s="7">
        <v>50441</v>
      </c>
      <c r="S34" s="7">
        <v>54044</v>
      </c>
      <c r="T34" s="7">
        <v>58728</v>
      </c>
      <c r="U34" s="7">
        <v>62153</v>
      </c>
      <c r="V34" s="7">
        <v>64116</v>
      </c>
      <c r="W34" s="7">
        <v>68415</v>
      </c>
      <c r="X34" s="7">
        <v>70737</v>
      </c>
      <c r="Y34" s="7">
        <v>73297</v>
      </c>
      <c r="Z34" s="7">
        <v>76642</v>
      </c>
      <c r="AA34" s="3" t="s">
        <v>1062</v>
      </c>
    </row>
    <row r="35" spans="1:27">
      <c r="A35" s="6">
        <v>95</v>
      </c>
      <c r="B35" s="5" t="s">
        <v>1049</v>
      </c>
      <c r="C35" s="5"/>
      <c r="D35" s="106" t="s">
        <v>145</v>
      </c>
      <c r="E35" s="7" t="s">
        <v>137</v>
      </c>
      <c r="F35" s="6" t="s">
        <v>138</v>
      </c>
      <c r="G35" s="7" t="s">
        <v>146</v>
      </c>
      <c r="H35" s="7" t="s">
        <v>147</v>
      </c>
      <c r="I35" s="7"/>
      <c r="J35" s="105" t="s">
        <v>732</v>
      </c>
      <c r="K35" s="104">
        <v>1</v>
      </c>
      <c r="L35" s="6" t="s">
        <v>52</v>
      </c>
      <c r="M35" s="142"/>
      <c r="N35" s="142" t="s">
        <v>148</v>
      </c>
      <c r="O35" s="7">
        <v>43968</v>
      </c>
      <c r="P35" s="7">
        <v>44128</v>
      </c>
      <c r="Q35" s="7">
        <v>44410</v>
      </c>
      <c r="R35" s="7">
        <v>44516</v>
      </c>
      <c r="S35" s="7">
        <v>44549</v>
      </c>
      <c r="T35" s="7">
        <v>44756</v>
      </c>
      <c r="U35" s="7">
        <v>44844</v>
      </c>
      <c r="V35" s="7">
        <v>44929</v>
      </c>
      <c r="W35" s="7">
        <v>44975</v>
      </c>
      <c r="X35" s="7">
        <v>45053</v>
      </c>
      <c r="Y35" s="7">
        <v>45181</v>
      </c>
      <c r="Z35" s="7">
        <v>45214</v>
      </c>
      <c r="AA35" s="3"/>
    </row>
    <row r="36" spans="1:27" s="126" customFormat="1">
      <c r="A36" s="129"/>
      <c r="B36" s="133"/>
      <c r="C36" s="133"/>
      <c r="D36" s="106" t="s">
        <v>1061</v>
      </c>
      <c r="E36" s="128" t="s">
        <v>149</v>
      </c>
      <c r="F36" s="129" t="s">
        <v>138</v>
      </c>
      <c r="G36" s="128" t="s">
        <v>1060</v>
      </c>
      <c r="H36" s="128" t="s">
        <v>149</v>
      </c>
      <c r="I36" s="129" t="s">
        <v>1059</v>
      </c>
      <c r="J36" s="105" t="s">
        <v>732</v>
      </c>
      <c r="K36" s="104">
        <v>1</v>
      </c>
      <c r="L36" s="129" t="s">
        <v>150</v>
      </c>
      <c r="M36" s="144"/>
      <c r="N36" s="144" t="s">
        <v>1058</v>
      </c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7" t="s">
        <v>1057</v>
      </c>
    </row>
    <row r="37" spans="1:27" s="9" customFormat="1">
      <c r="A37" s="104"/>
      <c r="B37" s="119"/>
      <c r="C37" s="119"/>
      <c r="D37" s="106" t="s">
        <v>151</v>
      </c>
      <c r="E37" s="7" t="s">
        <v>142</v>
      </c>
      <c r="F37" s="6" t="s">
        <v>138</v>
      </c>
      <c r="G37" s="7" t="s">
        <v>152</v>
      </c>
      <c r="H37" s="118"/>
      <c r="I37" s="104"/>
      <c r="J37" s="105" t="s">
        <v>732</v>
      </c>
      <c r="K37" s="104">
        <v>1</v>
      </c>
      <c r="L37" s="6" t="s">
        <v>23</v>
      </c>
      <c r="M37" s="143"/>
      <c r="N37" s="143" t="s">
        <v>153</v>
      </c>
      <c r="O37" s="118">
        <v>63767</v>
      </c>
      <c r="P37" s="118">
        <v>67483</v>
      </c>
      <c r="Q37" s="118">
        <v>71882</v>
      </c>
      <c r="R37" s="118">
        <v>74738</v>
      </c>
      <c r="S37" s="118">
        <v>79238</v>
      </c>
      <c r="T37" s="118">
        <v>83718</v>
      </c>
      <c r="U37" s="118">
        <v>87189</v>
      </c>
      <c r="V37" s="118">
        <v>90351</v>
      </c>
      <c r="W37" s="118">
        <v>44119</v>
      </c>
      <c r="X37" s="118">
        <v>47401</v>
      </c>
      <c r="Y37" s="118">
        <v>51038</v>
      </c>
      <c r="Z37" s="118">
        <v>53676</v>
      </c>
      <c r="AA37" s="124" t="s">
        <v>1056</v>
      </c>
    </row>
    <row r="38" spans="1:27">
      <c r="A38" s="6"/>
      <c r="B38" s="5"/>
      <c r="C38" s="5"/>
      <c r="D38" s="106" t="s">
        <v>154</v>
      </c>
      <c r="E38" s="7" t="s">
        <v>149</v>
      </c>
      <c r="F38" s="6" t="s">
        <v>138</v>
      </c>
      <c r="G38" s="7" t="s">
        <v>155</v>
      </c>
      <c r="H38" s="7"/>
      <c r="I38" s="6"/>
      <c r="J38" s="105" t="s">
        <v>732</v>
      </c>
      <c r="K38" s="104">
        <v>1</v>
      </c>
      <c r="L38" s="6" t="s">
        <v>825</v>
      </c>
      <c r="M38" s="142"/>
      <c r="N38" s="148" t="s">
        <v>156</v>
      </c>
      <c r="O38" s="7">
        <v>9901</v>
      </c>
      <c r="P38" s="7">
        <v>11193</v>
      </c>
      <c r="Q38" s="7">
        <v>13395</v>
      </c>
      <c r="R38" s="7">
        <v>15015</v>
      </c>
      <c r="S38" s="7">
        <v>15980</v>
      </c>
      <c r="T38" s="7">
        <v>17370</v>
      </c>
      <c r="U38" s="7">
        <v>18075</v>
      </c>
      <c r="V38" s="7">
        <v>18812</v>
      </c>
      <c r="W38" s="7">
        <v>20067</v>
      </c>
      <c r="X38" s="7">
        <v>20492</v>
      </c>
      <c r="Y38" s="7">
        <v>21488</v>
      </c>
      <c r="Z38" s="7">
        <v>22264</v>
      </c>
      <c r="AA38" s="3"/>
    </row>
    <row r="39" spans="1:27" s="9" customFormat="1">
      <c r="A39" s="104"/>
      <c r="B39" s="119"/>
      <c r="C39" s="119"/>
      <c r="D39" s="106" t="s">
        <v>157</v>
      </c>
      <c r="E39" s="118" t="s">
        <v>142</v>
      </c>
      <c r="F39" s="104" t="s">
        <v>138</v>
      </c>
      <c r="G39" s="118" t="s">
        <v>158</v>
      </c>
      <c r="H39" s="118"/>
      <c r="I39" s="118"/>
      <c r="J39" s="105" t="s">
        <v>732</v>
      </c>
      <c r="K39" s="104">
        <v>1</v>
      </c>
      <c r="L39" s="6" t="s">
        <v>23</v>
      </c>
      <c r="M39" s="143"/>
      <c r="N39" s="143" t="s">
        <v>159</v>
      </c>
      <c r="O39" s="118">
        <v>43568</v>
      </c>
      <c r="P39" s="118">
        <v>45504</v>
      </c>
      <c r="Q39" s="118">
        <v>47835</v>
      </c>
      <c r="R39" s="118">
        <v>48791</v>
      </c>
      <c r="S39" s="118">
        <v>50307</v>
      </c>
      <c r="T39" s="118">
        <v>52251</v>
      </c>
      <c r="U39" s="118">
        <v>53782</v>
      </c>
      <c r="V39" s="118">
        <v>54620</v>
      </c>
      <c r="W39" s="118">
        <v>56561</v>
      </c>
      <c r="X39" s="118">
        <v>57492</v>
      </c>
      <c r="Y39" s="118">
        <v>59090</v>
      </c>
      <c r="Z39" s="118">
        <v>60224</v>
      </c>
      <c r="AA39" s="124" t="s">
        <v>1055</v>
      </c>
    </row>
    <row r="40" spans="1:27">
      <c r="A40" s="6"/>
      <c r="B40" s="5"/>
      <c r="C40" s="5"/>
      <c r="D40" s="106"/>
      <c r="E40" s="7" t="s">
        <v>142</v>
      </c>
      <c r="F40" s="6" t="s">
        <v>138</v>
      </c>
      <c r="G40" s="7" t="s">
        <v>160</v>
      </c>
      <c r="H40" s="7"/>
      <c r="I40" s="7"/>
      <c r="J40" s="105" t="s">
        <v>732</v>
      </c>
      <c r="K40" s="104">
        <v>1</v>
      </c>
      <c r="L40" s="6" t="s">
        <v>23</v>
      </c>
      <c r="M40" s="142"/>
      <c r="N40" s="142" t="s">
        <v>161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>
        <v>210094</v>
      </c>
      <c r="Z40" s="7">
        <v>211402</v>
      </c>
      <c r="AA40" s="3" t="s">
        <v>1054</v>
      </c>
    </row>
    <row r="41" spans="1:27" s="162" customFormat="1">
      <c r="A41" s="168"/>
      <c r="B41" s="169"/>
      <c r="C41" s="169"/>
      <c r="D41" s="106" t="s">
        <v>162</v>
      </c>
      <c r="E41" s="164" t="s">
        <v>137</v>
      </c>
      <c r="F41" s="168" t="s">
        <v>138</v>
      </c>
      <c r="G41" s="164" t="s">
        <v>163</v>
      </c>
      <c r="H41" s="164"/>
      <c r="I41" s="164"/>
      <c r="J41" s="167" t="s">
        <v>732</v>
      </c>
      <c r="K41" s="104">
        <v>1</v>
      </c>
      <c r="L41" s="166" t="s">
        <v>23</v>
      </c>
      <c r="M41" s="165"/>
      <c r="N41" s="165" t="s">
        <v>164</v>
      </c>
      <c r="O41" s="164">
        <v>66298</v>
      </c>
      <c r="P41" s="164">
        <v>67953</v>
      </c>
      <c r="Q41" s="164">
        <v>70381</v>
      </c>
      <c r="R41" s="164">
        <v>71647</v>
      </c>
      <c r="S41" s="164">
        <v>73513</v>
      </c>
      <c r="T41" s="164">
        <v>75441</v>
      </c>
      <c r="U41" s="164">
        <v>76597</v>
      </c>
      <c r="V41" s="164">
        <v>77813</v>
      </c>
      <c r="W41" s="164">
        <v>79287</v>
      </c>
      <c r="X41" s="164">
        <v>80431</v>
      </c>
      <c r="Y41" s="164">
        <v>82113</v>
      </c>
      <c r="Z41" s="164">
        <v>83174</v>
      </c>
      <c r="AA41" s="163" t="s">
        <v>1053</v>
      </c>
    </row>
    <row r="42" spans="1:27">
      <c r="A42" s="6"/>
      <c r="B42" s="5"/>
      <c r="C42" s="5"/>
      <c r="D42" s="106" t="s">
        <v>165</v>
      </c>
      <c r="E42" s="7" t="s">
        <v>137</v>
      </c>
      <c r="F42" s="6" t="s">
        <v>138</v>
      </c>
      <c r="G42" s="7" t="s">
        <v>163</v>
      </c>
      <c r="H42" s="7"/>
      <c r="I42" s="7"/>
      <c r="J42" s="7" t="s">
        <v>734</v>
      </c>
      <c r="K42" s="104">
        <v>1</v>
      </c>
      <c r="L42" s="6" t="s">
        <v>166</v>
      </c>
      <c r="M42" s="142"/>
      <c r="N42" s="142" t="s">
        <v>167</v>
      </c>
      <c r="O42" s="7">
        <v>29038</v>
      </c>
      <c r="P42" s="7">
        <v>32457</v>
      </c>
      <c r="Q42" s="7">
        <v>35075</v>
      </c>
      <c r="R42" s="7">
        <v>37169</v>
      </c>
      <c r="S42" s="7">
        <v>39617</v>
      </c>
      <c r="T42" s="7">
        <v>42356</v>
      </c>
      <c r="U42" s="7">
        <v>44318</v>
      </c>
      <c r="V42" s="7">
        <v>46571</v>
      </c>
      <c r="W42" s="7">
        <v>49320</v>
      </c>
      <c r="X42" s="7">
        <v>51286</v>
      </c>
      <c r="Y42" s="7">
        <v>53923</v>
      </c>
      <c r="Z42" s="7">
        <v>55411</v>
      </c>
      <c r="AA42" s="3"/>
    </row>
    <row r="43" spans="1:27">
      <c r="A43" s="6">
        <v>101</v>
      </c>
      <c r="B43" s="5" t="s">
        <v>1049</v>
      </c>
      <c r="C43" s="5" t="s">
        <v>1048</v>
      </c>
      <c r="D43" s="106" t="s">
        <v>168</v>
      </c>
      <c r="E43" s="7" t="s">
        <v>142</v>
      </c>
      <c r="F43" s="6" t="s">
        <v>138</v>
      </c>
      <c r="G43" s="7" t="s">
        <v>169</v>
      </c>
      <c r="H43" s="7"/>
      <c r="I43" s="7"/>
      <c r="J43" s="105" t="s">
        <v>732</v>
      </c>
      <c r="K43" s="104">
        <v>1</v>
      </c>
      <c r="L43" s="6" t="s">
        <v>730</v>
      </c>
      <c r="M43" s="142"/>
      <c r="N43" s="142" t="s">
        <v>170</v>
      </c>
      <c r="O43" s="7">
        <v>798851</v>
      </c>
      <c r="P43" s="7">
        <v>810666</v>
      </c>
      <c r="Q43" s="7">
        <v>820729</v>
      </c>
      <c r="R43" s="7">
        <v>827400</v>
      </c>
      <c r="S43" s="7">
        <v>835972</v>
      </c>
      <c r="T43" s="7">
        <v>841332</v>
      </c>
      <c r="U43" s="7">
        <v>850277</v>
      </c>
      <c r="V43" s="7">
        <v>857115</v>
      </c>
      <c r="W43" s="7">
        <v>866316</v>
      </c>
      <c r="X43" s="7">
        <v>873682</v>
      </c>
      <c r="Y43" s="7">
        <v>878154</v>
      </c>
      <c r="Z43" s="7">
        <v>889048</v>
      </c>
      <c r="AA43" s="3"/>
    </row>
    <row r="44" spans="1:27">
      <c r="A44" s="6"/>
      <c r="B44" s="5"/>
      <c r="C44" s="5"/>
      <c r="D44" s="106" t="s">
        <v>171</v>
      </c>
      <c r="E44" s="7" t="s">
        <v>142</v>
      </c>
      <c r="F44" s="6" t="s">
        <v>138</v>
      </c>
      <c r="G44" s="7" t="s">
        <v>172</v>
      </c>
      <c r="H44" s="7"/>
      <c r="I44" s="7"/>
      <c r="J44" s="105" t="s">
        <v>732</v>
      </c>
      <c r="K44" s="104">
        <v>1</v>
      </c>
      <c r="L44" s="6" t="s">
        <v>23</v>
      </c>
      <c r="M44" s="142"/>
      <c r="N44" s="142" t="s">
        <v>173</v>
      </c>
      <c r="O44" s="7">
        <v>22248</v>
      </c>
      <c r="P44" s="7">
        <v>25347</v>
      </c>
      <c r="Q44" s="7">
        <v>28685</v>
      </c>
      <c r="R44" s="7">
        <v>29958</v>
      </c>
      <c r="S44" s="7">
        <v>31563</v>
      </c>
      <c r="T44" s="7">
        <v>33246</v>
      </c>
      <c r="U44" s="7">
        <v>34340</v>
      </c>
      <c r="V44" s="7">
        <v>35217</v>
      </c>
      <c r="W44" s="7">
        <v>36348</v>
      </c>
      <c r="X44" s="7">
        <v>37674</v>
      </c>
      <c r="Y44" s="7">
        <v>38436</v>
      </c>
      <c r="Z44" s="7">
        <v>39436</v>
      </c>
      <c r="AA44" s="3"/>
    </row>
    <row r="45" spans="1:27">
      <c r="A45" s="6"/>
      <c r="B45" s="5"/>
      <c r="C45" s="5"/>
      <c r="D45" s="106" t="s">
        <v>174</v>
      </c>
      <c r="E45" s="7" t="s">
        <v>142</v>
      </c>
      <c r="F45" s="6" t="s">
        <v>138</v>
      </c>
      <c r="G45" s="7" t="s">
        <v>175</v>
      </c>
      <c r="H45" s="7"/>
      <c r="I45" s="7"/>
      <c r="J45" s="105" t="s">
        <v>732</v>
      </c>
      <c r="K45" s="104">
        <v>1</v>
      </c>
      <c r="L45" s="6" t="s">
        <v>176</v>
      </c>
      <c r="M45" s="142"/>
      <c r="N45" s="142" t="s">
        <v>177</v>
      </c>
      <c r="O45" s="7"/>
      <c r="P45" s="7">
        <v>3373</v>
      </c>
      <c r="Q45" s="7">
        <v>8347</v>
      </c>
      <c r="R45" s="7">
        <v>10319</v>
      </c>
      <c r="S45" s="7">
        <v>13515</v>
      </c>
      <c r="T45" s="7">
        <v>16280</v>
      </c>
      <c r="U45" s="7">
        <v>18308</v>
      </c>
      <c r="V45" s="7">
        <v>20781</v>
      </c>
      <c r="W45" s="7">
        <v>22880</v>
      </c>
      <c r="X45" s="7">
        <v>24497</v>
      </c>
      <c r="Y45" s="7">
        <v>27072</v>
      </c>
      <c r="Z45" s="7">
        <v>28290</v>
      </c>
      <c r="AA45" s="3"/>
    </row>
    <row r="46" spans="1:27">
      <c r="A46" s="6"/>
      <c r="B46" s="5"/>
      <c r="C46" s="5"/>
      <c r="D46" s="106" t="s">
        <v>178</v>
      </c>
      <c r="E46" s="7" t="s">
        <v>142</v>
      </c>
      <c r="F46" s="6" t="s">
        <v>138</v>
      </c>
      <c r="G46" s="7" t="s">
        <v>179</v>
      </c>
      <c r="H46" s="7"/>
      <c r="I46" s="7"/>
      <c r="J46" s="105" t="s">
        <v>732</v>
      </c>
      <c r="K46" s="104">
        <v>1</v>
      </c>
      <c r="L46" s="6" t="s">
        <v>23</v>
      </c>
      <c r="M46" s="142"/>
      <c r="N46" s="142" t="s">
        <v>180</v>
      </c>
      <c r="O46" s="7"/>
      <c r="P46" s="7"/>
      <c r="Q46" s="7"/>
      <c r="R46" s="7"/>
      <c r="S46" s="7"/>
      <c r="T46" s="7">
        <v>191223</v>
      </c>
      <c r="U46" s="7">
        <v>192406</v>
      </c>
      <c r="V46" s="7">
        <v>193624</v>
      </c>
      <c r="W46" s="7">
        <v>194848</v>
      </c>
      <c r="X46" s="7">
        <v>195998</v>
      </c>
      <c r="Y46" s="7">
        <v>197226</v>
      </c>
      <c r="Z46" s="7">
        <v>198143</v>
      </c>
      <c r="AA46" s="3" t="s">
        <v>1052</v>
      </c>
    </row>
    <row r="47" spans="1:27">
      <c r="A47" s="6"/>
      <c r="B47" s="5"/>
      <c r="C47" s="5"/>
      <c r="D47" s="106" t="s">
        <v>181</v>
      </c>
      <c r="E47" s="7" t="s">
        <v>142</v>
      </c>
      <c r="F47" s="6" t="s">
        <v>138</v>
      </c>
      <c r="G47" s="7" t="s">
        <v>182</v>
      </c>
      <c r="H47" s="7"/>
      <c r="I47" s="7"/>
      <c r="J47" s="105" t="s">
        <v>732</v>
      </c>
      <c r="K47" s="104">
        <v>1</v>
      </c>
      <c r="L47" s="6" t="s">
        <v>23</v>
      </c>
      <c r="M47" s="142"/>
      <c r="N47" s="142" t="s">
        <v>183</v>
      </c>
      <c r="O47" s="7">
        <v>13837</v>
      </c>
      <c r="P47" s="7">
        <v>21855</v>
      </c>
      <c r="Q47" s="7">
        <v>25346</v>
      </c>
      <c r="R47" s="7">
        <v>28207</v>
      </c>
      <c r="S47" s="7">
        <v>31866</v>
      </c>
      <c r="T47" s="7">
        <v>33820</v>
      </c>
      <c r="U47" s="7">
        <v>36358</v>
      </c>
      <c r="V47" s="7">
        <v>38697</v>
      </c>
      <c r="W47" s="7">
        <v>42117</v>
      </c>
      <c r="X47" s="7">
        <v>44209</v>
      </c>
      <c r="Y47" s="7">
        <v>47051</v>
      </c>
      <c r="Z47" s="7">
        <v>48547</v>
      </c>
      <c r="AA47" s="3" t="s">
        <v>1051</v>
      </c>
    </row>
    <row r="48" spans="1:27">
      <c r="A48" s="6"/>
      <c r="B48" s="5"/>
      <c r="C48" s="5"/>
      <c r="D48" s="106" t="s">
        <v>184</v>
      </c>
      <c r="E48" s="7" t="s">
        <v>185</v>
      </c>
      <c r="F48" s="6" t="s">
        <v>138</v>
      </c>
      <c r="G48" s="7" t="s">
        <v>186</v>
      </c>
      <c r="H48" s="7"/>
      <c r="I48" s="7"/>
      <c r="J48" s="105" t="s">
        <v>732</v>
      </c>
      <c r="K48" s="104">
        <v>1</v>
      </c>
      <c r="L48" s="6" t="s">
        <v>23</v>
      </c>
      <c r="M48" s="142"/>
      <c r="N48" s="142" t="s">
        <v>187</v>
      </c>
      <c r="O48" s="7">
        <v>56613</v>
      </c>
      <c r="P48" s="7">
        <v>58912</v>
      </c>
      <c r="Q48" s="7">
        <v>61339</v>
      </c>
      <c r="R48" s="7">
        <v>63219</v>
      </c>
      <c r="S48" s="7">
        <v>64828</v>
      </c>
      <c r="T48" s="7">
        <v>66854</v>
      </c>
      <c r="U48" s="7">
        <v>68254</v>
      </c>
      <c r="V48" s="7">
        <v>69556</v>
      </c>
      <c r="W48" s="7">
        <v>71440</v>
      </c>
      <c r="X48" s="7">
        <v>72390</v>
      </c>
      <c r="Y48" s="7">
        <v>73664</v>
      </c>
      <c r="Z48" s="7">
        <v>74882</v>
      </c>
      <c r="AA48" s="3" t="s">
        <v>1050</v>
      </c>
    </row>
    <row r="49" spans="1:27">
      <c r="A49" s="6">
        <v>108</v>
      </c>
      <c r="B49" s="5" t="s">
        <v>1049</v>
      </c>
      <c r="C49" s="5" t="s">
        <v>1048</v>
      </c>
      <c r="D49" s="106" t="s">
        <v>188</v>
      </c>
      <c r="E49" s="7" t="s">
        <v>142</v>
      </c>
      <c r="F49" s="6" t="s">
        <v>138</v>
      </c>
      <c r="G49" s="7" t="s">
        <v>189</v>
      </c>
      <c r="H49" s="7" t="s">
        <v>190</v>
      </c>
      <c r="I49" s="7"/>
      <c r="J49" s="105" t="s">
        <v>732</v>
      </c>
      <c r="K49" s="104">
        <v>1</v>
      </c>
      <c r="L49" s="6" t="s">
        <v>150</v>
      </c>
      <c r="M49" s="142"/>
      <c r="N49" s="142" t="s">
        <v>191</v>
      </c>
      <c r="O49" s="7">
        <v>39579</v>
      </c>
      <c r="P49" s="7">
        <v>39796</v>
      </c>
      <c r="Q49" s="7">
        <v>39924</v>
      </c>
      <c r="R49" s="7">
        <v>39971</v>
      </c>
      <c r="S49" s="7">
        <v>40096</v>
      </c>
      <c r="T49" s="7">
        <v>40221</v>
      </c>
      <c r="U49" s="7">
        <v>40386</v>
      </c>
      <c r="V49" s="7">
        <v>40448</v>
      </c>
      <c r="W49" s="7">
        <v>40776</v>
      </c>
      <c r="X49" s="7">
        <v>40898</v>
      </c>
      <c r="Y49" s="7">
        <v>41303</v>
      </c>
      <c r="Z49" s="7">
        <v>41576</v>
      </c>
      <c r="AA49" s="3"/>
    </row>
    <row r="50" spans="1:27">
      <c r="A50" s="6"/>
      <c r="B50" s="5"/>
      <c r="C50" s="5"/>
      <c r="D50" s="106" t="s">
        <v>192</v>
      </c>
      <c r="E50" s="118" t="s">
        <v>142</v>
      </c>
      <c r="F50" s="104" t="s">
        <v>138</v>
      </c>
      <c r="G50" s="118" t="s">
        <v>193</v>
      </c>
      <c r="H50" s="118"/>
      <c r="I50" s="118"/>
      <c r="J50" s="105" t="s">
        <v>732</v>
      </c>
      <c r="K50" s="104">
        <v>1</v>
      </c>
      <c r="L50" s="6" t="s">
        <v>23</v>
      </c>
      <c r="M50" s="4"/>
      <c r="N50" s="142" t="s">
        <v>194</v>
      </c>
      <c r="O50" s="7">
        <v>24715</v>
      </c>
      <c r="P50" s="7">
        <v>26307</v>
      </c>
      <c r="Q50" s="7">
        <v>28058</v>
      </c>
      <c r="R50" s="7">
        <v>29021</v>
      </c>
      <c r="S50" s="7">
        <v>30240</v>
      </c>
      <c r="T50" s="7">
        <v>31870</v>
      </c>
      <c r="U50" s="7">
        <v>35870</v>
      </c>
      <c r="V50" s="7">
        <v>35870</v>
      </c>
      <c r="W50" s="7">
        <v>35870</v>
      </c>
      <c r="X50" s="7">
        <v>37684</v>
      </c>
      <c r="Y50" s="7">
        <v>38670</v>
      </c>
      <c r="Z50" s="7">
        <v>39775</v>
      </c>
      <c r="AA50" s="3" t="s">
        <v>1047</v>
      </c>
    </row>
    <row r="51" spans="1:27">
      <c r="A51" s="6"/>
      <c r="B51" s="5"/>
      <c r="C51" s="5"/>
      <c r="D51" s="106" t="s">
        <v>195</v>
      </c>
      <c r="E51" s="7" t="s">
        <v>196</v>
      </c>
      <c r="F51" s="6" t="s">
        <v>197</v>
      </c>
      <c r="G51" s="7" t="s">
        <v>198</v>
      </c>
      <c r="H51" s="7"/>
      <c r="I51" s="6"/>
      <c r="J51" s="105" t="s">
        <v>732</v>
      </c>
      <c r="K51" s="104">
        <v>1</v>
      </c>
      <c r="L51" s="6" t="s">
        <v>23</v>
      </c>
      <c r="M51" s="2"/>
      <c r="N51" s="142" t="s">
        <v>199</v>
      </c>
      <c r="O51" s="7"/>
      <c r="P51" s="7"/>
      <c r="Q51" s="7"/>
      <c r="R51" s="7">
        <v>15239</v>
      </c>
      <c r="S51" s="7">
        <v>16028</v>
      </c>
      <c r="T51" s="7">
        <v>16556</v>
      </c>
      <c r="U51" s="7">
        <v>16951</v>
      </c>
      <c r="V51" s="7">
        <v>17724</v>
      </c>
      <c r="W51" s="7">
        <v>18485</v>
      </c>
      <c r="X51" s="7">
        <v>20994</v>
      </c>
      <c r="Y51" s="7">
        <v>22141</v>
      </c>
      <c r="Z51" s="7">
        <v>22799</v>
      </c>
      <c r="AA51" s="3" t="s">
        <v>1046</v>
      </c>
    </row>
    <row r="52" spans="1:27">
      <c r="A52" s="6"/>
      <c r="B52" s="5"/>
      <c r="C52" s="5"/>
      <c r="D52" s="106" t="s">
        <v>200</v>
      </c>
      <c r="E52" s="7" t="s">
        <v>196</v>
      </c>
      <c r="F52" s="6" t="s">
        <v>197</v>
      </c>
      <c r="G52" s="7" t="s">
        <v>198</v>
      </c>
      <c r="H52" s="7"/>
      <c r="I52" s="6"/>
      <c r="J52" s="105" t="s">
        <v>732</v>
      </c>
      <c r="K52" s="104">
        <v>1</v>
      </c>
      <c r="L52" s="6" t="s">
        <v>730</v>
      </c>
      <c r="M52" s="2"/>
      <c r="N52" s="142" t="s">
        <v>201</v>
      </c>
      <c r="O52" s="7">
        <v>1082262</v>
      </c>
      <c r="P52" s="7">
        <v>1090135</v>
      </c>
      <c r="Q52" s="7">
        <v>1101274</v>
      </c>
      <c r="R52" s="7">
        <v>1107692</v>
      </c>
      <c r="S52" s="7">
        <v>1121993</v>
      </c>
      <c r="T52" s="7">
        <v>1130043</v>
      </c>
      <c r="U52" s="7">
        <v>1137413</v>
      </c>
      <c r="V52" s="7">
        <v>1147762</v>
      </c>
      <c r="W52" s="7">
        <v>1154727</v>
      </c>
      <c r="X52" s="7">
        <v>1162250</v>
      </c>
      <c r="Y52" s="7">
        <v>1172819</v>
      </c>
      <c r="Z52" s="7">
        <v>1183805</v>
      </c>
      <c r="AA52" s="3"/>
    </row>
    <row r="53" spans="1:27">
      <c r="A53" s="6"/>
      <c r="B53" s="5"/>
      <c r="C53" s="5"/>
      <c r="D53" s="106" t="s">
        <v>202</v>
      </c>
      <c r="E53" s="7" t="s">
        <v>203</v>
      </c>
      <c r="F53" s="6" t="s">
        <v>204</v>
      </c>
      <c r="G53" s="7" t="s">
        <v>205</v>
      </c>
      <c r="H53" s="7"/>
      <c r="I53" s="7"/>
      <c r="J53" s="105" t="s">
        <v>732</v>
      </c>
      <c r="K53" s="104">
        <v>1</v>
      </c>
      <c r="L53" s="6" t="s">
        <v>23</v>
      </c>
      <c r="M53" s="142"/>
      <c r="N53" s="142" t="s">
        <v>206</v>
      </c>
      <c r="O53" s="7">
        <v>64997</v>
      </c>
      <c r="P53" s="7">
        <v>64997</v>
      </c>
      <c r="Q53" s="7">
        <v>64997</v>
      </c>
      <c r="R53" s="7">
        <v>64997</v>
      </c>
      <c r="S53" s="7">
        <v>65626</v>
      </c>
      <c r="T53" s="7">
        <v>67609</v>
      </c>
      <c r="U53" s="7">
        <v>67775</v>
      </c>
      <c r="V53" s="7">
        <v>68561</v>
      </c>
      <c r="W53" s="7">
        <v>69795</v>
      </c>
      <c r="X53" s="7">
        <v>70000</v>
      </c>
      <c r="Y53" s="7">
        <v>71126</v>
      </c>
      <c r="Z53" s="7">
        <v>72124</v>
      </c>
      <c r="AA53" s="124" t="s">
        <v>1045</v>
      </c>
    </row>
    <row r="54" spans="1:27">
      <c r="A54" s="6"/>
      <c r="B54" s="5"/>
      <c r="C54" s="5"/>
      <c r="D54" s="106" t="s">
        <v>207</v>
      </c>
      <c r="E54" s="7" t="s">
        <v>208</v>
      </c>
      <c r="F54" s="6" t="s">
        <v>209</v>
      </c>
      <c r="G54" s="7" t="s">
        <v>210</v>
      </c>
      <c r="H54" s="7"/>
      <c r="I54" s="7"/>
      <c r="J54" s="7" t="s">
        <v>734</v>
      </c>
      <c r="K54" s="104">
        <v>1</v>
      </c>
      <c r="L54" s="6" t="s">
        <v>166</v>
      </c>
      <c r="M54" s="142"/>
      <c r="N54" s="142" t="s">
        <v>211</v>
      </c>
      <c r="O54" s="7">
        <v>66188</v>
      </c>
      <c r="P54" s="7">
        <v>68688</v>
      </c>
      <c r="Q54" s="7">
        <v>71188</v>
      </c>
      <c r="R54" s="7">
        <v>88277</v>
      </c>
      <c r="S54" s="7">
        <v>91964</v>
      </c>
      <c r="T54" s="7">
        <v>101396</v>
      </c>
      <c r="U54" s="7">
        <v>104165</v>
      </c>
      <c r="V54" s="7">
        <v>110505</v>
      </c>
      <c r="W54" s="7">
        <v>117964</v>
      </c>
      <c r="X54" s="7">
        <v>121536</v>
      </c>
      <c r="Y54" s="7">
        <v>127122</v>
      </c>
      <c r="Z54" s="7">
        <v>132241</v>
      </c>
      <c r="AA54" s="3" t="s">
        <v>908</v>
      </c>
    </row>
    <row r="55" spans="1:27">
      <c r="A55" s="6"/>
      <c r="B55" s="5"/>
      <c r="C55" s="5"/>
      <c r="D55" s="106" t="s">
        <v>212</v>
      </c>
      <c r="E55" s="7" t="s">
        <v>213</v>
      </c>
      <c r="F55" s="6" t="s">
        <v>214</v>
      </c>
      <c r="G55" s="7" t="s">
        <v>215</v>
      </c>
      <c r="H55" s="7"/>
      <c r="I55" s="7"/>
      <c r="J55" s="105" t="s">
        <v>732</v>
      </c>
      <c r="K55" s="104">
        <v>1</v>
      </c>
      <c r="L55" s="6" t="s">
        <v>52</v>
      </c>
      <c r="M55" s="142"/>
      <c r="N55" s="142" t="s">
        <v>216</v>
      </c>
      <c r="O55" s="108">
        <v>80456</v>
      </c>
      <c r="P55" s="108">
        <v>81296</v>
      </c>
      <c r="Q55" s="108">
        <v>81611</v>
      </c>
      <c r="R55" s="108">
        <v>82301</v>
      </c>
      <c r="S55" s="108">
        <v>83759</v>
      </c>
      <c r="T55" s="108">
        <v>84319</v>
      </c>
      <c r="U55" s="108">
        <v>84876</v>
      </c>
      <c r="V55" s="108">
        <v>85392</v>
      </c>
      <c r="W55" s="108">
        <v>86001</v>
      </c>
      <c r="X55" s="108">
        <v>86250</v>
      </c>
      <c r="Y55" s="108">
        <v>86657</v>
      </c>
      <c r="Z55" s="108">
        <v>86935</v>
      </c>
      <c r="AA55" s="3"/>
    </row>
    <row r="56" spans="1:27">
      <c r="A56" s="6"/>
      <c r="B56" s="5"/>
      <c r="C56" s="5"/>
      <c r="D56" s="106" t="s">
        <v>217</v>
      </c>
      <c r="E56" s="7" t="s">
        <v>218</v>
      </c>
      <c r="F56" s="6" t="s">
        <v>219</v>
      </c>
      <c r="G56" s="7" t="s">
        <v>220</v>
      </c>
      <c r="H56" s="7"/>
      <c r="I56" s="7"/>
      <c r="J56" s="105" t="s">
        <v>732</v>
      </c>
      <c r="K56" s="104">
        <v>1</v>
      </c>
      <c r="L56" s="6" t="s">
        <v>150</v>
      </c>
      <c r="M56" s="142"/>
      <c r="N56" s="142" t="s">
        <v>221</v>
      </c>
      <c r="O56" s="7">
        <v>16776</v>
      </c>
      <c r="P56" s="7">
        <v>17598</v>
      </c>
      <c r="Q56" s="7">
        <v>18634</v>
      </c>
      <c r="R56" s="7">
        <v>19251</v>
      </c>
      <c r="S56" s="7">
        <v>20110</v>
      </c>
      <c r="T56" s="7">
        <v>20507</v>
      </c>
      <c r="U56" s="7">
        <v>21574</v>
      </c>
      <c r="V56" s="7">
        <v>22351</v>
      </c>
      <c r="W56" s="7">
        <v>23242</v>
      </c>
      <c r="X56" s="7">
        <v>24147</v>
      </c>
      <c r="Y56" s="7">
        <v>24674</v>
      </c>
      <c r="Z56" s="7">
        <v>25190</v>
      </c>
      <c r="AA56" s="3" t="s">
        <v>1044</v>
      </c>
    </row>
    <row r="57" spans="1:27">
      <c r="A57" s="6"/>
      <c r="B57" s="5"/>
      <c r="C57" s="5"/>
      <c r="D57" s="106" t="s">
        <v>222</v>
      </c>
      <c r="E57" s="7" t="s">
        <v>223</v>
      </c>
      <c r="F57" s="6" t="s">
        <v>224</v>
      </c>
      <c r="G57" s="7" t="s">
        <v>225</v>
      </c>
      <c r="H57" s="7"/>
      <c r="I57" s="7"/>
      <c r="J57" s="105" t="s">
        <v>732</v>
      </c>
      <c r="K57" s="104">
        <v>1</v>
      </c>
      <c r="L57" s="6" t="s">
        <v>23</v>
      </c>
      <c r="M57" s="142"/>
      <c r="N57" s="142" t="s">
        <v>226</v>
      </c>
      <c r="O57" s="7"/>
      <c r="P57" s="7"/>
      <c r="Q57" s="161"/>
      <c r="R57" s="161"/>
      <c r="S57" s="7">
        <v>87100</v>
      </c>
      <c r="T57" s="7">
        <v>87133</v>
      </c>
      <c r="U57" s="7">
        <v>87418</v>
      </c>
      <c r="V57" s="7">
        <v>87512</v>
      </c>
      <c r="W57" s="7">
        <v>87754</v>
      </c>
      <c r="X57" s="7">
        <v>87994</v>
      </c>
      <c r="Y57" s="7">
        <v>88231</v>
      </c>
      <c r="Z57" s="7">
        <v>88580</v>
      </c>
      <c r="AA57" s="3" t="s">
        <v>1043</v>
      </c>
    </row>
    <row r="58" spans="1:27">
      <c r="A58" s="6"/>
      <c r="B58" s="5"/>
      <c r="C58" s="5"/>
      <c r="D58" s="106" t="s">
        <v>227</v>
      </c>
      <c r="E58" s="7" t="s">
        <v>228</v>
      </c>
      <c r="F58" s="6" t="s">
        <v>229</v>
      </c>
      <c r="G58" s="7" t="s">
        <v>230</v>
      </c>
      <c r="H58" s="7"/>
      <c r="I58" s="7"/>
      <c r="J58" s="118" t="s">
        <v>733</v>
      </c>
      <c r="K58" s="104">
        <v>1</v>
      </c>
      <c r="L58" s="6" t="s">
        <v>231</v>
      </c>
      <c r="M58" s="142"/>
      <c r="N58" s="142">
        <v>322165</v>
      </c>
      <c r="O58" s="7">
        <v>48449</v>
      </c>
      <c r="P58" s="7">
        <v>52502</v>
      </c>
      <c r="Q58" s="7">
        <v>58063</v>
      </c>
      <c r="R58" s="7">
        <v>64165</v>
      </c>
      <c r="S58" s="7">
        <v>76345</v>
      </c>
      <c r="T58" s="7">
        <v>87729</v>
      </c>
      <c r="U58" s="7">
        <v>101290</v>
      </c>
      <c r="V58" s="7">
        <v>110451</v>
      </c>
      <c r="W58" s="7">
        <v>113916</v>
      </c>
      <c r="X58" s="7">
        <v>117402</v>
      </c>
      <c r="Y58" s="7">
        <v>126066</v>
      </c>
      <c r="Z58" s="7">
        <v>133606</v>
      </c>
      <c r="AA58" s="3" t="s">
        <v>1042</v>
      </c>
    </row>
    <row r="59" spans="1:27">
      <c r="A59" s="6"/>
      <c r="B59" s="5"/>
      <c r="C59" s="5"/>
      <c r="D59" s="106" t="s">
        <v>232</v>
      </c>
      <c r="E59" s="7" t="s">
        <v>233</v>
      </c>
      <c r="F59" s="6" t="s">
        <v>234</v>
      </c>
      <c r="G59" s="7" t="s">
        <v>235</v>
      </c>
      <c r="H59" s="7"/>
      <c r="I59" s="7"/>
      <c r="J59" s="118" t="s">
        <v>733</v>
      </c>
      <c r="K59" s="104">
        <v>1</v>
      </c>
      <c r="L59" s="6" t="s">
        <v>825</v>
      </c>
      <c r="M59" s="142"/>
      <c r="N59" s="142" t="s">
        <v>236</v>
      </c>
      <c r="O59" s="7"/>
      <c r="P59" s="7"/>
      <c r="Q59" s="7"/>
      <c r="R59" s="7"/>
      <c r="S59" s="7">
        <v>2444</v>
      </c>
      <c r="T59" s="7">
        <v>6584</v>
      </c>
      <c r="U59" s="7">
        <v>10611</v>
      </c>
      <c r="V59" s="7">
        <v>14857</v>
      </c>
      <c r="W59" s="7">
        <v>19035</v>
      </c>
      <c r="X59" s="7">
        <v>22106</v>
      </c>
      <c r="Y59" s="7">
        <v>27131</v>
      </c>
      <c r="Z59" s="7">
        <v>30221</v>
      </c>
      <c r="AA59" s="124" t="s">
        <v>1041</v>
      </c>
    </row>
    <row r="60" spans="1:27">
      <c r="A60" s="6"/>
      <c r="B60" s="5"/>
      <c r="C60" s="5"/>
      <c r="D60" s="106" t="s">
        <v>237</v>
      </c>
      <c r="E60" s="7" t="s">
        <v>233</v>
      </c>
      <c r="F60" s="6" t="s">
        <v>234</v>
      </c>
      <c r="G60" s="7" t="s">
        <v>235</v>
      </c>
      <c r="H60" s="7"/>
      <c r="I60" s="7"/>
      <c r="J60" s="118" t="s">
        <v>733</v>
      </c>
      <c r="K60" s="104">
        <v>1</v>
      </c>
      <c r="L60" s="6" t="s">
        <v>238</v>
      </c>
      <c r="M60" s="142"/>
      <c r="N60" s="142">
        <v>180873</v>
      </c>
      <c r="O60" s="7"/>
      <c r="P60" s="7"/>
      <c r="Q60" s="7"/>
      <c r="R60" s="7"/>
      <c r="S60" s="7"/>
      <c r="T60" s="7"/>
      <c r="U60" s="7"/>
      <c r="V60" s="7"/>
      <c r="W60" s="7"/>
      <c r="X60" s="7" t="s">
        <v>1040</v>
      </c>
      <c r="Y60" s="7" t="s">
        <v>1039</v>
      </c>
      <c r="Z60" s="7" t="s">
        <v>1038</v>
      </c>
      <c r="AA60" s="124"/>
    </row>
    <row r="61" spans="1:27">
      <c r="A61" s="6"/>
      <c r="B61" s="5"/>
      <c r="C61" s="5"/>
      <c r="D61" s="106"/>
      <c r="E61" s="7"/>
      <c r="F61" s="6"/>
      <c r="G61" s="7"/>
      <c r="H61" s="7"/>
      <c r="I61" s="7"/>
      <c r="J61" s="7"/>
      <c r="K61" s="7"/>
      <c r="L61" s="6"/>
      <c r="M61" s="142"/>
      <c r="N61" s="142"/>
      <c r="O61" s="7"/>
      <c r="P61" s="7"/>
      <c r="Q61" s="7"/>
      <c r="R61" s="7"/>
      <c r="S61" s="7"/>
      <c r="T61" s="7"/>
      <c r="U61" s="7"/>
      <c r="V61" s="7"/>
      <c r="W61" s="7"/>
      <c r="X61" s="7" t="s">
        <v>1037</v>
      </c>
      <c r="Y61" s="7" t="s">
        <v>1036</v>
      </c>
      <c r="Z61" s="7" t="s">
        <v>1035</v>
      </c>
      <c r="AA61" s="124"/>
    </row>
    <row r="62" spans="1:27">
      <c r="A62" s="6"/>
      <c r="B62" s="5"/>
      <c r="C62" s="5"/>
      <c r="D62" s="106" t="s">
        <v>239</v>
      </c>
      <c r="E62" s="7" t="s">
        <v>240</v>
      </c>
      <c r="F62" s="6" t="s">
        <v>241</v>
      </c>
      <c r="G62" s="7" t="s">
        <v>235</v>
      </c>
      <c r="H62" s="7"/>
      <c r="I62" s="7"/>
      <c r="J62" s="105" t="s">
        <v>732</v>
      </c>
      <c r="K62" s="104">
        <v>1</v>
      </c>
      <c r="L62" s="6" t="s">
        <v>730</v>
      </c>
      <c r="M62" s="142"/>
      <c r="N62" s="142" t="s">
        <v>242</v>
      </c>
      <c r="O62" s="7">
        <v>203168</v>
      </c>
      <c r="P62" s="7">
        <v>210388</v>
      </c>
      <c r="Q62" s="7">
        <v>220864</v>
      </c>
      <c r="R62" s="7">
        <v>237358</v>
      </c>
      <c r="S62" s="7">
        <v>244414</v>
      </c>
      <c r="T62" s="7">
        <v>248170</v>
      </c>
      <c r="U62" s="7">
        <v>256228</v>
      </c>
      <c r="V62" s="7">
        <v>264482</v>
      </c>
      <c r="W62" s="7">
        <v>270486</v>
      </c>
      <c r="X62" s="7">
        <v>272972</v>
      </c>
      <c r="Y62" s="7">
        <v>276168</v>
      </c>
      <c r="Z62" s="7">
        <v>282639</v>
      </c>
      <c r="AA62" s="124" t="s">
        <v>1034</v>
      </c>
    </row>
    <row r="63" spans="1:27" s="126" customFormat="1">
      <c r="A63" s="129">
        <v>139</v>
      </c>
      <c r="B63" s="133" t="s">
        <v>913</v>
      </c>
      <c r="C63" s="133"/>
      <c r="D63" s="132"/>
      <c r="E63" s="128" t="s">
        <v>243</v>
      </c>
      <c r="F63" s="129" t="s">
        <v>244</v>
      </c>
      <c r="G63" s="128" t="s">
        <v>235</v>
      </c>
      <c r="H63" s="128" t="s">
        <v>1033</v>
      </c>
      <c r="I63" s="128"/>
      <c r="J63" s="105" t="s">
        <v>732</v>
      </c>
      <c r="K63" s="104">
        <v>1</v>
      </c>
      <c r="L63" s="6" t="s">
        <v>730</v>
      </c>
      <c r="M63" s="144"/>
      <c r="N63" s="144" t="s">
        <v>245</v>
      </c>
      <c r="O63" s="128">
        <v>148251</v>
      </c>
      <c r="P63" s="128">
        <v>149336</v>
      </c>
      <c r="Q63" s="128">
        <v>150337</v>
      </c>
      <c r="R63" s="128">
        <v>151299</v>
      </c>
      <c r="S63" s="128">
        <v>152368</v>
      </c>
      <c r="T63" s="128">
        <v>153211</v>
      </c>
      <c r="U63" s="128">
        <v>154082</v>
      </c>
      <c r="V63" s="128">
        <v>154991</v>
      </c>
      <c r="W63" s="128">
        <v>155729</v>
      </c>
      <c r="X63" s="128"/>
      <c r="Y63" s="128"/>
      <c r="Z63" s="128"/>
      <c r="AA63" s="127"/>
    </row>
    <row r="64" spans="1:27">
      <c r="A64" s="6"/>
      <c r="B64" s="5"/>
      <c r="C64" s="5"/>
      <c r="D64" s="106" t="s">
        <v>246</v>
      </c>
      <c r="E64" s="7" t="s">
        <v>243</v>
      </c>
      <c r="F64" s="6" t="s">
        <v>244</v>
      </c>
      <c r="G64" s="7" t="s">
        <v>235</v>
      </c>
      <c r="H64" s="7"/>
      <c r="I64" s="7"/>
      <c r="J64" s="118" t="s">
        <v>733</v>
      </c>
      <c r="K64" s="104">
        <v>1</v>
      </c>
      <c r="L64" s="6" t="s">
        <v>825</v>
      </c>
      <c r="M64" s="142"/>
      <c r="N64" s="142">
        <v>500724</v>
      </c>
      <c r="O64" s="7"/>
      <c r="P64" s="7"/>
      <c r="Q64" s="7"/>
      <c r="R64" s="7"/>
      <c r="S64" s="7"/>
      <c r="T64" s="7"/>
      <c r="U64" s="7"/>
      <c r="V64" s="7"/>
      <c r="W64" s="7">
        <v>349</v>
      </c>
      <c r="X64" s="7">
        <v>1084</v>
      </c>
      <c r="Y64" s="7">
        <v>2241</v>
      </c>
      <c r="Z64" s="7">
        <v>2930</v>
      </c>
      <c r="AA64" s="124" t="s">
        <v>1032</v>
      </c>
    </row>
    <row r="65" spans="1:30">
      <c r="A65" s="6"/>
      <c r="B65" s="5"/>
      <c r="C65" s="5"/>
      <c r="D65" s="106" t="s">
        <v>247</v>
      </c>
      <c r="E65" s="7" t="s">
        <v>248</v>
      </c>
      <c r="F65" s="6" t="s">
        <v>249</v>
      </c>
      <c r="G65" s="7" t="s">
        <v>250</v>
      </c>
      <c r="H65" s="7"/>
      <c r="I65" s="7"/>
      <c r="J65" s="105" t="s">
        <v>732</v>
      </c>
      <c r="K65" s="104">
        <v>1</v>
      </c>
      <c r="L65" s="6" t="s">
        <v>23</v>
      </c>
      <c r="M65" s="142"/>
      <c r="N65" s="142" t="s">
        <v>251</v>
      </c>
      <c r="O65" s="7">
        <v>20911</v>
      </c>
      <c r="P65" s="7">
        <v>23619</v>
      </c>
      <c r="Q65" s="7">
        <v>25516</v>
      </c>
      <c r="R65" s="7">
        <v>26912</v>
      </c>
      <c r="S65" s="7">
        <v>28734</v>
      </c>
      <c r="T65" s="7">
        <v>30919</v>
      </c>
      <c r="U65" s="7">
        <v>32680</v>
      </c>
      <c r="V65" s="7">
        <v>34112</v>
      </c>
      <c r="W65" s="7">
        <v>36506</v>
      </c>
      <c r="X65" s="7">
        <v>39541</v>
      </c>
      <c r="Y65" s="7">
        <v>42092</v>
      </c>
      <c r="Z65" s="7">
        <v>43980</v>
      </c>
      <c r="AA65" s="124"/>
    </row>
    <row r="66" spans="1:30">
      <c r="A66" s="6"/>
      <c r="B66" s="5"/>
      <c r="C66" s="5"/>
      <c r="D66" s="106" t="s">
        <v>252</v>
      </c>
      <c r="E66" s="7" t="s">
        <v>253</v>
      </c>
      <c r="F66" s="6" t="s">
        <v>254</v>
      </c>
      <c r="G66" s="7" t="s">
        <v>255</v>
      </c>
      <c r="H66" s="7"/>
      <c r="I66" s="7"/>
      <c r="J66" s="105" t="s">
        <v>732</v>
      </c>
      <c r="K66" s="104">
        <v>1</v>
      </c>
      <c r="L66" s="6" t="s">
        <v>23</v>
      </c>
      <c r="M66" s="142"/>
      <c r="N66" s="142" t="s">
        <v>256</v>
      </c>
      <c r="O66" s="7">
        <v>79889</v>
      </c>
      <c r="P66" s="7">
        <v>2120</v>
      </c>
      <c r="Q66" s="7">
        <v>6710</v>
      </c>
      <c r="R66" s="7">
        <v>13937</v>
      </c>
      <c r="S66" s="7">
        <v>19250</v>
      </c>
      <c r="T66" s="7">
        <v>23068</v>
      </c>
      <c r="U66" s="7">
        <v>29676</v>
      </c>
      <c r="V66" s="7">
        <v>34087</v>
      </c>
      <c r="W66" s="7">
        <v>36952</v>
      </c>
      <c r="X66" s="7">
        <v>40853</v>
      </c>
      <c r="Y66" s="7">
        <v>44830</v>
      </c>
      <c r="Z66" s="7">
        <v>47646</v>
      </c>
      <c r="AA66" s="124" t="s">
        <v>1031</v>
      </c>
      <c r="AD66" s="2" t="s">
        <v>1030</v>
      </c>
    </row>
    <row r="67" spans="1:30">
      <c r="A67" s="6"/>
      <c r="B67" s="5"/>
      <c r="C67" s="5"/>
      <c r="D67" s="106" t="s">
        <v>257</v>
      </c>
      <c r="E67" s="7" t="s">
        <v>258</v>
      </c>
      <c r="F67" s="6" t="s">
        <v>259</v>
      </c>
      <c r="G67" s="7" t="s">
        <v>260</v>
      </c>
      <c r="H67" s="7"/>
      <c r="I67" s="7"/>
      <c r="J67" s="7" t="s">
        <v>617</v>
      </c>
      <c r="K67" s="104">
        <v>1</v>
      </c>
      <c r="L67" s="6" t="s">
        <v>735</v>
      </c>
      <c r="M67" s="142"/>
      <c r="N67" s="142" t="s">
        <v>261</v>
      </c>
      <c r="O67" s="7">
        <v>224126</v>
      </c>
      <c r="P67" s="7">
        <v>227438</v>
      </c>
      <c r="Q67" s="7">
        <v>230154</v>
      </c>
      <c r="R67" s="7">
        <v>234241</v>
      </c>
      <c r="S67" s="7">
        <v>241922</v>
      </c>
      <c r="T67" s="7">
        <v>244616</v>
      </c>
      <c r="U67" s="7">
        <v>245739</v>
      </c>
      <c r="V67" s="7">
        <v>247168</v>
      </c>
      <c r="W67" s="7">
        <v>249510</v>
      </c>
      <c r="X67" s="7">
        <v>252729</v>
      </c>
      <c r="Y67" s="7">
        <v>256118</v>
      </c>
      <c r="Z67" s="7">
        <v>259041</v>
      </c>
      <c r="AA67" s="124" t="s">
        <v>1029</v>
      </c>
    </row>
    <row r="68" spans="1:30">
      <c r="A68" s="6"/>
      <c r="B68" s="5"/>
      <c r="C68" s="5"/>
      <c r="D68" s="106" t="s">
        <v>262</v>
      </c>
      <c r="E68" s="7" t="s">
        <v>263</v>
      </c>
      <c r="F68" s="6" t="s">
        <v>264</v>
      </c>
      <c r="G68" s="7" t="s">
        <v>265</v>
      </c>
      <c r="H68" s="7"/>
      <c r="I68" s="7"/>
      <c r="J68" s="118" t="s">
        <v>733</v>
      </c>
      <c r="K68" s="104">
        <v>1</v>
      </c>
      <c r="L68" s="6" t="s">
        <v>825</v>
      </c>
      <c r="M68" s="142"/>
      <c r="N68" s="148" t="s">
        <v>266</v>
      </c>
      <c r="O68" s="7">
        <v>72836</v>
      </c>
      <c r="P68" s="7">
        <v>79002</v>
      </c>
      <c r="Q68" s="7">
        <v>88164</v>
      </c>
      <c r="R68" s="7">
        <v>93517</v>
      </c>
      <c r="S68" s="7">
        <v>99682</v>
      </c>
      <c r="T68" s="7">
        <v>103781</v>
      </c>
      <c r="U68" s="7">
        <v>107992</v>
      </c>
      <c r="V68" s="7">
        <v>111691</v>
      </c>
      <c r="W68" s="7">
        <v>116028</v>
      </c>
      <c r="X68" s="7">
        <v>119787</v>
      </c>
      <c r="Y68" s="7">
        <v>123575</v>
      </c>
      <c r="Z68" s="7">
        <v>126496</v>
      </c>
      <c r="AA68" s="3"/>
    </row>
    <row r="69" spans="1:30" s="9" customFormat="1">
      <c r="A69" s="104"/>
      <c r="B69" s="119"/>
      <c r="C69" s="119"/>
      <c r="D69" s="106" t="s">
        <v>267</v>
      </c>
      <c r="E69" s="118" t="s">
        <v>268</v>
      </c>
      <c r="F69" s="104" t="s">
        <v>269</v>
      </c>
      <c r="G69" s="118" t="s">
        <v>270</v>
      </c>
      <c r="H69" s="118"/>
      <c r="I69" s="118"/>
      <c r="J69" s="118" t="s">
        <v>733</v>
      </c>
      <c r="K69" s="104">
        <v>1</v>
      </c>
      <c r="L69" s="104" t="s">
        <v>271</v>
      </c>
      <c r="M69" s="143"/>
      <c r="N69" s="150" t="s">
        <v>272</v>
      </c>
      <c r="O69" s="118">
        <v>14603</v>
      </c>
      <c r="P69" s="118">
        <v>16173</v>
      </c>
      <c r="Q69" s="118">
        <v>18226</v>
      </c>
      <c r="R69" s="118">
        <v>19226</v>
      </c>
      <c r="S69" s="118">
        <v>21174</v>
      </c>
      <c r="T69" s="118">
        <v>23299</v>
      </c>
      <c r="U69" s="118">
        <v>25090</v>
      </c>
      <c r="V69" s="118">
        <v>26497</v>
      </c>
      <c r="W69" s="118">
        <v>28200</v>
      </c>
      <c r="X69" s="118">
        <v>29281</v>
      </c>
      <c r="Y69" s="118">
        <v>30367</v>
      </c>
      <c r="Z69" s="118">
        <v>31835</v>
      </c>
      <c r="AA69" s="124"/>
    </row>
    <row r="70" spans="1:30">
      <c r="A70" s="6"/>
      <c r="B70" s="5"/>
      <c r="C70" s="5"/>
      <c r="D70" s="106" t="s">
        <v>273</v>
      </c>
      <c r="E70" s="7" t="s">
        <v>274</v>
      </c>
      <c r="F70" s="6" t="s">
        <v>275</v>
      </c>
      <c r="G70" s="7" t="s">
        <v>276</v>
      </c>
      <c r="H70" s="7"/>
      <c r="I70" s="7"/>
      <c r="J70" s="105" t="s">
        <v>732</v>
      </c>
      <c r="K70" s="104">
        <v>1</v>
      </c>
      <c r="L70" s="6" t="s">
        <v>23</v>
      </c>
      <c r="M70" s="142"/>
      <c r="N70" s="142" t="s">
        <v>277</v>
      </c>
      <c r="O70" s="7">
        <v>16493</v>
      </c>
      <c r="P70" s="7">
        <v>17964</v>
      </c>
      <c r="Q70" s="7">
        <v>18747</v>
      </c>
      <c r="R70" s="7">
        <v>19646</v>
      </c>
      <c r="S70" s="7">
        <v>20777</v>
      </c>
      <c r="T70" s="7">
        <v>21856</v>
      </c>
      <c r="U70" s="7">
        <v>22857</v>
      </c>
      <c r="V70" s="7">
        <v>23833</v>
      </c>
      <c r="W70" s="7">
        <v>24905</v>
      </c>
      <c r="X70" s="7">
        <v>25708</v>
      </c>
      <c r="Y70" s="7">
        <v>26508</v>
      </c>
      <c r="Z70" s="7">
        <v>27506</v>
      </c>
      <c r="AA70" s="3" t="s">
        <v>1028</v>
      </c>
    </row>
    <row r="71" spans="1:30">
      <c r="A71" s="6"/>
      <c r="B71" s="5"/>
      <c r="C71" s="5"/>
      <c r="D71" s="106" t="s">
        <v>278</v>
      </c>
      <c r="E71" s="7" t="s">
        <v>279</v>
      </c>
      <c r="F71" s="6" t="s">
        <v>280</v>
      </c>
      <c r="G71" s="7" t="s">
        <v>281</v>
      </c>
      <c r="H71" s="7"/>
      <c r="I71" s="7"/>
      <c r="J71" s="118" t="s">
        <v>733</v>
      </c>
      <c r="K71" s="104">
        <v>1</v>
      </c>
      <c r="L71" s="104" t="s">
        <v>271</v>
      </c>
      <c r="M71" s="142"/>
      <c r="N71" s="148" t="s">
        <v>282</v>
      </c>
      <c r="O71" s="7"/>
      <c r="P71" s="7">
        <v>4458</v>
      </c>
      <c r="Q71" s="7">
        <v>8378</v>
      </c>
      <c r="R71" s="7">
        <v>14346</v>
      </c>
      <c r="S71" s="7">
        <v>20004</v>
      </c>
      <c r="T71" s="7">
        <v>25723</v>
      </c>
      <c r="U71" s="7">
        <v>28303</v>
      </c>
      <c r="V71" s="7">
        <v>33275</v>
      </c>
      <c r="W71" s="7">
        <v>39128</v>
      </c>
      <c r="X71" s="7">
        <v>42260</v>
      </c>
      <c r="Y71" s="7">
        <v>49054</v>
      </c>
      <c r="Z71" s="7">
        <v>53990</v>
      </c>
      <c r="AA71" s="3"/>
    </row>
    <row r="72" spans="1:30">
      <c r="A72" s="6"/>
      <c r="B72" s="5"/>
      <c r="C72" s="5"/>
      <c r="D72" s="106" t="s">
        <v>283</v>
      </c>
      <c r="E72" s="7" t="s">
        <v>284</v>
      </c>
      <c r="F72" s="6" t="s">
        <v>285</v>
      </c>
      <c r="G72" s="7" t="s">
        <v>286</v>
      </c>
      <c r="H72" s="7"/>
      <c r="I72" s="7"/>
      <c r="J72" s="118" t="s">
        <v>733</v>
      </c>
      <c r="K72" s="104">
        <v>1</v>
      </c>
      <c r="L72" s="6" t="s">
        <v>825</v>
      </c>
      <c r="M72" s="142"/>
      <c r="N72" s="148" t="s">
        <v>287</v>
      </c>
      <c r="O72" s="108">
        <v>12438</v>
      </c>
      <c r="P72" s="108">
        <v>13491</v>
      </c>
      <c r="Q72" s="108">
        <v>15065</v>
      </c>
      <c r="R72" s="108">
        <v>16112</v>
      </c>
      <c r="S72" s="108">
        <v>17364</v>
      </c>
      <c r="T72" s="108">
        <v>18053</v>
      </c>
      <c r="U72" s="108">
        <v>19263</v>
      </c>
      <c r="V72" s="108">
        <v>20478</v>
      </c>
      <c r="W72" s="108">
        <v>21842</v>
      </c>
      <c r="X72" s="108">
        <v>23278</v>
      </c>
      <c r="Y72" s="108">
        <v>24582</v>
      </c>
      <c r="Z72" s="108">
        <v>25568</v>
      </c>
      <c r="AA72" s="3" t="s">
        <v>1027</v>
      </c>
    </row>
    <row r="73" spans="1:30">
      <c r="A73" s="6"/>
      <c r="B73" s="5"/>
      <c r="C73" s="5"/>
      <c r="D73" s="106" t="s">
        <v>288</v>
      </c>
      <c r="E73" s="7" t="s">
        <v>289</v>
      </c>
      <c r="F73" s="6" t="s">
        <v>290</v>
      </c>
      <c r="G73" s="7" t="s">
        <v>291</v>
      </c>
      <c r="H73" s="7"/>
      <c r="I73" s="7"/>
      <c r="J73" s="105" t="s">
        <v>732</v>
      </c>
      <c r="K73" s="104">
        <v>1</v>
      </c>
      <c r="L73" s="6" t="s">
        <v>730</v>
      </c>
      <c r="M73" s="142"/>
      <c r="N73" s="142" t="s">
        <v>292</v>
      </c>
      <c r="O73" s="7">
        <v>131582</v>
      </c>
      <c r="P73" s="7">
        <v>141582</v>
      </c>
      <c r="Q73" s="7">
        <v>142550</v>
      </c>
      <c r="R73" s="7">
        <v>149132</v>
      </c>
      <c r="S73" s="7">
        <v>153883</v>
      </c>
      <c r="T73" s="7">
        <v>157373</v>
      </c>
      <c r="U73" s="7">
        <v>160943</v>
      </c>
      <c r="V73" s="7">
        <v>167600</v>
      </c>
      <c r="W73" s="7">
        <v>173628</v>
      </c>
      <c r="X73" s="7">
        <v>177933</v>
      </c>
      <c r="Y73" s="7">
        <v>183271</v>
      </c>
      <c r="Z73" s="7">
        <v>188084</v>
      </c>
      <c r="AA73" s="3" t="s">
        <v>1026</v>
      </c>
    </row>
    <row r="74" spans="1:30">
      <c r="A74" s="6"/>
      <c r="B74" s="5"/>
      <c r="C74" s="5"/>
      <c r="D74" s="106" t="s">
        <v>293</v>
      </c>
      <c r="E74" s="7" t="s">
        <v>289</v>
      </c>
      <c r="F74" s="6" t="s">
        <v>290</v>
      </c>
      <c r="G74" s="7" t="s">
        <v>291</v>
      </c>
      <c r="H74" s="7"/>
      <c r="I74" s="7"/>
      <c r="J74" s="105" t="s">
        <v>732</v>
      </c>
      <c r="K74" s="104">
        <v>1</v>
      </c>
      <c r="L74" s="6" t="s">
        <v>23</v>
      </c>
      <c r="M74" s="142"/>
      <c r="N74" s="142" t="s">
        <v>294</v>
      </c>
      <c r="O74" s="7"/>
      <c r="P74" s="7"/>
      <c r="Q74" s="7"/>
      <c r="R74" s="7"/>
      <c r="S74" s="7"/>
      <c r="T74" s="7"/>
      <c r="U74" s="7"/>
      <c r="V74" s="7"/>
      <c r="W74" s="7"/>
      <c r="X74" s="7">
        <v>234350</v>
      </c>
      <c r="Y74" s="7">
        <v>236685</v>
      </c>
      <c r="Z74" s="7">
        <v>238413</v>
      </c>
      <c r="AA74" s="3"/>
    </row>
    <row r="75" spans="1:30" s="126" customFormat="1">
      <c r="A75" s="129"/>
      <c r="B75" s="133"/>
      <c r="C75" s="133"/>
      <c r="D75" s="106" t="s">
        <v>1025</v>
      </c>
      <c r="E75" s="128" t="s">
        <v>295</v>
      </c>
      <c r="F75" s="129" t="s">
        <v>296</v>
      </c>
      <c r="G75" s="128" t="s">
        <v>297</v>
      </c>
      <c r="H75" s="128"/>
      <c r="I75" s="128"/>
      <c r="J75" s="131" t="s">
        <v>732</v>
      </c>
      <c r="K75" s="104">
        <v>1</v>
      </c>
      <c r="L75" s="130" t="s">
        <v>23</v>
      </c>
      <c r="M75" s="144"/>
      <c r="N75" s="144" t="s">
        <v>1024</v>
      </c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7" t="s">
        <v>1023</v>
      </c>
    </row>
    <row r="76" spans="1:30" s="9" customFormat="1">
      <c r="A76" s="104"/>
      <c r="B76" s="119"/>
      <c r="C76" s="119"/>
      <c r="D76" s="106" t="s">
        <v>298</v>
      </c>
      <c r="E76" s="7" t="s">
        <v>299</v>
      </c>
      <c r="F76" s="6" t="s">
        <v>300</v>
      </c>
      <c r="G76" s="7" t="s">
        <v>301</v>
      </c>
      <c r="H76" s="118"/>
      <c r="I76" s="118"/>
      <c r="J76" s="105" t="s">
        <v>732</v>
      </c>
      <c r="K76" s="104">
        <v>1</v>
      </c>
      <c r="L76" s="6" t="s">
        <v>23</v>
      </c>
      <c r="M76" s="143"/>
      <c r="N76" s="143" t="s">
        <v>302</v>
      </c>
      <c r="O76" s="118"/>
      <c r="P76" s="118"/>
      <c r="Q76" s="118"/>
      <c r="R76" s="118"/>
      <c r="S76" s="118">
        <v>55614</v>
      </c>
      <c r="T76" s="118">
        <v>57574</v>
      </c>
      <c r="U76" s="118">
        <v>64628</v>
      </c>
      <c r="V76" s="118">
        <v>67673</v>
      </c>
      <c r="W76" s="118">
        <v>71944</v>
      </c>
      <c r="X76" s="118">
        <v>74570</v>
      </c>
      <c r="Y76" s="118">
        <v>79049</v>
      </c>
      <c r="Z76" s="118">
        <v>80802</v>
      </c>
      <c r="AA76" s="124" t="s">
        <v>1022</v>
      </c>
    </row>
    <row r="77" spans="1:30" s="9" customFormat="1">
      <c r="A77" s="104"/>
      <c r="B77" s="119"/>
      <c r="C77" s="119"/>
      <c r="D77" s="106" t="s">
        <v>303</v>
      </c>
      <c r="E77" s="118" t="s">
        <v>295</v>
      </c>
      <c r="F77" s="104" t="s">
        <v>296</v>
      </c>
      <c r="G77" s="118" t="s">
        <v>297</v>
      </c>
      <c r="H77" s="118"/>
      <c r="I77" s="118"/>
      <c r="J77" s="105" t="s">
        <v>732</v>
      </c>
      <c r="K77" s="104">
        <v>1</v>
      </c>
      <c r="L77" s="6" t="s">
        <v>23</v>
      </c>
      <c r="M77" s="143"/>
      <c r="N77" s="143" t="s">
        <v>304</v>
      </c>
      <c r="O77" s="118">
        <v>37846</v>
      </c>
      <c r="P77" s="118">
        <v>41521</v>
      </c>
      <c r="Q77" s="118">
        <v>44849</v>
      </c>
      <c r="R77" s="118">
        <v>47733</v>
      </c>
      <c r="S77" s="118">
        <v>52677</v>
      </c>
      <c r="T77" s="118">
        <v>61821</v>
      </c>
      <c r="U77" s="118">
        <v>65771</v>
      </c>
      <c r="V77" s="118">
        <v>69099</v>
      </c>
      <c r="W77" s="118">
        <v>73258</v>
      </c>
      <c r="X77" s="118">
        <v>75874</v>
      </c>
      <c r="Y77" s="118">
        <v>79283</v>
      </c>
      <c r="Z77" s="118">
        <v>81962</v>
      </c>
      <c r="AA77" s="124"/>
    </row>
    <row r="78" spans="1:30" s="9" customFormat="1">
      <c r="A78" s="104"/>
      <c r="B78" s="119"/>
      <c r="C78" s="119"/>
      <c r="D78" s="106" t="s">
        <v>305</v>
      </c>
      <c r="E78" s="118" t="s">
        <v>295</v>
      </c>
      <c r="F78" s="104" t="s">
        <v>296</v>
      </c>
      <c r="G78" s="118" t="s">
        <v>306</v>
      </c>
      <c r="H78" s="118"/>
      <c r="I78" s="118"/>
      <c r="J78" s="105" t="s">
        <v>732</v>
      </c>
      <c r="K78" s="104">
        <v>1</v>
      </c>
      <c r="L78" s="6" t="s">
        <v>23</v>
      </c>
      <c r="M78" s="143"/>
      <c r="N78" s="143" t="s">
        <v>307</v>
      </c>
      <c r="O78" s="118">
        <v>115236</v>
      </c>
      <c r="P78" s="118">
        <v>119558</v>
      </c>
      <c r="Q78" s="118">
        <v>123611</v>
      </c>
      <c r="R78" s="118">
        <v>126865</v>
      </c>
      <c r="S78" s="118">
        <v>130992</v>
      </c>
      <c r="T78" s="118">
        <v>136644</v>
      </c>
      <c r="U78" s="118">
        <v>145163</v>
      </c>
      <c r="V78" s="118">
        <v>152516</v>
      </c>
      <c r="W78" s="118">
        <v>158845</v>
      </c>
      <c r="X78" s="118">
        <v>164600</v>
      </c>
      <c r="Y78" s="118">
        <v>170782</v>
      </c>
      <c r="Z78" s="118">
        <v>177825</v>
      </c>
      <c r="AA78" s="124" t="s">
        <v>1021</v>
      </c>
    </row>
    <row r="79" spans="1:30">
      <c r="A79" s="6"/>
      <c r="B79" s="5"/>
      <c r="C79" s="5"/>
      <c r="D79" s="106" t="s">
        <v>308</v>
      </c>
      <c r="E79" s="7" t="s">
        <v>309</v>
      </c>
      <c r="F79" s="6" t="s">
        <v>310</v>
      </c>
      <c r="G79" s="7" t="s">
        <v>311</v>
      </c>
      <c r="H79" s="7"/>
      <c r="I79" s="7"/>
      <c r="J79" s="105" t="s">
        <v>732</v>
      </c>
      <c r="K79" s="104">
        <v>1</v>
      </c>
      <c r="L79" s="6" t="s">
        <v>730</v>
      </c>
      <c r="M79" s="142"/>
      <c r="N79" s="142" t="s">
        <v>312</v>
      </c>
      <c r="O79" s="7">
        <v>75729</v>
      </c>
      <c r="P79" s="7">
        <v>82952</v>
      </c>
      <c r="Q79" s="7">
        <v>87195</v>
      </c>
      <c r="R79" s="7">
        <v>89858</v>
      </c>
      <c r="S79" s="7">
        <v>96216</v>
      </c>
      <c r="T79" s="7">
        <v>100872</v>
      </c>
      <c r="U79" s="7">
        <v>103800</v>
      </c>
      <c r="V79" s="7">
        <v>400867</v>
      </c>
      <c r="W79" s="7">
        <v>404679</v>
      </c>
      <c r="X79" s="7">
        <v>407963</v>
      </c>
      <c r="Y79" s="7">
        <v>411304</v>
      </c>
      <c r="Z79" s="7">
        <v>413445</v>
      </c>
      <c r="AA79" s="3" t="s">
        <v>1020</v>
      </c>
    </row>
    <row r="80" spans="1:30">
      <c r="A80" s="6"/>
      <c r="B80" s="5"/>
      <c r="C80" s="5"/>
      <c r="D80" s="106" t="s">
        <v>313</v>
      </c>
      <c r="E80" s="7" t="s">
        <v>314</v>
      </c>
      <c r="F80" s="6" t="s">
        <v>315</v>
      </c>
      <c r="G80" s="7" t="s">
        <v>316</v>
      </c>
      <c r="H80" s="7"/>
      <c r="I80" s="7"/>
      <c r="J80" s="105" t="s">
        <v>732</v>
      </c>
      <c r="K80" s="104">
        <v>1</v>
      </c>
      <c r="L80" s="6" t="s">
        <v>23</v>
      </c>
      <c r="M80" s="142"/>
      <c r="N80" s="142" t="s">
        <v>1019</v>
      </c>
      <c r="O80" s="7">
        <v>140798</v>
      </c>
      <c r="P80" s="7">
        <v>150469</v>
      </c>
      <c r="Q80" s="7">
        <v>157304</v>
      </c>
      <c r="R80" s="7">
        <v>166472</v>
      </c>
      <c r="S80" s="7">
        <v>172761</v>
      </c>
      <c r="T80" s="7">
        <v>180883</v>
      </c>
      <c r="U80" s="7">
        <v>186234</v>
      </c>
      <c r="V80" s="7">
        <v>191827</v>
      </c>
      <c r="W80" s="7">
        <v>198505</v>
      </c>
      <c r="X80" s="7">
        <v>205878</v>
      </c>
      <c r="Y80" s="7">
        <v>212449</v>
      </c>
      <c r="Z80" s="7">
        <v>218954</v>
      </c>
      <c r="AA80" s="3" t="s">
        <v>986</v>
      </c>
    </row>
    <row r="81" spans="1:27" s="152" customFormat="1">
      <c r="A81" s="156"/>
      <c r="B81" s="157"/>
      <c r="C81" s="157"/>
      <c r="D81" s="106" t="s">
        <v>1018</v>
      </c>
      <c r="E81" s="154" t="s">
        <v>317</v>
      </c>
      <c r="F81" s="156" t="s">
        <v>318</v>
      </c>
      <c r="G81" s="154" t="s">
        <v>319</v>
      </c>
      <c r="H81" s="154"/>
      <c r="I81" s="154"/>
      <c r="J81" s="160" t="s">
        <v>732</v>
      </c>
      <c r="K81" s="104">
        <v>1</v>
      </c>
      <c r="L81" s="159" t="s">
        <v>23</v>
      </c>
      <c r="M81" s="155"/>
      <c r="N81" s="155" t="s">
        <v>1017</v>
      </c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3" t="s">
        <v>986</v>
      </c>
    </row>
    <row r="82" spans="1:27" s="152" customFormat="1">
      <c r="A82" s="156"/>
      <c r="B82" s="157"/>
      <c r="C82" s="157"/>
      <c r="D82" s="106" t="s">
        <v>1016</v>
      </c>
      <c r="E82" s="154" t="s">
        <v>317</v>
      </c>
      <c r="F82" s="156" t="s">
        <v>318</v>
      </c>
      <c r="G82" s="154" t="s">
        <v>320</v>
      </c>
      <c r="H82" s="154"/>
      <c r="I82" s="154"/>
      <c r="J82" s="158" t="s">
        <v>734</v>
      </c>
      <c r="K82" s="104">
        <v>1</v>
      </c>
      <c r="L82" s="156" t="s">
        <v>321</v>
      </c>
      <c r="M82" s="155"/>
      <c r="N82" s="155" t="s">
        <v>1015</v>
      </c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3" t="s">
        <v>1014</v>
      </c>
    </row>
    <row r="83" spans="1:27" s="152" customFormat="1">
      <c r="A83" s="156"/>
      <c r="B83" s="157"/>
      <c r="C83" s="157"/>
      <c r="D83" s="106" t="s">
        <v>1013</v>
      </c>
      <c r="E83" s="154" t="s">
        <v>317</v>
      </c>
      <c r="F83" s="156" t="s">
        <v>318</v>
      </c>
      <c r="G83" s="154" t="s">
        <v>320</v>
      </c>
      <c r="H83" s="154"/>
      <c r="I83" s="154"/>
      <c r="J83" s="158" t="s">
        <v>734</v>
      </c>
      <c r="K83" s="104">
        <v>1</v>
      </c>
      <c r="L83" s="156" t="s">
        <v>321</v>
      </c>
      <c r="M83" s="155"/>
      <c r="N83" s="155" t="s">
        <v>974</v>
      </c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3" t="s">
        <v>1012</v>
      </c>
    </row>
    <row r="84" spans="1:27" s="9" customFormat="1">
      <c r="A84" s="104"/>
      <c r="B84" s="119"/>
      <c r="C84" s="119"/>
      <c r="D84" s="106" t="s">
        <v>322</v>
      </c>
      <c r="E84" s="118" t="s">
        <v>317</v>
      </c>
      <c r="F84" s="104" t="s">
        <v>318</v>
      </c>
      <c r="G84" s="118" t="s">
        <v>319</v>
      </c>
      <c r="H84" s="118"/>
      <c r="I84" s="118"/>
      <c r="J84" s="105" t="s">
        <v>732</v>
      </c>
      <c r="K84" s="104">
        <v>1</v>
      </c>
      <c r="L84" s="6" t="s">
        <v>23</v>
      </c>
      <c r="M84" s="143"/>
      <c r="N84" s="143" t="s">
        <v>323</v>
      </c>
      <c r="O84" s="118">
        <v>75669</v>
      </c>
      <c r="P84" s="118">
        <v>80818</v>
      </c>
      <c r="Q84" s="118">
        <v>86915</v>
      </c>
      <c r="R84" s="118">
        <v>93964</v>
      </c>
      <c r="S84" s="118">
        <v>98170</v>
      </c>
      <c r="T84" s="118">
        <v>103496</v>
      </c>
      <c r="U84" s="118">
        <v>109631</v>
      </c>
      <c r="V84" s="118">
        <v>113743</v>
      </c>
      <c r="W84" s="118">
        <v>121139</v>
      </c>
      <c r="X84" s="118">
        <v>124039</v>
      </c>
      <c r="Y84" s="118">
        <v>130789</v>
      </c>
      <c r="Z84" s="118">
        <v>135465</v>
      </c>
      <c r="AA84" s="124" t="s">
        <v>1011</v>
      </c>
    </row>
    <row r="85" spans="1:27" s="152" customFormat="1">
      <c r="A85" s="156"/>
      <c r="B85" s="157"/>
      <c r="C85" s="157"/>
      <c r="D85" s="106"/>
      <c r="E85" s="154" t="s">
        <v>317</v>
      </c>
      <c r="F85" s="156" t="s">
        <v>318</v>
      </c>
      <c r="G85" s="154" t="s">
        <v>320</v>
      </c>
      <c r="H85" s="154"/>
      <c r="I85" s="154"/>
      <c r="J85" s="154" t="s">
        <v>734</v>
      </c>
      <c r="K85" s="104">
        <v>1</v>
      </c>
      <c r="L85" s="156" t="s">
        <v>321</v>
      </c>
      <c r="M85" s="155"/>
      <c r="N85" s="155" t="s">
        <v>1010</v>
      </c>
      <c r="O85" s="154">
        <v>9301</v>
      </c>
      <c r="P85" s="154">
        <v>10164</v>
      </c>
      <c r="Q85" s="154">
        <v>11009</v>
      </c>
      <c r="R85" s="154">
        <v>11735</v>
      </c>
      <c r="S85" s="154">
        <v>12454</v>
      </c>
      <c r="T85" s="154">
        <v>13728</v>
      </c>
      <c r="U85" s="154">
        <v>14318</v>
      </c>
      <c r="V85" s="154">
        <v>15346</v>
      </c>
      <c r="W85" s="154">
        <v>17390</v>
      </c>
      <c r="X85" s="154"/>
      <c r="Y85" s="154"/>
      <c r="Z85" s="154"/>
      <c r="AA85" s="153" t="s">
        <v>1009</v>
      </c>
    </row>
    <row r="86" spans="1:27">
      <c r="A86" s="6"/>
      <c r="B86" s="5"/>
      <c r="C86" s="5"/>
      <c r="D86" s="106" t="s">
        <v>324</v>
      </c>
      <c r="E86" s="7" t="s">
        <v>317</v>
      </c>
      <c r="F86" s="6" t="s">
        <v>318</v>
      </c>
      <c r="G86" s="7" t="s">
        <v>320</v>
      </c>
      <c r="H86" s="7"/>
      <c r="I86" s="7"/>
      <c r="J86" s="105" t="s">
        <v>732</v>
      </c>
      <c r="K86" s="104">
        <v>1</v>
      </c>
      <c r="L86" s="6" t="s">
        <v>23</v>
      </c>
      <c r="M86" s="142"/>
      <c r="N86" s="142" t="s">
        <v>325</v>
      </c>
      <c r="O86" s="7"/>
      <c r="P86" s="7"/>
      <c r="Q86" s="7"/>
      <c r="R86" s="7"/>
      <c r="S86" s="7"/>
      <c r="T86" s="7"/>
      <c r="U86" s="7"/>
      <c r="V86" s="7"/>
      <c r="W86" s="7">
        <v>1901</v>
      </c>
      <c r="X86" s="7">
        <v>2528</v>
      </c>
      <c r="Y86" s="7">
        <v>3619</v>
      </c>
      <c r="Z86" s="7">
        <v>4331</v>
      </c>
      <c r="AA86" s="3" t="s">
        <v>1008</v>
      </c>
    </row>
    <row r="87" spans="1:27">
      <c r="A87" s="6"/>
      <c r="B87" s="5"/>
      <c r="C87" s="5"/>
      <c r="D87" s="106" t="s">
        <v>326</v>
      </c>
      <c r="E87" s="7" t="s">
        <v>327</v>
      </c>
      <c r="F87" s="6" t="s">
        <v>328</v>
      </c>
      <c r="G87" s="7" t="s">
        <v>329</v>
      </c>
      <c r="H87" s="7"/>
      <c r="I87" s="7"/>
      <c r="J87" s="105" t="s">
        <v>732</v>
      </c>
      <c r="K87" s="104">
        <v>1</v>
      </c>
      <c r="L87" s="6" t="s">
        <v>23</v>
      </c>
      <c r="M87" s="142"/>
      <c r="N87" s="142" t="s">
        <v>330</v>
      </c>
      <c r="O87" s="7">
        <v>184270</v>
      </c>
      <c r="P87" s="7">
        <v>195045</v>
      </c>
      <c r="Q87" s="7">
        <v>204861</v>
      </c>
      <c r="R87" s="7">
        <v>209861</v>
      </c>
      <c r="S87" s="7">
        <v>224024</v>
      </c>
      <c r="T87" s="7">
        <v>233806</v>
      </c>
      <c r="U87" s="7">
        <v>241129</v>
      </c>
      <c r="V87" s="7">
        <v>247866</v>
      </c>
      <c r="W87" s="7">
        <v>255936</v>
      </c>
      <c r="X87" s="7">
        <v>264473</v>
      </c>
      <c r="Y87" s="7">
        <v>271312</v>
      </c>
      <c r="Z87" s="7">
        <v>278981</v>
      </c>
      <c r="AA87" s="3" t="s">
        <v>1007</v>
      </c>
    </row>
    <row r="88" spans="1:27">
      <c r="A88" s="6"/>
      <c r="B88" s="5"/>
      <c r="C88" s="5"/>
      <c r="D88" s="106" t="s">
        <v>331</v>
      </c>
      <c r="E88" s="7" t="s">
        <v>332</v>
      </c>
      <c r="F88" s="6" t="s">
        <v>333</v>
      </c>
      <c r="G88" s="7" t="s">
        <v>334</v>
      </c>
      <c r="H88" s="7"/>
      <c r="I88" s="7"/>
      <c r="J88" s="105" t="s">
        <v>732</v>
      </c>
      <c r="K88" s="104">
        <v>1</v>
      </c>
      <c r="L88" s="6" t="s">
        <v>23</v>
      </c>
      <c r="M88" s="142"/>
      <c r="N88" s="142" t="s">
        <v>335</v>
      </c>
      <c r="O88" s="7">
        <v>73817</v>
      </c>
      <c r="P88" s="7">
        <v>80789</v>
      </c>
      <c r="Q88" s="7">
        <v>83362</v>
      </c>
      <c r="R88" s="7">
        <v>87741</v>
      </c>
      <c r="S88" s="7">
        <v>94502</v>
      </c>
      <c r="T88" s="7">
        <v>96600</v>
      </c>
      <c r="U88" s="7">
        <v>104644</v>
      </c>
      <c r="V88" s="7">
        <v>106456</v>
      </c>
      <c r="W88" s="7">
        <v>111708</v>
      </c>
      <c r="X88" s="7">
        <v>116328</v>
      </c>
      <c r="Y88" s="7">
        <v>120762</v>
      </c>
      <c r="Z88" s="7">
        <v>124504</v>
      </c>
      <c r="AA88" s="3" t="s">
        <v>1006</v>
      </c>
    </row>
    <row r="89" spans="1:27" s="126" customFormat="1">
      <c r="A89" s="129"/>
      <c r="B89" s="133"/>
      <c r="C89" s="133"/>
      <c r="D89" s="106" t="s">
        <v>1005</v>
      </c>
      <c r="E89" s="128" t="s">
        <v>336</v>
      </c>
      <c r="F89" s="129" t="s">
        <v>337</v>
      </c>
      <c r="G89" s="128" t="s">
        <v>338</v>
      </c>
      <c r="H89" s="128"/>
      <c r="I89" s="128"/>
      <c r="J89" s="131" t="s">
        <v>732</v>
      </c>
      <c r="K89" s="104">
        <v>1</v>
      </c>
      <c r="L89" s="130" t="s">
        <v>23</v>
      </c>
      <c r="M89" s="144"/>
      <c r="N89" s="144" t="s">
        <v>1004</v>
      </c>
      <c r="O89" s="128">
        <v>133558</v>
      </c>
      <c r="P89" s="128">
        <v>3437</v>
      </c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7" t="s">
        <v>1003</v>
      </c>
    </row>
    <row r="90" spans="1:27">
      <c r="A90" s="6"/>
      <c r="B90" s="5"/>
      <c r="C90" s="5"/>
      <c r="D90" s="106" t="s">
        <v>339</v>
      </c>
      <c r="E90" s="7" t="s">
        <v>336</v>
      </c>
      <c r="F90" s="6" t="s">
        <v>337</v>
      </c>
      <c r="G90" s="7" t="s">
        <v>338</v>
      </c>
      <c r="H90" s="7"/>
      <c r="I90" s="7"/>
      <c r="J90" s="118" t="s">
        <v>733</v>
      </c>
      <c r="K90" s="104">
        <v>1</v>
      </c>
      <c r="L90" s="6" t="s">
        <v>825</v>
      </c>
      <c r="M90" s="142"/>
      <c r="N90" s="148" t="s">
        <v>340</v>
      </c>
      <c r="O90" s="7"/>
      <c r="P90" s="7"/>
      <c r="Q90" s="7">
        <v>5056</v>
      </c>
      <c r="R90" s="7">
        <v>16543</v>
      </c>
      <c r="S90" s="7">
        <v>28202</v>
      </c>
      <c r="T90" s="7">
        <v>30738</v>
      </c>
      <c r="U90" s="7">
        <v>42500</v>
      </c>
      <c r="V90" s="7">
        <v>52093</v>
      </c>
      <c r="W90" s="7">
        <v>60891</v>
      </c>
      <c r="X90" s="7">
        <v>66743</v>
      </c>
      <c r="Y90" s="7">
        <v>72572</v>
      </c>
      <c r="Z90" s="7">
        <v>81040</v>
      </c>
      <c r="AA90" s="3"/>
    </row>
    <row r="91" spans="1:27">
      <c r="A91" s="6"/>
      <c r="B91" s="5"/>
      <c r="C91" s="5"/>
      <c r="D91" s="106" t="s">
        <v>341</v>
      </c>
      <c r="E91" s="7" t="s">
        <v>342</v>
      </c>
      <c r="F91" s="6" t="s">
        <v>343</v>
      </c>
      <c r="G91" s="7" t="s">
        <v>344</v>
      </c>
      <c r="H91" s="7"/>
      <c r="I91" s="7"/>
      <c r="J91" s="105" t="s">
        <v>732</v>
      </c>
      <c r="K91" s="104">
        <v>1</v>
      </c>
      <c r="L91" s="6" t="s">
        <v>23</v>
      </c>
      <c r="M91" s="142"/>
      <c r="N91" s="142" t="s">
        <v>345</v>
      </c>
      <c r="O91" s="7">
        <v>84395</v>
      </c>
      <c r="P91" s="7">
        <v>90213</v>
      </c>
      <c r="Q91" s="7">
        <v>95279</v>
      </c>
      <c r="R91" s="7">
        <v>99071</v>
      </c>
      <c r="S91" s="7">
        <v>103220</v>
      </c>
      <c r="T91" s="7">
        <v>109909</v>
      </c>
      <c r="U91" s="7">
        <v>114549</v>
      </c>
      <c r="V91" s="7">
        <v>118183</v>
      </c>
      <c r="W91" s="7">
        <v>122506</v>
      </c>
      <c r="X91" s="7">
        <v>125942</v>
      </c>
      <c r="Y91" s="7">
        <v>130571</v>
      </c>
      <c r="Z91" s="7">
        <v>133950</v>
      </c>
      <c r="AA91" s="3" t="s">
        <v>1002</v>
      </c>
    </row>
    <row r="92" spans="1:27">
      <c r="A92" s="6"/>
      <c r="B92" s="5"/>
      <c r="C92" s="5"/>
      <c r="D92" s="106" t="s">
        <v>346</v>
      </c>
      <c r="E92" s="7" t="s">
        <v>347</v>
      </c>
      <c r="F92" s="6" t="s">
        <v>348</v>
      </c>
      <c r="G92" s="7" t="s">
        <v>349</v>
      </c>
      <c r="H92" s="7"/>
      <c r="I92" s="7"/>
      <c r="J92" s="105" t="s">
        <v>732</v>
      </c>
      <c r="K92" s="104">
        <v>1</v>
      </c>
      <c r="L92" s="6" t="s">
        <v>23</v>
      </c>
      <c r="M92" s="142"/>
      <c r="N92" s="142" t="s">
        <v>350</v>
      </c>
      <c r="O92" s="7">
        <v>64177</v>
      </c>
      <c r="P92" s="7">
        <v>67361</v>
      </c>
      <c r="Q92" s="7">
        <v>72368</v>
      </c>
      <c r="R92" s="7">
        <v>76867</v>
      </c>
      <c r="S92" s="7">
        <v>80008</v>
      </c>
      <c r="T92" s="7">
        <v>84381</v>
      </c>
      <c r="U92" s="7">
        <v>88791</v>
      </c>
      <c r="V92" s="7">
        <v>91233</v>
      </c>
      <c r="W92" s="7">
        <v>94561</v>
      </c>
      <c r="X92" s="7">
        <v>100179</v>
      </c>
      <c r="Y92" s="7">
        <v>103588</v>
      </c>
      <c r="Z92" s="7">
        <v>106431</v>
      </c>
      <c r="AA92" s="3" t="s">
        <v>991</v>
      </c>
    </row>
    <row r="93" spans="1:27" s="9" customFormat="1">
      <c r="A93" s="104"/>
      <c r="B93" s="119"/>
      <c r="C93" s="119"/>
      <c r="D93" s="106" t="s">
        <v>351</v>
      </c>
      <c r="E93" s="118" t="s">
        <v>352</v>
      </c>
      <c r="F93" s="104" t="s">
        <v>353</v>
      </c>
      <c r="G93" s="118" t="s">
        <v>354</v>
      </c>
      <c r="H93" s="118"/>
      <c r="I93" s="118"/>
      <c r="J93" s="105" t="s">
        <v>732</v>
      </c>
      <c r="K93" s="104">
        <v>1</v>
      </c>
      <c r="L93" s="6" t="s">
        <v>23</v>
      </c>
      <c r="M93" s="143"/>
      <c r="N93" s="143" t="s">
        <v>355</v>
      </c>
      <c r="O93" s="118">
        <v>29698</v>
      </c>
      <c r="P93" s="118">
        <v>32273</v>
      </c>
      <c r="Q93" s="118">
        <v>34216</v>
      </c>
      <c r="R93" s="118">
        <v>36314</v>
      </c>
      <c r="S93" s="118">
        <v>37789</v>
      </c>
      <c r="T93" s="118">
        <v>40564</v>
      </c>
      <c r="U93" s="118">
        <v>45506</v>
      </c>
      <c r="V93" s="118">
        <v>47112</v>
      </c>
      <c r="W93" s="118">
        <v>49374</v>
      </c>
      <c r="X93" s="118">
        <v>52616</v>
      </c>
      <c r="Y93" s="118">
        <v>55558</v>
      </c>
      <c r="Z93" s="118">
        <v>57464</v>
      </c>
      <c r="AA93" s="124" t="s">
        <v>937</v>
      </c>
    </row>
    <row r="94" spans="1:27" s="126" customFormat="1">
      <c r="A94" s="129"/>
      <c r="B94" s="133"/>
      <c r="C94" s="133"/>
      <c r="D94" s="106" t="s">
        <v>1001</v>
      </c>
      <c r="E94" s="128" t="s">
        <v>356</v>
      </c>
      <c r="F94" s="129" t="s">
        <v>357</v>
      </c>
      <c r="G94" s="128" t="s">
        <v>358</v>
      </c>
      <c r="H94" s="128"/>
      <c r="I94" s="128"/>
      <c r="J94" s="131" t="s">
        <v>732</v>
      </c>
      <c r="K94" s="104">
        <v>1</v>
      </c>
      <c r="L94" s="130" t="s">
        <v>23</v>
      </c>
      <c r="M94" s="144"/>
      <c r="N94" s="144" t="s">
        <v>1000</v>
      </c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7" t="s">
        <v>999</v>
      </c>
    </row>
    <row r="95" spans="1:27" s="126" customFormat="1">
      <c r="A95" s="129"/>
      <c r="B95" s="133"/>
      <c r="C95" s="133"/>
      <c r="D95" s="106" t="s">
        <v>998</v>
      </c>
      <c r="E95" s="128" t="s">
        <v>356</v>
      </c>
      <c r="F95" s="129" t="s">
        <v>357</v>
      </c>
      <c r="G95" s="128" t="s">
        <v>358</v>
      </c>
      <c r="H95" s="128"/>
      <c r="I95" s="128"/>
      <c r="J95" s="131" t="s">
        <v>732</v>
      </c>
      <c r="K95" s="104">
        <v>1</v>
      </c>
      <c r="L95" s="130" t="s">
        <v>23</v>
      </c>
      <c r="M95" s="144"/>
      <c r="N95" s="144" t="s">
        <v>226</v>
      </c>
      <c r="O95" s="128">
        <v>78057</v>
      </c>
      <c r="P95" s="128">
        <v>82806</v>
      </c>
      <c r="Q95" s="128">
        <v>86993</v>
      </c>
      <c r="R95" s="128"/>
      <c r="S95" s="128"/>
      <c r="T95" s="128"/>
      <c r="U95" s="128"/>
      <c r="V95" s="128"/>
      <c r="W95" s="128"/>
      <c r="X95" s="128"/>
      <c r="Y95" s="128"/>
      <c r="Z95" s="128"/>
      <c r="AA95" s="127" t="s">
        <v>997</v>
      </c>
    </row>
    <row r="96" spans="1:27" s="126" customFormat="1">
      <c r="A96" s="129"/>
      <c r="B96" s="133"/>
      <c r="C96" s="133"/>
      <c r="D96" s="106" t="s">
        <v>996</v>
      </c>
      <c r="E96" s="128" t="s">
        <v>356</v>
      </c>
      <c r="F96" s="129" t="s">
        <v>357</v>
      </c>
      <c r="G96" s="128" t="s">
        <v>358</v>
      </c>
      <c r="H96" s="128"/>
      <c r="I96" s="128"/>
      <c r="J96" s="128"/>
      <c r="K96" s="104">
        <v>1</v>
      </c>
      <c r="L96" s="129" t="s">
        <v>825</v>
      </c>
      <c r="M96" s="144"/>
      <c r="N96" s="151" t="s">
        <v>995</v>
      </c>
      <c r="O96" s="128"/>
      <c r="P96" s="128"/>
      <c r="Q96" s="128"/>
      <c r="R96" s="128">
        <v>67793</v>
      </c>
      <c r="S96" s="128">
        <v>72270</v>
      </c>
      <c r="T96" s="128">
        <v>76733</v>
      </c>
      <c r="U96" s="128"/>
      <c r="V96" s="128"/>
      <c r="W96" s="128"/>
      <c r="X96" s="128"/>
      <c r="Y96" s="128"/>
      <c r="Z96" s="128"/>
      <c r="AA96" s="127" t="s">
        <v>994</v>
      </c>
    </row>
    <row r="97" spans="1:27">
      <c r="A97" s="6"/>
      <c r="B97" s="5"/>
      <c r="C97" s="5"/>
      <c r="D97" s="106" t="s">
        <v>359</v>
      </c>
      <c r="E97" s="7" t="s">
        <v>356</v>
      </c>
      <c r="F97" s="6" t="s">
        <v>357</v>
      </c>
      <c r="G97" s="7" t="s">
        <v>358</v>
      </c>
      <c r="H97" s="7"/>
      <c r="I97" s="7"/>
      <c r="J97" s="118" t="s">
        <v>733</v>
      </c>
      <c r="K97" s="104">
        <v>1</v>
      </c>
      <c r="L97" s="6" t="s">
        <v>825</v>
      </c>
      <c r="M97" s="142"/>
      <c r="N97" s="148" t="s">
        <v>360</v>
      </c>
      <c r="O97" s="7"/>
      <c r="P97" s="7"/>
      <c r="Q97" s="7"/>
      <c r="R97" s="7"/>
      <c r="S97" s="7"/>
      <c r="T97" s="7"/>
      <c r="U97" s="7">
        <v>15585</v>
      </c>
      <c r="V97" s="7">
        <v>20381</v>
      </c>
      <c r="W97" s="7">
        <v>25768</v>
      </c>
      <c r="X97" s="7">
        <v>29673</v>
      </c>
      <c r="Y97" s="7">
        <v>35325</v>
      </c>
      <c r="Z97" s="7">
        <v>37989</v>
      </c>
      <c r="AA97" s="3"/>
    </row>
    <row r="98" spans="1:27" s="9" customFormat="1">
      <c r="A98" s="104"/>
      <c r="B98" s="119"/>
      <c r="C98" s="119"/>
      <c r="D98" s="106" t="s">
        <v>361</v>
      </c>
      <c r="E98" s="118" t="s">
        <v>362</v>
      </c>
      <c r="F98" s="104" t="s">
        <v>363</v>
      </c>
      <c r="G98" s="118" t="s">
        <v>364</v>
      </c>
      <c r="H98" s="118"/>
      <c r="I98" s="118"/>
      <c r="J98" s="105" t="s">
        <v>732</v>
      </c>
      <c r="K98" s="104">
        <v>1</v>
      </c>
      <c r="L98" s="6" t="s">
        <v>23</v>
      </c>
      <c r="M98" s="143"/>
      <c r="N98" s="143" t="s">
        <v>365</v>
      </c>
      <c r="O98" s="118">
        <v>77151</v>
      </c>
      <c r="P98" s="118">
        <v>79398</v>
      </c>
      <c r="Q98" s="118">
        <v>85770</v>
      </c>
      <c r="R98" s="118">
        <v>87958</v>
      </c>
      <c r="S98" s="118">
        <v>93451</v>
      </c>
      <c r="T98" s="118">
        <v>97016</v>
      </c>
      <c r="U98" s="118">
        <v>102101</v>
      </c>
      <c r="V98" s="118">
        <v>107094</v>
      </c>
      <c r="W98" s="118">
        <v>111514</v>
      </c>
      <c r="X98" s="118">
        <v>117904</v>
      </c>
      <c r="Y98" s="118">
        <v>120899</v>
      </c>
      <c r="Z98" s="118">
        <v>123775</v>
      </c>
      <c r="AA98" s="124" t="s">
        <v>963</v>
      </c>
    </row>
    <row r="99" spans="1:27" s="126" customFormat="1">
      <c r="A99" s="129"/>
      <c r="B99" s="133"/>
      <c r="C99" s="133"/>
      <c r="D99" s="132" t="s">
        <v>993</v>
      </c>
      <c r="E99" s="128" t="s">
        <v>347</v>
      </c>
      <c r="F99" s="129" t="s">
        <v>348</v>
      </c>
      <c r="G99" s="128" t="s">
        <v>349</v>
      </c>
      <c r="H99" s="128"/>
      <c r="I99" s="128"/>
      <c r="J99" s="131" t="s">
        <v>732</v>
      </c>
      <c r="K99" s="104">
        <v>1</v>
      </c>
      <c r="L99" s="130" t="s">
        <v>23</v>
      </c>
      <c r="M99" s="144"/>
      <c r="N99" s="144" t="s">
        <v>992</v>
      </c>
      <c r="O99" s="128">
        <v>124430</v>
      </c>
      <c r="P99" s="128">
        <v>131102</v>
      </c>
      <c r="Q99" s="128">
        <v>142376</v>
      </c>
      <c r="R99" s="128">
        <v>152083</v>
      </c>
      <c r="S99" s="128">
        <v>159560</v>
      </c>
      <c r="T99" s="128">
        <v>169008</v>
      </c>
      <c r="U99" s="128">
        <v>182179</v>
      </c>
      <c r="V99" s="128">
        <v>189307</v>
      </c>
      <c r="W99" s="128">
        <v>203606</v>
      </c>
      <c r="X99" s="128">
        <v>208738</v>
      </c>
      <c r="Y99" s="128"/>
      <c r="Z99" s="128"/>
      <c r="AA99" s="127" t="s">
        <v>991</v>
      </c>
    </row>
    <row r="100" spans="1:27">
      <c r="A100" s="6"/>
      <c r="B100" s="5"/>
      <c r="C100" s="5"/>
      <c r="D100" s="106" t="s">
        <v>366</v>
      </c>
      <c r="E100" s="7" t="s">
        <v>367</v>
      </c>
      <c r="F100" s="6" t="s">
        <v>368</v>
      </c>
      <c r="G100" s="7" t="s">
        <v>369</v>
      </c>
      <c r="H100" s="7"/>
      <c r="I100" s="7"/>
      <c r="J100" s="105" t="s">
        <v>732</v>
      </c>
      <c r="K100" s="104">
        <v>1</v>
      </c>
      <c r="L100" s="6" t="s">
        <v>23</v>
      </c>
      <c r="M100" s="142"/>
      <c r="N100" s="142" t="s">
        <v>370</v>
      </c>
      <c r="O100" s="7">
        <v>123785</v>
      </c>
      <c r="P100" s="7">
        <v>129553</v>
      </c>
      <c r="Q100" s="7">
        <v>136826</v>
      </c>
      <c r="R100" s="7">
        <v>140558</v>
      </c>
      <c r="S100" s="7">
        <v>145622</v>
      </c>
      <c r="T100" s="7">
        <v>150208</v>
      </c>
      <c r="U100" s="7">
        <v>158784</v>
      </c>
      <c r="V100" s="7">
        <v>162433</v>
      </c>
      <c r="W100" s="7">
        <v>168063</v>
      </c>
      <c r="X100" s="7">
        <v>174618</v>
      </c>
      <c r="Y100" s="7">
        <v>181438</v>
      </c>
      <c r="Z100" s="7">
        <v>186239</v>
      </c>
      <c r="AA100" s="3" t="s">
        <v>990</v>
      </c>
    </row>
    <row r="101" spans="1:27" s="9" customFormat="1">
      <c r="A101" s="104"/>
      <c r="B101" s="119"/>
      <c r="C101" s="119"/>
      <c r="D101" s="106" t="s">
        <v>371</v>
      </c>
      <c r="E101" s="118" t="s">
        <v>372</v>
      </c>
      <c r="F101" s="104" t="s">
        <v>373</v>
      </c>
      <c r="G101" s="118" t="s">
        <v>374</v>
      </c>
      <c r="H101" s="118"/>
      <c r="I101" s="118"/>
      <c r="J101" s="105" t="s">
        <v>732</v>
      </c>
      <c r="K101" s="104">
        <v>1</v>
      </c>
      <c r="L101" s="6" t="s">
        <v>23</v>
      </c>
      <c r="M101" s="143"/>
      <c r="N101" s="143" t="s">
        <v>375</v>
      </c>
      <c r="O101" s="118">
        <v>115953</v>
      </c>
      <c r="P101" s="118">
        <v>122362</v>
      </c>
      <c r="Q101" s="118">
        <v>128737</v>
      </c>
      <c r="R101" s="118">
        <v>133296</v>
      </c>
      <c r="S101" s="118">
        <v>139182</v>
      </c>
      <c r="T101" s="118">
        <v>147093</v>
      </c>
      <c r="U101" s="118">
        <v>150528</v>
      </c>
      <c r="V101" s="118">
        <v>154681</v>
      </c>
      <c r="W101" s="118">
        <v>159486</v>
      </c>
      <c r="X101" s="118">
        <v>165247</v>
      </c>
      <c r="Y101" s="118">
        <v>168867</v>
      </c>
      <c r="Z101" s="118">
        <v>75557</v>
      </c>
      <c r="AA101" s="124" t="s">
        <v>989</v>
      </c>
    </row>
    <row r="102" spans="1:27">
      <c r="A102" s="6"/>
      <c r="B102" s="5"/>
      <c r="C102" s="5"/>
      <c r="D102" s="106" t="s">
        <v>376</v>
      </c>
      <c r="E102" s="7" t="s">
        <v>377</v>
      </c>
      <c r="F102" s="6" t="s">
        <v>378</v>
      </c>
      <c r="G102" s="7" t="s">
        <v>379</v>
      </c>
      <c r="H102" s="7"/>
      <c r="I102" s="7"/>
      <c r="J102" s="105" t="s">
        <v>732</v>
      </c>
      <c r="K102" s="104">
        <v>1</v>
      </c>
      <c r="L102" s="6" t="s">
        <v>23</v>
      </c>
      <c r="M102" s="142"/>
      <c r="N102" s="142" t="s">
        <v>380</v>
      </c>
      <c r="O102" s="7">
        <v>74767</v>
      </c>
      <c r="P102" s="7">
        <v>79568</v>
      </c>
      <c r="Q102" s="7">
        <v>86571</v>
      </c>
      <c r="R102" s="7">
        <v>92523</v>
      </c>
      <c r="S102" s="7">
        <v>97661</v>
      </c>
      <c r="T102" s="7">
        <v>101063</v>
      </c>
      <c r="U102" s="7">
        <v>107170</v>
      </c>
      <c r="V102" s="7">
        <v>113031</v>
      </c>
      <c r="W102" s="7">
        <v>116419</v>
      </c>
      <c r="X102" s="7">
        <v>121593</v>
      </c>
      <c r="Y102" s="7">
        <v>125679</v>
      </c>
      <c r="Z102" s="7">
        <v>130449</v>
      </c>
      <c r="AA102" s="3" t="s">
        <v>939</v>
      </c>
    </row>
    <row r="103" spans="1:27" s="126" customFormat="1">
      <c r="A103" s="129"/>
      <c r="B103" s="133"/>
      <c r="C103" s="133"/>
      <c r="D103" s="106" t="s">
        <v>988</v>
      </c>
      <c r="E103" s="128" t="s">
        <v>381</v>
      </c>
      <c r="F103" s="129" t="s">
        <v>382</v>
      </c>
      <c r="G103" s="128" t="s">
        <v>383</v>
      </c>
      <c r="H103" s="128"/>
      <c r="I103" s="128"/>
      <c r="J103" s="131" t="s">
        <v>732</v>
      </c>
      <c r="K103" s="104">
        <v>1</v>
      </c>
      <c r="L103" s="130" t="s">
        <v>23</v>
      </c>
      <c r="M103" s="144"/>
      <c r="N103" s="144" t="s">
        <v>987</v>
      </c>
      <c r="O103" s="128">
        <v>166777</v>
      </c>
      <c r="P103" s="128">
        <v>178749</v>
      </c>
      <c r="Q103" s="128">
        <v>190921</v>
      </c>
      <c r="R103" s="128">
        <v>200273</v>
      </c>
      <c r="S103" s="128">
        <v>209823</v>
      </c>
      <c r="T103" s="128">
        <v>219659</v>
      </c>
      <c r="U103" s="128">
        <v>228191</v>
      </c>
      <c r="V103" s="128"/>
      <c r="W103" s="128"/>
      <c r="X103" s="128"/>
      <c r="Y103" s="128"/>
      <c r="Z103" s="128"/>
      <c r="AA103" s="127" t="s">
        <v>986</v>
      </c>
    </row>
    <row r="104" spans="1:27" s="126" customFormat="1">
      <c r="A104" s="129"/>
      <c r="B104" s="133"/>
      <c r="C104" s="133"/>
      <c r="D104" s="106" t="s">
        <v>985</v>
      </c>
      <c r="E104" s="128" t="s">
        <v>384</v>
      </c>
      <c r="F104" s="129" t="s">
        <v>385</v>
      </c>
      <c r="G104" s="128" t="s">
        <v>386</v>
      </c>
      <c r="H104" s="128"/>
      <c r="I104" s="128"/>
      <c r="J104" s="131" t="s">
        <v>732</v>
      </c>
      <c r="K104" s="104">
        <v>1</v>
      </c>
      <c r="L104" s="130" t="s">
        <v>23</v>
      </c>
      <c r="M104" s="144"/>
      <c r="N104" s="144" t="s">
        <v>984</v>
      </c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7" t="s">
        <v>983</v>
      </c>
    </row>
    <row r="105" spans="1:27" s="126" customFormat="1">
      <c r="A105" s="129"/>
      <c r="B105" s="133"/>
      <c r="C105" s="133"/>
      <c r="D105" s="106" t="s">
        <v>982</v>
      </c>
      <c r="E105" s="128" t="s">
        <v>381</v>
      </c>
      <c r="F105" s="129" t="s">
        <v>382</v>
      </c>
      <c r="G105" s="128" t="s">
        <v>383</v>
      </c>
      <c r="H105" s="128"/>
      <c r="I105" s="128"/>
      <c r="J105" s="131" t="s">
        <v>732</v>
      </c>
      <c r="K105" s="104">
        <v>1</v>
      </c>
      <c r="L105" s="130" t="s">
        <v>23</v>
      </c>
      <c r="M105" s="144"/>
      <c r="N105" s="144" t="s">
        <v>981</v>
      </c>
      <c r="O105" s="128"/>
      <c r="P105" s="128"/>
      <c r="Q105" s="128"/>
      <c r="R105" s="128"/>
      <c r="S105" s="128"/>
      <c r="T105" s="128"/>
      <c r="U105" s="128"/>
      <c r="V105" s="128">
        <v>113394</v>
      </c>
      <c r="W105" s="128">
        <v>116014</v>
      </c>
      <c r="X105" s="128"/>
      <c r="Y105" s="128"/>
      <c r="Z105" s="128"/>
      <c r="AA105" s="127" t="s">
        <v>980</v>
      </c>
    </row>
    <row r="106" spans="1:27" s="9" customFormat="1">
      <c r="A106" s="104"/>
      <c r="B106" s="119"/>
      <c r="C106" s="119"/>
      <c r="D106" s="106" t="s">
        <v>387</v>
      </c>
      <c r="E106" s="7" t="s">
        <v>381</v>
      </c>
      <c r="F106" s="6" t="s">
        <v>382</v>
      </c>
      <c r="G106" s="7" t="s">
        <v>383</v>
      </c>
      <c r="H106" s="118"/>
      <c r="I106" s="118"/>
      <c r="J106" s="118" t="s">
        <v>733</v>
      </c>
      <c r="K106" s="104">
        <v>1</v>
      </c>
      <c r="L106" s="6" t="s">
        <v>825</v>
      </c>
      <c r="M106" s="143"/>
      <c r="N106" s="150" t="s">
        <v>388</v>
      </c>
      <c r="O106" s="118"/>
      <c r="P106" s="118"/>
      <c r="Q106" s="118"/>
      <c r="R106" s="118"/>
      <c r="S106" s="118"/>
      <c r="T106" s="118"/>
      <c r="U106" s="118"/>
      <c r="V106" s="118"/>
      <c r="W106" s="118">
        <v>6314</v>
      </c>
      <c r="X106" s="118">
        <v>14673</v>
      </c>
      <c r="Y106" s="118">
        <v>23283</v>
      </c>
      <c r="Z106" s="118">
        <v>31766</v>
      </c>
      <c r="AA106" s="124" t="s">
        <v>979</v>
      </c>
    </row>
    <row r="107" spans="1:27">
      <c r="A107" s="6"/>
      <c r="B107" s="5"/>
      <c r="C107" s="5"/>
      <c r="D107" s="106" t="s">
        <v>389</v>
      </c>
      <c r="E107" s="7" t="s">
        <v>384</v>
      </c>
      <c r="F107" s="6" t="s">
        <v>385</v>
      </c>
      <c r="G107" s="7" t="s">
        <v>386</v>
      </c>
      <c r="H107" s="7"/>
      <c r="I107" s="7"/>
      <c r="J107" s="105" t="s">
        <v>732</v>
      </c>
      <c r="K107" s="104">
        <v>1</v>
      </c>
      <c r="L107" s="6" t="s">
        <v>23</v>
      </c>
      <c r="M107" s="142"/>
      <c r="N107" s="142" t="s">
        <v>390</v>
      </c>
      <c r="O107" s="7">
        <v>19438</v>
      </c>
      <c r="P107" s="7">
        <v>21742</v>
      </c>
      <c r="Q107" s="7">
        <v>25251</v>
      </c>
      <c r="R107" s="7">
        <v>28016</v>
      </c>
      <c r="S107" s="7">
        <v>30167</v>
      </c>
      <c r="T107" s="7">
        <v>33997</v>
      </c>
      <c r="U107" s="7">
        <v>36611</v>
      </c>
      <c r="V107" s="7">
        <v>38782</v>
      </c>
      <c r="W107" s="7">
        <v>42016</v>
      </c>
      <c r="X107" s="7">
        <v>44710</v>
      </c>
      <c r="Y107" s="7">
        <v>47097</v>
      </c>
      <c r="Z107" s="7">
        <v>49485</v>
      </c>
      <c r="AA107" s="3" t="s">
        <v>978</v>
      </c>
    </row>
    <row r="108" spans="1:27" s="126" customFormat="1">
      <c r="A108" s="129"/>
      <c r="B108" s="133"/>
      <c r="C108" s="133"/>
      <c r="D108" s="106" t="s">
        <v>977</v>
      </c>
      <c r="E108" s="128" t="s">
        <v>391</v>
      </c>
      <c r="F108" s="129" t="s">
        <v>392</v>
      </c>
      <c r="G108" s="128" t="s">
        <v>393</v>
      </c>
      <c r="H108" s="128"/>
      <c r="I108" s="128"/>
      <c r="J108" s="149" t="s">
        <v>734</v>
      </c>
      <c r="K108" s="104">
        <v>1</v>
      </c>
      <c r="L108" s="129" t="s">
        <v>321</v>
      </c>
      <c r="M108" s="144"/>
      <c r="N108" s="144" t="s">
        <v>976</v>
      </c>
      <c r="O108" s="128">
        <v>13098</v>
      </c>
      <c r="P108" s="128">
        <v>13907</v>
      </c>
      <c r="Q108" s="128">
        <v>14755</v>
      </c>
      <c r="R108" s="128"/>
      <c r="S108" s="128"/>
      <c r="T108" s="128"/>
      <c r="U108" s="128"/>
      <c r="V108" s="128"/>
      <c r="W108" s="128"/>
      <c r="X108" s="128"/>
      <c r="Y108" s="128"/>
      <c r="Z108" s="128"/>
      <c r="AA108" s="127" t="s">
        <v>973</v>
      </c>
    </row>
    <row r="109" spans="1:27" s="126" customFormat="1">
      <c r="A109" s="129"/>
      <c r="B109" s="133"/>
      <c r="C109" s="133"/>
      <c r="D109" s="106" t="s">
        <v>975</v>
      </c>
      <c r="E109" s="128" t="s">
        <v>394</v>
      </c>
      <c r="F109" s="129" t="s">
        <v>395</v>
      </c>
      <c r="G109" s="128" t="s">
        <v>396</v>
      </c>
      <c r="H109" s="128"/>
      <c r="I109" s="128"/>
      <c r="J109" s="149" t="s">
        <v>734</v>
      </c>
      <c r="K109" s="104">
        <v>1</v>
      </c>
      <c r="L109" s="129" t="s">
        <v>321</v>
      </c>
      <c r="M109" s="144"/>
      <c r="N109" s="144" t="s">
        <v>974</v>
      </c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7" t="s">
        <v>973</v>
      </c>
    </row>
    <row r="110" spans="1:27" s="9" customFormat="1">
      <c r="A110" s="104"/>
      <c r="B110" s="119"/>
      <c r="C110" s="119"/>
      <c r="D110" s="106" t="s">
        <v>397</v>
      </c>
      <c r="E110" s="7" t="s">
        <v>391</v>
      </c>
      <c r="F110" s="6" t="s">
        <v>392</v>
      </c>
      <c r="G110" s="7" t="s">
        <v>393</v>
      </c>
      <c r="H110" s="118"/>
      <c r="I110" s="118"/>
      <c r="J110" s="105" t="s">
        <v>732</v>
      </c>
      <c r="K110" s="104">
        <v>1</v>
      </c>
      <c r="L110" s="6" t="s">
        <v>176</v>
      </c>
      <c r="M110" s="143"/>
      <c r="N110" s="143" t="s">
        <v>398</v>
      </c>
      <c r="O110" s="118"/>
      <c r="P110" s="118"/>
      <c r="Q110" s="118"/>
      <c r="R110" s="118">
        <v>41602</v>
      </c>
      <c r="S110" s="118">
        <v>42127</v>
      </c>
      <c r="T110" s="118">
        <v>43155</v>
      </c>
      <c r="U110" s="118">
        <v>44475</v>
      </c>
      <c r="V110" s="118">
        <v>45025</v>
      </c>
      <c r="W110" s="118">
        <v>45600</v>
      </c>
      <c r="X110" s="118">
        <v>46689</v>
      </c>
      <c r="Y110" s="118">
        <v>47588</v>
      </c>
      <c r="Z110" s="118">
        <v>48183</v>
      </c>
      <c r="AA110" s="124"/>
    </row>
    <row r="111" spans="1:27">
      <c r="A111" s="6"/>
      <c r="B111" s="5"/>
      <c r="C111" s="5"/>
      <c r="D111" s="106" t="s">
        <v>399</v>
      </c>
      <c r="E111" s="7" t="s">
        <v>394</v>
      </c>
      <c r="F111" s="6" t="s">
        <v>395</v>
      </c>
      <c r="G111" s="7" t="s">
        <v>396</v>
      </c>
      <c r="H111" s="7"/>
      <c r="I111" s="7"/>
      <c r="J111" s="7" t="s">
        <v>734</v>
      </c>
      <c r="K111" s="104">
        <v>1</v>
      </c>
      <c r="L111" s="6" t="s">
        <v>321</v>
      </c>
      <c r="M111" s="142"/>
      <c r="N111" s="142" t="s">
        <v>400</v>
      </c>
      <c r="O111" s="7">
        <v>26326</v>
      </c>
      <c r="P111" s="7">
        <v>27112</v>
      </c>
      <c r="Q111" s="7">
        <v>28100</v>
      </c>
      <c r="R111" s="7">
        <v>29651</v>
      </c>
      <c r="S111" s="7">
        <v>30277</v>
      </c>
      <c r="T111" s="7">
        <v>31296</v>
      </c>
      <c r="U111" s="7">
        <v>32358</v>
      </c>
      <c r="V111" s="7">
        <v>33158</v>
      </c>
      <c r="W111" s="7">
        <v>34278</v>
      </c>
      <c r="X111" s="7">
        <v>34901</v>
      </c>
      <c r="Y111" s="7">
        <v>35573</v>
      </c>
      <c r="Z111" s="7">
        <v>36238</v>
      </c>
      <c r="AA111" s="3" t="s">
        <v>972</v>
      </c>
    </row>
    <row r="112" spans="1:27" s="9" customFormat="1">
      <c r="A112" s="104"/>
      <c r="B112" s="119"/>
      <c r="C112" s="119"/>
      <c r="D112" s="106" t="s">
        <v>401</v>
      </c>
      <c r="E112" s="118" t="s">
        <v>402</v>
      </c>
      <c r="F112" s="104" t="s">
        <v>403</v>
      </c>
      <c r="G112" s="118" t="s">
        <v>404</v>
      </c>
      <c r="H112" s="118"/>
      <c r="I112" s="118"/>
      <c r="J112" s="7" t="s">
        <v>734</v>
      </c>
      <c r="K112" s="104">
        <v>1</v>
      </c>
      <c r="L112" s="104" t="s">
        <v>321</v>
      </c>
      <c r="M112" s="143"/>
      <c r="N112" s="143" t="s">
        <v>405</v>
      </c>
      <c r="O112" s="118">
        <v>18312</v>
      </c>
      <c r="P112" s="118">
        <v>19251</v>
      </c>
      <c r="Q112" s="118">
        <v>20877</v>
      </c>
      <c r="R112" s="118">
        <v>22103</v>
      </c>
      <c r="S112" s="118">
        <v>23123</v>
      </c>
      <c r="T112" s="118">
        <v>24973</v>
      </c>
      <c r="U112" s="118">
        <v>26199</v>
      </c>
      <c r="V112" s="118">
        <v>27454</v>
      </c>
      <c r="W112" s="118">
        <v>28262</v>
      </c>
      <c r="X112" s="118">
        <v>29402</v>
      </c>
      <c r="Y112" s="118">
        <v>30371</v>
      </c>
      <c r="Z112" s="118">
        <v>31183</v>
      </c>
      <c r="AA112" s="124"/>
    </row>
    <row r="113" spans="1:27" s="126" customFormat="1">
      <c r="A113" s="129"/>
      <c r="B113" s="133"/>
      <c r="C113" s="133"/>
      <c r="D113" s="106" t="s">
        <v>971</v>
      </c>
      <c r="E113" s="128" t="s">
        <v>406</v>
      </c>
      <c r="F113" s="129" t="s">
        <v>407</v>
      </c>
      <c r="G113" s="128" t="s">
        <v>408</v>
      </c>
      <c r="H113" s="128"/>
      <c r="I113" s="128"/>
      <c r="J113" s="149" t="s">
        <v>734</v>
      </c>
      <c r="K113" s="104">
        <v>1</v>
      </c>
      <c r="L113" s="129" t="s">
        <v>321</v>
      </c>
      <c r="M113" s="144"/>
      <c r="N113" s="144" t="s">
        <v>970</v>
      </c>
      <c r="O113" s="128">
        <v>27477</v>
      </c>
      <c r="P113" s="128">
        <v>28556</v>
      </c>
      <c r="Q113" s="128">
        <v>31081</v>
      </c>
      <c r="R113" s="128">
        <v>35996</v>
      </c>
      <c r="S113" s="128">
        <v>39555</v>
      </c>
      <c r="T113" s="128">
        <v>40821</v>
      </c>
      <c r="U113" s="128">
        <v>42227</v>
      </c>
      <c r="V113" s="128">
        <v>43157</v>
      </c>
      <c r="W113" s="128">
        <v>43923</v>
      </c>
      <c r="X113" s="128"/>
      <c r="Y113" s="128"/>
      <c r="Z113" s="128"/>
      <c r="AA113" s="127" t="s">
        <v>968</v>
      </c>
    </row>
    <row r="114" spans="1:27" s="9" customFormat="1">
      <c r="A114" s="104"/>
      <c r="B114" s="119"/>
      <c r="C114" s="119"/>
      <c r="D114" s="106" t="s">
        <v>409</v>
      </c>
      <c r="E114" s="118" t="s">
        <v>406</v>
      </c>
      <c r="F114" s="104" t="s">
        <v>407</v>
      </c>
      <c r="G114" s="118" t="s">
        <v>408</v>
      </c>
      <c r="H114" s="118"/>
      <c r="I114" s="118"/>
      <c r="J114" s="105" t="s">
        <v>732</v>
      </c>
      <c r="K114" s="104">
        <v>1</v>
      </c>
      <c r="L114" s="6" t="s">
        <v>23</v>
      </c>
      <c r="M114" s="143"/>
      <c r="N114" s="143" t="s">
        <v>410</v>
      </c>
      <c r="O114" s="118"/>
      <c r="P114" s="118"/>
      <c r="Q114" s="118"/>
      <c r="R114" s="118"/>
      <c r="S114" s="118"/>
      <c r="T114" s="118"/>
      <c r="U114" s="118"/>
      <c r="V114" s="118"/>
      <c r="W114" s="118">
        <v>117016</v>
      </c>
      <c r="X114" s="118">
        <v>118226</v>
      </c>
      <c r="Y114" s="118">
        <v>119803</v>
      </c>
      <c r="Z114" s="118">
        <v>120556</v>
      </c>
      <c r="AA114" s="124" t="s">
        <v>969</v>
      </c>
    </row>
    <row r="115" spans="1:27" s="9" customFormat="1">
      <c r="A115" s="104"/>
      <c r="B115" s="119"/>
      <c r="C115" s="119"/>
      <c r="D115" s="106" t="s">
        <v>411</v>
      </c>
      <c r="E115" s="118" t="s">
        <v>412</v>
      </c>
      <c r="F115" s="104" t="s">
        <v>413</v>
      </c>
      <c r="G115" s="118" t="s">
        <v>414</v>
      </c>
      <c r="H115" s="118"/>
      <c r="I115" s="118"/>
      <c r="J115" s="7" t="s">
        <v>734</v>
      </c>
      <c r="K115" s="104">
        <v>1</v>
      </c>
      <c r="L115" s="104" t="s">
        <v>321</v>
      </c>
      <c r="M115" s="143"/>
      <c r="N115" s="143" t="s">
        <v>415</v>
      </c>
      <c r="O115" s="118">
        <v>17780</v>
      </c>
      <c r="P115" s="118">
        <v>19012</v>
      </c>
      <c r="Q115" s="118">
        <v>21645</v>
      </c>
      <c r="R115" s="118">
        <v>22542</v>
      </c>
      <c r="S115" s="118">
        <v>23681</v>
      </c>
      <c r="T115" s="118">
        <v>25039</v>
      </c>
      <c r="U115" s="118">
        <v>26028</v>
      </c>
      <c r="V115" s="118">
        <v>26909</v>
      </c>
      <c r="W115" s="118">
        <v>27769</v>
      </c>
      <c r="X115" s="118">
        <v>28775</v>
      </c>
      <c r="Y115" s="118">
        <v>29630</v>
      </c>
      <c r="Z115" s="118">
        <v>30239</v>
      </c>
      <c r="AA115" s="124" t="s">
        <v>968</v>
      </c>
    </row>
    <row r="116" spans="1:27">
      <c r="A116" s="6"/>
      <c r="B116" s="5"/>
      <c r="C116" s="5"/>
      <c r="D116" s="106" t="s">
        <v>416</v>
      </c>
      <c r="E116" s="7" t="s">
        <v>417</v>
      </c>
      <c r="F116" s="6" t="s">
        <v>418</v>
      </c>
      <c r="G116" s="7" t="s">
        <v>419</v>
      </c>
      <c r="H116" s="7"/>
      <c r="I116" s="7"/>
      <c r="J116" s="105" t="s">
        <v>732</v>
      </c>
      <c r="K116" s="104">
        <v>1</v>
      </c>
      <c r="L116" s="6" t="s">
        <v>23</v>
      </c>
      <c r="M116" s="142"/>
      <c r="N116" s="142" t="s">
        <v>420</v>
      </c>
      <c r="O116" s="7">
        <v>128199</v>
      </c>
      <c r="P116" s="7">
        <v>133026</v>
      </c>
      <c r="Q116" s="7">
        <v>139867</v>
      </c>
      <c r="R116" s="7">
        <v>142946</v>
      </c>
      <c r="S116" s="7">
        <v>149599</v>
      </c>
      <c r="T116" s="7">
        <v>155934</v>
      </c>
      <c r="U116" s="7">
        <v>169894</v>
      </c>
      <c r="V116" s="7">
        <v>173868</v>
      </c>
      <c r="W116" s="7">
        <v>178288</v>
      </c>
      <c r="X116" s="7">
        <v>181232</v>
      </c>
      <c r="Y116" s="7">
        <v>186787</v>
      </c>
      <c r="Z116" s="7">
        <v>189813</v>
      </c>
      <c r="AA116" s="3" t="s">
        <v>967</v>
      </c>
    </row>
    <row r="117" spans="1:27" s="9" customFormat="1">
      <c r="A117" s="104"/>
      <c r="B117" s="119"/>
      <c r="C117" s="119"/>
      <c r="D117" s="106" t="s">
        <v>421</v>
      </c>
      <c r="E117" s="118" t="s">
        <v>422</v>
      </c>
      <c r="F117" s="104" t="s">
        <v>423</v>
      </c>
      <c r="G117" s="118" t="s">
        <v>424</v>
      </c>
      <c r="H117" s="118"/>
      <c r="I117" s="118"/>
      <c r="J117" s="105" t="s">
        <v>732</v>
      </c>
      <c r="K117" s="104">
        <v>1</v>
      </c>
      <c r="L117" s="6" t="s">
        <v>23</v>
      </c>
      <c r="M117" s="143"/>
      <c r="N117" s="143" t="s">
        <v>425</v>
      </c>
      <c r="O117" s="118">
        <v>186850</v>
      </c>
      <c r="P117" s="118">
        <v>195231</v>
      </c>
      <c r="Q117" s="118">
        <v>204748</v>
      </c>
      <c r="R117" s="118">
        <v>218330</v>
      </c>
      <c r="S117" s="118">
        <v>224544</v>
      </c>
      <c r="T117" s="118">
        <v>235807</v>
      </c>
      <c r="U117" s="118">
        <v>242314</v>
      </c>
      <c r="V117" s="118">
        <v>251839</v>
      </c>
      <c r="W117" s="118">
        <v>260787</v>
      </c>
      <c r="X117" s="118">
        <v>267560</v>
      </c>
      <c r="Y117" s="118">
        <v>99478</v>
      </c>
      <c r="Z117" s="118">
        <v>106875</v>
      </c>
      <c r="AA117" s="124" t="s">
        <v>966</v>
      </c>
    </row>
    <row r="118" spans="1:27">
      <c r="A118" s="6"/>
      <c r="B118" s="5"/>
      <c r="C118" s="5"/>
      <c r="D118" s="106" t="s">
        <v>426</v>
      </c>
      <c r="E118" s="118" t="s">
        <v>427</v>
      </c>
      <c r="F118" s="104" t="s">
        <v>428</v>
      </c>
      <c r="G118" s="118" t="s">
        <v>429</v>
      </c>
      <c r="H118" s="118"/>
      <c r="I118" s="118"/>
      <c r="J118" s="105" t="s">
        <v>732</v>
      </c>
      <c r="K118" s="104">
        <v>1</v>
      </c>
      <c r="L118" s="6" t="s">
        <v>23</v>
      </c>
      <c r="M118" s="142"/>
      <c r="N118" s="142" t="s">
        <v>430</v>
      </c>
      <c r="O118" s="7">
        <v>87373</v>
      </c>
      <c r="P118" s="7">
        <v>91470</v>
      </c>
      <c r="Q118" s="7">
        <v>95166</v>
      </c>
      <c r="R118" s="7">
        <v>100706</v>
      </c>
      <c r="S118" s="7">
        <v>108174</v>
      </c>
      <c r="T118" s="7">
        <v>118162</v>
      </c>
      <c r="U118" s="7">
        <v>124914</v>
      </c>
      <c r="V118" s="7">
        <v>128207</v>
      </c>
      <c r="W118" s="7">
        <v>135374</v>
      </c>
      <c r="X118" s="7">
        <v>142787</v>
      </c>
      <c r="Y118" s="7">
        <v>149237</v>
      </c>
      <c r="Z118" s="7">
        <v>159668</v>
      </c>
      <c r="AA118" s="3" t="s">
        <v>965</v>
      </c>
    </row>
    <row r="119" spans="1:27">
      <c r="A119" s="6"/>
      <c r="B119" s="5"/>
      <c r="C119" s="5"/>
      <c r="D119" s="106" t="s">
        <v>431</v>
      </c>
      <c r="E119" s="7" t="s">
        <v>432</v>
      </c>
      <c r="F119" s="6" t="s">
        <v>433</v>
      </c>
      <c r="G119" s="7" t="s">
        <v>434</v>
      </c>
      <c r="H119" s="7"/>
      <c r="I119" s="7"/>
      <c r="J119" s="105" t="s">
        <v>732</v>
      </c>
      <c r="K119" s="104">
        <v>1</v>
      </c>
      <c r="L119" s="6" t="s">
        <v>23</v>
      </c>
      <c r="M119" s="142"/>
      <c r="N119" s="142" t="s">
        <v>435</v>
      </c>
      <c r="O119" s="7">
        <v>106401</v>
      </c>
      <c r="P119" s="7">
        <v>117472</v>
      </c>
      <c r="Q119" s="7">
        <v>129553</v>
      </c>
      <c r="R119" s="7">
        <v>136197</v>
      </c>
      <c r="S119" s="7">
        <v>143099</v>
      </c>
      <c r="T119" s="7">
        <v>153931</v>
      </c>
      <c r="U119" s="7">
        <v>164958</v>
      </c>
      <c r="V119" s="7">
        <v>174907</v>
      </c>
      <c r="W119" s="7">
        <v>185248</v>
      </c>
      <c r="X119" s="7">
        <v>192988</v>
      </c>
      <c r="Y119" s="7">
        <v>203627</v>
      </c>
      <c r="Z119" s="7">
        <v>210787</v>
      </c>
      <c r="AA119" s="3" t="s">
        <v>964</v>
      </c>
    </row>
    <row r="120" spans="1:27">
      <c r="A120" s="6"/>
      <c r="B120" s="5"/>
      <c r="C120" s="5"/>
      <c r="D120" s="106" t="s">
        <v>436</v>
      </c>
      <c r="E120" s="7" t="s">
        <v>437</v>
      </c>
      <c r="F120" s="6" t="s">
        <v>438</v>
      </c>
      <c r="G120" s="7" t="s">
        <v>439</v>
      </c>
      <c r="H120" s="7"/>
      <c r="I120" s="7"/>
      <c r="J120" s="105" t="s">
        <v>732</v>
      </c>
      <c r="K120" s="104">
        <v>1</v>
      </c>
      <c r="L120" s="6" t="s">
        <v>23</v>
      </c>
      <c r="M120" s="142"/>
      <c r="N120" s="142" t="s">
        <v>440</v>
      </c>
      <c r="O120" s="7">
        <v>87794</v>
      </c>
      <c r="P120" s="7">
        <v>93283</v>
      </c>
      <c r="Q120" s="7">
        <v>100810</v>
      </c>
      <c r="R120" s="7">
        <v>109561</v>
      </c>
      <c r="S120" s="7">
        <v>115185</v>
      </c>
      <c r="T120" s="7">
        <v>122322</v>
      </c>
      <c r="U120" s="7">
        <v>131494</v>
      </c>
      <c r="V120" s="7">
        <v>138001</v>
      </c>
      <c r="W120" s="7">
        <v>149923</v>
      </c>
      <c r="X120" s="7">
        <v>153968</v>
      </c>
      <c r="Y120" s="7">
        <v>159916</v>
      </c>
      <c r="Z120" s="7">
        <v>164442</v>
      </c>
      <c r="AA120" s="3" t="s">
        <v>963</v>
      </c>
    </row>
    <row r="121" spans="1:27" s="126" customFormat="1" ht="19.5" customHeight="1">
      <c r="A121" s="129"/>
      <c r="B121" s="133"/>
      <c r="C121" s="133"/>
      <c r="D121" s="106" t="s">
        <v>962</v>
      </c>
      <c r="E121" s="128" t="s">
        <v>441</v>
      </c>
      <c r="F121" s="129" t="s">
        <v>442</v>
      </c>
      <c r="G121" s="128" t="s">
        <v>443</v>
      </c>
      <c r="H121" s="128"/>
      <c r="I121" s="128"/>
      <c r="J121" s="131" t="s">
        <v>732</v>
      </c>
      <c r="K121" s="104">
        <v>1</v>
      </c>
      <c r="L121" s="130" t="s">
        <v>23</v>
      </c>
      <c r="M121" s="144"/>
      <c r="N121" s="144" t="s">
        <v>961</v>
      </c>
      <c r="O121" s="128">
        <v>109390</v>
      </c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7" t="s">
        <v>960</v>
      </c>
    </row>
    <row r="122" spans="1:27" s="126" customFormat="1">
      <c r="A122" s="129"/>
      <c r="B122" s="133"/>
      <c r="C122" s="133"/>
      <c r="D122" s="106" t="s">
        <v>959</v>
      </c>
      <c r="E122" s="128" t="s">
        <v>444</v>
      </c>
      <c r="F122" s="129" t="s">
        <v>445</v>
      </c>
      <c r="G122" s="128" t="s">
        <v>446</v>
      </c>
      <c r="H122" s="128" t="s">
        <v>444</v>
      </c>
      <c r="I122" s="129" t="s">
        <v>958</v>
      </c>
      <c r="J122" s="131" t="s">
        <v>732</v>
      </c>
      <c r="K122" s="104">
        <v>1</v>
      </c>
      <c r="L122" s="130" t="s">
        <v>23</v>
      </c>
      <c r="M122" s="144"/>
      <c r="N122" s="144" t="s">
        <v>447</v>
      </c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7" t="s">
        <v>957</v>
      </c>
    </row>
    <row r="123" spans="1:27" s="9" customFormat="1">
      <c r="A123" s="104"/>
      <c r="B123" s="119"/>
      <c r="C123" s="119"/>
      <c r="D123" s="106" t="s">
        <v>448</v>
      </c>
      <c r="E123" s="7" t="s">
        <v>441</v>
      </c>
      <c r="F123" s="6" t="s">
        <v>442</v>
      </c>
      <c r="G123" s="7" t="s">
        <v>443</v>
      </c>
      <c r="H123" s="7"/>
      <c r="I123" s="7"/>
      <c r="J123" s="105" t="s">
        <v>732</v>
      </c>
      <c r="K123" s="104">
        <v>1</v>
      </c>
      <c r="L123" s="6" t="s">
        <v>23</v>
      </c>
      <c r="M123" s="143"/>
      <c r="N123" s="143" t="s">
        <v>449</v>
      </c>
      <c r="O123" s="118"/>
      <c r="P123" s="118">
        <v>11841</v>
      </c>
      <c r="Q123" s="118">
        <v>17656</v>
      </c>
      <c r="R123" s="118">
        <v>23102</v>
      </c>
      <c r="S123" s="118">
        <v>29182</v>
      </c>
      <c r="T123" s="118">
        <v>40559</v>
      </c>
      <c r="U123" s="118">
        <v>48703</v>
      </c>
      <c r="V123" s="118">
        <v>57112</v>
      </c>
      <c r="W123" s="118">
        <v>68051</v>
      </c>
      <c r="X123" s="118">
        <v>72875</v>
      </c>
      <c r="Y123" s="118">
        <v>82762</v>
      </c>
      <c r="Z123" s="118">
        <v>91403</v>
      </c>
      <c r="AA123" s="124" t="s">
        <v>956</v>
      </c>
    </row>
    <row r="124" spans="1:27" s="126" customFormat="1">
      <c r="A124" s="129"/>
      <c r="B124" s="133"/>
      <c r="C124" s="133"/>
      <c r="D124" s="106" t="s">
        <v>955</v>
      </c>
      <c r="E124" s="128" t="s">
        <v>444</v>
      </c>
      <c r="F124" s="129" t="s">
        <v>445</v>
      </c>
      <c r="G124" s="128" t="s">
        <v>446</v>
      </c>
      <c r="H124" s="128"/>
      <c r="I124" s="129"/>
      <c r="J124" s="131" t="s">
        <v>732</v>
      </c>
      <c r="K124" s="104">
        <v>1</v>
      </c>
      <c r="L124" s="130" t="s">
        <v>23</v>
      </c>
      <c r="M124" s="144"/>
      <c r="N124" s="144" t="s">
        <v>954</v>
      </c>
      <c r="O124" s="128">
        <v>38774</v>
      </c>
      <c r="P124" s="128">
        <v>48301</v>
      </c>
      <c r="Q124" s="128">
        <v>57067</v>
      </c>
      <c r="R124" s="128">
        <v>69145</v>
      </c>
      <c r="S124" s="128"/>
      <c r="T124" s="128"/>
      <c r="U124" s="128"/>
      <c r="V124" s="128"/>
      <c r="W124" s="128"/>
      <c r="X124" s="128"/>
      <c r="Y124" s="128"/>
      <c r="Z124" s="128"/>
      <c r="AA124" s="127"/>
    </row>
    <row r="125" spans="1:27" s="126" customFormat="1">
      <c r="A125" s="129"/>
      <c r="B125" s="133"/>
      <c r="C125" s="133"/>
      <c r="D125" s="106" t="s">
        <v>953</v>
      </c>
      <c r="E125" s="128" t="s">
        <v>444</v>
      </c>
      <c r="F125" s="129" t="s">
        <v>445</v>
      </c>
      <c r="G125" s="128" t="s">
        <v>446</v>
      </c>
      <c r="H125" s="128"/>
      <c r="I125" s="129"/>
      <c r="J125" s="129"/>
      <c r="K125" s="104">
        <v>1</v>
      </c>
      <c r="L125" s="6" t="s">
        <v>730</v>
      </c>
      <c r="M125" s="144"/>
      <c r="N125" s="144" t="s">
        <v>952</v>
      </c>
      <c r="O125" s="128"/>
      <c r="P125" s="128"/>
      <c r="Q125" s="128"/>
      <c r="R125" s="128"/>
      <c r="S125" s="128">
        <v>113282</v>
      </c>
      <c r="T125" s="128">
        <v>128399</v>
      </c>
      <c r="U125" s="128">
        <v>140151</v>
      </c>
      <c r="V125" s="128">
        <v>150367</v>
      </c>
      <c r="W125" s="128">
        <v>157044</v>
      </c>
      <c r="X125" s="128"/>
      <c r="Y125" s="128"/>
      <c r="Z125" s="128"/>
      <c r="AA125" s="127" t="s">
        <v>951</v>
      </c>
    </row>
    <row r="126" spans="1:27">
      <c r="A126" s="6"/>
      <c r="B126" s="5"/>
      <c r="C126" s="5"/>
      <c r="D126" s="106" t="s">
        <v>450</v>
      </c>
      <c r="E126" s="7" t="s">
        <v>444</v>
      </c>
      <c r="F126" s="6" t="s">
        <v>445</v>
      </c>
      <c r="G126" s="7" t="s">
        <v>446</v>
      </c>
      <c r="H126" s="7"/>
      <c r="I126" s="6"/>
      <c r="J126" s="105" t="s">
        <v>733</v>
      </c>
      <c r="K126" s="104">
        <v>1</v>
      </c>
      <c r="L126" s="6" t="s">
        <v>825</v>
      </c>
      <c r="M126" s="142"/>
      <c r="N126" s="148" t="s">
        <v>451</v>
      </c>
      <c r="O126" s="7"/>
      <c r="P126" s="7"/>
      <c r="Q126" s="7"/>
      <c r="R126" s="7"/>
      <c r="S126" s="7"/>
      <c r="T126" s="7"/>
      <c r="U126" s="7"/>
      <c r="V126" s="7"/>
      <c r="W126" s="7">
        <v>8034</v>
      </c>
      <c r="X126" s="7">
        <v>19399</v>
      </c>
      <c r="Y126" s="7">
        <v>28774</v>
      </c>
      <c r="Z126" s="7">
        <v>36396</v>
      </c>
      <c r="AA126" s="3" t="s">
        <v>950</v>
      </c>
    </row>
    <row r="127" spans="1:27" s="9" customFormat="1">
      <c r="A127" s="104"/>
      <c r="B127" s="119"/>
      <c r="C127" s="119"/>
      <c r="D127" s="106" t="s">
        <v>452</v>
      </c>
      <c r="E127" s="118" t="s">
        <v>453</v>
      </c>
      <c r="F127" s="104" t="s">
        <v>454</v>
      </c>
      <c r="G127" s="118" t="s">
        <v>455</v>
      </c>
      <c r="H127" s="118"/>
      <c r="I127" s="118"/>
      <c r="J127" s="105" t="s">
        <v>732</v>
      </c>
      <c r="K127" s="104">
        <v>1</v>
      </c>
      <c r="L127" s="6" t="s">
        <v>23</v>
      </c>
      <c r="M127" s="143"/>
      <c r="N127" s="143" t="s">
        <v>456</v>
      </c>
      <c r="O127" s="118">
        <v>33213</v>
      </c>
      <c r="P127" s="118">
        <v>38801</v>
      </c>
      <c r="Q127" s="118">
        <v>42883</v>
      </c>
      <c r="R127" s="118">
        <v>44650</v>
      </c>
      <c r="S127" s="118">
        <v>47560</v>
      </c>
      <c r="T127" s="118">
        <v>50995</v>
      </c>
      <c r="U127" s="118">
        <v>53416</v>
      </c>
      <c r="V127" s="118">
        <v>56918</v>
      </c>
      <c r="W127" s="118">
        <v>61243</v>
      </c>
      <c r="X127" s="118">
        <v>63972</v>
      </c>
      <c r="Y127" s="118">
        <v>66858</v>
      </c>
      <c r="Z127" s="118">
        <v>69817</v>
      </c>
      <c r="AA127" s="124" t="s">
        <v>949</v>
      </c>
    </row>
    <row r="128" spans="1:27">
      <c r="A128" s="6"/>
      <c r="B128" s="5"/>
      <c r="C128" s="5"/>
      <c r="D128" s="106" t="s">
        <v>457</v>
      </c>
      <c r="E128" s="7" t="s">
        <v>458</v>
      </c>
      <c r="F128" s="6" t="s">
        <v>459</v>
      </c>
      <c r="G128" s="7" t="s">
        <v>460</v>
      </c>
      <c r="H128" s="7"/>
      <c r="I128" s="7"/>
      <c r="J128" s="105" t="s">
        <v>732</v>
      </c>
      <c r="K128" s="104">
        <v>1</v>
      </c>
      <c r="L128" s="6" t="s">
        <v>23</v>
      </c>
      <c r="M128" s="142"/>
      <c r="N128" s="142" t="s">
        <v>461</v>
      </c>
      <c r="O128" s="7">
        <v>80450</v>
      </c>
      <c r="P128" s="7">
        <v>84976</v>
      </c>
      <c r="Q128" s="7">
        <v>89803</v>
      </c>
      <c r="R128" s="7">
        <v>96310</v>
      </c>
      <c r="S128" s="7">
        <v>101310</v>
      </c>
      <c r="T128" s="7">
        <v>101617</v>
      </c>
      <c r="U128" s="7">
        <v>106552</v>
      </c>
      <c r="V128" s="7">
        <v>111652</v>
      </c>
      <c r="W128" s="7">
        <v>116788</v>
      </c>
      <c r="X128" s="7">
        <v>120499</v>
      </c>
      <c r="Y128" s="7">
        <v>124931</v>
      </c>
      <c r="Z128" s="7">
        <v>128495</v>
      </c>
      <c r="AA128" s="3" t="s">
        <v>915</v>
      </c>
    </row>
    <row r="129" spans="1:31" s="126" customFormat="1">
      <c r="A129" s="129"/>
      <c r="B129" s="133"/>
      <c r="C129" s="133"/>
      <c r="D129" s="106" t="s">
        <v>948</v>
      </c>
      <c r="E129" s="128" t="s">
        <v>462</v>
      </c>
      <c r="F129" s="129" t="s">
        <v>463</v>
      </c>
      <c r="G129" s="128" t="s">
        <v>464</v>
      </c>
      <c r="H129" s="128"/>
      <c r="I129" s="128"/>
      <c r="J129" s="131" t="s">
        <v>732</v>
      </c>
      <c r="K129" s="104">
        <v>1</v>
      </c>
      <c r="L129" s="130" t="s">
        <v>23</v>
      </c>
      <c r="M129" s="144"/>
      <c r="N129" s="144" t="s">
        <v>465</v>
      </c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7" t="s">
        <v>947</v>
      </c>
    </row>
    <row r="130" spans="1:31" s="9" customFormat="1">
      <c r="A130" s="104"/>
      <c r="B130" s="119"/>
      <c r="C130" s="119"/>
      <c r="D130" s="106" t="s">
        <v>466</v>
      </c>
      <c r="E130" s="118" t="s">
        <v>462</v>
      </c>
      <c r="F130" s="104" t="s">
        <v>463</v>
      </c>
      <c r="G130" s="118" t="s">
        <v>464</v>
      </c>
      <c r="H130" s="118"/>
      <c r="I130" s="118"/>
      <c r="J130" s="105" t="s">
        <v>732</v>
      </c>
      <c r="K130" s="104">
        <v>1</v>
      </c>
      <c r="L130" s="6" t="s">
        <v>23</v>
      </c>
      <c r="M130" s="143"/>
      <c r="N130" s="143" t="s">
        <v>465</v>
      </c>
      <c r="O130" s="118">
        <v>10121</v>
      </c>
      <c r="P130" s="118">
        <v>16974</v>
      </c>
      <c r="Q130" s="118">
        <v>22392</v>
      </c>
      <c r="R130" s="118">
        <v>26308</v>
      </c>
      <c r="S130" s="118">
        <v>33346</v>
      </c>
      <c r="T130" s="118">
        <v>40246</v>
      </c>
      <c r="U130" s="118">
        <v>49832</v>
      </c>
      <c r="V130" s="118">
        <v>51699</v>
      </c>
      <c r="W130" s="118">
        <v>56611</v>
      </c>
      <c r="X130" s="118">
        <v>60351</v>
      </c>
      <c r="Y130" s="118">
        <v>65527</v>
      </c>
      <c r="Z130" s="118">
        <v>70985</v>
      </c>
      <c r="AA130" s="124" t="s">
        <v>946</v>
      </c>
    </row>
    <row r="131" spans="1:31" s="9" customFormat="1">
      <c r="A131" s="104"/>
      <c r="B131" s="119"/>
      <c r="C131" s="119"/>
      <c r="D131" s="106" t="s">
        <v>467</v>
      </c>
      <c r="E131" s="118" t="s">
        <v>468</v>
      </c>
      <c r="F131" s="104" t="s">
        <v>469</v>
      </c>
      <c r="G131" s="118" t="s">
        <v>470</v>
      </c>
      <c r="H131" s="118"/>
      <c r="I131" s="118"/>
      <c r="J131" s="105" t="s">
        <v>732</v>
      </c>
      <c r="K131" s="104">
        <v>1</v>
      </c>
      <c r="L131" s="6" t="s">
        <v>23</v>
      </c>
      <c r="M131" s="143"/>
      <c r="N131" s="143" t="s">
        <v>471</v>
      </c>
      <c r="O131" s="118">
        <v>32157</v>
      </c>
      <c r="P131" s="118">
        <v>35321</v>
      </c>
      <c r="Q131" s="118">
        <v>38543</v>
      </c>
      <c r="R131" s="118">
        <v>39422</v>
      </c>
      <c r="S131" s="118">
        <v>42103</v>
      </c>
      <c r="T131" s="118">
        <v>45516</v>
      </c>
      <c r="U131" s="118">
        <v>49202</v>
      </c>
      <c r="V131" s="118">
        <v>50390</v>
      </c>
      <c r="W131" s="118">
        <v>53147</v>
      </c>
      <c r="X131" s="118">
        <v>54610</v>
      </c>
      <c r="Y131" s="118">
        <v>56075</v>
      </c>
      <c r="Z131" s="118">
        <v>57904</v>
      </c>
      <c r="AA131" s="124" t="s">
        <v>945</v>
      </c>
    </row>
    <row r="132" spans="1:31" s="126" customFormat="1">
      <c r="A132" s="129"/>
      <c r="B132" s="133"/>
      <c r="C132" s="133"/>
      <c r="D132" s="106" t="s">
        <v>944</v>
      </c>
      <c r="E132" s="128" t="s">
        <v>943</v>
      </c>
      <c r="F132" s="129" t="s">
        <v>942</v>
      </c>
      <c r="G132" s="128" t="s">
        <v>941</v>
      </c>
      <c r="H132" s="128"/>
      <c r="I132" s="128"/>
      <c r="J132" s="131" t="s">
        <v>732</v>
      </c>
      <c r="K132" s="104">
        <v>1</v>
      </c>
      <c r="L132" s="130" t="s">
        <v>23</v>
      </c>
      <c r="M132" s="144"/>
      <c r="N132" s="144" t="s">
        <v>302</v>
      </c>
      <c r="O132" s="128">
        <v>44875</v>
      </c>
      <c r="P132" s="128">
        <v>47503</v>
      </c>
      <c r="Q132" s="128">
        <v>49928</v>
      </c>
      <c r="R132" s="128">
        <v>51106</v>
      </c>
      <c r="S132" s="128"/>
      <c r="T132" s="128"/>
      <c r="U132" s="128"/>
      <c r="V132" s="128"/>
      <c r="W132" s="128"/>
      <c r="X132" s="128"/>
      <c r="Y132" s="128"/>
      <c r="Z132" s="128"/>
      <c r="AA132" s="127" t="s">
        <v>940</v>
      </c>
    </row>
    <row r="133" spans="1:31">
      <c r="A133" s="6"/>
      <c r="B133" s="5"/>
      <c r="C133" s="5"/>
      <c r="D133" s="106" t="s">
        <v>472</v>
      </c>
      <c r="E133" s="7" t="s">
        <v>473</v>
      </c>
      <c r="F133" s="6" t="s">
        <v>474</v>
      </c>
      <c r="G133" s="7" t="s">
        <v>475</v>
      </c>
      <c r="H133" s="7"/>
      <c r="I133" s="7"/>
      <c r="J133" s="105" t="s">
        <v>732</v>
      </c>
      <c r="K133" s="104">
        <v>1</v>
      </c>
      <c r="L133" s="6" t="s">
        <v>23</v>
      </c>
      <c r="M133" s="142"/>
      <c r="N133" s="142" t="s">
        <v>476</v>
      </c>
      <c r="O133" s="7">
        <v>139236</v>
      </c>
      <c r="P133" s="7">
        <v>146890</v>
      </c>
      <c r="Q133" s="7">
        <v>158711</v>
      </c>
      <c r="R133" s="7">
        <v>163453</v>
      </c>
      <c r="S133" s="7">
        <v>172361</v>
      </c>
      <c r="T133" s="7">
        <v>176718</v>
      </c>
      <c r="U133" s="7">
        <v>188193</v>
      </c>
      <c r="V133" s="7">
        <v>199290</v>
      </c>
      <c r="W133" s="7">
        <v>204498</v>
      </c>
      <c r="X133" s="7">
        <v>210202</v>
      </c>
      <c r="Y133" s="7">
        <v>213758</v>
      </c>
      <c r="Z133" s="7">
        <v>218668</v>
      </c>
      <c r="AA133" s="3" t="s">
        <v>939</v>
      </c>
    </row>
    <row r="134" spans="1:31">
      <c r="A134" s="6"/>
      <c r="B134" s="5"/>
      <c r="C134" s="5"/>
      <c r="D134" s="106" t="s">
        <v>477</v>
      </c>
      <c r="E134" s="7" t="s">
        <v>478</v>
      </c>
      <c r="F134" s="6" t="s">
        <v>479</v>
      </c>
      <c r="G134" s="7" t="s">
        <v>480</v>
      </c>
      <c r="H134" s="7"/>
      <c r="I134" s="7"/>
      <c r="J134" s="105" t="s">
        <v>732</v>
      </c>
      <c r="K134" s="104">
        <v>1</v>
      </c>
      <c r="L134" s="6" t="s">
        <v>23</v>
      </c>
      <c r="M134" s="142"/>
      <c r="N134" s="142" t="s">
        <v>481</v>
      </c>
      <c r="O134" s="7">
        <v>31286</v>
      </c>
      <c r="P134" s="7">
        <v>35060</v>
      </c>
      <c r="Q134" s="7">
        <v>37644</v>
      </c>
      <c r="R134" s="7">
        <v>40467</v>
      </c>
      <c r="S134" s="7">
        <v>44681</v>
      </c>
      <c r="T134" s="7">
        <v>48909</v>
      </c>
      <c r="U134" s="7">
        <v>1475</v>
      </c>
      <c r="V134" s="7">
        <v>5407</v>
      </c>
      <c r="W134" s="7">
        <v>9057</v>
      </c>
      <c r="X134" s="7">
        <v>11720</v>
      </c>
      <c r="Y134" s="7">
        <v>15982</v>
      </c>
      <c r="Z134" s="7">
        <v>20284</v>
      </c>
      <c r="AA134" s="3" t="s">
        <v>938</v>
      </c>
    </row>
    <row r="135" spans="1:31" s="9" customFormat="1">
      <c r="A135" s="104"/>
      <c r="B135" s="119"/>
      <c r="C135" s="119"/>
      <c r="D135" s="106" t="s">
        <v>482</v>
      </c>
      <c r="E135" s="118" t="s">
        <v>483</v>
      </c>
      <c r="F135" s="104" t="s">
        <v>484</v>
      </c>
      <c r="G135" s="118" t="s">
        <v>485</v>
      </c>
      <c r="H135" s="118"/>
      <c r="I135" s="118"/>
      <c r="J135" s="105" t="s">
        <v>732</v>
      </c>
      <c r="K135" s="104">
        <v>1</v>
      </c>
      <c r="L135" s="6" t="s">
        <v>23</v>
      </c>
      <c r="M135" s="143"/>
      <c r="N135" s="143" t="s">
        <v>486</v>
      </c>
      <c r="O135" s="118">
        <v>53057</v>
      </c>
      <c r="P135" s="118">
        <v>55258</v>
      </c>
      <c r="Q135" s="118">
        <v>58379</v>
      </c>
      <c r="R135" s="118">
        <v>59250</v>
      </c>
      <c r="S135" s="118">
        <v>62205</v>
      </c>
      <c r="T135" s="118">
        <v>64838</v>
      </c>
      <c r="U135" s="118">
        <v>66471</v>
      </c>
      <c r="V135" s="118">
        <v>69224</v>
      </c>
      <c r="W135" s="118">
        <v>73578</v>
      </c>
      <c r="X135" s="118">
        <v>75899</v>
      </c>
      <c r="Y135" s="118">
        <v>78025</v>
      </c>
      <c r="Z135" s="118">
        <v>82102</v>
      </c>
      <c r="AA135" s="124" t="s">
        <v>937</v>
      </c>
    </row>
    <row r="136" spans="1:31">
      <c r="A136" s="6"/>
      <c r="B136" s="5"/>
      <c r="C136" s="5"/>
      <c r="D136" s="106" t="s">
        <v>487</v>
      </c>
      <c r="E136" s="7" t="s">
        <v>488</v>
      </c>
      <c r="F136" s="6" t="s">
        <v>489</v>
      </c>
      <c r="G136" s="7" t="s">
        <v>490</v>
      </c>
      <c r="H136" s="7"/>
      <c r="I136" s="7"/>
      <c r="J136" s="105" t="s">
        <v>732</v>
      </c>
      <c r="K136" s="104">
        <v>1</v>
      </c>
      <c r="L136" s="6" t="s">
        <v>23</v>
      </c>
      <c r="M136" s="142"/>
      <c r="N136" s="142" t="s">
        <v>491</v>
      </c>
      <c r="O136" s="7">
        <v>103108</v>
      </c>
      <c r="P136" s="7">
        <v>109058</v>
      </c>
      <c r="Q136" s="7">
        <v>114048</v>
      </c>
      <c r="R136" s="7">
        <v>118430</v>
      </c>
      <c r="S136" s="7">
        <v>125316</v>
      </c>
      <c r="T136" s="7">
        <v>137505</v>
      </c>
      <c r="U136" s="7">
        <v>148459</v>
      </c>
      <c r="V136" s="7">
        <v>156476</v>
      </c>
      <c r="W136" s="7">
        <v>166156</v>
      </c>
      <c r="X136" s="7">
        <v>173752</v>
      </c>
      <c r="Y136" s="7">
        <v>184926</v>
      </c>
      <c r="Z136" s="7">
        <v>194480</v>
      </c>
      <c r="AA136" s="3" t="s">
        <v>936</v>
      </c>
    </row>
    <row r="137" spans="1:31" s="9" customFormat="1">
      <c r="A137" s="104"/>
      <c r="B137" s="119"/>
      <c r="C137" s="119"/>
      <c r="D137" s="106" t="s">
        <v>492</v>
      </c>
      <c r="E137" s="118" t="s">
        <v>493</v>
      </c>
      <c r="F137" s="104" t="s">
        <v>494</v>
      </c>
      <c r="G137" s="118" t="s">
        <v>495</v>
      </c>
      <c r="H137" s="118"/>
      <c r="I137" s="118"/>
      <c r="J137" s="105" t="s">
        <v>732</v>
      </c>
      <c r="K137" s="104">
        <v>1</v>
      </c>
      <c r="L137" s="6" t="s">
        <v>23</v>
      </c>
      <c r="M137" s="143"/>
      <c r="N137" s="143" t="s">
        <v>496</v>
      </c>
      <c r="O137" s="118">
        <v>100140</v>
      </c>
      <c r="P137" s="118">
        <v>107815</v>
      </c>
      <c r="Q137" s="118">
        <v>109440</v>
      </c>
      <c r="R137" s="118">
        <v>113521</v>
      </c>
      <c r="S137" s="118">
        <v>119344</v>
      </c>
      <c r="T137" s="118">
        <v>123338</v>
      </c>
      <c r="U137" s="118">
        <v>131842</v>
      </c>
      <c r="V137" s="118">
        <v>133672</v>
      </c>
      <c r="W137" s="118">
        <v>141402</v>
      </c>
      <c r="X137" s="118">
        <v>147226</v>
      </c>
      <c r="Y137" s="118">
        <v>155673</v>
      </c>
      <c r="Z137" s="118">
        <v>160850</v>
      </c>
      <c r="AA137" s="147" t="s">
        <v>935</v>
      </c>
      <c r="AB137" s="146"/>
      <c r="AC137" s="146"/>
      <c r="AD137" s="146"/>
      <c r="AE137" s="146"/>
    </row>
    <row r="138" spans="1:31" s="126" customFormat="1">
      <c r="A138" s="129"/>
      <c r="B138" s="133"/>
      <c r="C138" s="133"/>
      <c r="D138" s="106" t="s">
        <v>934</v>
      </c>
      <c r="E138" s="128" t="s">
        <v>497</v>
      </c>
      <c r="F138" s="129" t="s">
        <v>498</v>
      </c>
      <c r="G138" s="128" t="s">
        <v>499</v>
      </c>
      <c r="H138" s="128"/>
      <c r="I138" s="128"/>
      <c r="J138" s="131" t="s">
        <v>732</v>
      </c>
      <c r="K138" s="104">
        <v>1</v>
      </c>
      <c r="L138" s="130" t="s">
        <v>23</v>
      </c>
      <c r="M138" s="144"/>
      <c r="N138" s="144" t="s">
        <v>500</v>
      </c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27" t="s">
        <v>933</v>
      </c>
    </row>
    <row r="139" spans="1:31">
      <c r="A139" s="6"/>
      <c r="B139" s="5"/>
      <c r="C139" s="5"/>
      <c r="D139" s="106" t="s">
        <v>501</v>
      </c>
      <c r="E139" s="7" t="s">
        <v>497</v>
      </c>
      <c r="F139" s="6" t="s">
        <v>498</v>
      </c>
      <c r="G139" s="7" t="s">
        <v>499</v>
      </c>
      <c r="H139" s="7"/>
      <c r="I139" s="7"/>
      <c r="J139" s="105" t="s">
        <v>732</v>
      </c>
      <c r="K139" s="104">
        <v>1</v>
      </c>
      <c r="L139" s="6" t="s">
        <v>23</v>
      </c>
      <c r="M139" s="142"/>
      <c r="N139" s="142" t="s">
        <v>500</v>
      </c>
      <c r="O139" s="7">
        <v>15957</v>
      </c>
      <c r="P139" s="7">
        <v>25760</v>
      </c>
      <c r="Q139" s="7">
        <v>36949</v>
      </c>
      <c r="R139" s="7">
        <v>41480</v>
      </c>
      <c r="S139" s="7">
        <v>50144</v>
      </c>
      <c r="T139" s="7">
        <v>56676</v>
      </c>
      <c r="U139" s="7">
        <v>66503</v>
      </c>
      <c r="V139" s="7">
        <v>69881</v>
      </c>
      <c r="W139" s="7">
        <v>76230</v>
      </c>
      <c r="X139" s="7">
        <v>85813</v>
      </c>
      <c r="Y139" s="7">
        <v>92655</v>
      </c>
      <c r="Z139" s="7">
        <v>96146</v>
      </c>
      <c r="AA139" s="3" t="s">
        <v>932</v>
      </c>
    </row>
    <row r="140" spans="1:31">
      <c r="A140" s="6"/>
      <c r="B140" s="5"/>
      <c r="C140" s="5"/>
      <c r="D140" s="106" t="s">
        <v>502</v>
      </c>
      <c r="E140" s="7" t="s">
        <v>503</v>
      </c>
      <c r="F140" s="6" t="s">
        <v>504</v>
      </c>
      <c r="G140" s="7" t="s">
        <v>505</v>
      </c>
      <c r="H140" s="7"/>
      <c r="I140" s="7"/>
      <c r="J140" s="105" t="s">
        <v>732</v>
      </c>
      <c r="K140" s="104">
        <v>1</v>
      </c>
      <c r="L140" s="6" t="s">
        <v>23</v>
      </c>
      <c r="M140" s="142"/>
      <c r="N140" s="142" t="s">
        <v>506</v>
      </c>
      <c r="O140" s="7">
        <v>81473</v>
      </c>
      <c r="P140" s="7">
        <v>87182</v>
      </c>
      <c r="Q140" s="7">
        <v>92536</v>
      </c>
      <c r="R140" s="7">
        <v>96850</v>
      </c>
      <c r="S140" s="7">
        <v>102762</v>
      </c>
      <c r="T140" s="7">
        <v>108472</v>
      </c>
      <c r="U140" s="7">
        <v>111589</v>
      </c>
      <c r="V140" s="7">
        <v>116749</v>
      </c>
      <c r="W140" s="7">
        <v>120028</v>
      </c>
      <c r="X140" s="7">
        <v>123386</v>
      </c>
      <c r="Y140" s="7">
        <v>127717</v>
      </c>
      <c r="Z140" s="7">
        <v>131589</v>
      </c>
      <c r="AA140" s="3" t="s">
        <v>931</v>
      </c>
    </row>
    <row r="141" spans="1:31">
      <c r="A141" s="6"/>
      <c r="B141" s="5"/>
      <c r="C141" s="5"/>
      <c r="D141" s="106" t="s">
        <v>507</v>
      </c>
      <c r="E141" s="7" t="s">
        <v>508</v>
      </c>
      <c r="F141" s="6" t="s">
        <v>509</v>
      </c>
      <c r="G141" s="7" t="s">
        <v>510</v>
      </c>
      <c r="H141" s="7"/>
      <c r="I141" s="7"/>
      <c r="J141" s="105" t="s">
        <v>732</v>
      </c>
      <c r="K141" s="104">
        <v>1</v>
      </c>
      <c r="L141" s="6" t="s">
        <v>23</v>
      </c>
      <c r="M141" s="142"/>
      <c r="N141" s="142" t="s">
        <v>511</v>
      </c>
      <c r="O141" s="7">
        <v>72407</v>
      </c>
      <c r="P141" s="7">
        <v>77023</v>
      </c>
      <c r="Q141" s="7">
        <v>83109</v>
      </c>
      <c r="R141" s="7">
        <v>86542</v>
      </c>
      <c r="S141" s="7">
        <v>89999</v>
      </c>
      <c r="T141" s="7">
        <v>92515</v>
      </c>
      <c r="U141" s="7">
        <v>94406</v>
      </c>
      <c r="V141" s="7">
        <v>97680</v>
      </c>
      <c r="W141" s="7">
        <v>101539</v>
      </c>
      <c r="X141" s="7">
        <v>104025</v>
      </c>
      <c r="Y141" s="7">
        <v>105860</v>
      </c>
      <c r="Z141" s="7">
        <v>2209</v>
      </c>
      <c r="AA141" s="3" t="s">
        <v>930</v>
      </c>
    </row>
    <row r="142" spans="1:31" s="126" customFormat="1">
      <c r="A142" s="129"/>
      <c r="B142" s="133"/>
      <c r="C142" s="133"/>
      <c r="D142" s="132" t="s">
        <v>929</v>
      </c>
      <c r="E142" s="128" t="s">
        <v>512</v>
      </c>
      <c r="F142" s="129" t="s">
        <v>513</v>
      </c>
      <c r="G142" s="128" t="s">
        <v>514</v>
      </c>
      <c r="H142" s="128"/>
      <c r="I142" s="128"/>
      <c r="J142" s="128" t="s">
        <v>734</v>
      </c>
      <c r="K142" s="104">
        <v>1</v>
      </c>
      <c r="L142" s="129" t="s">
        <v>515</v>
      </c>
      <c r="M142" s="144"/>
      <c r="N142" s="144" t="s">
        <v>928</v>
      </c>
      <c r="O142" s="128">
        <v>15539</v>
      </c>
      <c r="P142" s="128">
        <v>17173</v>
      </c>
      <c r="Q142" s="128">
        <v>19979</v>
      </c>
      <c r="R142" s="128">
        <v>21453</v>
      </c>
      <c r="S142" s="128">
        <v>22820</v>
      </c>
      <c r="T142" s="128">
        <v>25526</v>
      </c>
      <c r="U142" s="128">
        <v>27327</v>
      </c>
      <c r="V142" s="128">
        <v>29075</v>
      </c>
      <c r="W142" s="128">
        <v>32239</v>
      </c>
      <c r="X142" s="128">
        <v>35317</v>
      </c>
      <c r="Y142" s="128">
        <v>38307</v>
      </c>
      <c r="Z142" s="128"/>
      <c r="AA142" s="127" t="s">
        <v>927</v>
      </c>
    </row>
    <row r="143" spans="1:31" s="126" customFormat="1">
      <c r="A143" s="129"/>
      <c r="B143" s="133"/>
      <c r="C143" s="133"/>
      <c r="D143" s="106" t="s">
        <v>926</v>
      </c>
      <c r="E143" s="128" t="s">
        <v>516</v>
      </c>
      <c r="F143" s="129" t="s">
        <v>517</v>
      </c>
      <c r="G143" s="128" t="s">
        <v>518</v>
      </c>
      <c r="H143" s="128"/>
      <c r="I143" s="128"/>
      <c r="J143" s="131" t="s">
        <v>732</v>
      </c>
      <c r="K143" s="104">
        <v>1</v>
      </c>
      <c r="L143" s="130" t="s">
        <v>23</v>
      </c>
      <c r="M143" s="144"/>
      <c r="N143" s="144" t="s">
        <v>925</v>
      </c>
      <c r="O143" s="128">
        <v>107935</v>
      </c>
      <c r="P143" s="128">
        <v>118248</v>
      </c>
      <c r="Q143" s="128">
        <v>128399</v>
      </c>
      <c r="R143" s="128">
        <v>137042</v>
      </c>
      <c r="S143" s="128">
        <v>143510</v>
      </c>
      <c r="T143" s="128">
        <v>149472</v>
      </c>
      <c r="U143" s="128">
        <v>154954</v>
      </c>
      <c r="V143" s="128">
        <v>159843</v>
      </c>
      <c r="W143" s="128">
        <v>165026</v>
      </c>
      <c r="X143" s="128"/>
      <c r="Y143" s="128"/>
      <c r="Z143" s="128"/>
      <c r="AA143" s="127" t="s">
        <v>915</v>
      </c>
    </row>
    <row r="144" spans="1:31" s="9" customFormat="1">
      <c r="A144" s="104"/>
      <c r="B144" s="119"/>
      <c r="C144" s="119"/>
      <c r="D144" s="145"/>
      <c r="E144" s="7" t="s">
        <v>512</v>
      </c>
      <c r="F144" s="6" t="s">
        <v>513</v>
      </c>
      <c r="G144" s="7" t="s">
        <v>514</v>
      </c>
      <c r="H144" s="118"/>
      <c r="I144" s="118"/>
      <c r="J144" s="105" t="s">
        <v>732</v>
      </c>
      <c r="K144" s="104">
        <v>1</v>
      </c>
      <c r="L144" s="6" t="s">
        <v>23</v>
      </c>
      <c r="M144" s="143"/>
      <c r="N144" s="143" t="s">
        <v>447</v>
      </c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>
        <v>165656</v>
      </c>
      <c r="AA144" s="124" t="s">
        <v>924</v>
      </c>
    </row>
    <row r="145" spans="1:27">
      <c r="A145" s="6"/>
      <c r="B145" s="5"/>
      <c r="C145" s="5"/>
      <c r="D145" s="106" t="s">
        <v>519</v>
      </c>
      <c r="E145" s="7" t="s">
        <v>516</v>
      </c>
      <c r="F145" s="6" t="s">
        <v>517</v>
      </c>
      <c r="G145" s="7" t="s">
        <v>518</v>
      </c>
      <c r="H145" s="7"/>
      <c r="I145" s="7"/>
      <c r="J145" s="105" t="s">
        <v>732</v>
      </c>
      <c r="K145" s="104">
        <v>1</v>
      </c>
      <c r="L145" s="6" t="s">
        <v>23</v>
      </c>
      <c r="M145" s="142"/>
      <c r="N145" s="142" t="s">
        <v>520</v>
      </c>
      <c r="O145" s="7"/>
      <c r="P145" s="7"/>
      <c r="Q145" s="7"/>
      <c r="R145" s="7"/>
      <c r="S145" s="7"/>
      <c r="T145" s="7"/>
      <c r="U145" s="7"/>
      <c r="V145" s="7"/>
      <c r="W145" s="7">
        <v>56964</v>
      </c>
      <c r="X145" s="7">
        <v>62712</v>
      </c>
      <c r="Y145" s="7">
        <v>66832</v>
      </c>
      <c r="Z145" s="7">
        <v>72510</v>
      </c>
      <c r="AA145" s="3" t="s">
        <v>923</v>
      </c>
    </row>
    <row r="146" spans="1:27" s="9" customFormat="1">
      <c r="A146" s="104"/>
      <c r="B146" s="119"/>
      <c r="C146" s="119"/>
      <c r="D146" s="106" t="s">
        <v>521</v>
      </c>
      <c r="E146" s="118" t="s">
        <v>522</v>
      </c>
      <c r="F146" s="104" t="s">
        <v>523</v>
      </c>
      <c r="G146" s="118" t="s">
        <v>524</v>
      </c>
      <c r="H146" s="118"/>
      <c r="I146" s="118"/>
      <c r="J146" s="105" t="s">
        <v>732</v>
      </c>
      <c r="K146" s="104">
        <v>1</v>
      </c>
      <c r="L146" s="6" t="s">
        <v>23</v>
      </c>
      <c r="M146" s="143"/>
      <c r="N146" s="143" t="s">
        <v>525</v>
      </c>
      <c r="O146" s="118">
        <v>75678</v>
      </c>
      <c r="P146" s="118">
        <v>85435</v>
      </c>
      <c r="Q146" s="118">
        <v>92065</v>
      </c>
      <c r="R146" s="118">
        <v>104462</v>
      </c>
      <c r="S146" s="118">
        <v>109802</v>
      </c>
      <c r="T146" s="118">
        <v>116840</v>
      </c>
      <c r="U146" s="118">
        <v>120131</v>
      </c>
      <c r="V146" s="118">
        <v>126553</v>
      </c>
      <c r="W146" s="118">
        <v>133717</v>
      </c>
      <c r="X146" s="118">
        <v>138382</v>
      </c>
      <c r="Y146" s="118">
        <v>142197</v>
      </c>
      <c r="Z146" s="118">
        <v>146475</v>
      </c>
      <c r="AA146" s="124" t="s">
        <v>922</v>
      </c>
    </row>
    <row r="147" spans="1:27" s="126" customFormat="1">
      <c r="A147" s="129"/>
      <c r="B147" s="133"/>
      <c r="C147" s="133"/>
      <c r="D147" s="106" t="s">
        <v>921</v>
      </c>
      <c r="E147" s="128" t="s">
        <v>526</v>
      </c>
      <c r="F147" s="129" t="s">
        <v>527</v>
      </c>
      <c r="G147" s="128" t="s">
        <v>528</v>
      </c>
      <c r="H147" s="128"/>
      <c r="I147" s="128"/>
      <c r="J147" s="131" t="s">
        <v>732</v>
      </c>
      <c r="K147" s="104">
        <v>1</v>
      </c>
      <c r="L147" s="130" t="s">
        <v>23</v>
      </c>
      <c r="M147" s="144"/>
      <c r="N147" s="144" t="s">
        <v>920</v>
      </c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  <c r="AA147" s="127" t="s">
        <v>919</v>
      </c>
    </row>
    <row r="148" spans="1:27" s="9" customFormat="1">
      <c r="A148" s="104"/>
      <c r="B148" s="119"/>
      <c r="C148" s="119"/>
      <c r="D148" s="106" t="s">
        <v>529</v>
      </c>
      <c r="E148" s="118" t="s">
        <v>526</v>
      </c>
      <c r="F148" s="104" t="s">
        <v>527</v>
      </c>
      <c r="G148" s="118" t="s">
        <v>528</v>
      </c>
      <c r="H148" s="118"/>
      <c r="I148" s="118"/>
      <c r="J148" s="105" t="s">
        <v>732</v>
      </c>
      <c r="K148" s="104">
        <v>1</v>
      </c>
      <c r="L148" s="6" t="s">
        <v>23</v>
      </c>
      <c r="M148" s="143"/>
      <c r="N148" s="143" t="s">
        <v>530</v>
      </c>
      <c r="O148" s="118">
        <v>105373</v>
      </c>
      <c r="P148" s="118">
        <v>114235</v>
      </c>
      <c r="Q148" s="118">
        <v>122667</v>
      </c>
      <c r="R148" s="118">
        <v>128973</v>
      </c>
      <c r="S148" s="118">
        <v>134829</v>
      </c>
      <c r="T148" s="118">
        <v>142981</v>
      </c>
      <c r="U148" s="118">
        <v>150260</v>
      </c>
      <c r="V148" s="118">
        <v>156155</v>
      </c>
      <c r="W148" s="118">
        <v>166117</v>
      </c>
      <c r="X148" s="118">
        <v>173380</v>
      </c>
      <c r="Y148" s="118">
        <v>181148</v>
      </c>
      <c r="Z148" s="118">
        <v>187123</v>
      </c>
      <c r="AA148" s="124"/>
    </row>
    <row r="149" spans="1:27" s="9" customFormat="1">
      <c r="A149" s="104"/>
      <c r="B149" s="119"/>
      <c r="C149" s="119"/>
      <c r="D149" s="106" t="s">
        <v>531</v>
      </c>
      <c r="E149" s="118" t="s">
        <v>532</v>
      </c>
      <c r="F149" s="104" t="s">
        <v>533</v>
      </c>
      <c r="G149" s="118" t="s">
        <v>534</v>
      </c>
      <c r="H149" s="118"/>
      <c r="I149" s="118"/>
      <c r="J149" s="105" t="s">
        <v>732</v>
      </c>
      <c r="K149" s="104">
        <v>1</v>
      </c>
      <c r="L149" s="6" t="s">
        <v>23</v>
      </c>
      <c r="M149" s="143"/>
      <c r="N149" s="143" t="s">
        <v>535</v>
      </c>
      <c r="O149" s="118">
        <v>39138</v>
      </c>
      <c r="P149" s="118">
        <v>42835</v>
      </c>
      <c r="Q149" s="118">
        <v>46127</v>
      </c>
      <c r="R149" s="118">
        <v>47335</v>
      </c>
      <c r="S149" s="118">
        <v>49843</v>
      </c>
      <c r="T149" s="118">
        <v>50862</v>
      </c>
      <c r="U149" s="118">
        <v>52730</v>
      </c>
      <c r="V149" s="118">
        <v>54540</v>
      </c>
      <c r="W149" s="118">
        <v>56826</v>
      </c>
      <c r="X149" s="118">
        <v>58548</v>
      </c>
      <c r="Y149" s="118">
        <v>60254</v>
      </c>
      <c r="Z149" s="118">
        <v>61932</v>
      </c>
      <c r="AA149" s="124" t="s">
        <v>918</v>
      </c>
    </row>
    <row r="150" spans="1:27">
      <c r="A150" s="6"/>
      <c r="B150" s="5"/>
      <c r="C150" s="5"/>
      <c r="D150" s="106" t="s">
        <v>536</v>
      </c>
      <c r="E150" s="7" t="s">
        <v>537</v>
      </c>
      <c r="F150" s="6" t="s">
        <v>538</v>
      </c>
      <c r="G150" s="7" t="s">
        <v>539</v>
      </c>
      <c r="H150" s="7"/>
      <c r="I150" s="7"/>
      <c r="J150" s="105" t="s">
        <v>732</v>
      </c>
      <c r="K150" s="104">
        <v>1</v>
      </c>
      <c r="L150" s="6" t="s">
        <v>23</v>
      </c>
      <c r="M150" s="142"/>
      <c r="N150" s="142" t="s">
        <v>540</v>
      </c>
      <c r="O150" s="7">
        <v>31207</v>
      </c>
      <c r="P150" s="7">
        <v>33351</v>
      </c>
      <c r="Q150" s="7">
        <v>37894</v>
      </c>
      <c r="R150" s="7">
        <v>39694</v>
      </c>
      <c r="S150" s="7">
        <v>40650</v>
      </c>
      <c r="T150" s="7">
        <v>41950</v>
      </c>
      <c r="U150" s="7">
        <v>44096</v>
      </c>
      <c r="V150" s="7">
        <v>46475</v>
      </c>
      <c r="W150" s="7">
        <v>50784</v>
      </c>
      <c r="X150" s="7">
        <v>52653</v>
      </c>
      <c r="Y150" s="7">
        <v>55128</v>
      </c>
      <c r="Z150" s="7">
        <v>57248</v>
      </c>
      <c r="AA150" s="3" t="s">
        <v>917</v>
      </c>
    </row>
    <row r="151" spans="1:27">
      <c r="A151" s="6">
        <v>227</v>
      </c>
      <c r="B151" s="5" t="s">
        <v>913</v>
      </c>
      <c r="C151" s="5"/>
      <c r="D151" s="106" t="s">
        <v>541</v>
      </c>
      <c r="E151" s="7" t="s">
        <v>542</v>
      </c>
      <c r="F151" s="6" t="s">
        <v>543</v>
      </c>
      <c r="G151" s="7" t="s">
        <v>544</v>
      </c>
      <c r="H151" s="7" t="s">
        <v>545</v>
      </c>
      <c r="I151" s="7"/>
      <c r="J151" s="7" t="s">
        <v>617</v>
      </c>
      <c r="K151" s="104">
        <v>1</v>
      </c>
      <c r="L151" s="6" t="s">
        <v>740</v>
      </c>
      <c r="M151" s="142"/>
      <c r="N151" s="142">
        <v>2114381</v>
      </c>
      <c r="O151" s="7">
        <v>86618</v>
      </c>
      <c r="P151" s="7">
        <v>86859</v>
      </c>
      <c r="Q151" s="7">
        <v>87242</v>
      </c>
      <c r="R151" s="7">
        <v>87386</v>
      </c>
      <c r="S151" s="7">
        <v>87608</v>
      </c>
      <c r="T151" s="7">
        <v>87800</v>
      </c>
      <c r="U151" s="7">
        <v>88142</v>
      </c>
      <c r="V151" s="7">
        <v>88438</v>
      </c>
      <c r="W151" s="7">
        <v>88806</v>
      </c>
      <c r="X151" s="7">
        <v>89141</v>
      </c>
      <c r="Y151" s="7">
        <v>89475</v>
      </c>
      <c r="Z151" s="7">
        <v>89731</v>
      </c>
      <c r="AA151" s="3"/>
    </row>
    <row r="152" spans="1:27">
      <c r="A152" s="6">
        <v>228</v>
      </c>
      <c r="B152" s="5" t="s">
        <v>913</v>
      </c>
      <c r="C152" s="5"/>
      <c r="D152" s="106" t="s">
        <v>546</v>
      </c>
      <c r="E152" s="7" t="s">
        <v>542</v>
      </c>
      <c r="F152" s="6" t="s">
        <v>543</v>
      </c>
      <c r="G152" s="7" t="s">
        <v>544</v>
      </c>
      <c r="H152" s="7" t="s">
        <v>545</v>
      </c>
      <c r="I152" s="7"/>
      <c r="J152" s="105" t="s">
        <v>732</v>
      </c>
      <c r="K152" s="104">
        <v>1</v>
      </c>
      <c r="L152" s="6" t="s">
        <v>150</v>
      </c>
      <c r="M152" s="142"/>
      <c r="N152" s="142" t="s">
        <v>547</v>
      </c>
      <c r="O152" s="7">
        <v>1260</v>
      </c>
      <c r="P152" s="7">
        <v>2033</v>
      </c>
      <c r="Q152" s="7">
        <v>2260</v>
      </c>
      <c r="R152" s="7">
        <v>2315</v>
      </c>
      <c r="S152" s="7">
        <v>2459</v>
      </c>
      <c r="T152" s="7">
        <v>2523</v>
      </c>
      <c r="U152" s="7">
        <v>2610</v>
      </c>
      <c r="V152" s="7">
        <v>2737</v>
      </c>
      <c r="W152" s="7">
        <v>2808</v>
      </c>
      <c r="X152" s="7">
        <v>2866</v>
      </c>
      <c r="Y152" s="7">
        <v>2994</v>
      </c>
      <c r="Z152" s="7">
        <v>3084</v>
      </c>
      <c r="AA152" s="3" t="s">
        <v>916</v>
      </c>
    </row>
    <row r="153" spans="1:27">
      <c r="A153" s="6"/>
      <c r="B153" s="135"/>
      <c r="C153" s="135"/>
      <c r="D153" s="106" t="s">
        <v>548</v>
      </c>
      <c r="E153" s="7" t="s">
        <v>549</v>
      </c>
      <c r="F153" s="6" t="s">
        <v>550</v>
      </c>
      <c r="G153" s="7" t="s">
        <v>443</v>
      </c>
      <c r="H153" s="10"/>
      <c r="I153" s="10"/>
      <c r="J153" s="105" t="s">
        <v>732</v>
      </c>
      <c r="K153" s="104">
        <v>1</v>
      </c>
      <c r="L153" s="6" t="s">
        <v>23</v>
      </c>
      <c r="M153" s="4"/>
      <c r="N153" s="134" t="s">
        <v>551</v>
      </c>
      <c r="O153" s="7">
        <v>11212</v>
      </c>
      <c r="P153" s="7">
        <v>12549</v>
      </c>
      <c r="Q153" s="7">
        <v>13470</v>
      </c>
      <c r="R153" s="7">
        <v>13883</v>
      </c>
      <c r="S153" s="7">
        <v>14603</v>
      </c>
      <c r="T153" s="7">
        <v>15529</v>
      </c>
      <c r="U153" s="7">
        <v>16092</v>
      </c>
      <c r="V153" s="7">
        <v>16477</v>
      </c>
      <c r="W153" s="7">
        <v>16990</v>
      </c>
      <c r="X153" s="7">
        <v>17794</v>
      </c>
      <c r="Y153" s="7">
        <v>18160</v>
      </c>
      <c r="Z153" s="7">
        <v>18402</v>
      </c>
      <c r="AA153" s="3" t="s">
        <v>915</v>
      </c>
    </row>
    <row r="154" spans="1:27">
      <c r="A154" s="6"/>
      <c r="B154" s="135"/>
      <c r="C154" s="135"/>
      <c r="D154" s="106" t="s">
        <v>552</v>
      </c>
      <c r="E154" s="7" t="s">
        <v>553</v>
      </c>
      <c r="F154" s="6" t="s">
        <v>554</v>
      </c>
      <c r="G154" s="7" t="s">
        <v>555</v>
      </c>
      <c r="H154" s="10"/>
      <c r="I154" s="10"/>
      <c r="J154" s="105" t="s">
        <v>732</v>
      </c>
      <c r="K154" s="104">
        <v>1</v>
      </c>
      <c r="L154" s="6" t="s">
        <v>23</v>
      </c>
      <c r="M154" s="4"/>
      <c r="N154" s="134" t="s">
        <v>556</v>
      </c>
      <c r="O154" s="7">
        <v>69920</v>
      </c>
      <c r="P154" s="7">
        <v>73872</v>
      </c>
      <c r="Q154" s="7">
        <v>83743</v>
      </c>
      <c r="R154" s="7">
        <v>86290</v>
      </c>
      <c r="S154" s="7">
        <v>87648</v>
      </c>
      <c r="T154" s="7">
        <v>94685</v>
      </c>
      <c r="U154" s="7">
        <v>97978</v>
      </c>
      <c r="V154" s="7">
        <v>100899</v>
      </c>
      <c r="W154" s="7">
        <v>103880</v>
      </c>
      <c r="X154" s="7">
        <v>106730</v>
      </c>
      <c r="Y154" s="7">
        <v>112188</v>
      </c>
      <c r="Z154" s="7">
        <v>115434</v>
      </c>
      <c r="AA154" s="3" t="s">
        <v>914</v>
      </c>
    </row>
    <row r="155" spans="1:27" s="126" customFormat="1">
      <c r="A155" s="129">
        <v>232</v>
      </c>
      <c r="B155" s="141" t="s">
        <v>913</v>
      </c>
      <c r="C155" s="141"/>
      <c r="D155" s="106" t="s">
        <v>912</v>
      </c>
      <c r="E155" s="140" t="s">
        <v>903</v>
      </c>
      <c r="F155" s="139" t="s">
        <v>902</v>
      </c>
      <c r="G155" s="140" t="s">
        <v>901</v>
      </c>
      <c r="H155" s="140" t="s">
        <v>911</v>
      </c>
      <c r="I155" s="139" t="s">
        <v>910</v>
      </c>
      <c r="J155" s="105" t="s">
        <v>732</v>
      </c>
      <c r="K155" s="104">
        <v>1</v>
      </c>
      <c r="L155" s="129" t="s">
        <v>865</v>
      </c>
      <c r="N155" s="138" t="s">
        <v>909</v>
      </c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  <c r="AA155" s="127" t="s">
        <v>908</v>
      </c>
    </row>
    <row r="156" spans="1:27" s="126" customFormat="1">
      <c r="A156" s="129"/>
      <c r="B156" s="141"/>
      <c r="C156" s="141"/>
      <c r="D156" s="106" t="s">
        <v>907</v>
      </c>
      <c r="E156" s="140" t="s">
        <v>903</v>
      </c>
      <c r="F156" s="139" t="s">
        <v>902</v>
      </c>
      <c r="G156" s="140" t="s">
        <v>901</v>
      </c>
      <c r="H156" s="140"/>
      <c r="I156" s="139"/>
      <c r="J156" s="131" t="s">
        <v>732</v>
      </c>
      <c r="K156" s="104">
        <v>1</v>
      </c>
      <c r="L156" s="130" t="s">
        <v>23</v>
      </c>
      <c r="N156" s="138" t="s">
        <v>906</v>
      </c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7" t="s">
        <v>905</v>
      </c>
    </row>
    <row r="157" spans="1:27" s="126" customFormat="1">
      <c r="A157" s="129"/>
      <c r="B157" s="141"/>
      <c r="C157" s="141"/>
      <c r="D157" s="106" t="s">
        <v>904</v>
      </c>
      <c r="E157" s="140" t="s">
        <v>903</v>
      </c>
      <c r="F157" s="139" t="s">
        <v>902</v>
      </c>
      <c r="G157" s="140" t="s">
        <v>901</v>
      </c>
      <c r="H157" s="140"/>
      <c r="I157" s="139"/>
      <c r="J157" s="105" t="s">
        <v>732</v>
      </c>
      <c r="K157" s="104">
        <v>1</v>
      </c>
      <c r="L157" s="6" t="s">
        <v>730</v>
      </c>
      <c r="N157" s="138" t="s">
        <v>900</v>
      </c>
      <c r="O157" s="128">
        <v>907490</v>
      </c>
      <c r="P157" s="128">
        <v>915914</v>
      </c>
      <c r="Q157" s="128">
        <v>921387</v>
      </c>
      <c r="R157" s="128"/>
      <c r="S157" s="128"/>
      <c r="T157" s="128"/>
      <c r="U157" s="128"/>
      <c r="V157" s="128"/>
      <c r="W157" s="128"/>
      <c r="X157" s="128"/>
      <c r="Y157" s="128"/>
      <c r="Z157" s="128"/>
      <c r="AA157" s="127" t="s">
        <v>899</v>
      </c>
    </row>
    <row r="158" spans="1:27">
      <c r="A158" s="6"/>
      <c r="B158" s="135"/>
      <c r="C158" s="135"/>
      <c r="D158" s="106" t="s">
        <v>557</v>
      </c>
      <c r="E158" s="10" t="s">
        <v>558</v>
      </c>
      <c r="F158" s="11" t="s">
        <v>559</v>
      </c>
      <c r="G158" s="137" t="s">
        <v>560</v>
      </c>
      <c r="H158" s="10"/>
      <c r="I158" s="11"/>
      <c r="J158" s="105" t="s">
        <v>732</v>
      </c>
      <c r="K158" s="104">
        <v>1</v>
      </c>
      <c r="L158" s="6" t="s">
        <v>23</v>
      </c>
      <c r="M158" s="2"/>
      <c r="N158" s="134" t="s">
        <v>561</v>
      </c>
      <c r="O158" s="136">
        <v>62310</v>
      </c>
      <c r="P158" s="136">
        <v>63626</v>
      </c>
      <c r="Q158" s="136">
        <v>4052</v>
      </c>
      <c r="R158" s="136">
        <v>5843</v>
      </c>
      <c r="S158" s="136">
        <v>10268</v>
      </c>
      <c r="T158" s="136">
        <v>13387</v>
      </c>
      <c r="U158" s="136">
        <v>18396</v>
      </c>
      <c r="V158" s="136">
        <v>24874</v>
      </c>
      <c r="W158" s="136">
        <v>29027</v>
      </c>
      <c r="X158" s="136">
        <v>37865</v>
      </c>
      <c r="Y158" s="136">
        <v>43091</v>
      </c>
      <c r="Z158" s="136">
        <v>46484</v>
      </c>
      <c r="AA158" s="3" t="s">
        <v>898</v>
      </c>
    </row>
    <row r="159" spans="1:27">
      <c r="A159" s="6"/>
      <c r="B159" s="135"/>
      <c r="C159" s="135"/>
      <c r="D159" s="106" t="s">
        <v>562</v>
      </c>
      <c r="E159" s="10" t="s">
        <v>563</v>
      </c>
      <c r="F159" s="11" t="s">
        <v>564</v>
      </c>
      <c r="G159" s="110" t="s">
        <v>565</v>
      </c>
      <c r="H159" s="10"/>
      <c r="I159" s="11"/>
      <c r="J159" s="105" t="s">
        <v>732</v>
      </c>
      <c r="K159" s="104">
        <v>1</v>
      </c>
      <c r="L159" s="6" t="s">
        <v>23</v>
      </c>
      <c r="M159" s="2"/>
      <c r="N159" s="134" t="s">
        <v>566</v>
      </c>
      <c r="O159" s="7">
        <v>107800</v>
      </c>
      <c r="P159" s="7">
        <v>111415</v>
      </c>
      <c r="Q159" s="7">
        <v>118123</v>
      </c>
      <c r="R159" s="7">
        <v>120058</v>
      </c>
      <c r="S159" s="7">
        <v>124935</v>
      </c>
      <c r="T159" s="7">
        <v>126326</v>
      </c>
      <c r="U159" s="7">
        <v>132045</v>
      </c>
      <c r="V159" s="7">
        <v>137973</v>
      </c>
      <c r="W159" s="7">
        <v>148485</v>
      </c>
      <c r="X159" s="7">
        <v>153224</v>
      </c>
      <c r="Y159" s="7">
        <v>157177</v>
      </c>
      <c r="Z159" s="7">
        <v>159052</v>
      </c>
      <c r="AA159" s="3" t="s">
        <v>897</v>
      </c>
    </row>
    <row r="160" spans="1:27">
      <c r="A160" s="6">
        <v>237</v>
      </c>
      <c r="B160" s="5" t="s">
        <v>860</v>
      </c>
      <c r="C160" s="5"/>
      <c r="D160" s="106" t="s">
        <v>567</v>
      </c>
      <c r="E160" s="7" t="s">
        <v>568</v>
      </c>
      <c r="F160" s="6" t="s">
        <v>569</v>
      </c>
      <c r="G160" s="7" t="s">
        <v>570</v>
      </c>
      <c r="H160" s="7" t="s">
        <v>571</v>
      </c>
      <c r="I160" s="7"/>
      <c r="J160" s="7" t="s">
        <v>736</v>
      </c>
      <c r="K160" s="104">
        <v>1</v>
      </c>
      <c r="L160" s="6" t="s">
        <v>737</v>
      </c>
      <c r="M160" s="6"/>
      <c r="N160" s="6">
        <v>21746505</v>
      </c>
      <c r="O160" s="7">
        <v>203585</v>
      </c>
      <c r="P160" s="7">
        <v>203917</v>
      </c>
      <c r="Q160" s="7">
        <v>204103</v>
      </c>
      <c r="R160" s="7">
        <v>204237</v>
      </c>
      <c r="S160" s="7">
        <v>204431</v>
      </c>
      <c r="T160" s="7">
        <v>204603</v>
      </c>
      <c r="U160" s="7">
        <v>204829</v>
      </c>
      <c r="V160" s="7">
        <v>205070</v>
      </c>
      <c r="W160" s="7">
        <v>205176</v>
      </c>
      <c r="X160" s="7">
        <v>205372</v>
      </c>
      <c r="Y160" s="7">
        <v>205490</v>
      </c>
      <c r="Z160" s="7">
        <v>205754</v>
      </c>
      <c r="AA160" s="3"/>
    </row>
    <row r="161" spans="1:27">
      <c r="A161" s="6"/>
      <c r="B161" s="5"/>
      <c r="C161" s="5"/>
      <c r="D161" s="106" t="s">
        <v>572</v>
      </c>
      <c r="E161" s="7" t="s">
        <v>568</v>
      </c>
      <c r="F161" s="6" t="s">
        <v>569</v>
      </c>
      <c r="G161" s="7" t="s">
        <v>570</v>
      </c>
      <c r="H161" s="7"/>
      <c r="I161" s="7"/>
      <c r="J161" s="105" t="s">
        <v>733</v>
      </c>
      <c r="K161" s="104">
        <v>1</v>
      </c>
      <c r="L161" s="6" t="s">
        <v>825</v>
      </c>
      <c r="M161" s="6"/>
      <c r="N161" s="107" t="s">
        <v>573</v>
      </c>
      <c r="O161" s="7">
        <v>7853</v>
      </c>
      <c r="P161" s="7">
        <v>8998</v>
      </c>
      <c r="Q161" s="7">
        <v>10649</v>
      </c>
      <c r="R161" s="7">
        <v>11755</v>
      </c>
      <c r="S161" s="7">
        <v>13411</v>
      </c>
      <c r="T161" s="7">
        <v>14586</v>
      </c>
      <c r="U161" s="7">
        <v>16275</v>
      </c>
      <c r="V161" s="7">
        <v>17280</v>
      </c>
      <c r="W161" s="7">
        <v>18195</v>
      </c>
      <c r="X161" s="7">
        <v>19890</v>
      </c>
      <c r="Y161" s="7">
        <v>20641</v>
      </c>
      <c r="Z161" s="7">
        <v>22234</v>
      </c>
      <c r="AA161" s="3" t="s">
        <v>896</v>
      </c>
    </row>
    <row r="162" spans="1:27" s="126" customFormat="1">
      <c r="A162" s="129"/>
      <c r="B162" s="133"/>
      <c r="C162" s="133"/>
      <c r="D162" s="132" t="s">
        <v>895</v>
      </c>
      <c r="E162" s="128" t="s">
        <v>894</v>
      </c>
      <c r="F162" s="129" t="s">
        <v>893</v>
      </c>
      <c r="G162" s="128" t="s">
        <v>892</v>
      </c>
      <c r="H162" s="128"/>
      <c r="I162" s="128"/>
      <c r="J162" s="131" t="s">
        <v>732</v>
      </c>
      <c r="K162" s="104">
        <v>1</v>
      </c>
      <c r="L162" s="130" t="s">
        <v>23</v>
      </c>
      <c r="M162" s="129"/>
      <c r="N162" s="129" t="s">
        <v>891</v>
      </c>
      <c r="O162" s="128">
        <v>82162</v>
      </c>
      <c r="P162" s="128">
        <v>84593</v>
      </c>
      <c r="Q162" s="128">
        <v>87242</v>
      </c>
      <c r="R162" s="128">
        <v>88013</v>
      </c>
      <c r="S162" s="128">
        <v>90977</v>
      </c>
      <c r="T162" s="128">
        <v>94090</v>
      </c>
      <c r="U162" s="128">
        <v>96197</v>
      </c>
      <c r="V162" s="128">
        <v>98084</v>
      </c>
      <c r="W162" s="128">
        <v>99634</v>
      </c>
      <c r="X162" s="128">
        <v>101476</v>
      </c>
      <c r="Y162" s="128">
        <v>103456</v>
      </c>
      <c r="Z162" s="128"/>
      <c r="AA162" s="127" t="s">
        <v>890</v>
      </c>
    </row>
    <row r="163" spans="1:27" s="9" customFormat="1">
      <c r="A163" s="104"/>
      <c r="B163" s="119"/>
      <c r="C163" s="119"/>
      <c r="D163" s="106" t="s">
        <v>574</v>
      </c>
      <c r="E163" s="118" t="s">
        <v>575</v>
      </c>
      <c r="F163" s="104" t="s">
        <v>576</v>
      </c>
      <c r="G163" s="118" t="s">
        <v>577</v>
      </c>
      <c r="H163" s="118"/>
      <c r="I163" s="104"/>
      <c r="J163" s="105" t="s">
        <v>733</v>
      </c>
      <c r="K163" s="104">
        <v>1</v>
      </c>
      <c r="L163" s="6" t="s">
        <v>825</v>
      </c>
      <c r="M163" s="104"/>
      <c r="N163" s="125" t="s">
        <v>578</v>
      </c>
      <c r="O163" s="118">
        <v>47027</v>
      </c>
      <c r="P163" s="118">
        <v>51590</v>
      </c>
      <c r="Q163" s="118">
        <v>54056</v>
      </c>
      <c r="R163" s="118">
        <v>56881</v>
      </c>
      <c r="S163" s="118">
        <v>59087</v>
      </c>
      <c r="T163" s="118">
        <v>62064</v>
      </c>
      <c r="U163" s="118">
        <v>63241</v>
      </c>
      <c r="V163" s="118">
        <v>63566</v>
      </c>
      <c r="W163" s="118">
        <v>66546</v>
      </c>
      <c r="X163" s="118">
        <v>69700</v>
      </c>
      <c r="Y163" s="118">
        <v>80523</v>
      </c>
      <c r="Z163" s="118">
        <v>87173</v>
      </c>
      <c r="AA163" s="124"/>
    </row>
    <row r="164" spans="1:27">
      <c r="A164" s="123"/>
      <c r="B164" s="122"/>
      <c r="C164" s="122"/>
      <c r="D164" s="106" t="s">
        <v>579</v>
      </c>
      <c r="E164" s="118" t="s">
        <v>580</v>
      </c>
      <c r="F164" s="104" t="s">
        <v>581</v>
      </c>
      <c r="G164" s="118" t="s">
        <v>582</v>
      </c>
      <c r="H164" s="118"/>
      <c r="I164" s="118"/>
      <c r="J164" s="105" t="s">
        <v>732</v>
      </c>
      <c r="K164" s="104">
        <v>1</v>
      </c>
      <c r="L164" s="6" t="s">
        <v>23</v>
      </c>
      <c r="M164" s="104"/>
      <c r="N164" s="104" t="s">
        <v>583</v>
      </c>
      <c r="O164" s="7">
        <v>52350</v>
      </c>
      <c r="P164" s="7">
        <v>54759</v>
      </c>
      <c r="Q164" s="7">
        <v>58657</v>
      </c>
      <c r="R164" s="6">
        <v>62693</v>
      </c>
      <c r="S164" s="7">
        <v>67424</v>
      </c>
      <c r="T164" s="7">
        <v>71497</v>
      </c>
      <c r="U164" s="7">
        <v>75030</v>
      </c>
      <c r="V164" s="6">
        <v>78684</v>
      </c>
      <c r="W164" s="6">
        <v>82103</v>
      </c>
      <c r="X164" s="6">
        <v>86253</v>
      </c>
      <c r="Y164" s="6">
        <v>90540</v>
      </c>
      <c r="Z164" s="6">
        <v>94359</v>
      </c>
      <c r="AA164" s="121" t="s">
        <v>889</v>
      </c>
    </row>
    <row r="165" spans="1:27">
      <c r="A165" s="6"/>
      <c r="B165" s="5"/>
      <c r="C165" s="5"/>
      <c r="D165" s="106" t="s">
        <v>584</v>
      </c>
      <c r="E165" s="7" t="s">
        <v>585</v>
      </c>
      <c r="F165" s="6" t="s">
        <v>586</v>
      </c>
      <c r="G165" s="7" t="s">
        <v>587</v>
      </c>
      <c r="H165" s="7"/>
      <c r="I165" s="7"/>
      <c r="J165" s="105" t="s">
        <v>733</v>
      </c>
      <c r="K165" s="104">
        <v>1</v>
      </c>
      <c r="L165" s="6" t="s">
        <v>825</v>
      </c>
      <c r="M165" s="6"/>
      <c r="N165" s="6" t="s">
        <v>588</v>
      </c>
      <c r="O165" s="6">
        <v>26502</v>
      </c>
      <c r="P165" s="6">
        <v>30001</v>
      </c>
      <c r="Q165" s="6">
        <v>35448</v>
      </c>
      <c r="R165" s="6">
        <v>36508</v>
      </c>
      <c r="S165" s="6">
        <v>42539</v>
      </c>
      <c r="T165" s="6">
        <v>45853</v>
      </c>
      <c r="U165" s="6">
        <v>48608</v>
      </c>
      <c r="V165" s="6">
        <v>50451</v>
      </c>
      <c r="W165" s="6">
        <v>55452</v>
      </c>
      <c r="X165" s="6">
        <v>57369</v>
      </c>
      <c r="Y165" s="6">
        <v>64397</v>
      </c>
      <c r="Z165" s="6">
        <v>66739</v>
      </c>
    </row>
    <row r="166" spans="1:27">
      <c r="A166" s="6"/>
      <c r="B166" s="5"/>
      <c r="C166" s="5"/>
      <c r="D166" s="106" t="s">
        <v>589</v>
      </c>
      <c r="E166" s="7" t="s">
        <v>585</v>
      </c>
      <c r="F166" s="6" t="s">
        <v>586</v>
      </c>
      <c r="G166" s="7" t="s">
        <v>587</v>
      </c>
      <c r="H166" s="7"/>
      <c r="I166" s="7"/>
      <c r="J166" s="105" t="s">
        <v>733</v>
      </c>
      <c r="K166" s="104">
        <v>1</v>
      </c>
      <c r="L166" s="6" t="s">
        <v>825</v>
      </c>
      <c r="M166" s="6"/>
      <c r="N166" s="6" t="s">
        <v>590</v>
      </c>
      <c r="O166" s="6">
        <v>55428</v>
      </c>
      <c r="P166" s="6">
        <v>61809</v>
      </c>
      <c r="Q166" s="6">
        <v>71620</v>
      </c>
      <c r="R166" s="6">
        <v>78152</v>
      </c>
      <c r="S166" s="6">
        <v>88984</v>
      </c>
      <c r="T166" s="6">
        <v>90044</v>
      </c>
      <c r="U166" s="6">
        <v>95378</v>
      </c>
      <c r="V166" s="6">
        <v>102476</v>
      </c>
      <c r="W166" s="6">
        <v>113556</v>
      </c>
      <c r="X166" s="6">
        <v>121261</v>
      </c>
      <c r="Y166" s="6">
        <v>136166</v>
      </c>
      <c r="Z166" s="6">
        <v>144222</v>
      </c>
    </row>
    <row r="167" spans="1:27">
      <c r="A167" s="6"/>
      <c r="B167" s="5"/>
      <c r="C167" s="5"/>
      <c r="D167" s="106" t="s">
        <v>591</v>
      </c>
      <c r="E167" s="7" t="s">
        <v>585</v>
      </c>
      <c r="F167" s="6" t="s">
        <v>586</v>
      </c>
      <c r="G167" s="7" t="s">
        <v>592</v>
      </c>
      <c r="H167" s="7"/>
      <c r="I167" s="7"/>
      <c r="J167" s="105" t="s">
        <v>733</v>
      </c>
      <c r="K167" s="104">
        <v>1</v>
      </c>
      <c r="L167" s="6" t="s">
        <v>825</v>
      </c>
      <c r="M167" s="6"/>
      <c r="N167" s="6" t="s">
        <v>593</v>
      </c>
      <c r="O167" s="6"/>
      <c r="P167" s="6"/>
      <c r="Q167" s="6"/>
      <c r="R167" s="6">
        <v>35637</v>
      </c>
      <c r="S167" s="6">
        <v>36744</v>
      </c>
      <c r="T167" s="6">
        <v>36863</v>
      </c>
      <c r="U167" s="6">
        <v>36908</v>
      </c>
      <c r="V167" s="6">
        <v>37123</v>
      </c>
      <c r="W167" s="6">
        <v>37611</v>
      </c>
      <c r="X167" s="6">
        <v>37959</v>
      </c>
      <c r="Y167" s="6">
        <v>38829</v>
      </c>
      <c r="Z167" s="6">
        <v>39906</v>
      </c>
    </row>
    <row r="168" spans="1:27">
      <c r="A168" s="6">
        <v>255</v>
      </c>
      <c r="B168" s="5" t="s">
        <v>860</v>
      </c>
      <c r="C168" s="5"/>
      <c r="D168" s="106" t="s">
        <v>594</v>
      </c>
      <c r="E168" s="7" t="s">
        <v>585</v>
      </c>
      <c r="F168" s="6" t="s">
        <v>586</v>
      </c>
      <c r="G168" s="7" t="s">
        <v>595</v>
      </c>
      <c r="H168" s="7" t="s">
        <v>596</v>
      </c>
      <c r="I168" s="7"/>
      <c r="J168" s="105" t="s">
        <v>732</v>
      </c>
      <c r="K168" s="104">
        <v>1</v>
      </c>
      <c r="L168" s="6" t="s">
        <v>730</v>
      </c>
      <c r="M168" s="6"/>
      <c r="N168" s="6" t="s">
        <v>597</v>
      </c>
      <c r="O168" s="6">
        <v>44082</v>
      </c>
      <c r="P168" s="6">
        <v>47927</v>
      </c>
      <c r="Q168" s="6">
        <v>57871</v>
      </c>
      <c r="R168" s="6">
        <v>58873</v>
      </c>
      <c r="S168" s="6">
        <v>63047</v>
      </c>
      <c r="T168" s="6">
        <v>64783</v>
      </c>
      <c r="U168" s="6">
        <v>71181</v>
      </c>
      <c r="V168" s="6">
        <v>73231</v>
      </c>
      <c r="W168" s="6">
        <v>80604</v>
      </c>
      <c r="X168" s="6">
        <v>86810</v>
      </c>
      <c r="Y168" s="6">
        <v>92989</v>
      </c>
      <c r="Z168" s="6">
        <v>96630</v>
      </c>
    </row>
    <row r="169" spans="1:27" s="9" customFormat="1">
      <c r="A169" s="104">
        <v>256</v>
      </c>
      <c r="B169" s="119" t="s">
        <v>860</v>
      </c>
      <c r="C169" s="119"/>
      <c r="D169" s="106" t="s">
        <v>598</v>
      </c>
      <c r="E169" s="118" t="s">
        <v>585</v>
      </c>
      <c r="F169" s="104" t="s">
        <v>586</v>
      </c>
      <c r="G169" s="118" t="s">
        <v>599</v>
      </c>
      <c r="H169" s="118" t="s">
        <v>596</v>
      </c>
      <c r="I169" s="118"/>
      <c r="J169" s="105" t="s">
        <v>732</v>
      </c>
      <c r="K169" s="104">
        <v>1</v>
      </c>
      <c r="L169" s="6" t="s">
        <v>730</v>
      </c>
      <c r="M169" s="104"/>
      <c r="N169" s="104" t="s">
        <v>125</v>
      </c>
      <c r="O169" s="6">
        <v>245759</v>
      </c>
      <c r="P169" s="6">
        <v>249767</v>
      </c>
      <c r="Q169" s="6">
        <v>251854</v>
      </c>
      <c r="R169" s="6">
        <v>252116</v>
      </c>
      <c r="S169" s="6">
        <v>258627</v>
      </c>
      <c r="T169" s="6">
        <v>262620</v>
      </c>
      <c r="U169" s="6">
        <v>270543</v>
      </c>
      <c r="V169" s="6">
        <v>272354</v>
      </c>
      <c r="W169" s="6">
        <v>298803</v>
      </c>
      <c r="X169" s="6">
        <v>303978</v>
      </c>
      <c r="Y169" s="6">
        <v>305963</v>
      </c>
      <c r="Z169" s="6">
        <v>307213</v>
      </c>
    </row>
    <row r="170" spans="1:27">
      <c r="A170" s="6"/>
      <c r="B170" s="5"/>
      <c r="C170" s="5"/>
      <c r="D170" s="106" t="s">
        <v>600</v>
      </c>
      <c r="E170" s="7" t="s">
        <v>585</v>
      </c>
      <c r="F170" s="6" t="s">
        <v>586</v>
      </c>
      <c r="G170" s="7" t="s">
        <v>601</v>
      </c>
      <c r="H170" s="7"/>
      <c r="I170" s="7"/>
      <c r="J170" s="105" t="s">
        <v>732</v>
      </c>
      <c r="K170" s="104">
        <v>1</v>
      </c>
      <c r="L170" s="6" t="s">
        <v>730</v>
      </c>
      <c r="M170" s="6"/>
      <c r="N170" s="6" t="s">
        <v>602</v>
      </c>
      <c r="O170" s="6">
        <v>95483</v>
      </c>
      <c r="P170" s="6">
        <v>98969</v>
      </c>
      <c r="Q170" s="6">
        <v>100997</v>
      </c>
      <c r="R170" s="6">
        <v>102712</v>
      </c>
      <c r="S170" s="6">
        <v>107704</v>
      </c>
      <c r="T170" s="6">
        <v>113070</v>
      </c>
      <c r="U170" s="6">
        <v>120562</v>
      </c>
      <c r="V170" s="6">
        <v>126990</v>
      </c>
      <c r="W170" s="6">
        <v>133129</v>
      </c>
      <c r="X170" s="6">
        <v>136799</v>
      </c>
      <c r="Y170" s="6">
        <v>141862</v>
      </c>
      <c r="Z170" s="6">
        <v>147853</v>
      </c>
    </row>
    <row r="171" spans="1:27">
      <c r="A171" s="6">
        <v>257</v>
      </c>
      <c r="B171" s="5" t="s">
        <v>860</v>
      </c>
      <c r="C171" s="5"/>
      <c r="D171" s="106" t="s">
        <v>603</v>
      </c>
      <c r="E171" s="7" t="s">
        <v>585</v>
      </c>
      <c r="F171" s="6" t="s">
        <v>586</v>
      </c>
      <c r="G171" s="7" t="s">
        <v>604</v>
      </c>
      <c r="H171" s="7" t="s">
        <v>596</v>
      </c>
      <c r="I171" s="7"/>
      <c r="J171" s="105" t="s">
        <v>732</v>
      </c>
      <c r="K171" s="104">
        <v>1</v>
      </c>
      <c r="L171" s="6" t="s">
        <v>730</v>
      </c>
      <c r="M171" s="6"/>
      <c r="N171" s="6" t="s">
        <v>605</v>
      </c>
      <c r="O171" s="6">
        <v>104440</v>
      </c>
      <c r="P171" s="6" t="s">
        <v>888</v>
      </c>
      <c r="Q171" s="6">
        <v>106521</v>
      </c>
      <c r="R171" s="6" t="s">
        <v>887</v>
      </c>
      <c r="S171" s="6">
        <v>109183</v>
      </c>
      <c r="T171" s="6">
        <v>110017</v>
      </c>
      <c r="U171" s="6">
        <v>120069</v>
      </c>
      <c r="V171" s="6">
        <v>120165</v>
      </c>
      <c r="W171" s="6">
        <v>120262</v>
      </c>
      <c r="X171" s="6">
        <v>120427</v>
      </c>
      <c r="Y171" s="6">
        <v>120478</v>
      </c>
      <c r="Z171" s="6">
        <v>120642</v>
      </c>
    </row>
    <row r="172" spans="1:27">
      <c r="A172" s="6"/>
      <c r="B172" s="5"/>
      <c r="C172" s="5"/>
      <c r="D172" s="106" t="s">
        <v>606</v>
      </c>
      <c r="E172" s="7" t="s">
        <v>585</v>
      </c>
      <c r="F172" s="6" t="s">
        <v>586</v>
      </c>
      <c r="G172" s="111" t="s">
        <v>607</v>
      </c>
      <c r="H172" s="7"/>
      <c r="I172" s="7"/>
      <c r="J172" s="105" t="s">
        <v>732</v>
      </c>
      <c r="K172" s="104">
        <v>1</v>
      </c>
      <c r="L172" s="6" t="s">
        <v>730</v>
      </c>
      <c r="M172" s="6"/>
      <c r="N172" s="6" t="s">
        <v>608</v>
      </c>
      <c r="O172" s="6">
        <v>126563</v>
      </c>
      <c r="P172" s="6">
        <v>135930</v>
      </c>
      <c r="Q172" s="6">
        <v>145131</v>
      </c>
      <c r="R172" s="6">
        <v>148339</v>
      </c>
      <c r="S172" s="6">
        <v>153737</v>
      </c>
      <c r="T172" s="6">
        <v>158278</v>
      </c>
      <c r="U172" s="6">
        <v>167662</v>
      </c>
      <c r="V172" s="6">
        <v>175590</v>
      </c>
      <c r="W172" s="6">
        <v>180174</v>
      </c>
      <c r="X172" s="6">
        <v>185195</v>
      </c>
      <c r="Y172" s="6">
        <v>191970</v>
      </c>
      <c r="Z172" s="6" t="s">
        <v>885</v>
      </c>
      <c r="AA172" s="2" t="s">
        <v>886</v>
      </c>
    </row>
    <row r="173" spans="1:27">
      <c r="A173" s="6"/>
      <c r="B173" s="5"/>
      <c r="C173" s="5"/>
      <c r="D173" s="106" t="s">
        <v>609</v>
      </c>
      <c r="E173" s="7" t="s">
        <v>585</v>
      </c>
      <c r="F173" s="6" t="s">
        <v>586</v>
      </c>
      <c r="G173" s="7" t="s">
        <v>610</v>
      </c>
      <c r="H173" s="7"/>
      <c r="I173" s="7"/>
      <c r="J173" s="105" t="s">
        <v>732</v>
      </c>
      <c r="K173" s="104">
        <v>1</v>
      </c>
      <c r="L173" s="6" t="s">
        <v>730</v>
      </c>
      <c r="M173" s="6"/>
      <c r="N173" s="6" t="s">
        <v>611</v>
      </c>
      <c r="O173" s="6">
        <v>423911</v>
      </c>
      <c r="P173" s="6">
        <v>434330</v>
      </c>
      <c r="Q173" s="6">
        <v>444888</v>
      </c>
      <c r="R173" s="6">
        <v>446464</v>
      </c>
      <c r="S173" s="6">
        <v>452481</v>
      </c>
      <c r="T173" s="6">
        <v>455988</v>
      </c>
      <c r="U173" s="6">
        <v>459107</v>
      </c>
      <c r="V173" s="6">
        <v>459429</v>
      </c>
      <c r="W173" s="6">
        <v>465838</v>
      </c>
      <c r="X173" s="6">
        <v>470289</v>
      </c>
      <c r="Y173" s="6">
        <v>471490</v>
      </c>
      <c r="Z173" s="6">
        <v>472430</v>
      </c>
    </row>
    <row r="174" spans="1:27">
      <c r="A174" s="6"/>
      <c r="B174" s="5"/>
      <c r="C174" s="5"/>
      <c r="D174" s="106" t="s">
        <v>612</v>
      </c>
      <c r="E174" s="7" t="s">
        <v>585</v>
      </c>
      <c r="F174" s="6" t="s">
        <v>586</v>
      </c>
      <c r="G174" s="111" t="s">
        <v>613</v>
      </c>
      <c r="H174" s="120"/>
      <c r="I174" s="120"/>
      <c r="J174" s="105" t="s">
        <v>732</v>
      </c>
      <c r="K174" s="104">
        <v>1</v>
      </c>
      <c r="L174" s="6" t="s">
        <v>730</v>
      </c>
      <c r="M174" s="6"/>
      <c r="N174" s="6" t="s">
        <v>614</v>
      </c>
      <c r="O174" s="6">
        <v>85856</v>
      </c>
      <c r="P174" s="6">
        <v>95173</v>
      </c>
      <c r="Q174" s="6">
        <v>110815</v>
      </c>
      <c r="R174" s="6">
        <v>119056</v>
      </c>
      <c r="S174" s="6">
        <v>133329</v>
      </c>
      <c r="T174" s="6">
        <v>149107</v>
      </c>
      <c r="U174" s="6">
        <v>156860</v>
      </c>
      <c r="V174" s="6">
        <v>164658</v>
      </c>
      <c r="W174" s="6">
        <v>171539</v>
      </c>
      <c r="X174" s="6">
        <v>185100</v>
      </c>
      <c r="Y174" s="6">
        <v>190794</v>
      </c>
      <c r="Z174" s="6">
        <v>204573</v>
      </c>
    </row>
    <row r="175" spans="1:27">
      <c r="A175" s="6"/>
      <c r="B175" s="5"/>
      <c r="C175" s="5"/>
      <c r="D175" s="106" t="s">
        <v>615</v>
      </c>
      <c r="E175" s="7" t="s">
        <v>585</v>
      </c>
      <c r="F175" s="6" t="s">
        <v>586</v>
      </c>
      <c r="G175" s="111" t="s">
        <v>616</v>
      </c>
      <c r="H175" s="120"/>
      <c r="I175" s="120"/>
      <c r="J175" s="6" t="s">
        <v>617</v>
      </c>
      <c r="K175" s="104">
        <v>1</v>
      </c>
      <c r="L175" s="6" t="s">
        <v>739</v>
      </c>
      <c r="M175" s="6"/>
      <c r="N175" s="6" t="s">
        <v>618</v>
      </c>
      <c r="O175" s="6">
        <v>160853</v>
      </c>
      <c r="P175" s="6">
        <v>165955</v>
      </c>
      <c r="Q175" s="6">
        <v>169247</v>
      </c>
      <c r="R175" s="6">
        <v>172539</v>
      </c>
      <c r="S175" s="6">
        <v>174629</v>
      </c>
      <c r="T175" s="6">
        <v>175499</v>
      </c>
      <c r="U175" s="6">
        <v>177123</v>
      </c>
      <c r="V175" s="6">
        <v>177966</v>
      </c>
      <c r="W175" s="6">
        <v>181289</v>
      </c>
      <c r="X175" s="6" t="s">
        <v>885</v>
      </c>
      <c r="Y175" s="6">
        <v>182349</v>
      </c>
      <c r="Z175" s="6">
        <v>182727</v>
      </c>
    </row>
    <row r="176" spans="1:27">
      <c r="A176" s="6"/>
      <c r="B176" s="5"/>
      <c r="C176" s="5"/>
      <c r="D176" s="106" t="s">
        <v>619</v>
      </c>
      <c r="E176" s="7" t="s">
        <v>585</v>
      </c>
      <c r="F176" s="6" t="s">
        <v>586</v>
      </c>
      <c r="G176" s="111" t="s">
        <v>620</v>
      </c>
      <c r="H176" s="120"/>
      <c r="I176" s="120"/>
      <c r="J176" s="105" t="s">
        <v>733</v>
      </c>
      <c r="K176" s="104">
        <v>1</v>
      </c>
      <c r="L176" s="6" t="s">
        <v>621</v>
      </c>
      <c r="M176" s="6"/>
      <c r="N176" s="6">
        <v>290561</v>
      </c>
      <c r="O176" s="6"/>
      <c r="P176" s="6"/>
      <c r="Q176" s="6"/>
      <c r="R176" s="6" t="s">
        <v>884</v>
      </c>
      <c r="S176" s="6" t="s">
        <v>883</v>
      </c>
      <c r="T176" s="6" t="s">
        <v>882</v>
      </c>
      <c r="U176" s="6" t="s">
        <v>881</v>
      </c>
      <c r="V176" s="6" t="s">
        <v>880</v>
      </c>
      <c r="W176" s="6" t="s">
        <v>879</v>
      </c>
      <c r="X176" s="6" t="s">
        <v>878</v>
      </c>
      <c r="Y176" s="6" t="s">
        <v>877</v>
      </c>
      <c r="Z176" s="6" t="s">
        <v>876</v>
      </c>
    </row>
    <row r="177" spans="1:27">
      <c r="A177" s="6"/>
      <c r="B177" s="5"/>
      <c r="C177" s="5"/>
      <c r="D177" s="106"/>
      <c r="E177" s="7"/>
      <c r="F177" s="6"/>
      <c r="G177" s="111"/>
      <c r="H177" s="120"/>
      <c r="I177" s="120"/>
      <c r="J177" s="120"/>
      <c r="K177" s="120"/>
      <c r="L177" s="6"/>
      <c r="M177" s="6"/>
      <c r="N177" s="6"/>
      <c r="O177" s="6"/>
      <c r="P177" s="6"/>
      <c r="Q177" s="6"/>
      <c r="R177" s="6" t="s">
        <v>875</v>
      </c>
      <c r="S177" s="6" t="s">
        <v>874</v>
      </c>
      <c r="T177" s="6" t="s">
        <v>873</v>
      </c>
      <c r="U177" s="6" t="s">
        <v>872</v>
      </c>
      <c r="V177" s="6" t="s">
        <v>871</v>
      </c>
      <c r="W177" s="6" t="s">
        <v>870</v>
      </c>
      <c r="X177" s="6" t="s">
        <v>869</v>
      </c>
      <c r="Y177" s="6" t="s">
        <v>868</v>
      </c>
      <c r="Z177" s="6" t="s">
        <v>868</v>
      </c>
    </row>
    <row r="178" spans="1:27">
      <c r="A178" s="6"/>
      <c r="B178" s="5"/>
      <c r="C178" s="5"/>
      <c r="D178" s="106" t="s">
        <v>622</v>
      </c>
      <c r="E178" s="7" t="s">
        <v>585</v>
      </c>
      <c r="F178" s="6" t="s">
        <v>586</v>
      </c>
      <c r="G178" s="111" t="s">
        <v>623</v>
      </c>
      <c r="H178" s="120"/>
      <c r="I178" s="120"/>
      <c r="J178" s="105" t="s">
        <v>732</v>
      </c>
      <c r="K178" s="104">
        <v>1</v>
      </c>
      <c r="L178" s="6" t="s">
        <v>730</v>
      </c>
      <c r="M178" s="6"/>
      <c r="N178" s="6" t="s">
        <v>245</v>
      </c>
      <c r="O178" s="6"/>
      <c r="P178" s="6"/>
      <c r="Q178" s="6"/>
      <c r="R178" s="6"/>
      <c r="S178" s="6"/>
      <c r="T178" s="6"/>
      <c r="U178" s="6"/>
      <c r="V178" s="6"/>
      <c r="W178" s="6"/>
      <c r="X178" s="6" t="s">
        <v>867</v>
      </c>
      <c r="Y178" s="6">
        <v>433</v>
      </c>
      <c r="Z178" s="6">
        <v>164194</v>
      </c>
      <c r="AA178" s="2" t="s">
        <v>866</v>
      </c>
    </row>
    <row r="179" spans="1:27">
      <c r="A179" s="6"/>
      <c r="B179" s="5"/>
      <c r="C179" s="5"/>
      <c r="D179" s="106" t="s">
        <v>624</v>
      </c>
      <c r="E179" s="7" t="s">
        <v>625</v>
      </c>
      <c r="F179" s="6"/>
      <c r="G179" s="111"/>
      <c r="H179" s="120"/>
      <c r="I179" s="120"/>
      <c r="J179" s="105" t="s">
        <v>732</v>
      </c>
      <c r="K179" s="104">
        <v>1</v>
      </c>
      <c r="L179" s="6" t="s">
        <v>865</v>
      </c>
      <c r="M179" s="6"/>
      <c r="N179" s="6"/>
      <c r="O179" s="6" t="s">
        <v>862</v>
      </c>
      <c r="P179" s="6" t="s">
        <v>862</v>
      </c>
      <c r="Q179" s="6" t="s">
        <v>862</v>
      </c>
      <c r="R179" s="6" t="s">
        <v>862</v>
      </c>
      <c r="S179" s="6" t="s">
        <v>862</v>
      </c>
      <c r="T179" s="6" t="s">
        <v>862</v>
      </c>
      <c r="U179" s="6" t="s">
        <v>862</v>
      </c>
      <c r="V179" s="6" t="s">
        <v>862</v>
      </c>
      <c r="W179" s="6" t="s">
        <v>862</v>
      </c>
      <c r="X179" s="6" t="s">
        <v>862</v>
      </c>
      <c r="Y179" s="6" t="s">
        <v>862</v>
      </c>
      <c r="Z179" s="6" t="s">
        <v>862</v>
      </c>
    </row>
    <row r="180" spans="1:27">
      <c r="A180" s="6"/>
      <c r="B180" s="5"/>
      <c r="C180" s="5"/>
      <c r="D180" s="106" t="s">
        <v>864</v>
      </c>
      <c r="E180" s="7" t="s">
        <v>863</v>
      </c>
      <c r="F180" s="6"/>
      <c r="G180" s="111"/>
      <c r="H180" s="120"/>
      <c r="I180" s="120"/>
      <c r="J180" s="120"/>
      <c r="K180" s="104">
        <v>1</v>
      </c>
      <c r="L180" s="6"/>
      <c r="M180" s="6"/>
      <c r="N180" s="6"/>
      <c r="O180" s="6" t="s">
        <v>862</v>
      </c>
      <c r="P180" s="6" t="s">
        <v>862</v>
      </c>
      <c r="Q180" s="6" t="s">
        <v>862</v>
      </c>
      <c r="R180" s="6" t="s">
        <v>862</v>
      </c>
      <c r="S180" s="6" t="s">
        <v>862</v>
      </c>
      <c r="T180" s="6" t="s">
        <v>862</v>
      </c>
      <c r="U180" s="6" t="s">
        <v>862</v>
      </c>
      <c r="V180" s="6" t="s">
        <v>862</v>
      </c>
      <c r="W180" s="6" t="s">
        <v>862</v>
      </c>
      <c r="X180" s="6" t="s">
        <v>862</v>
      </c>
      <c r="Y180" s="6" t="s">
        <v>862</v>
      </c>
      <c r="Z180" s="6"/>
      <c r="AA180" s="2" t="s">
        <v>861</v>
      </c>
    </row>
    <row r="181" spans="1:27">
      <c r="A181" s="6">
        <v>258</v>
      </c>
      <c r="B181" s="5" t="s">
        <v>860</v>
      </c>
      <c r="C181" s="5"/>
      <c r="D181" s="106" t="s">
        <v>626</v>
      </c>
      <c r="E181" s="7" t="s">
        <v>627</v>
      </c>
      <c r="F181" s="6" t="s">
        <v>628</v>
      </c>
      <c r="G181" s="7" t="s">
        <v>629</v>
      </c>
      <c r="H181" s="7" t="s">
        <v>630</v>
      </c>
      <c r="I181" s="7"/>
      <c r="J181" s="105" t="s">
        <v>732</v>
      </c>
      <c r="K181" s="104">
        <v>1</v>
      </c>
      <c r="L181" s="6" t="s">
        <v>52</v>
      </c>
      <c r="M181" s="6"/>
      <c r="N181" s="6" t="s">
        <v>631</v>
      </c>
      <c r="O181" s="7">
        <v>15658</v>
      </c>
      <c r="P181" s="7">
        <v>15658</v>
      </c>
      <c r="Q181" s="7">
        <v>18119</v>
      </c>
      <c r="R181" s="7">
        <v>18655</v>
      </c>
      <c r="S181" s="7">
        <v>18931</v>
      </c>
      <c r="T181" s="7">
        <v>20095</v>
      </c>
      <c r="U181" s="7">
        <v>21106</v>
      </c>
      <c r="V181" s="7">
        <v>21423</v>
      </c>
      <c r="W181" s="7">
        <v>23280</v>
      </c>
      <c r="X181" s="7">
        <v>24325</v>
      </c>
      <c r="Y181" s="7">
        <v>24814</v>
      </c>
      <c r="Z181" s="7">
        <v>26649</v>
      </c>
    </row>
    <row r="182" spans="1:27" s="9" customFormat="1">
      <c r="A182" s="104"/>
      <c r="B182" s="119"/>
      <c r="C182" s="119"/>
      <c r="D182" s="106" t="s">
        <v>632</v>
      </c>
      <c r="E182" s="118" t="s">
        <v>633</v>
      </c>
      <c r="F182" s="104" t="s">
        <v>634</v>
      </c>
      <c r="G182" s="118" t="s">
        <v>635</v>
      </c>
      <c r="H182" s="118"/>
      <c r="I182" s="118"/>
      <c r="J182" s="105" t="s">
        <v>732</v>
      </c>
      <c r="K182" s="104">
        <v>1</v>
      </c>
      <c r="L182" s="6" t="s">
        <v>23</v>
      </c>
      <c r="M182" s="104"/>
      <c r="N182" s="104" t="s">
        <v>636</v>
      </c>
      <c r="O182" s="118">
        <v>52568</v>
      </c>
      <c r="P182" s="118">
        <v>54152</v>
      </c>
      <c r="Q182" s="118">
        <v>55844</v>
      </c>
      <c r="R182" s="118">
        <v>57982</v>
      </c>
      <c r="S182" s="118">
        <v>60105</v>
      </c>
      <c r="T182" s="118">
        <v>61535</v>
      </c>
      <c r="U182" s="118">
        <v>67456</v>
      </c>
      <c r="V182" s="118">
        <v>71601</v>
      </c>
      <c r="W182" s="118">
        <v>73231</v>
      </c>
      <c r="X182" s="118">
        <v>76231</v>
      </c>
      <c r="Y182" s="118">
        <v>77897</v>
      </c>
      <c r="Z182" s="118">
        <v>79721</v>
      </c>
      <c r="AA182" s="9" t="s">
        <v>859</v>
      </c>
    </row>
    <row r="183" spans="1:27">
      <c r="A183" s="117"/>
      <c r="B183" s="116"/>
      <c r="C183" s="116"/>
      <c r="D183" s="106" t="s">
        <v>637</v>
      </c>
      <c r="E183" s="114" t="s">
        <v>638</v>
      </c>
      <c r="F183" s="115" t="s">
        <v>639</v>
      </c>
      <c r="G183" s="114" t="s">
        <v>640</v>
      </c>
      <c r="H183" s="114"/>
      <c r="I183" s="114"/>
      <c r="J183" s="105" t="s">
        <v>733</v>
      </c>
      <c r="K183" s="104">
        <v>1</v>
      </c>
      <c r="L183" s="104" t="s">
        <v>271</v>
      </c>
      <c r="M183" s="101"/>
      <c r="N183" s="101">
        <v>13837</v>
      </c>
      <c r="O183" s="10">
        <v>7366</v>
      </c>
      <c r="P183" s="10">
        <v>8377</v>
      </c>
      <c r="Q183" s="10">
        <v>9577</v>
      </c>
      <c r="R183" s="10">
        <v>10218</v>
      </c>
      <c r="S183" s="10">
        <v>11393</v>
      </c>
      <c r="T183" s="10">
        <v>11980</v>
      </c>
      <c r="U183" s="10">
        <v>12843</v>
      </c>
      <c r="V183" s="10">
        <v>14235</v>
      </c>
      <c r="W183" s="10">
        <v>15814</v>
      </c>
      <c r="X183" s="10">
        <v>16822</v>
      </c>
      <c r="Y183" s="10">
        <v>17733</v>
      </c>
      <c r="Z183" s="10">
        <v>18118</v>
      </c>
      <c r="AA183" s="2" t="s">
        <v>858</v>
      </c>
    </row>
    <row r="184" spans="1:27">
      <c r="D184" s="106" t="s">
        <v>641</v>
      </c>
      <c r="E184" s="7" t="s">
        <v>642</v>
      </c>
      <c r="F184" s="6" t="s">
        <v>643</v>
      </c>
      <c r="G184" s="7" t="s">
        <v>644</v>
      </c>
      <c r="H184" s="7"/>
      <c r="I184" s="7"/>
      <c r="J184" s="105" t="s">
        <v>732</v>
      </c>
      <c r="K184" s="104">
        <v>1</v>
      </c>
      <c r="L184" s="6" t="s">
        <v>730</v>
      </c>
      <c r="M184" s="6"/>
      <c r="N184" s="6" t="s">
        <v>645</v>
      </c>
      <c r="O184" s="7"/>
      <c r="P184" s="7"/>
      <c r="Q184" s="7"/>
      <c r="R184" s="7"/>
      <c r="S184" s="7"/>
      <c r="T184" s="7"/>
      <c r="U184" s="7">
        <v>230955</v>
      </c>
      <c r="V184" s="7">
        <v>241268</v>
      </c>
      <c r="W184" s="7">
        <v>247709</v>
      </c>
      <c r="X184" s="7">
        <v>251130</v>
      </c>
      <c r="Y184" s="7">
        <v>277276</v>
      </c>
      <c r="Z184" s="7">
        <v>286430</v>
      </c>
      <c r="AA184" s="2" t="s">
        <v>857</v>
      </c>
    </row>
    <row r="185" spans="1:27">
      <c r="B185" s="113"/>
      <c r="C185" s="113"/>
      <c r="D185" s="106" t="s">
        <v>646</v>
      </c>
      <c r="E185" s="7" t="s">
        <v>647</v>
      </c>
      <c r="F185" s="6" t="s">
        <v>648</v>
      </c>
      <c r="G185" s="7" t="s">
        <v>649</v>
      </c>
      <c r="H185" s="7"/>
      <c r="I185" s="7"/>
      <c r="J185" s="105" t="s">
        <v>732</v>
      </c>
      <c r="K185" s="104">
        <v>1</v>
      </c>
      <c r="L185" s="6" t="s">
        <v>23</v>
      </c>
      <c r="M185" s="6"/>
      <c r="N185" s="6" t="s">
        <v>650</v>
      </c>
      <c r="O185" s="7">
        <v>53865</v>
      </c>
      <c r="P185" s="7">
        <v>54999</v>
      </c>
      <c r="Q185" s="7">
        <v>56541</v>
      </c>
      <c r="R185" s="7">
        <v>57958</v>
      </c>
      <c r="S185" s="7">
        <v>734</v>
      </c>
      <c r="T185" s="7">
        <v>2580</v>
      </c>
      <c r="U185" s="7">
        <v>4154</v>
      </c>
      <c r="V185" s="7">
        <v>6260</v>
      </c>
      <c r="W185" s="7">
        <v>9081</v>
      </c>
      <c r="X185" s="7">
        <v>11581</v>
      </c>
      <c r="Y185" s="7">
        <v>62114</v>
      </c>
      <c r="Z185" s="7">
        <v>63941</v>
      </c>
      <c r="AA185" s="2" t="s">
        <v>856</v>
      </c>
    </row>
    <row r="186" spans="1:27">
      <c r="B186" s="112"/>
      <c r="C186" s="112"/>
      <c r="D186" s="106" t="s">
        <v>651</v>
      </c>
      <c r="E186" s="7" t="s">
        <v>652</v>
      </c>
      <c r="F186" s="6" t="s">
        <v>653</v>
      </c>
      <c r="G186" s="7" t="s">
        <v>654</v>
      </c>
      <c r="H186" s="7"/>
      <c r="I186" s="7"/>
      <c r="J186" s="105" t="s">
        <v>732</v>
      </c>
      <c r="K186" s="104">
        <v>1</v>
      </c>
      <c r="L186" s="6" t="s">
        <v>730</v>
      </c>
      <c r="M186" s="6"/>
      <c r="N186" s="6" t="s">
        <v>655</v>
      </c>
      <c r="O186" s="7">
        <v>185158</v>
      </c>
      <c r="P186" s="7">
        <v>190817</v>
      </c>
      <c r="Q186" s="7">
        <v>197175</v>
      </c>
      <c r="R186" s="7">
        <v>204419</v>
      </c>
      <c r="S186" s="7">
        <v>214647</v>
      </c>
      <c r="T186" s="7">
        <v>228003</v>
      </c>
      <c r="U186" s="7">
        <v>235797</v>
      </c>
      <c r="V186" s="7">
        <v>243838</v>
      </c>
      <c r="W186" s="7">
        <v>255622</v>
      </c>
      <c r="X186" s="7">
        <v>264754</v>
      </c>
      <c r="Y186" s="7">
        <v>277150</v>
      </c>
      <c r="Z186" s="7">
        <v>286146</v>
      </c>
      <c r="AA186" s="2" t="s">
        <v>855</v>
      </c>
    </row>
    <row r="187" spans="1:27">
      <c r="B187" s="112"/>
      <c r="C187" s="112"/>
      <c r="D187" s="106" t="s">
        <v>656</v>
      </c>
      <c r="E187" s="7" t="s">
        <v>652</v>
      </c>
      <c r="F187" s="6" t="s">
        <v>653</v>
      </c>
      <c r="G187" s="7" t="s">
        <v>654</v>
      </c>
      <c r="H187" s="7"/>
      <c r="I187" s="7"/>
      <c r="J187" s="105" t="s">
        <v>733</v>
      </c>
      <c r="K187" s="104">
        <v>1</v>
      </c>
      <c r="L187" s="6" t="s">
        <v>825</v>
      </c>
      <c r="M187" s="6"/>
      <c r="N187" s="107" t="s">
        <v>657</v>
      </c>
      <c r="O187" s="7">
        <v>25212</v>
      </c>
      <c r="P187" s="7">
        <v>26722</v>
      </c>
      <c r="Q187" s="7">
        <v>31462</v>
      </c>
      <c r="R187" s="7">
        <v>33373</v>
      </c>
      <c r="S187" s="7">
        <v>37130</v>
      </c>
      <c r="T187" s="7">
        <v>41863</v>
      </c>
      <c r="U187" s="7">
        <v>44573</v>
      </c>
      <c r="V187" s="7">
        <v>51873</v>
      </c>
      <c r="W187" s="7">
        <v>56331</v>
      </c>
      <c r="X187" s="7">
        <v>60186</v>
      </c>
      <c r="Y187" s="7">
        <v>62176</v>
      </c>
      <c r="Z187" s="7">
        <v>63351</v>
      </c>
      <c r="AA187" s="2" t="s">
        <v>854</v>
      </c>
    </row>
    <row r="188" spans="1:27">
      <c r="D188" s="106" t="s">
        <v>658</v>
      </c>
      <c r="E188" s="7" t="s">
        <v>659</v>
      </c>
      <c r="F188" s="6" t="s">
        <v>660</v>
      </c>
      <c r="G188" s="7" t="s">
        <v>661</v>
      </c>
      <c r="H188" s="7"/>
      <c r="I188" s="7"/>
      <c r="J188" s="105" t="s">
        <v>732</v>
      </c>
      <c r="K188" s="104">
        <v>1</v>
      </c>
      <c r="L188" s="6" t="s">
        <v>23</v>
      </c>
      <c r="M188" s="6"/>
      <c r="N188" s="6" t="s">
        <v>662</v>
      </c>
      <c r="O188" s="7">
        <v>89130</v>
      </c>
      <c r="P188" s="7">
        <v>92601</v>
      </c>
      <c r="Q188" s="7">
        <v>99201</v>
      </c>
      <c r="R188" s="7">
        <v>102073</v>
      </c>
      <c r="S188" s="7">
        <v>106357</v>
      </c>
      <c r="T188" s="7">
        <v>111108</v>
      </c>
      <c r="U188" s="7">
        <v>117092</v>
      </c>
      <c r="V188" s="7">
        <v>122274</v>
      </c>
      <c r="W188" s="7">
        <v>130188</v>
      </c>
      <c r="X188" s="7">
        <v>135179</v>
      </c>
      <c r="Y188" s="7">
        <v>138936</v>
      </c>
      <c r="Z188" s="7">
        <v>144326</v>
      </c>
      <c r="AA188" s="2" t="s">
        <v>853</v>
      </c>
    </row>
    <row r="189" spans="1:27">
      <c r="D189" s="106" t="s">
        <v>663</v>
      </c>
      <c r="E189" s="7" t="s">
        <v>664</v>
      </c>
      <c r="F189" s="6" t="s">
        <v>665</v>
      </c>
      <c r="G189" s="111" t="s">
        <v>666</v>
      </c>
      <c r="H189" s="7"/>
      <c r="I189" s="7"/>
      <c r="J189" s="105" t="s">
        <v>732</v>
      </c>
      <c r="K189" s="104">
        <v>1</v>
      </c>
      <c r="L189" s="6" t="s">
        <v>730</v>
      </c>
      <c r="M189" s="6"/>
      <c r="N189" s="6" t="s">
        <v>667</v>
      </c>
      <c r="O189" s="7">
        <v>29710</v>
      </c>
      <c r="P189" s="7">
        <v>31052</v>
      </c>
      <c r="Q189" s="7">
        <v>31855</v>
      </c>
      <c r="R189" s="7">
        <v>32995</v>
      </c>
      <c r="S189" s="7">
        <v>33732</v>
      </c>
      <c r="T189" s="7">
        <v>34802</v>
      </c>
      <c r="U189" s="7">
        <v>35268</v>
      </c>
      <c r="V189" s="7">
        <v>35831</v>
      </c>
      <c r="W189" s="7">
        <v>36434</v>
      </c>
      <c r="X189" s="7">
        <v>37280</v>
      </c>
      <c r="Y189" s="7">
        <v>38241</v>
      </c>
      <c r="Z189" s="7">
        <v>38838</v>
      </c>
      <c r="AA189" s="2" t="s">
        <v>852</v>
      </c>
    </row>
    <row r="190" spans="1:27">
      <c r="D190" s="106" t="s">
        <v>668</v>
      </c>
      <c r="E190" s="7" t="s">
        <v>664</v>
      </c>
      <c r="F190" s="6" t="s">
        <v>665</v>
      </c>
      <c r="G190" s="111" t="s">
        <v>666</v>
      </c>
      <c r="H190" s="7"/>
      <c r="I190" s="7"/>
      <c r="J190" s="105" t="s">
        <v>732</v>
      </c>
      <c r="K190" s="104">
        <v>1</v>
      </c>
      <c r="L190" s="6" t="s">
        <v>730</v>
      </c>
      <c r="M190" s="6"/>
      <c r="N190" s="6" t="s">
        <v>669</v>
      </c>
      <c r="O190" s="7">
        <v>61091</v>
      </c>
      <c r="P190" s="7">
        <v>61826</v>
      </c>
      <c r="Q190" s="7">
        <v>67262</v>
      </c>
      <c r="R190" s="7">
        <v>75597</v>
      </c>
      <c r="S190" s="7">
        <v>75966</v>
      </c>
      <c r="T190" s="7">
        <v>76219</v>
      </c>
      <c r="U190" s="7">
        <v>78072</v>
      </c>
      <c r="V190" s="7">
        <v>78581</v>
      </c>
      <c r="W190" s="7">
        <v>78820</v>
      </c>
      <c r="X190" s="7">
        <v>89316</v>
      </c>
      <c r="Y190" s="7">
        <v>97922</v>
      </c>
      <c r="Z190" s="7">
        <v>98584</v>
      </c>
      <c r="AA190" s="2" t="s">
        <v>852</v>
      </c>
    </row>
    <row r="191" spans="1:27">
      <c r="D191" s="106" t="s">
        <v>670</v>
      </c>
      <c r="E191" s="7" t="s">
        <v>664</v>
      </c>
      <c r="F191" s="6" t="s">
        <v>665</v>
      </c>
      <c r="G191" s="111" t="s">
        <v>666</v>
      </c>
      <c r="H191" s="7"/>
      <c r="I191" s="7"/>
      <c r="J191" s="105" t="s">
        <v>732</v>
      </c>
      <c r="K191" s="104">
        <v>1</v>
      </c>
      <c r="L191" s="6" t="s">
        <v>730</v>
      </c>
      <c r="M191" s="6"/>
      <c r="N191" s="6" t="s">
        <v>671</v>
      </c>
      <c r="O191" s="7">
        <v>9342</v>
      </c>
      <c r="P191" s="7">
        <v>9834</v>
      </c>
      <c r="Q191" s="7">
        <v>10102</v>
      </c>
      <c r="R191" s="7">
        <v>10181</v>
      </c>
      <c r="S191" s="7">
        <v>10181</v>
      </c>
      <c r="T191" s="7">
        <v>10233</v>
      </c>
      <c r="U191" s="7">
        <v>10549</v>
      </c>
      <c r="V191" s="7">
        <v>10875</v>
      </c>
      <c r="W191" s="7">
        <v>11079</v>
      </c>
      <c r="X191" s="7">
        <v>11301</v>
      </c>
      <c r="Y191" s="7">
        <v>11328</v>
      </c>
      <c r="Z191" s="7">
        <v>11386</v>
      </c>
      <c r="AA191" s="2" t="s">
        <v>852</v>
      </c>
    </row>
    <row r="192" spans="1:27">
      <c r="D192" s="106" t="s">
        <v>672</v>
      </c>
      <c r="E192" s="7" t="s">
        <v>664</v>
      </c>
      <c r="F192" s="6" t="s">
        <v>665</v>
      </c>
      <c r="G192" s="111" t="s">
        <v>666</v>
      </c>
      <c r="H192" s="7"/>
      <c r="I192" s="7"/>
      <c r="J192" s="105" t="s">
        <v>732</v>
      </c>
      <c r="K192" s="104">
        <v>1</v>
      </c>
      <c r="L192" s="6" t="s">
        <v>730</v>
      </c>
      <c r="M192" s="6"/>
      <c r="N192" s="6" t="s">
        <v>673</v>
      </c>
      <c r="O192" s="7">
        <v>405995</v>
      </c>
      <c r="P192" s="7">
        <v>427175</v>
      </c>
      <c r="Q192" s="7">
        <v>438532</v>
      </c>
      <c r="R192" s="7">
        <v>458766</v>
      </c>
      <c r="S192" s="7">
        <v>475091</v>
      </c>
      <c r="T192" s="7">
        <v>496240</v>
      </c>
      <c r="U192" s="7">
        <v>515895</v>
      </c>
      <c r="V192" s="7">
        <v>533049</v>
      </c>
      <c r="W192" s="7">
        <v>551465</v>
      </c>
      <c r="X192" s="7">
        <v>567298</v>
      </c>
      <c r="Y192" s="7">
        <v>569166</v>
      </c>
      <c r="Z192" s="7">
        <v>569523</v>
      </c>
      <c r="AA192" s="2" t="s">
        <v>852</v>
      </c>
    </row>
    <row r="193" spans="1:37">
      <c r="D193" s="106" t="s">
        <v>674</v>
      </c>
      <c r="E193" s="7" t="s">
        <v>664</v>
      </c>
      <c r="F193" s="6" t="s">
        <v>665</v>
      </c>
      <c r="G193" s="111" t="s">
        <v>666</v>
      </c>
      <c r="H193" s="7"/>
      <c r="I193" s="7"/>
      <c r="J193" s="105" t="s">
        <v>732</v>
      </c>
      <c r="K193" s="104">
        <v>1</v>
      </c>
      <c r="L193" s="6" t="s">
        <v>730</v>
      </c>
      <c r="M193" s="6"/>
      <c r="N193" s="6" t="s">
        <v>675</v>
      </c>
      <c r="O193" s="7">
        <v>93037</v>
      </c>
      <c r="P193" s="7">
        <v>104600</v>
      </c>
      <c r="Q193" s="7">
        <v>109662</v>
      </c>
      <c r="R193" s="7">
        <v>117280</v>
      </c>
      <c r="S193" s="7">
        <v>125602</v>
      </c>
      <c r="T193" s="7">
        <v>134172</v>
      </c>
      <c r="U193" s="7">
        <v>142996</v>
      </c>
      <c r="V193" s="7">
        <v>150919</v>
      </c>
      <c r="W193" s="7">
        <v>160365</v>
      </c>
      <c r="X193" s="7">
        <v>168512</v>
      </c>
      <c r="Y193" s="7">
        <v>178681</v>
      </c>
      <c r="Z193" s="7">
        <v>184466</v>
      </c>
      <c r="AA193" s="2" t="s">
        <v>851</v>
      </c>
    </row>
    <row r="194" spans="1:37">
      <c r="D194" s="106" t="s">
        <v>676</v>
      </c>
      <c r="E194" s="7" t="s">
        <v>677</v>
      </c>
      <c r="F194" s="6" t="s">
        <v>678</v>
      </c>
      <c r="G194" s="7" t="s">
        <v>679</v>
      </c>
      <c r="H194" s="7"/>
      <c r="I194" s="7"/>
      <c r="J194" s="105" t="s">
        <v>732</v>
      </c>
      <c r="K194" s="104">
        <v>1</v>
      </c>
      <c r="L194" s="6" t="s">
        <v>23</v>
      </c>
      <c r="M194" s="6"/>
      <c r="N194" s="6" t="s">
        <v>680</v>
      </c>
      <c r="O194" s="7">
        <v>92276</v>
      </c>
      <c r="P194" s="7">
        <v>96356</v>
      </c>
      <c r="Q194" s="7">
        <v>100436</v>
      </c>
      <c r="R194" s="7">
        <v>104516</v>
      </c>
      <c r="S194" s="7">
        <v>108596</v>
      </c>
      <c r="T194" s="7">
        <v>112676</v>
      </c>
      <c r="U194" s="7">
        <v>116756</v>
      </c>
      <c r="V194" s="7">
        <v>120835</v>
      </c>
      <c r="W194" s="7">
        <v>124915</v>
      </c>
      <c r="X194" s="7">
        <v>128915</v>
      </c>
      <c r="Y194" s="7">
        <v>132915</v>
      </c>
      <c r="Z194" s="7">
        <v>136915</v>
      </c>
      <c r="AA194" s="2" t="s">
        <v>850</v>
      </c>
    </row>
    <row r="195" spans="1:37">
      <c r="D195" s="106" t="s">
        <v>681</v>
      </c>
      <c r="E195" s="10" t="s">
        <v>682</v>
      </c>
      <c r="F195" s="11" t="s">
        <v>683</v>
      </c>
      <c r="G195" s="110" t="s">
        <v>684</v>
      </c>
      <c r="H195" s="110"/>
      <c r="I195" s="110"/>
      <c r="J195" s="105" t="s">
        <v>732</v>
      </c>
      <c r="K195" s="104">
        <v>1</v>
      </c>
      <c r="L195" s="6" t="s">
        <v>730</v>
      </c>
      <c r="M195" s="11"/>
      <c r="N195" s="11" t="s">
        <v>685</v>
      </c>
      <c r="O195" s="10">
        <v>229943</v>
      </c>
      <c r="P195" s="10">
        <v>241854</v>
      </c>
      <c r="Q195" s="10">
        <v>250717</v>
      </c>
      <c r="R195" s="10">
        <v>262302</v>
      </c>
      <c r="S195" s="10">
        <v>276620</v>
      </c>
      <c r="T195" s="10">
        <v>289088</v>
      </c>
      <c r="U195" s="10">
        <v>305393</v>
      </c>
      <c r="V195" s="10">
        <v>319436</v>
      </c>
      <c r="W195" s="10">
        <v>333430</v>
      </c>
      <c r="X195" s="10">
        <v>345765</v>
      </c>
      <c r="Y195" s="10">
        <v>357820</v>
      </c>
      <c r="Z195" s="10">
        <v>366545</v>
      </c>
      <c r="AA195" s="2" t="s">
        <v>849</v>
      </c>
    </row>
    <row r="196" spans="1:37">
      <c r="D196" s="106" t="s">
        <v>686</v>
      </c>
      <c r="E196" s="10" t="s">
        <v>682</v>
      </c>
      <c r="F196" s="11" t="s">
        <v>683</v>
      </c>
      <c r="G196" s="110" t="s">
        <v>684</v>
      </c>
      <c r="H196" s="110"/>
      <c r="I196" s="110"/>
      <c r="J196" s="105" t="s">
        <v>732</v>
      </c>
      <c r="K196" s="104">
        <v>1</v>
      </c>
      <c r="L196" s="6" t="s">
        <v>23</v>
      </c>
      <c r="M196" s="11"/>
      <c r="N196" s="11" t="s">
        <v>687</v>
      </c>
      <c r="O196" s="10">
        <v>66421</v>
      </c>
      <c r="P196" s="10">
        <v>69421</v>
      </c>
      <c r="Q196" s="10">
        <v>78013</v>
      </c>
      <c r="R196" s="10">
        <v>83155</v>
      </c>
      <c r="S196" s="10">
        <v>92821</v>
      </c>
      <c r="T196" s="10">
        <v>96925</v>
      </c>
      <c r="U196" s="10">
        <v>103369</v>
      </c>
      <c r="V196" s="10">
        <v>111257</v>
      </c>
      <c r="W196" s="10">
        <v>119075</v>
      </c>
      <c r="X196" s="10">
        <v>130615</v>
      </c>
      <c r="Y196" s="10">
        <v>141481</v>
      </c>
      <c r="Z196" s="10">
        <v>154143</v>
      </c>
      <c r="AA196" s="2" t="s">
        <v>848</v>
      </c>
    </row>
    <row r="197" spans="1:37" s="7" customFormat="1">
      <c r="A197" s="6"/>
      <c r="B197" s="5"/>
      <c r="C197" s="5"/>
      <c r="D197" s="106" t="s">
        <v>688</v>
      </c>
      <c r="E197" s="7" t="s">
        <v>689</v>
      </c>
      <c r="F197" s="6" t="s">
        <v>690</v>
      </c>
      <c r="G197" s="7" t="s">
        <v>691</v>
      </c>
      <c r="J197" s="105" t="s">
        <v>732</v>
      </c>
      <c r="K197" s="104">
        <v>1</v>
      </c>
      <c r="L197" s="6" t="s">
        <v>23</v>
      </c>
      <c r="M197" s="6"/>
      <c r="N197" s="6" t="s">
        <v>692</v>
      </c>
      <c r="O197" s="7">
        <v>26845</v>
      </c>
      <c r="P197" s="7">
        <v>27948</v>
      </c>
      <c r="Q197" s="7">
        <v>28824</v>
      </c>
      <c r="R197" s="7">
        <v>29282</v>
      </c>
      <c r="S197" s="7">
        <v>30375</v>
      </c>
      <c r="T197" s="7">
        <v>31978</v>
      </c>
      <c r="U197" s="7">
        <v>32443</v>
      </c>
      <c r="V197" s="7">
        <v>33367</v>
      </c>
      <c r="W197" s="7">
        <v>33839</v>
      </c>
      <c r="X197" s="7">
        <v>34382</v>
      </c>
      <c r="Y197" s="7">
        <v>35259</v>
      </c>
      <c r="Z197" s="7">
        <v>36180</v>
      </c>
      <c r="AA197" s="109" t="s">
        <v>847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 s="7" customFormat="1">
      <c r="A198" s="6"/>
      <c r="B198" s="5"/>
      <c r="C198" s="5"/>
      <c r="D198" s="106" t="s">
        <v>693</v>
      </c>
      <c r="E198" s="7" t="s">
        <v>694</v>
      </c>
      <c r="F198" s="6" t="s">
        <v>695</v>
      </c>
      <c r="G198" s="7" t="s">
        <v>696</v>
      </c>
      <c r="J198" s="105" t="s">
        <v>732</v>
      </c>
      <c r="K198" s="104">
        <v>1</v>
      </c>
      <c r="L198" s="6" t="s">
        <v>23</v>
      </c>
      <c r="M198" s="6"/>
      <c r="N198" s="6" t="s">
        <v>697</v>
      </c>
      <c r="O198" s="7">
        <v>43116</v>
      </c>
      <c r="P198" s="7">
        <v>48518</v>
      </c>
      <c r="Q198" s="7">
        <v>54459</v>
      </c>
      <c r="R198" s="7">
        <v>58622</v>
      </c>
      <c r="S198" s="7">
        <v>62959</v>
      </c>
      <c r="T198" s="7">
        <v>70208</v>
      </c>
      <c r="U198" s="7">
        <v>77934</v>
      </c>
      <c r="V198" s="7">
        <v>81113</v>
      </c>
      <c r="W198" s="7">
        <v>84771</v>
      </c>
      <c r="X198" s="7">
        <v>89328</v>
      </c>
      <c r="Y198" s="7">
        <v>92238</v>
      </c>
      <c r="Z198" s="7">
        <v>97135</v>
      </c>
      <c r="AA198" s="109" t="s">
        <v>846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>
      <c r="D199" s="106" t="s">
        <v>698</v>
      </c>
      <c r="E199" s="7" t="s">
        <v>699</v>
      </c>
      <c r="F199" s="6" t="s">
        <v>700</v>
      </c>
      <c r="G199" s="7" t="s">
        <v>701</v>
      </c>
      <c r="H199" s="7"/>
      <c r="I199" s="7"/>
      <c r="J199" s="7" t="s">
        <v>734</v>
      </c>
      <c r="K199" s="104">
        <v>1</v>
      </c>
      <c r="L199" s="6" t="s">
        <v>515</v>
      </c>
      <c r="M199" s="6"/>
      <c r="N199" s="6" t="s">
        <v>702</v>
      </c>
      <c r="O199" s="7">
        <v>15318</v>
      </c>
      <c r="P199" s="7">
        <v>16109</v>
      </c>
      <c r="Q199" s="7">
        <v>16984</v>
      </c>
      <c r="R199" s="7">
        <v>18311</v>
      </c>
      <c r="S199" s="7">
        <v>19534</v>
      </c>
      <c r="T199" s="7">
        <v>21003</v>
      </c>
      <c r="U199" s="7">
        <v>22770</v>
      </c>
      <c r="V199" s="7">
        <v>24002</v>
      </c>
      <c r="W199" s="7">
        <v>25265</v>
      </c>
      <c r="X199" s="7">
        <v>26045</v>
      </c>
      <c r="Y199" s="7">
        <v>27014</v>
      </c>
      <c r="Z199" s="7">
        <v>28023</v>
      </c>
      <c r="AA199" s="2" t="s">
        <v>845</v>
      </c>
    </row>
    <row r="200" spans="1:37">
      <c r="D200" s="106" t="s">
        <v>703</v>
      </c>
      <c r="E200" s="7" t="s">
        <v>704</v>
      </c>
      <c r="F200" s="6" t="s">
        <v>705</v>
      </c>
      <c r="G200" s="7" t="s">
        <v>706</v>
      </c>
      <c r="H200" s="7"/>
      <c r="I200" s="7"/>
      <c r="J200" s="105" t="s">
        <v>733</v>
      </c>
      <c r="K200" s="104">
        <v>1</v>
      </c>
      <c r="L200" s="6" t="s">
        <v>231</v>
      </c>
      <c r="M200" s="6"/>
      <c r="N200" s="6">
        <v>321725</v>
      </c>
      <c r="O200" s="7">
        <v>9041</v>
      </c>
      <c r="P200" s="7">
        <v>12672</v>
      </c>
      <c r="Q200" s="7">
        <v>13248</v>
      </c>
      <c r="R200" s="7">
        <v>13762</v>
      </c>
      <c r="S200" s="7">
        <v>14418</v>
      </c>
      <c r="T200" s="7">
        <v>24600</v>
      </c>
      <c r="U200" s="7">
        <v>25289</v>
      </c>
      <c r="V200" s="7">
        <v>25933</v>
      </c>
      <c r="W200" s="7">
        <v>26222</v>
      </c>
      <c r="X200" s="7">
        <v>28122</v>
      </c>
      <c r="Y200" s="7">
        <v>29344</v>
      </c>
      <c r="Z200" s="7">
        <v>30068</v>
      </c>
      <c r="AA200" s="2" t="s">
        <v>844</v>
      </c>
    </row>
    <row r="201" spans="1:37">
      <c r="D201" s="106" t="s">
        <v>707</v>
      </c>
      <c r="E201" s="7" t="s">
        <v>704</v>
      </c>
      <c r="F201" s="6" t="s">
        <v>708</v>
      </c>
      <c r="G201" s="7" t="s">
        <v>709</v>
      </c>
      <c r="H201" s="7"/>
      <c r="I201" s="7"/>
      <c r="J201" s="105" t="s">
        <v>733</v>
      </c>
      <c r="K201" s="104">
        <v>1</v>
      </c>
      <c r="L201" s="6" t="s">
        <v>231</v>
      </c>
      <c r="M201" s="6"/>
      <c r="N201" s="6">
        <v>322386</v>
      </c>
      <c r="O201" s="7"/>
      <c r="P201" s="7">
        <v>3771</v>
      </c>
      <c r="Q201" s="7">
        <v>6649</v>
      </c>
      <c r="R201" s="7">
        <v>10062</v>
      </c>
      <c r="S201" s="7">
        <v>15362</v>
      </c>
      <c r="T201" s="7">
        <v>17695</v>
      </c>
      <c r="U201" s="7">
        <v>21168</v>
      </c>
      <c r="V201" s="7">
        <v>23659</v>
      </c>
      <c r="W201" s="7">
        <v>27276</v>
      </c>
      <c r="X201" s="7">
        <v>30035</v>
      </c>
      <c r="Y201" s="7">
        <v>33253</v>
      </c>
      <c r="Z201" s="7">
        <v>35686</v>
      </c>
    </row>
    <row r="202" spans="1:37">
      <c r="D202" s="106" t="s">
        <v>710</v>
      </c>
      <c r="E202" s="7" t="s">
        <v>711</v>
      </c>
      <c r="F202" s="6" t="s">
        <v>712</v>
      </c>
      <c r="G202" s="7" t="s">
        <v>713</v>
      </c>
      <c r="H202" s="7"/>
      <c r="I202" s="7"/>
      <c r="J202" s="105" t="s">
        <v>733</v>
      </c>
      <c r="K202" s="104">
        <v>1</v>
      </c>
      <c r="L202" s="6" t="s">
        <v>621</v>
      </c>
      <c r="M202" s="6"/>
      <c r="N202" s="6">
        <v>290264</v>
      </c>
      <c r="O202" s="108" t="s">
        <v>843</v>
      </c>
      <c r="P202" s="108" t="s">
        <v>843</v>
      </c>
      <c r="Q202" s="108" t="s">
        <v>842</v>
      </c>
      <c r="R202" s="108" t="s">
        <v>841</v>
      </c>
      <c r="S202" s="108" t="s">
        <v>841</v>
      </c>
      <c r="T202" s="108" t="s">
        <v>840</v>
      </c>
      <c r="U202" s="108" t="s">
        <v>840</v>
      </c>
      <c r="V202" s="108" t="s">
        <v>840</v>
      </c>
      <c r="W202" s="108" t="s">
        <v>840</v>
      </c>
      <c r="X202" s="108" t="s">
        <v>840</v>
      </c>
      <c r="Y202" s="108" t="s">
        <v>839</v>
      </c>
      <c r="Z202" s="108" t="s">
        <v>839</v>
      </c>
      <c r="AA202" s="2" t="s">
        <v>838</v>
      </c>
    </row>
    <row r="203" spans="1:37">
      <c r="D203" s="106"/>
      <c r="E203" s="7"/>
      <c r="F203" s="6"/>
      <c r="G203" s="7"/>
      <c r="H203" s="7"/>
      <c r="I203" s="7"/>
      <c r="J203" s="7"/>
      <c r="K203" s="7"/>
      <c r="L203" s="6"/>
      <c r="M203" s="6"/>
      <c r="N203" s="6"/>
      <c r="O203" s="108" t="s">
        <v>837</v>
      </c>
      <c r="P203" s="108" t="s">
        <v>836</v>
      </c>
      <c r="Q203" s="108" t="s">
        <v>835</v>
      </c>
      <c r="R203" s="108" t="s">
        <v>834</v>
      </c>
      <c r="S203" s="108" t="s">
        <v>833</v>
      </c>
      <c r="T203" s="108" t="s">
        <v>832</v>
      </c>
      <c r="U203" s="108" t="s">
        <v>831</v>
      </c>
      <c r="V203" s="108" t="s">
        <v>830</v>
      </c>
      <c r="W203" s="108" t="s">
        <v>829</v>
      </c>
      <c r="X203" s="108" t="s">
        <v>828</v>
      </c>
      <c r="Y203" s="108" t="s">
        <v>827</v>
      </c>
      <c r="Z203" s="108" t="s">
        <v>826</v>
      </c>
    </row>
    <row r="204" spans="1:37">
      <c r="D204" s="106" t="s">
        <v>714</v>
      </c>
      <c r="E204" s="7" t="s">
        <v>715</v>
      </c>
      <c r="F204" s="6" t="s">
        <v>716</v>
      </c>
      <c r="G204" s="7" t="s">
        <v>717</v>
      </c>
      <c r="H204" s="7"/>
      <c r="I204" s="7"/>
      <c r="J204" s="105" t="s">
        <v>733</v>
      </c>
      <c r="K204" s="104">
        <v>1</v>
      </c>
      <c r="L204" s="6" t="s">
        <v>825</v>
      </c>
      <c r="M204" s="6"/>
      <c r="N204" s="107" t="s">
        <v>718</v>
      </c>
      <c r="O204" s="7"/>
      <c r="P204" s="7"/>
      <c r="Q204" s="7">
        <v>3185</v>
      </c>
      <c r="R204" s="7">
        <v>4685</v>
      </c>
      <c r="S204" s="7">
        <v>7224</v>
      </c>
      <c r="T204" s="7">
        <v>10374</v>
      </c>
      <c r="U204" s="7">
        <v>12193</v>
      </c>
      <c r="V204" s="7">
        <v>14593</v>
      </c>
      <c r="W204" s="7">
        <v>19100</v>
      </c>
      <c r="X204" s="7">
        <v>20661</v>
      </c>
      <c r="Y204" s="7">
        <v>22545</v>
      </c>
      <c r="Z204" s="7">
        <v>25871</v>
      </c>
    </row>
    <row r="205" spans="1:37">
      <c r="D205" s="106" t="s">
        <v>719</v>
      </c>
      <c r="E205" s="7" t="s">
        <v>720</v>
      </c>
      <c r="F205" s="6" t="s">
        <v>721</v>
      </c>
      <c r="G205" s="7" t="s">
        <v>722</v>
      </c>
      <c r="H205" s="7"/>
      <c r="I205" s="7"/>
      <c r="J205" s="105" t="s">
        <v>732</v>
      </c>
      <c r="K205" s="104">
        <v>1</v>
      </c>
      <c r="L205" s="6" t="s">
        <v>730</v>
      </c>
      <c r="M205" s="6"/>
      <c r="N205" s="6" t="s">
        <v>723</v>
      </c>
      <c r="O205" s="7"/>
      <c r="P205" s="7"/>
      <c r="Q205" s="7"/>
      <c r="R205" s="7"/>
      <c r="S205" s="7"/>
      <c r="T205" s="7"/>
      <c r="U205" s="7"/>
      <c r="V205" s="7">
        <v>195108</v>
      </c>
      <c r="W205" s="7">
        <v>196348</v>
      </c>
      <c r="X205" s="7">
        <v>198018</v>
      </c>
      <c r="Y205" s="7">
        <v>199256</v>
      </c>
      <c r="Z205" s="7">
        <v>200588</v>
      </c>
      <c r="AA205" s="2" t="s">
        <v>824</v>
      </c>
    </row>
    <row r="206" spans="1:37">
      <c r="D206" s="106" t="s">
        <v>724</v>
      </c>
      <c r="E206" s="7" t="s">
        <v>725</v>
      </c>
      <c r="F206" s="6" t="s">
        <v>726</v>
      </c>
      <c r="G206" s="7" t="s">
        <v>727</v>
      </c>
      <c r="H206" s="7"/>
      <c r="I206" s="7"/>
      <c r="J206" s="105" t="s">
        <v>617</v>
      </c>
      <c r="K206" s="104">
        <v>1</v>
      </c>
      <c r="L206" s="6" t="s">
        <v>738</v>
      </c>
      <c r="M206" s="6"/>
      <c r="N206" s="6" t="s">
        <v>728</v>
      </c>
      <c r="O206" s="7"/>
      <c r="P206" s="7"/>
      <c r="Q206" s="7"/>
      <c r="R206" s="7"/>
      <c r="S206" s="7"/>
      <c r="T206" s="7"/>
      <c r="U206" s="7"/>
      <c r="V206" s="7"/>
      <c r="W206" s="7"/>
      <c r="X206" s="7">
        <v>195983</v>
      </c>
      <c r="Y206" s="7">
        <v>196063</v>
      </c>
      <c r="Z206" s="7">
        <v>196965</v>
      </c>
      <c r="AA206" s="2" t="s">
        <v>823</v>
      </c>
    </row>
    <row r="207" spans="1:37">
      <c r="D207" s="103"/>
      <c r="E207" s="100"/>
      <c r="F207" s="101"/>
      <c r="G207" s="100"/>
      <c r="H207" s="100"/>
      <c r="I207" s="100"/>
      <c r="J207" s="100"/>
      <c r="K207" s="102">
        <f>SUM(K2:K206)</f>
        <v>202</v>
      </c>
      <c r="L207" s="101"/>
      <c r="M207" s="101"/>
      <c r="N207" s="101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</row>
    <row r="210" spans="16:26"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</row>
    <row r="212" spans="16:26">
      <c r="Q212" s="98"/>
    </row>
    <row r="213" spans="16:26">
      <c r="U213" s="98"/>
      <c r="V213" s="98"/>
    </row>
  </sheetData>
  <pageMargins left="0" right="0" top="0.39370078740157483" bottom="0.39370078740157483" header="0" footer="0"/>
  <headerFooter alignWithMargins="0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B29" sqref="B29"/>
    </sheetView>
  </sheetViews>
  <sheetFormatPr baseColWidth="10" defaultRowHeight="15" x14ac:dyDescent="0"/>
  <cols>
    <col min="1" max="1" width="35.5" customWidth="1"/>
    <col min="2" max="2" width="17" bestFit="1" customWidth="1"/>
    <col min="3" max="3" width="13" customWidth="1"/>
    <col min="4" max="4" width="17.6640625" customWidth="1"/>
    <col min="5" max="5" width="14.33203125" customWidth="1"/>
    <col min="6" max="7" width="15.33203125" customWidth="1"/>
    <col min="8" max="8" width="42.83203125" customWidth="1"/>
    <col min="9" max="9" width="20.6640625" customWidth="1"/>
    <col min="10" max="10" width="46.5" customWidth="1"/>
    <col min="11" max="11" width="48" bestFit="1" customWidth="1"/>
    <col min="12" max="12" width="59.6640625" customWidth="1"/>
    <col min="13" max="13" width="38" customWidth="1"/>
    <col min="14" max="14" width="38.33203125" bestFit="1" customWidth="1"/>
    <col min="15" max="15" width="46.33203125" customWidth="1"/>
    <col min="16" max="16" width="31.6640625" customWidth="1"/>
    <col min="17" max="17" width="36.5" bestFit="1" customWidth="1"/>
    <col min="18" max="18" width="55.6640625" bestFit="1" customWidth="1"/>
    <col min="19" max="19" width="19.5" bestFit="1" customWidth="1"/>
    <col min="20" max="20" width="47.5" bestFit="1" customWidth="1"/>
    <col min="21" max="21" width="49.1640625" bestFit="1" customWidth="1"/>
    <col min="22" max="22" width="37" bestFit="1" customWidth="1"/>
    <col min="23" max="23" width="58.83203125" bestFit="1" customWidth="1"/>
    <col min="24" max="24" width="51.6640625" bestFit="1" customWidth="1"/>
    <col min="25" max="25" width="63.1640625" bestFit="1" customWidth="1"/>
    <col min="26" max="26" width="49.6640625" bestFit="1" customWidth="1"/>
    <col min="27" max="27" width="48" bestFit="1" customWidth="1"/>
    <col min="28" max="28" width="43.6640625" bestFit="1" customWidth="1"/>
    <col min="29" max="29" width="44.6640625" bestFit="1" customWidth="1"/>
    <col min="30" max="31" width="41.33203125" bestFit="1" customWidth="1"/>
    <col min="32" max="32" width="43.6640625" bestFit="1" customWidth="1"/>
    <col min="33" max="34" width="50.5" bestFit="1" customWidth="1"/>
    <col min="35" max="35" width="60.1640625" bestFit="1" customWidth="1"/>
    <col min="36" max="36" width="51" bestFit="1" customWidth="1"/>
    <col min="37" max="37" width="56.83203125" bestFit="1" customWidth="1"/>
    <col min="38" max="38" width="60.33203125" bestFit="1" customWidth="1"/>
    <col min="39" max="39" width="57" bestFit="1" customWidth="1"/>
    <col min="40" max="40" width="45.1640625" bestFit="1" customWidth="1"/>
    <col min="41" max="41" width="39.33203125" bestFit="1" customWidth="1"/>
    <col min="42" max="42" width="50.83203125" bestFit="1" customWidth="1"/>
    <col min="43" max="43" width="50.6640625" bestFit="1" customWidth="1"/>
    <col min="44" max="44" width="33.83203125" bestFit="1" customWidth="1"/>
    <col min="45" max="45" width="54.5" bestFit="1" customWidth="1"/>
    <col min="46" max="46" width="69" bestFit="1" customWidth="1"/>
    <col min="47" max="47" width="49.1640625" bestFit="1" customWidth="1"/>
    <col min="48" max="48" width="61.33203125" bestFit="1" customWidth="1"/>
    <col min="49" max="53" width="46.83203125" bestFit="1" customWidth="1"/>
    <col min="54" max="54" width="34" bestFit="1" customWidth="1"/>
    <col min="55" max="55" width="51.33203125" bestFit="1" customWidth="1"/>
    <col min="56" max="56" width="59.5" bestFit="1" customWidth="1"/>
    <col min="57" max="57" width="54.83203125" bestFit="1" customWidth="1"/>
    <col min="58" max="58" width="42.1640625" bestFit="1" customWidth="1"/>
    <col min="59" max="59" width="72.6640625" bestFit="1" customWidth="1"/>
    <col min="60" max="60" width="48" bestFit="1" customWidth="1"/>
    <col min="61" max="61" width="40.6640625" bestFit="1" customWidth="1"/>
    <col min="62" max="62" width="56.83203125" bestFit="1" customWidth="1"/>
    <col min="63" max="63" width="39.33203125" bestFit="1" customWidth="1"/>
    <col min="64" max="64" width="62.1640625" bestFit="1" customWidth="1"/>
    <col min="65" max="65" width="47" bestFit="1" customWidth="1"/>
    <col min="66" max="66" width="44.5" bestFit="1" customWidth="1"/>
    <col min="67" max="67" width="53.33203125" bestFit="1" customWidth="1"/>
    <col min="68" max="68" width="55.6640625" bestFit="1" customWidth="1"/>
    <col min="69" max="69" width="37" bestFit="1" customWidth="1"/>
    <col min="70" max="70" width="48.1640625" bestFit="1" customWidth="1"/>
    <col min="71" max="71" width="14.6640625" bestFit="1" customWidth="1"/>
    <col min="72" max="72" width="60.33203125" bestFit="1" customWidth="1"/>
    <col min="73" max="73" width="38.5" bestFit="1" customWidth="1"/>
    <col min="74" max="74" width="48.33203125" bestFit="1" customWidth="1"/>
    <col min="75" max="75" width="45.83203125" bestFit="1" customWidth="1"/>
    <col min="76" max="76" width="40.5" bestFit="1" customWidth="1"/>
    <col min="77" max="77" width="25.33203125" bestFit="1" customWidth="1"/>
    <col min="78" max="78" width="24" bestFit="1" customWidth="1"/>
    <col min="79" max="79" width="53.83203125" bestFit="1" customWidth="1"/>
    <col min="80" max="80" width="32.33203125" bestFit="1" customWidth="1"/>
    <col min="81" max="81" width="36.6640625" bestFit="1" customWidth="1"/>
    <col min="82" max="82" width="18.33203125" bestFit="1" customWidth="1"/>
    <col min="83" max="83" width="25.33203125" bestFit="1" customWidth="1"/>
    <col min="84" max="84" width="12.6640625" bestFit="1" customWidth="1"/>
    <col min="85" max="85" width="28.33203125" bestFit="1" customWidth="1"/>
    <col min="86" max="86" width="25.5" bestFit="1" customWidth="1"/>
    <col min="87" max="87" width="6.33203125" customWidth="1"/>
    <col min="88" max="88" width="16.1640625" bestFit="1" customWidth="1"/>
    <col min="89" max="89" width="16.83203125" bestFit="1" customWidth="1"/>
    <col min="90" max="90" width="42.5" bestFit="1" customWidth="1"/>
    <col min="91" max="91" width="35.83203125" bestFit="1" customWidth="1"/>
    <col min="92" max="92" width="55.33203125" bestFit="1" customWidth="1"/>
    <col min="93" max="94" width="45.83203125" bestFit="1" customWidth="1"/>
    <col min="95" max="95" width="29.1640625" bestFit="1" customWidth="1"/>
    <col min="96" max="96" width="35.83203125" bestFit="1" customWidth="1"/>
    <col min="97" max="97" width="31" bestFit="1" customWidth="1"/>
    <col min="98" max="98" width="23.6640625" bestFit="1" customWidth="1"/>
    <col min="99" max="99" width="18.83203125" bestFit="1" customWidth="1"/>
    <col min="100" max="100" width="41.5" bestFit="1" customWidth="1"/>
    <col min="101" max="101" width="39.33203125" bestFit="1" customWidth="1"/>
    <col min="102" max="102" width="25.1640625" bestFit="1" customWidth="1"/>
    <col min="103" max="103" width="32.1640625" bestFit="1" customWidth="1"/>
    <col min="104" max="104" width="37" bestFit="1" customWidth="1"/>
    <col min="105" max="105" width="39.6640625" bestFit="1" customWidth="1"/>
    <col min="106" max="106" width="41.33203125" bestFit="1" customWidth="1"/>
    <col min="107" max="107" width="53.6640625" bestFit="1" customWidth="1"/>
    <col min="108" max="108" width="54.1640625" bestFit="1" customWidth="1"/>
    <col min="109" max="109" width="41.83203125" bestFit="1" customWidth="1"/>
    <col min="110" max="110" width="26.6640625" bestFit="1" customWidth="1"/>
    <col min="111" max="111" width="35.6640625" bestFit="1" customWidth="1"/>
    <col min="112" max="112" width="52.33203125" bestFit="1" customWidth="1"/>
    <col min="113" max="113" width="20.6640625" bestFit="1" customWidth="1"/>
    <col min="114" max="114" width="45.33203125" bestFit="1" customWidth="1"/>
    <col min="115" max="115" width="40" bestFit="1" customWidth="1"/>
    <col min="116" max="116" width="39.6640625" bestFit="1" customWidth="1"/>
    <col min="117" max="117" width="46.5" bestFit="1" customWidth="1"/>
    <col min="118" max="118" width="23.1640625" bestFit="1" customWidth="1"/>
    <col min="119" max="119" width="38" bestFit="1" customWidth="1"/>
    <col min="120" max="120" width="40.5" bestFit="1" customWidth="1"/>
    <col min="121" max="121" width="63.83203125" bestFit="1" customWidth="1"/>
    <col min="122" max="122" width="35.33203125" bestFit="1" customWidth="1"/>
    <col min="123" max="123" width="49.83203125" bestFit="1" customWidth="1"/>
    <col min="124" max="124" width="38.83203125" bestFit="1" customWidth="1"/>
    <col min="125" max="125" width="31.33203125" bestFit="1" customWidth="1"/>
    <col min="126" max="126" width="22" bestFit="1" customWidth="1"/>
    <col min="127" max="127" width="56.5" bestFit="1" customWidth="1"/>
    <col min="128" max="128" width="40.83203125" bestFit="1" customWidth="1"/>
    <col min="129" max="129" width="29.83203125" bestFit="1" customWidth="1"/>
    <col min="130" max="130" width="12.6640625" bestFit="1" customWidth="1"/>
    <col min="131" max="131" width="47.5" bestFit="1" customWidth="1"/>
    <col min="132" max="132" width="42.5" bestFit="1" customWidth="1"/>
    <col min="133" max="133" width="43.5" bestFit="1" customWidth="1"/>
    <col min="134" max="134" width="37.6640625" bestFit="1" customWidth="1"/>
    <col min="135" max="135" width="19.1640625" bestFit="1" customWidth="1"/>
    <col min="136" max="136" width="39.6640625" bestFit="1" customWidth="1"/>
    <col min="137" max="137" width="17.5" bestFit="1" customWidth="1"/>
    <col min="138" max="138" width="17.1640625" bestFit="1" customWidth="1"/>
    <col min="139" max="139" width="18.5" bestFit="1" customWidth="1"/>
    <col min="140" max="140" width="22.5" bestFit="1" customWidth="1"/>
    <col min="141" max="141" width="57.5" bestFit="1" customWidth="1"/>
    <col min="142" max="142" width="57.6640625" bestFit="1" customWidth="1"/>
    <col min="143" max="143" width="39.83203125" bestFit="1" customWidth="1"/>
    <col min="144" max="144" width="34.33203125" bestFit="1" customWidth="1"/>
    <col min="145" max="145" width="46.5" bestFit="1" customWidth="1"/>
    <col min="146" max="146" width="22.1640625" bestFit="1" customWidth="1"/>
    <col min="147" max="147" width="35.83203125" bestFit="1" customWidth="1"/>
    <col min="148" max="148" width="28" bestFit="1" customWidth="1"/>
    <col min="149" max="149" width="27.1640625" bestFit="1" customWidth="1"/>
    <col min="150" max="150" width="27.5" bestFit="1" customWidth="1"/>
    <col min="151" max="151" width="21.33203125" bestFit="1" customWidth="1"/>
    <col min="152" max="152" width="31.83203125" bestFit="1" customWidth="1"/>
    <col min="153" max="153" width="6.83203125" customWidth="1"/>
  </cols>
  <sheetData>
    <row r="2" spans="1:6">
      <c r="A2" s="79" t="s">
        <v>788</v>
      </c>
      <c r="B2" t="s">
        <v>817</v>
      </c>
    </row>
    <row r="3" spans="1:6">
      <c r="A3" s="79" t="s">
        <v>793</v>
      </c>
      <c r="B3" t="s">
        <v>1104</v>
      </c>
    </row>
    <row r="4" spans="1:6">
      <c r="A4" s="79" t="s">
        <v>798</v>
      </c>
      <c r="B4" t="s">
        <v>817</v>
      </c>
    </row>
    <row r="5" spans="1:6">
      <c r="A5" s="79" t="s">
        <v>784</v>
      </c>
      <c r="B5" t="s">
        <v>817</v>
      </c>
    </row>
    <row r="6" spans="1:6">
      <c r="A6" s="79" t="s">
        <v>0</v>
      </c>
      <c r="B6" t="s">
        <v>817</v>
      </c>
    </row>
    <row r="7" spans="1:6">
      <c r="A7" s="79" t="s">
        <v>807</v>
      </c>
      <c r="B7" t="s">
        <v>817</v>
      </c>
    </row>
    <row r="8" spans="1:6">
      <c r="A8" s="79" t="s">
        <v>808</v>
      </c>
      <c r="B8" t="s">
        <v>817</v>
      </c>
    </row>
    <row r="11" spans="1:6">
      <c r="B11" t="s">
        <v>820</v>
      </c>
      <c r="C11" t="s">
        <v>821</v>
      </c>
      <c r="D11" t="s">
        <v>1103</v>
      </c>
      <c r="E11" t="s">
        <v>822</v>
      </c>
      <c r="F11" t="s">
        <v>1102</v>
      </c>
    </row>
    <row r="12" spans="1:6">
      <c r="A12" s="81" t="s">
        <v>677</v>
      </c>
      <c r="B12" s="80">
        <v>2400</v>
      </c>
      <c r="C12" s="80">
        <v>4000</v>
      </c>
      <c r="D12" s="80">
        <v>0.4</v>
      </c>
      <c r="E12" s="80"/>
      <c r="F12" s="80"/>
    </row>
    <row r="13" spans="1:6">
      <c r="A13" s="81" t="s">
        <v>625</v>
      </c>
      <c r="B13" s="80">
        <v>4100</v>
      </c>
      <c r="C13" s="80">
        <v>10000</v>
      </c>
      <c r="D13" s="80">
        <v>0.4</v>
      </c>
      <c r="E13" s="80"/>
      <c r="F13" s="80"/>
    </row>
    <row r="14" spans="1:6">
      <c r="A14" s="81" t="s">
        <v>585</v>
      </c>
      <c r="B14" s="80">
        <v>58520</v>
      </c>
      <c r="C14" s="80">
        <v>131000</v>
      </c>
      <c r="D14" s="80">
        <v>5.2</v>
      </c>
      <c r="E14" s="80"/>
      <c r="F14" s="80"/>
    </row>
    <row r="15" spans="1:6">
      <c r="A15" s="81" t="s">
        <v>725</v>
      </c>
      <c r="B15" s="80">
        <v>3000</v>
      </c>
      <c r="C15" s="80">
        <v>6000</v>
      </c>
      <c r="D15" s="80">
        <v>0.5</v>
      </c>
      <c r="E15" s="80"/>
      <c r="F15" s="80"/>
    </row>
    <row r="16" spans="1:6">
      <c r="A16" s="81" t="s">
        <v>289</v>
      </c>
      <c r="B16" s="80">
        <v>4300</v>
      </c>
      <c r="C16" s="80">
        <v>8000</v>
      </c>
      <c r="D16" s="80">
        <v>0.76</v>
      </c>
      <c r="E16" s="80"/>
      <c r="F16" s="80"/>
    </row>
    <row r="17" spans="1:6">
      <c r="A17" s="81" t="s">
        <v>819</v>
      </c>
      <c r="B17" s="80"/>
      <c r="C17" s="80"/>
      <c r="D17" s="80"/>
      <c r="E17" s="80"/>
      <c r="F17" s="80"/>
    </row>
    <row r="18" spans="1:6">
      <c r="A18" s="81" t="s">
        <v>815</v>
      </c>
      <c r="B18" s="80">
        <v>72320</v>
      </c>
      <c r="C18" s="80">
        <v>159000</v>
      </c>
      <c r="D18" s="80">
        <v>7.2600000000000007</v>
      </c>
      <c r="E18" s="80"/>
      <c r="F18" s="8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5"/>
  <sheetViews>
    <sheetView workbookViewId="0">
      <selection activeCell="D12" sqref="D12"/>
    </sheetView>
  </sheetViews>
  <sheetFormatPr baseColWidth="10" defaultRowHeight="15" x14ac:dyDescent="0"/>
  <sheetData>
    <row r="5" spans="1:2">
      <c r="A5" s="197" t="s">
        <v>1154</v>
      </c>
      <c r="B5" s="198">
        <v>42628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ข้อมูล เก่า</vt:lpstr>
      <vt:lpstr>ข้อมูล</vt:lpstr>
      <vt:lpstr>แยกรุ่นแยกเอกชน</vt:lpstr>
      <vt:lpstr>ปริมาณการใช้ 58 (2)</vt:lpstr>
      <vt:lpstr>แยกsales แยกประเภทสัญญ แยกบริษั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Kirati Srichawla</dc:creator>
  <cp:lastModifiedBy>Kirati Srichawla</cp:lastModifiedBy>
  <cp:lastPrinted>2016-05-04T03:03:02Z</cp:lastPrinted>
  <dcterms:created xsi:type="dcterms:W3CDTF">2016-01-10T14:08:02Z</dcterms:created>
  <dcterms:modified xsi:type="dcterms:W3CDTF">2016-05-04T05:57:08Z</dcterms:modified>
</cp:coreProperties>
</file>