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ve2\Desktop\"/>
    </mc:Choice>
  </mc:AlternateContent>
  <bookViews>
    <workbookView xWindow="0" yWindow="195" windowWidth="19425" windowHeight="9405"/>
  </bookViews>
  <sheets>
    <sheet name="T&amp;M 20305007 - Invoicing" sheetId="1" r:id="rId1"/>
  </sheets>
  <definedNames>
    <definedName name="_Regression_Int" localSheetId="0" hidden="1">1</definedName>
    <definedName name="_xlnm.Print_Area" localSheetId="0">'T&amp;M 20305007 - Invoicing'!$A$1:$N$60</definedName>
    <definedName name="Print_Area_MI" localSheetId="0">'T&amp;M 20305007 - Invoicing'!$A$1:$N$60</definedName>
  </definedNames>
  <calcPr calcId="162913"/>
</workbook>
</file>

<file path=xl/calcChain.xml><?xml version="1.0" encoding="utf-8"?>
<calcChain xmlns="http://schemas.openxmlformats.org/spreadsheetml/2006/main">
  <c r="M18" i="1" l="1"/>
  <c r="P71" i="1" l="1"/>
  <c r="P70" i="1"/>
  <c r="W15" i="1" l="1"/>
  <c r="R15" i="1"/>
  <c r="Q15" i="1"/>
  <c r="R4" i="1" l="1"/>
  <c r="S4" i="1" s="1"/>
  <c r="T4" i="1" s="1"/>
  <c r="U4" i="1" s="1"/>
  <c r="V4" i="1" s="1"/>
  <c r="W4" i="1" s="1"/>
  <c r="X4" i="1" s="1"/>
  <c r="Y4" i="1" s="1"/>
  <c r="Z4" i="1" s="1"/>
  <c r="AA4" i="1" s="1"/>
  <c r="AB4" i="1" s="1"/>
  <c r="P44" i="1"/>
  <c r="AC8" i="1"/>
  <c r="P45" i="1"/>
  <c r="AC9" i="1"/>
  <c r="D9" i="1" s="1"/>
  <c r="P46" i="1"/>
  <c r="AC10" i="1"/>
  <c r="AC11" i="1"/>
  <c r="P48" i="1"/>
  <c r="AC12" i="1"/>
  <c r="P49" i="1"/>
  <c r="AC13" i="1"/>
  <c r="P50" i="1"/>
  <c r="AC14" i="1"/>
  <c r="P51" i="1"/>
  <c r="S15" i="1"/>
  <c r="T15" i="1"/>
  <c r="U15" i="1"/>
  <c r="V15" i="1"/>
  <c r="X15" i="1"/>
  <c r="Y15" i="1"/>
  <c r="Z15" i="1"/>
  <c r="AA15" i="1"/>
  <c r="AB15" i="1"/>
  <c r="P52" i="1"/>
  <c r="P54" i="1"/>
  <c r="AC18" i="1"/>
  <c r="P55" i="1"/>
  <c r="AC19" i="1"/>
  <c r="P56" i="1"/>
  <c r="AC20" i="1"/>
  <c r="F26" i="1" s="1"/>
  <c r="P57" i="1"/>
  <c r="AC21" i="1"/>
  <c r="F22" i="1"/>
  <c r="P58" i="1"/>
  <c r="AC22" i="1"/>
  <c r="F23" i="1"/>
  <c r="P59" i="1"/>
  <c r="AC23" i="1"/>
  <c r="P61" i="1"/>
  <c r="C26" i="1"/>
  <c r="P62" i="1"/>
  <c r="AC26" i="1"/>
  <c r="D32" i="1" s="1"/>
  <c r="F32" i="1" s="1"/>
  <c r="AC27" i="1"/>
  <c r="D33" i="1" s="1"/>
  <c r="P64" i="1"/>
  <c r="AC28" i="1"/>
  <c r="P65" i="1"/>
  <c r="AC29" i="1"/>
  <c r="P66" i="1"/>
  <c r="AC30" i="1"/>
  <c r="D36" i="1" s="1"/>
  <c r="F36" i="1" s="1"/>
  <c r="P67" i="1"/>
  <c r="P68" i="1"/>
  <c r="C33" i="1"/>
  <c r="P69" i="1"/>
  <c r="AC33" i="1"/>
  <c r="C34" i="1"/>
  <c r="AC34" i="1"/>
  <c r="AC35" i="1"/>
  <c r="C36" i="1"/>
  <c r="P72" i="1"/>
  <c r="P73" i="1"/>
  <c r="P74" i="1"/>
  <c r="AC38" i="1"/>
  <c r="P75" i="1"/>
  <c r="AC39" i="1"/>
  <c r="P76" i="1"/>
  <c r="P77" i="1"/>
  <c r="P78" i="1"/>
  <c r="P79" i="1"/>
  <c r="P80" i="1"/>
  <c r="AC44" i="1"/>
  <c r="P81" i="1"/>
  <c r="AC45" i="1"/>
  <c r="P82" i="1"/>
  <c r="AC46" i="1"/>
  <c r="P83" i="1"/>
  <c r="P47" i="1"/>
  <c r="AC47" i="1"/>
  <c r="P84" i="1"/>
  <c r="AC48" i="1"/>
  <c r="P85" i="1"/>
  <c r="AC49" i="1"/>
  <c r="P86" i="1"/>
  <c r="AC50" i="1"/>
  <c r="F51" i="1"/>
  <c r="P87" i="1"/>
  <c r="AC51" i="1"/>
  <c r="P88" i="1"/>
  <c r="AC52" i="1"/>
  <c r="P89" i="1"/>
  <c r="P53" i="1"/>
  <c r="AC53" i="1"/>
  <c r="P90" i="1"/>
  <c r="AC54" i="1"/>
  <c r="P91" i="1"/>
  <c r="AC55" i="1"/>
  <c r="P92" i="1"/>
  <c r="AC56" i="1"/>
  <c r="P93" i="1"/>
  <c r="AC57" i="1"/>
  <c r="P94" i="1"/>
  <c r="AC58" i="1"/>
  <c r="AC59" i="1"/>
  <c r="P60" i="1"/>
  <c r="AC60" i="1"/>
  <c r="AC61" i="1"/>
  <c r="AC62" i="1"/>
  <c r="P63" i="1"/>
  <c r="AC63" i="1"/>
  <c r="AC64" i="1"/>
  <c r="AC65" i="1"/>
  <c r="AC66" i="1"/>
  <c r="AC67" i="1"/>
  <c r="AC68" i="1"/>
  <c r="AC69" i="1"/>
  <c r="AC70" i="1"/>
  <c r="M34" i="1" s="1"/>
  <c r="AC71" i="1"/>
  <c r="AC72" i="1"/>
  <c r="AC73" i="1"/>
  <c r="K37" i="1" s="1"/>
  <c r="AC74" i="1"/>
  <c r="AC75" i="1"/>
  <c r="AC76" i="1"/>
  <c r="AC77" i="1"/>
  <c r="AC78" i="1"/>
  <c r="AC79" i="1"/>
  <c r="AC80" i="1"/>
  <c r="AC81" i="1"/>
  <c r="AC82" i="1"/>
  <c r="AC83" i="1"/>
  <c r="AC84" i="1"/>
  <c r="AC85" i="1"/>
  <c r="K49" i="1" s="1"/>
  <c r="AC86" i="1"/>
  <c r="AC87" i="1"/>
  <c r="K51" i="1" s="1"/>
  <c r="AC88" i="1"/>
  <c r="K52" i="1" s="1"/>
  <c r="AC89" i="1"/>
  <c r="AC90" i="1"/>
  <c r="AC91" i="1"/>
  <c r="K55" i="1" s="1"/>
  <c r="AC92" i="1"/>
  <c r="AC93" i="1"/>
  <c r="K57" i="1" s="1"/>
  <c r="AC94" i="1"/>
  <c r="D35" i="1" l="1"/>
  <c r="F33" i="1"/>
  <c r="D34" i="1"/>
  <c r="F34" i="1" s="1"/>
  <c r="K53" i="1"/>
  <c r="M53" i="1" s="1"/>
  <c r="K45" i="1"/>
  <c r="M45" i="1" s="1"/>
  <c r="M33" i="1"/>
  <c r="M26" i="1"/>
  <c r="M23" i="1"/>
  <c r="F50" i="1"/>
  <c r="F52" i="1" s="1"/>
  <c r="K56" i="1"/>
  <c r="M56" i="1" s="1"/>
  <c r="M52" i="1"/>
  <c r="K48" i="1"/>
  <c r="M48" i="1" s="1"/>
  <c r="K44" i="1"/>
  <c r="M44" i="1" s="1"/>
  <c r="K40" i="1"/>
  <c r="M40" i="1" s="1"/>
  <c r="K36" i="1"/>
  <c r="M36" i="1" s="1"/>
  <c r="M32" i="1"/>
  <c r="M28" i="1"/>
  <c r="M25" i="1"/>
  <c r="M22" i="1"/>
  <c r="M20" i="1"/>
  <c r="F45" i="1"/>
  <c r="M49" i="1"/>
  <c r="K41" i="1"/>
  <c r="M41" i="1" s="1"/>
  <c r="K47" i="1"/>
  <c r="M47" i="1" s="1"/>
  <c r="K43" i="1"/>
  <c r="M43" i="1" s="1"/>
  <c r="K39" i="1"/>
  <c r="M39" i="1" s="1"/>
  <c r="M31" i="1"/>
  <c r="M27" i="1"/>
  <c r="M24" i="1"/>
  <c r="F44" i="1"/>
  <c r="K58" i="1"/>
  <c r="M58" i="1" s="1"/>
  <c r="K54" i="1"/>
  <c r="M54" i="1" s="1"/>
  <c r="K50" i="1"/>
  <c r="M50" i="1" s="1"/>
  <c r="K46" i="1"/>
  <c r="M46" i="1" s="1"/>
  <c r="K42" i="1"/>
  <c r="M42" i="1" s="1"/>
  <c r="K38" i="1"/>
  <c r="M38" i="1" s="1"/>
  <c r="M30" i="1"/>
  <c r="M21" i="1"/>
  <c r="M17" i="1"/>
  <c r="M14" i="1"/>
  <c r="M29" i="1"/>
  <c r="M37" i="1"/>
  <c r="F43" i="1"/>
  <c r="M51" i="1"/>
  <c r="M57" i="1"/>
  <c r="M55" i="1"/>
  <c r="F24" i="1"/>
  <c r="F9" i="1"/>
  <c r="AC15" i="1"/>
  <c r="F37" i="1" l="1"/>
  <c r="F38" i="1" s="1"/>
  <c r="F46" i="1"/>
  <c r="F47" i="1" s="1"/>
  <c r="M59" i="1"/>
  <c r="F17" i="1" s="1"/>
  <c r="F15" i="1"/>
  <c r="F39" i="1" s="1"/>
  <c r="F40" i="1" s="1"/>
  <c r="F27" i="1"/>
  <c r="F28" i="1" s="1"/>
  <c r="F29" i="1" s="1"/>
  <c r="F54" i="1" l="1"/>
  <c r="F55" i="1" l="1"/>
  <c r="F57" i="1" s="1"/>
  <c r="F59" i="1" s="1"/>
</calcChain>
</file>

<file path=xl/sharedStrings.xml><?xml version="1.0" encoding="utf-8"?>
<sst xmlns="http://schemas.openxmlformats.org/spreadsheetml/2006/main" count="229" uniqueCount="101">
  <si>
    <t>TOTAL MATERIAL COST</t>
  </si>
  <si>
    <t>TOTAL INVOICE AMOUNT</t>
  </si>
  <si>
    <t xml:space="preserve"> </t>
  </si>
  <si>
    <t>N.T.E. CREDIT DISCOUNT</t>
  </si>
  <si>
    <t>TOTAL BILLING AMOUNT</t>
  </si>
  <si>
    <t>BONDING @ 3%</t>
  </si>
  <si>
    <t>INSURANCE @ 4%</t>
  </si>
  <si>
    <t>SUBTOTAL COSTS</t>
  </si>
  <si>
    <t>TOTAL LABORATORY COST</t>
  </si>
  <si>
    <t>Air Monitoring Sample (PCM)</t>
  </si>
  <si>
    <t>Total</t>
  </si>
  <si>
    <t>Rate</t>
  </si>
  <si>
    <t>Units</t>
  </si>
  <si>
    <t>LABORATORY FEES</t>
  </si>
  <si>
    <t>TOTAL DISPOSAL COST</t>
  </si>
  <si>
    <t>15% Overhead &amp; 5% Profit</t>
  </si>
  <si>
    <t>Cubic Yards - Asbestos</t>
  </si>
  <si>
    <t>Bags - Asbestos</t>
  </si>
  <si>
    <t>TOTALS</t>
  </si>
  <si>
    <t>MATERIALS</t>
  </si>
  <si>
    <t>DISPOSAL COST</t>
  </si>
  <si>
    <t>TOTAL SUBCONTRACT &amp; RENTAL COST</t>
  </si>
  <si>
    <t>Air Monitoring Sample - Lead</t>
  </si>
  <si>
    <t xml:space="preserve">CIS Equipment Maintenance &amp; Depreciation </t>
  </si>
  <si>
    <t>Subcontract Rentals Subtotal</t>
  </si>
  <si>
    <t>Cubic Yards - Construction</t>
  </si>
  <si>
    <t>SUBCONTRACTS &amp; RENTALS</t>
  </si>
  <si>
    <t>TOTAL OTHER COSTS</t>
  </si>
  <si>
    <t>Other Costs Subtotal</t>
  </si>
  <si>
    <t>OTHER COSTS</t>
  </si>
  <si>
    <t>TOTAL PAYROLL MANDAYS</t>
  </si>
  <si>
    <t>TOTAL PAYROLL COST</t>
  </si>
  <si>
    <t>Warehouse / Driver</t>
  </si>
  <si>
    <t>Laborer Overtime</t>
  </si>
  <si>
    <t>Laborer</t>
  </si>
  <si>
    <t>Forman Overtime</t>
  </si>
  <si>
    <t>Foreman</t>
  </si>
  <si>
    <t>Superintendent - O.T.</t>
  </si>
  <si>
    <t>Superintendent</t>
  </si>
  <si>
    <t>Hours</t>
  </si>
  <si>
    <t>LABOR HOURS</t>
  </si>
  <si>
    <t>Cost</t>
  </si>
  <si>
    <t>Unit</t>
  </si>
  <si>
    <t>PAYROLL</t>
  </si>
  <si>
    <t>(513) 242-0600</t>
  </si>
  <si>
    <t>August 21, 1998</t>
  </si>
  <si>
    <t>Day</t>
  </si>
  <si>
    <t>Cincinnati, Ohio  45217</t>
  </si>
  <si>
    <t>7E-009-06</t>
  </si>
  <si>
    <t>300 Murray Road</t>
  </si>
  <si>
    <t>General Offices, 'A' Room Restocking &amp; Vac Repair</t>
  </si>
  <si>
    <t>Central Insulation Systems</t>
  </si>
  <si>
    <t>T&amp;M PROJECT COST REPORT</t>
  </si>
  <si>
    <t>PROCTER &amp; GAMBLE COMPANY</t>
  </si>
  <si>
    <t>Project Manager/Superintendent</t>
  </si>
  <si>
    <t>Project Manager/Superintendent Overtime</t>
  </si>
  <si>
    <t>JOB NAME</t>
  </si>
  <si>
    <t>JOB DESCRIPTION</t>
  </si>
  <si>
    <t>JOB NUMBER</t>
  </si>
  <si>
    <t>PERIOD</t>
  </si>
  <si>
    <t>LF</t>
  </si>
  <si>
    <t>MICON Phase 2</t>
  </si>
  <si>
    <t>KSM-030</t>
  </si>
  <si>
    <t>Lift</t>
  </si>
  <si>
    <t>travel</t>
  </si>
  <si>
    <t xml:space="preserve">food </t>
  </si>
  <si>
    <t>lodging</t>
  </si>
  <si>
    <t>Van</t>
  </si>
  <si>
    <t>Silicone Cloth</t>
  </si>
  <si>
    <t>LY</t>
  </si>
  <si>
    <t>Sq ft</t>
  </si>
  <si>
    <t>1" Temp Mat</t>
  </si>
  <si>
    <t>SF</t>
  </si>
  <si>
    <t>1" x 24" x 25 durablanket</t>
  </si>
  <si>
    <t>Man 6 x 2 FGPC</t>
  </si>
  <si>
    <t>Man 4 x 2 FGPC</t>
  </si>
  <si>
    <t>MAN 2 x 1.5 FGPC</t>
  </si>
  <si>
    <t>MAN 1 1/4 x 1.5 FGPC</t>
  </si>
  <si>
    <t>MAN 1 x 1.5 FGPC</t>
  </si>
  <si>
    <t>1 inch Temp Mat</t>
  </si>
  <si>
    <t>BX</t>
  </si>
  <si>
    <t>2.5 inch12 GA Lacing Anchor</t>
  </si>
  <si>
    <t>K150 12 GA Galv. Washer</t>
  </si>
  <si>
    <t>P6C-8 Plier Stapler Bostich</t>
  </si>
  <si>
    <t>3/8 inch 5019 Galv Staples</t>
  </si>
  <si>
    <t>18 GA SS wire 25#</t>
  </si>
  <si>
    <t>LB</t>
  </si>
  <si>
    <t>10.5 OD .016 Embossed Alum</t>
  </si>
  <si>
    <t>8.5 OD .016 Embossed Alum</t>
  </si>
  <si>
    <t>5.5 OD .016 Embossed Alum</t>
  </si>
  <si>
    <t>5.0 OD .016 Embossed Alum</t>
  </si>
  <si>
    <t>4.5 OD .016 Embossed Alum</t>
  </si>
  <si>
    <t># 27 LR/SR 90 Alum Elbows</t>
  </si>
  <si>
    <t># 37 LR/SR 90 Alum Elbows</t>
  </si>
  <si>
    <t># 11 LR/SR 90 Alum Elbows</t>
  </si>
  <si>
    <t># 8 LR/SR 90 Alum Elbows</t>
  </si>
  <si>
    <t># 6 LR/SR 90 Alum Elbows</t>
  </si>
  <si>
    <t>#8 410 SS Slotted Hex Screws</t>
  </si>
  <si>
    <t>Aluminum Silicone Caulk</t>
  </si>
  <si>
    <t>1/2 inch  Pneumatic Hog Rings</t>
  </si>
  <si>
    <t xml:space="preserve">Aluminum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</si>
</sst>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0_)"/>
    <numFmt numFmtId="166" formatCode="#,##0.0"/>
  </numFmts>
  <fonts count="12" x14ac:knownFonts="1">
    <font>
      <sz val="10"/>
      <name val="Times New Roman"/>
      <family val="1"/>
    </font>
    <font>
      <b/>
      <sz val="10"/>
      <name val="Times New Roman"/>
      <family val="1"/>
    </font>
    <font>
      <sz val="8"/>
      <name val="Tms Rmn"/>
    </font>
    <font>
      <b/>
      <sz val="8"/>
      <name val="Tms Rmn"/>
    </font>
    <font>
      <sz val="8"/>
      <name val="Times New Roman"/>
      <family val="1"/>
    </font>
    <font>
      <sz val="10"/>
      <name val="Arial"/>
      <family val="2"/>
    </font>
    <font>
      <b/>
      <sz val="8"/>
      <name val="Times New Roman"/>
      <family val="1"/>
    </font>
    <font>
      <sz val="8"/>
      <color indexed="12"/>
      <name val="Tms Rmn"/>
    </font>
    <font>
      <b/>
      <i/>
      <sz val="8"/>
      <name val="Tms Rmn"/>
    </font>
    <font>
      <sz val="6"/>
      <name val="Times New Roman"/>
      <family val="1"/>
    </font>
    <font>
      <b/>
      <u/>
      <sz val="10"/>
      <name val="Times New Roman"/>
      <family val="1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lightGray"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164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57">
    <xf numFmtId="164" fontId="0" fillId="0" borderId="0" xfId="0"/>
    <xf numFmtId="164" fontId="1" fillId="0" borderId="0" xfId="0" applyFont="1" applyAlignment="1">
      <alignment horizontal="center"/>
    </xf>
    <xf numFmtId="164" fontId="2" fillId="0" borderId="0" xfId="0" applyFont="1"/>
    <xf numFmtId="164" fontId="3" fillId="0" borderId="1" xfId="0" applyFont="1" applyBorder="1" applyAlignment="1" applyProtection="1">
      <alignment horizontal="center"/>
    </xf>
    <xf numFmtId="164" fontId="2" fillId="0" borderId="4" xfId="0" applyFont="1" applyBorder="1" applyAlignment="1" applyProtection="1">
      <alignment horizontal="left"/>
    </xf>
    <xf numFmtId="164" fontId="3" fillId="0" borderId="5" xfId="0" applyFont="1" applyBorder="1" applyAlignment="1" applyProtection="1">
      <alignment horizontal="center"/>
    </xf>
    <xf numFmtId="164" fontId="0" fillId="0" borderId="0" xfId="0" applyNumberFormat="1" applyProtection="1"/>
    <xf numFmtId="164" fontId="4" fillId="2" borderId="6" xfId="0" applyFont="1" applyFill="1" applyBorder="1"/>
    <xf numFmtId="164" fontId="4" fillId="2" borderId="7" xfId="0" applyFont="1" applyFill="1" applyBorder="1"/>
    <xf numFmtId="164" fontId="4" fillId="2" borderId="8" xfId="0" applyFont="1" applyFill="1" applyBorder="1"/>
    <xf numFmtId="164" fontId="4" fillId="2" borderId="9" xfId="0" applyFont="1" applyFill="1" applyBorder="1"/>
    <xf numFmtId="44" fontId="6" fillId="0" borderId="10" xfId="2" applyFont="1" applyBorder="1"/>
    <xf numFmtId="164" fontId="6" fillId="0" borderId="11" xfId="0" applyFont="1" applyBorder="1"/>
    <xf numFmtId="164" fontId="6" fillId="0" borderId="12" xfId="0" applyFont="1" applyBorder="1"/>
    <xf numFmtId="164" fontId="4" fillId="2" borderId="0" xfId="0" applyFont="1" applyFill="1" applyBorder="1"/>
    <xf numFmtId="44" fontId="6" fillId="0" borderId="11" xfId="2" applyFont="1" applyBorder="1"/>
    <xf numFmtId="44" fontId="6" fillId="0" borderId="12" xfId="2" applyFont="1" applyBorder="1"/>
    <xf numFmtId="164" fontId="4" fillId="0" borderId="13" xfId="0" applyFont="1" applyBorder="1"/>
    <xf numFmtId="43" fontId="4" fillId="0" borderId="13" xfId="1" applyFont="1" applyBorder="1"/>
    <xf numFmtId="164" fontId="4" fillId="0" borderId="13" xfId="0" applyFont="1" applyBorder="1" applyAlignment="1">
      <alignment horizontal="center"/>
    </xf>
    <xf numFmtId="164" fontId="4" fillId="0" borderId="14" xfId="0" applyFont="1" applyBorder="1"/>
    <xf numFmtId="164" fontId="4" fillId="0" borderId="15" xfId="0" applyFont="1" applyBorder="1"/>
    <xf numFmtId="164" fontId="4" fillId="0" borderId="3" xfId="0" applyFont="1" applyBorder="1"/>
    <xf numFmtId="43" fontId="4" fillId="0" borderId="3" xfId="1" applyFont="1" applyBorder="1"/>
    <xf numFmtId="166" fontId="4" fillId="0" borderId="3" xfId="0" applyNumberFormat="1" applyFont="1" applyBorder="1" applyAlignment="1">
      <alignment horizontal="center"/>
    </xf>
    <xf numFmtId="164" fontId="4" fillId="0" borderId="3" xfId="0" applyFont="1" applyBorder="1" applyAlignment="1">
      <alignment horizontal="center"/>
    </xf>
    <xf numFmtId="164" fontId="4" fillId="0" borderId="7" xfId="0" applyFont="1" applyBorder="1"/>
    <xf numFmtId="164" fontId="4" fillId="0" borderId="16" xfId="0" applyFont="1" applyBorder="1"/>
    <xf numFmtId="164" fontId="4" fillId="0" borderId="10" xfId="0" applyFont="1" applyBorder="1"/>
    <xf numFmtId="164" fontId="4" fillId="0" borderId="11" xfId="0" applyFont="1" applyBorder="1" applyAlignment="1">
      <alignment horizontal="right"/>
    </xf>
    <xf numFmtId="164" fontId="4" fillId="0" borderId="11" xfId="0" applyFont="1" applyBorder="1"/>
    <xf numFmtId="164" fontId="4" fillId="0" borderId="12" xfId="0" applyFont="1" applyBorder="1"/>
    <xf numFmtId="164" fontId="4" fillId="0" borderId="6" xfId="0" applyFont="1" applyBorder="1"/>
    <xf numFmtId="164" fontId="4" fillId="0" borderId="7" xfId="0" applyFont="1" applyBorder="1" applyAlignment="1">
      <alignment horizontal="right"/>
    </xf>
    <xf numFmtId="44" fontId="6" fillId="0" borderId="17" xfId="2" applyFont="1" applyBorder="1"/>
    <xf numFmtId="44" fontId="6" fillId="0" borderId="14" xfId="2" applyFont="1" applyBorder="1"/>
    <xf numFmtId="44" fontId="6" fillId="0" borderId="15" xfId="2" applyFont="1" applyBorder="1"/>
    <xf numFmtId="44" fontId="6" fillId="0" borderId="18" xfId="2" applyFont="1" applyBorder="1"/>
    <xf numFmtId="164" fontId="6" fillId="0" borderId="18" xfId="0" applyFont="1" applyBorder="1"/>
    <xf numFmtId="3" fontId="4" fillId="0" borderId="3" xfId="0" applyNumberFormat="1" applyFont="1" applyBorder="1"/>
    <xf numFmtId="164" fontId="6" fillId="0" borderId="13" xfId="0" applyFont="1" applyBorder="1" applyAlignment="1">
      <alignment horizontal="center"/>
    </xf>
    <xf numFmtId="164" fontId="6" fillId="0" borderId="13" xfId="0" applyFont="1" applyBorder="1"/>
    <xf numFmtId="164" fontId="4" fillId="0" borderId="18" xfId="0" applyFont="1" applyBorder="1"/>
    <xf numFmtId="164" fontId="4" fillId="0" borderId="18" xfId="0" applyFont="1" applyBorder="1" applyAlignment="1">
      <alignment horizontal="right"/>
    </xf>
    <xf numFmtId="4" fontId="4" fillId="0" borderId="3" xfId="0" applyNumberFormat="1" applyFont="1" applyBorder="1" applyAlignment="1">
      <alignment horizontal="center"/>
    </xf>
    <xf numFmtId="164" fontId="3" fillId="0" borderId="19" xfId="0" applyFont="1" applyBorder="1" applyAlignment="1" applyProtection="1">
      <alignment horizontal="center"/>
    </xf>
    <xf numFmtId="164" fontId="2" fillId="0" borderId="3" xfId="0" applyFont="1" applyBorder="1" applyAlignment="1" applyProtection="1">
      <alignment horizontal="left"/>
    </xf>
    <xf numFmtId="164" fontId="8" fillId="0" borderId="20" xfId="0" applyFont="1" applyBorder="1" applyAlignment="1" applyProtection="1">
      <alignment horizontal="center"/>
    </xf>
    <xf numFmtId="165" fontId="2" fillId="0" borderId="0" xfId="0" applyNumberFormat="1" applyFont="1" applyBorder="1" applyAlignment="1" applyProtection="1">
      <alignment horizontal="center"/>
    </xf>
    <xf numFmtId="164" fontId="3" fillId="0" borderId="8" xfId="0" applyFont="1" applyBorder="1" applyAlignment="1" applyProtection="1">
      <alignment horizontal="left"/>
    </xf>
    <xf numFmtId="164" fontId="8" fillId="0" borderId="22" xfId="0" applyFont="1" applyBorder="1" applyAlignment="1" applyProtection="1">
      <alignment horizontal="center"/>
    </xf>
    <xf numFmtId="165" fontId="2" fillId="0" borderId="23" xfId="0" applyNumberFormat="1" applyFont="1" applyBorder="1" applyAlignment="1" applyProtection="1">
      <alignment horizontal="center"/>
    </xf>
    <xf numFmtId="164" fontId="3" fillId="0" borderId="24" xfId="0" applyFont="1" applyBorder="1" applyAlignment="1" applyProtection="1">
      <alignment horizontal="left"/>
    </xf>
    <xf numFmtId="164" fontId="6" fillId="0" borderId="15" xfId="0" applyFont="1" applyBorder="1"/>
    <xf numFmtId="164" fontId="3" fillId="3" borderId="11" xfId="0" applyFont="1" applyFill="1" applyBorder="1" applyAlignment="1" applyProtection="1">
      <alignment horizontal="center"/>
    </xf>
    <xf numFmtId="164" fontId="2" fillId="3" borderId="11" xfId="0" applyFont="1" applyFill="1" applyBorder="1"/>
    <xf numFmtId="164" fontId="3" fillId="3" borderId="0" xfId="0" applyFont="1" applyFill="1" applyAlignment="1" applyProtection="1">
      <alignment horizontal="center"/>
    </xf>
    <xf numFmtId="164" fontId="2" fillId="3" borderId="0" xfId="0" applyFont="1" applyFill="1"/>
    <xf numFmtId="164" fontId="6" fillId="0" borderId="14" xfId="0" applyFont="1" applyBorder="1"/>
    <xf numFmtId="164" fontId="3" fillId="0" borderId="25" xfId="0" applyFont="1" applyBorder="1" applyAlignment="1" applyProtection="1">
      <alignment horizontal="center"/>
    </xf>
    <xf numFmtId="43" fontId="4" fillId="0" borderId="18" xfId="1" applyFont="1" applyBorder="1"/>
    <xf numFmtId="164" fontId="4" fillId="0" borderId="12" xfId="0" applyFont="1" applyBorder="1" applyAlignment="1">
      <alignment horizontal="right"/>
    </xf>
    <xf numFmtId="164" fontId="0" fillId="0" borderId="11" xfId="0" applyBorder="1"/>
    <xf numFmtId="164" fontId="0" fillId="0" borderId="15" xfId="0" applyBorder="1"/>
    <xf numFmtId="164" fontId="3" fillId="0" borderId="26" xfId="0" applyFont="1" applyBorder="1" applyAlignment="1" applyProtection="1">
      <alignment horizontal="center"/>
    </xf>
    <xf numFmtId="43" fontId="4" fillId="0" borderId="4" xfId="1" applyFont="1" applyBorder="1"/>
    <xf numFmtId="164" fontId="4" fillId="0" borderId="7" xfId="0" quotePrefix="1" applyFont="1" applyBorder="1" applyAlignment="1">
      <alignment horizontal="right"/>
    </xf>
    <xf numFmtId="164" fontId="8" fillId="0" borderId="27" xfId="0" applyFont="1" applyBorder="1" applyAlignment="1" applyProtection="1">
      <alignment horizontal="center"/>
    </xf>
    <xf numFmtId="44" fontId="4" fillId="0" borderId="4" xfId="2" applyFont="1" applyBorder="1"/>
    <xf numFmtId="164" fontId="3" fillId="3" borderId="28" xfId="0" applyFont="1" applyFill="1" applyBorder="1" applyAlignment="1">
      <alignment horizontal="center"/>
    </xf>
    <xf numFmtId="44" fontId="4" fillId="0" borderId="13" xfId="2" applyFont="1" applyBorder="1"/>
    <xf numFmtId="44" fontId="4" fillId="0" borderId="21" xfId="2" applyFont="1" applyBorder="1"/>
    <xf numFmtId="164" fontId="4" fillId="0" borderId="21" xfId="0" applyFont="1" applyBorder="1"/>
    <xf numFmtId="164" fontId="3" fillId="0" borderId="29" xfId="0" applyFont="1" applyBorder="1" applyAlignment="1" applyProtection="1">
      <alignment horizontal="center"/>
    </xf>
    <xf numFmtId="44" fontId="4" fillId="0" borderId="3" xfId="2" applyFont="1" applyBorder="1"/>
    <xf numFmtId="164" fontId="8" fillId="0" borderId="27" xfId="0" applyFont="1" applyBorder="1" applyAlignment="1">
      <alignment horizontal="center"/>
    </xf>
    <xf numFmtId="164" fontId="6" fillId="0" borderId="10" xfId="0" applyFont="1" applyBorder="1"/>
    <xf numFmtId="164" fontId="7" fillId="0" borderId="3" xfId="0" applyFont="1" applyBorder="1" applyProtection="1">
      <protection locked="0"/>
    </xf>
    <xf numFmtId="164" fontId="4" fillId="2" borderId="11" xfId="0" applyFont="1" applyFill="1" applyBorder="1"/>
    <xf numFmtId="164" fontId="3" fillId="0" borderId="30" xfId="0" applyFont="1" applyBorder="1" applyAlignment="1" applyProtection="1">
      <alignment horizontal="center"/>
    </xf>
    <xf numFmtId="164" fontId="2" fillId="0" borderId="0" xfId="0" applyNumberFormat="1" applyFont="1" applyProtection="1"/>
    <xf numFmtId="44" fontId="6" fillId="0" borderId="13" xfId="2" applyFont="1" applyBorder="1"/>
    <xf numFmtId="164" fontId="7" fillId="0" borderId="3" xfId="0" applyFont="1" applyBorder="1" applyAlignment="1" applyProtection="1">
      <alignment horizontal="left"/>
      <protection locked="0"/>
    </xf>
    <xf numFmtId="164" fontId="0" fillId="0" borderId="7" xfId="0" applyBorder="1"/>
    <xf numFmtId="164" fontId="7" fillId="0" borderId="4" xfId="0" applyFont="1" applyBorder="1" applyAlignment="1" applyProtection="1">
      <alignment horizontal="left"/>
      <protection locked="0"/>
    </xf>
    <xf numFmtId="164" fontId="7" fillId="3" borderId="11" xfId="0" applyFont="1" applyFill="1" applyBorder="1" applyProtection="1">
      <protection locked="0"/>
    </xf>
    <xf numFmtId="164" fontId="2" fillId="0" borderId="3" xfId="0" applyFont="1" applyBorder="1"/>
    <xf numFmtId="164" fontId="8" fillId="0" borderId="31" xfId="0" applyFont="1" applyBorder="1" applyAlignment="1">
      <alignment horizontal="center"/>
    </xf>
    <xf numFmtId="164" fontId="3" fillId="3" borderId="0" xfId="0" applyFont="1" applyFill="1" applyBorder="1" applyAlignment="1">
      <alignment horizontal="center"/>
    </xf>
    <xf numFmtId="164" fontId="3" fillId="0" borderId="32" xfId="0" applyFont="1" applyBorder="1" applyAlignment="1" applyProtection="1">
      <alignment horizontal="center"/>
    </xf>
    <xf numFmtId="164" fontId="3" fillId="0" borderId="4" xfId="0" applyFont="1" applyBorder="1" applyAlignment="1" applyProtection="1">
      <alignment horizontal="left"/>
    </xf>
    <xf numFmtId="164" fontId="3" fillId="0" borderId="33" xfId="0" applyFont="1" applyBorder="1" applyAlignment="1" applyProtection="1">
      <alignment horizontal="center"/>
    </xf>
    <xf numFmtId="164" fontId="2" fillId="0" borderId="13" xfId="0" applyFont="1" applyBorder="1" applyAlignment="1" applyProtection="1">
      <alignment horizontal="left"/>
    </xf>
    <xf numFmtId="164" fontId="2" fillId="0" borderId="0" xfId="0" applyFont="1" applyAlignment="1" applyProtection="1">
      <alignment horizontal="left"/>
    </xf>
    <xf numFmtId="164" fontId="8" fillId="0" borderId="32" xfId="0" applyFont="1" applyBorder="1" applyAlignment="1" applyProtection="1">
      <alignment horizontal="center"/>
    </xf>
    <xf numFmtId="165" fontId="2" fillId="0" borderId="11" xfId="0" applyNumberFormat="1" applyFont="1" applyBorder="1" applyAlignment="1" applyProtection="1">
      <alignment horizontal="center"/>
    </xf>
    <xf numFmtId="164" fontId="3" fillId="0" borderId="12" xfId="0" applyFont="1" applyBorder="1" applyAlignment="1" applyProtection="1">
      <alignment horizontal="left"/>
    </xf>
    <xf numFmtId="164" fontId="6" fillId="2" borderId="9" xfId="0" applyFont="1" applyFill="1" applyBorder="1"/>
    <xf numFmtId="164" fontId="6" fillId="0" borderId="34" xfId="0" applyFont="1" applyBorder="1" applyAlignment="1">
      <alignment horizontal="center"/>
    </xf>
    <xf numFmtId="164" fontId="4" fillId="0" borderId="23" xfId="0" applyFont="1" applyBorder="1"/>
    <xf numFmtId="164" fontId="6" fillId="0" borderId="24" xfId="0" applyFont="1" applyBorder="1"/>
    <xf numFmtId="164" fontId="6" fillId="0" borderId="34" xfId="0" quotePrefix="1" applyFont="1" applyBorder="1" applyAlignment="1">
      <alignment horizontal="center"/>
    </xf>
    <xf numFmtId="164" fontId="6" fillId="0" borderId="34" xfId="0" applyFont="1" applyBorder="1"/>
    <xf numFmtId="164" fontId="3" fillId="0" borderId="35" xfId="0" applyFont="1" applyBorder="1" applyAlignment="1">
      <alignment horizontal="center"/>
    </xf>
    <xf numFmtId="164" fontId="2" fillId="0" borderId="12" xfId="0" applyFont="1" applyBorder="1"/>
    <xf numFmtId="164" fontId="4" fillId="2" borderId="37" xfId="0" applyFont="1" applyFill="1" applyBorder="1"/>
    <xf numFmtId="164" fontId="4" fillId="2" borderId="38" xfId="0" applyFont="1" applyFill="1" applyBorder="1"/>
    <xf numFmtId="164" fontId="4" fillId="2" borderId="39" xfId="0" applyFont="1" applyFill="1" applyBorder="1"/>
    <xf numFmtId="164" fontId="1" fillId="0" borderId="35" xfId="0" applyFont="1" applyBorder="1" applyAlignment="1">
      <alignment horizontal="center"/>
    </xf>
    <xf numFmtId="164" fontId="2" fillId="0" borderId="8" xfId="0" applyFont="1" applyBorder="1"/>
    <xf numFmtId="164" fontId="9" fillId="0" borderId="0" xfId="0" applyFont="1"/>
    <xf numFmtId="164" fontId="4" fillId="0" borderId="0" xfId="0" applyFont="1"/>
    <xf numFmtId="164" fontId="4" fillId="0" borderId="0" xfId="0" quotePrefix="1" applyFont="1"/>
    <xf numFmtId="9" fontId="4" fillId="0" borderId="0" xfId="3" applyFont="1"/>
    <xf numFmtId="164" fontId="6" fillId="0" borderId="0" xfId="0" applyFont="1"/>
    <xf numFmtId="164" fontId="8" fillId="0" borderId="35" xfId="0" applyFont="1" applyBorder="1" applyAlignment="1" applyProtection="1">
      <alignment horizontal="center"/>
    </xf>
    <xf numFmtId="165" fontId="3" fillId="0" borderId="39" xfId="0" applyNumberFormat="1" applyFont="1" applyBorder="1" applyAlignment="1" applyProtection="1">
      <alignment horizontal="center"/>
    </xf>
    <xf numFmtId="165" fontId="3" fillId="0" borderId="21" xfId="0" applyNumberFormat="1" applyFont="1" applyBorder="1" applyAlignment="1" applyProtection="1">
      <alignment horizontal="center"/>
    </xf>
    <xf numFmtId="164" fontId="6" fillId="0" borderId="0" xfId="0" quotePrefix="1" applyFont="1" applyAlignment="1"/>
    <xf numFmtId="164" fontId="6" fillId="0" borderId="0" xfId="0" quotePrefix="1" applyFont="1"/>
    <xf numFmtId="164" fontId="3" fillId="0" borderId="41" xfId="0" applyFont="1" applyBorder="1" applyAlignment="1">
      <alignment horizontal="center"/>
    </xf>
    <xf numFmtId="164" fontId="2" fillId="0" borderId="39" xfId="0" applyFont="1" applyBorder="1"/>
    <xf numFmtId="164" fontId="3" fillId="0" borderId="0" xfId="0" applyFont="1" applyAlignment="1">
      <alignment horizontal="center"/>
    </xf>
    <xf numFmtId="164" fontId="6" fillId="0" borderId="0" xfId="0" applyFont="1" applyAlignment="1"/>
    <xf numFmtId="164" fontId="6" fillId="0" borderId="0" xfId="0" quotePrefix="1" applyFont="1" applyAlignment="1">
      <alignment horizontal="left"/>
    </xf>
    <xf numFmtId="164" fontId="10" fillId="0" borderId="0" xfId="0" applyFont="1" applyAlignment="1">
      <alignment horizontal="center"/>
    </xf>
    <xf numFmtId="164" fontId="11" fillId="0" borderId="0" xfId="0" applyFont="1"/>
    <xf numFmtId="164" fontId="4" fillId="2" borderId="16" xfId="0" applyFont="1" applyFill="1" applyBorder="1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3" fillId="4" borderId="2" xfId="0" applyNumberFormat="1" applyFont="1" applyFill="1" applyBorder="1" applyAlignment="1" applyProtection="1">
      <alignment horizontal="center"/>
    </xf>
    <xf numFmtId="165" fontId="3" fillId="4" borderId="38" xfId="0" applyNumberFormat="1" applyFont="1" applyFill="1" applyBorder="1" applyAlignment="1">
      <alignment horizontal="center"/>
    </xf>
    <xf numFmtId="165" fontId="0" fillId="0" borderId="4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2" fillId="0" borderId="18" xfId="0" applyNumberFormat="1" applyFont="1" applyBorder="1" applyAlignment="1">
      <alignment horizontal="center"/>
    </xf>
    <xf numFmtId="165" fontId="2" fillId="0" borderId="36" xfId="0" applyNumberFormat="1" applyFont="1" applyBorder="1" applyAlignment="1">
      <alignment horizontal="center"/>
    </xf>
    <xf numFmtId="165" fontId="7" fillId="0" borderId="4" xfId="0" applyNumberFormat="1" applyFont="1" applyBorder="1" applyAlignment="1" applyProtection="1">
      <alignment horizontal="center"/>
      <protection locked="0"/>
    </xf>
    <xf numFmtId="165" fontId="2" fillId="0" borderId="4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165" fontId="7" fillId="0" borderId="3" xfId="0" applyNumberFormat="1" applyFont="1" applyBorder="1" applyAlignment="1" applyProtection="1">
      <alignment horizontal="center"/>
      <protection locked="0"/>
    </xf>
    <xf numFmtId="165" fontId="2" fillId="0" borderId="3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7" fillId="0" borderId="13" xfId="0" applyNumberFormat="1" applyFont="1" applyBorder="1" applyAlignment="1" applyProtection="1">
      <alignment horizontal="center"/>
      <protection locked="0"/>
    </xf>
    <xf numFmtId="165" fontId="2" fillId="0" borderId="13" xfId="0" applyNumberFormat="1" applyFont="1" applyBorder="1" applyAlignment="1" applyProtection="1">
      <alignment horizontal="center"/>
    </xf>
    <xf numFmtId="165" fontId="2" fillId="0" borderId="13" xfId="0" applyNumberFormat="1" applyFont="1" applyBorder="1" applyAlignment="1">
      <alignment horizontal="center"/>
    </xf>
    <xf numFmtId="165" fontId="2" fillId="0" borderId="15" xfId="0" applyNumberFormat="1" applyFont="1" applyBorder="1" applyAlignment="1">
      <alignment horizontal="center"/>
    </xf>
    <xf numFmtId="165" fontId="2" fillId="0" borderId="4" xfId="0" applyNumberFormat="1" applyFont="1" applyBorder="1" applyAlignment="1" applyProtection="1">
      <alignment horizontal="center"/>
    </xf>
    <xf numFmtId="165" fontId="2" fillId="0" borderId="16" xfId="0" applyNumberFormat="1" applyFont="1" applyBorder="1" applyAlignment="1" applyProtection="1">
      <alignment horizontal="center"/>
    </xf>
    <xf numFmtId="165" fontId="2" fillId="3" borderId="11" xfId="0" applyNumberFormat="1" applyFont="1" applyFill="1" applyBorder="1" applyAlignment="1">
      <alignment horizontal="center"/>
    </xf>
    <xf numFmtId="165" fontId="7" fillId="3" borderId="11" xfId="0" applyNumberFormat="1" applyFont="1" applyFill="1" applyBorder="1" applyAlignment="1" applyProtection="1">
      <alignment horizontal="center"/>
      <protection locked="0"/>
    </xf>
    <xf numFmtId="165" fontId="2" fillId="3" borderId="11" xfId="0" applyNumberFormat="1" applyFont="1" applyFill="1" applyBorder="1" applyAlignment="1" applyProtection="1">
      <alignment horizontal="center"/>
    </xf>
    <xf numFmtId="165" fontId="2" fillId="0" borderId="3" xfId="0" applyNumberFormat="1" applyFont="1" applyBorder="1" applyAlignment="1" applyProtection="1">
      <alignment horizontal="center"/>
    </xf>
    <xf numFmtId="165" fontId="2" fillId="3" borderId="0" xfId="0" applyNumberFormat="1" applyFont="1" applyFill="1" applyAlignment="1">
      <alignment horizontal="center"/>
    </xf>
    <xf numFmtId="14" fontId="6" fillId="0" borderId="0" xfId="0" applyNumberFormat="1" applyFont="1"/>
    <xf numFmtId="14" fontId="4" fillId="0" borderId="0" xfId="3" applyNumberFormat="1" applyFont="1"/>
    <xf numFmtId="165" fontId="4" fillId="0" borderId="0" xfId="0" applyNumberFormat="1" applyFont="1" applyAlignment="1">
      <alignment horizontal="center"/>
    </xf>
    <xf numFmtId="165" fontId="9" fillId="0" borderId="0" xfId="0" applyNumberFormat="1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CI94"/>
  <sheetViews>
    <sheetView showGridLines="0" showZeros="0" tabSelected="1" topLeftCell="B1" workbookViewId="0">
      <selection activeCell="F25" sqref="F25"/>
    </sheetView>
  </sheetViews>
  <sheetFormatPr defaultColWidth="7.83203125" defaultRowHeight="12.75" x14ac:dyDescent="0.2"/>
  <cols>
    <col min="1" max="1" width="0.1640625" hidden="1" customWidth="1"/>
    <col min="2" max="2" width="2.1640625" customWidth="1"/>
    <col min="3" max="3" width="23.33203125" customWidth="1"/>
    <col min="4" max="4" width="9.1640625" bestFit="1" customWidth="1"/>
    <col min="5" max="5" width="9.1640625" customWidth="1"/>
    <col min="6" max="6" width="11.6640625" customWidth="1"/>
    <col min="7" max="7" width="2.1640625" customWidth="1"/>
    <col min="8" max="8" width="23.1640625" customWidth="1"/>
    <col min="9" max="9" width="1.1640625" customWidth="1"/>
    <col min="10" max="10" width="6.33203125" customWidth="1"/>
    <col min="11" max="11" width="6.83203125" customWidth="1"/>
    <col min="12" max="12" width="7.83203125" customWidth="1"/>
    <col min="13" max="13" width="10.83203125" customWidth="1"/>
    <col min="14" max="14" width="2.6640625" customWidth="1"/>
    <col min="15" max="15" width="6.83203125" customWidth="1"/>
    <col min="16" max="16" width="28.83203125" customWidth="1"/>
    <col min="17" max="28" width="5.33203125" style="128" customWidth="1"/>
    <col min="29" max="29" width="10.83203125" style="1" customWidth="1"/>
  </cols>
  <sheetData>
    <row r="1" spans="1:87" ht="12" customHeight="1" x14ac:dyDescent="0.2">
      <c r="A1" s="114" t="s">
        <v>53</v>
      </c>
      <c r="B1" s="153" t="s">
        <v>2</v>
      </c>
      <c r="D1" s="111"/>
      <c r="E1" s="126"/>
      <c r="F1" s="111"/>
      <c r="G1" s="125" t="s">
        <v>52</v>
      </c>
      <c r="H1" s="111"/>
      <c r="I1" s="111"/>
      <c r="K1" s="124" t="s">
        <v>51</v>
      </c>
      <c r="L1" s="111"/>
      <c r="M1" s="111"/>
      <c r="N1" s="111"/>
    </row>
    <row r="2" spans="1:87" ht="12.6" customHeight="1" thickBot="1" x14ac:dyDescent="0.25">
      <c r="A2" s="114" t="s">
        <v>50</v>
      </c>
      <c r="B2" s="114" t="s">
        <v>56</v>
      </c>
      <c r="D2" s="111" t="s">
        <v>61</v>
      </c>
      <c r="E2" s="111"/>
      <c r="F2" s="155"/>
      <c r="G2" s="155"/>
      <c r="H2" s="155"/>
      <c r="I2" s="111"/>
      <c r="J2" s="111"/>
      <c r="K2" s="123" t="s">
        <v>49</v>
      </c>
      <c r="L2" s="111"/>
      <c r="M2" s="111"/>
      <c r="N2" s="111"/>
      <c r="O2" s="2"/>
      <c r="P2" s="2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</row>
    <row r="3" spans="1:87" ht="11.45" customHeight="1" x14ac:dyDescent="0.2">
      <c r="A3" s="114" t="s">
        <v>48</v>
      </c>
      <c r="B3" s="114" t="s">
        <v>57</v>
      </c>
      <c r="D3" s="111"/>
      <c r="E3" s="111"/>
      <c r="F3" s="111"/>
      <c r="G3" s="111"/>
      <c r="H3" s="111"/>
      <c r="I3" s="111"/>
      <c r="J3" s="111"/>
      <c r="K3" s="118" t="s">
        <v>47</v>
      </c>
      <c r="L3" s="111"/>
      <c r="M3" s="111"/>
      <c r="N3" s="111"/>
      <c r="O3" s="2"/>
      <c r="P3" s="121"/>
      <c r="Q3" s="130" t="s">
        <v>46</v>
      </c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20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</row>
    <row r="4" spans="1:87" ht="10.7" customHeight="1" x14ac:dyDescent="0.2">
      <c r="A4" s="119" t="s">
        <v>45</v>
      </c>
      <c r="B4" s="114" t="s">
        <v>58</v>
      </c>
      <c r="D4" s="113" t="s">
        <v>62</v>
      </c>
      <c r="E4" s="112"/>
      <c r="F4" s="111"/>
      <c r="G4" s="111"/>
      <c r="H4" s="111"/>
      <c r="I4" s="111"/>
      <c r="J4" s="111"/>
      <c r="K4" s="118" t="s">
        <v>44</v>
      </c>
      <c r="L4" s="111"/>
      <c r="M4" s="111"/>
      <c r="N4" s="111"/>
      <c r="O4" s="2"/>
      <c r="P4" s="109"/>
      <c r="Q4" s="117">
        <v>1</v>
      </c>
      <c r="R4" s="117">
        <f t="shared" ref="R4:AB4" si="0">Q4+1</f>
        <v>2</v>
      </c>
      <c r="S4" s="117">
        <f t="shared" si="0"/>
        <v>3</v>
      </c>
      <c r="T4" s="117">
        <f t="shared" si="0"/>
        <v>4</v>
      </c>
      <c r="U4" s="117">
        <f t="shared" si="0"/>
        <v>5</v>
      </c>
      <c r="V4" s="117">
        <f t="shared" si="0"/>
        <v>6</v>
      </c>
      <c r="W4" s="117">
        <f t="shared" si="0"/>
        <v>7</v>
      </c>
      <c r="X4" s="117">
        <f t="shared" si="0"/>
        <v>8</v>
      </c>
      <c r="Y4" s="117">
        <f t="shared" si="0"/>
        <v>9</v>
      </c>
      <c r="Z4" s="117">
        <f t="shared" si="0"/>
        <v>10</v>
      </c>
      <c r="AA4" s="117">
        <f t="shared" si="0"/>
        <v>11</v>
      </c>
      <c r="AB4" s="116">
        <f t="shared" si="0"/>
        <v>12</v>
      </c>
      <c r="AC4" s="115" t="s">
        <v>18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</row>
    <row r="5" spans="1:87" ht="9" customHeight="1" x14ac:dyDescent="0.2">
      <c r="A5" s="111"/>
      <c r="B5" s="114" t="s">
        <v>59</v>
      </c>
      <c r="C5" s="111"/>
      <c r="D5" s="154">
        <v>44216</v>
      </c>
      <c r="E5" s="112"/>
      <c r="F5" s="111"/>
      <c r="G5" s="111"/>
      <c r="H5" s="111"/>
      <c r="I5" s="111"/>
      <c r="J5" s="111"/>
      <c r="K5" s="110"/>
      <c r="L5" s="156">
        <v>20305007</v>
      </c>
      <c r="M5" s="156"/>
      <c r="N5" s="110"/>
      <c r="O5" s="2"/>
      <c r="P5" s="109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3"/>
      <c r="AC5" s="108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</row>
    <row r="6" spans="1:87" ht="9.75" customHeight="1" thickBot="1" x14ac:dyDescent="0.25">
      <c r="A6" s="107"/>
      <c r="B6" s="107"/>
      <c r="C6" s="106"/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5"/>
      <c r="O6" s="2"/>
      <c r="P6" s="10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5"/>
      <c r="AC6" s="103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</row>
    <row r="7" spans="1:87" ht="12.95" customHeight="1" thickTop="1" thickBot="1" x14ac:dyDescent="0.25">
      <c r="A7" s="9"/>
      <c r="B7" s="9"/>
      <c r="C7" s="102" t="s">
        <v>43</v>
      </c>
      <c r="D7" s="98" t="s">
        <v>39</v>
      </c>
      <c r="E7" s="98" t="s">
        <v>11</v>
      </c>
      <c r="F7" s="101" t="s">
        <v>10</v>
      </c>
      <c r="G7" s="14"/>
      <c r="H7" s="100" t="s">
        <v>19</v>
      </c>
      <c r="I7" s="99"/>
      <c r="J7" s="98" t="s">
        <v>42</v>
      </c>
      <c r="K7" s="98" t="s">
        <v>12</v>
      </c>
      <c r="L7" s="98" t="s">
        <v>41</v>
      </c>
      <c r="M7" s="98" t="s">
        <v>10</v>
      </c>
      <c r="N7" s="97"/>
      <c r="O7" s="2"/>
      <c r="P7" s="96" t="s">
        <v>40</v>
      </c>
      <c r="Q7" s="95" t="s">
        <v>39</v>
      </c>
      <c r="R7" s="95" t="s">
        <v>39</v>
      </c>
      <c r="S7" s="95" t="s">
        <v>39</v>
      </c>
      <c r="T7" s="95" t="s">
        <v>39</v>
      </c>
      <c r="U7" s="95" t="s">
        <v>39</v>
      </c>
      <c r="V7" s="95" t="s">
        <v>39</v>
      </c>
      <c r="W7" s="95" t="s">
        <v>39</v>
      </c>
      <c r="X7" s="95" t="s">
        <v>39</v>
      </c>
      <c r="Y7" s="95" t="s">
        <v>39</v>
      </c>
      <c r="Z7" s="95" t="s">
        <v>39</v>
      </c>
      <c r="AA7" s="95" t="s">
        <v>39</v>
      </c>
      <c r="AB7" s="95" t="s">
        <v>39</v>
      </c>
      <c r="AC7" s="94" t="s">
        <v>2</v>
      </c>
      <c r="AD7" s="93" t="s">
        <v>2</v>
      </c>
      <c r="AE7" s="93" t="s">
        <v>2</v>
      </c>
      <c r="AF7" s="93" t="s">
        <v>2</v>
      </c>
      <c r="AG7" s="93" t="s">
        <v>2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</row>
    <row r="8" spans="1:87" ht="12.95" customHeight="1" thickTop="1" x14ac:dyDescent="0.2">
      <c r="A8" s="9"/>
      <c r="B8" s="9"/>
      <c r="C8" s="22" t="s">
        <v>38</v>
      </c>
      <c r="D8" s="44"/>
      <c r="E8" s="25"/>
      <c r="F8" s="22"/>
      <c r="G8" s="14"/>
      <c r="H8" s="27" t="s">
        <v>68</v>
      </c>
      <c r="I8" s="26"/>
      <c r="J8" s="25" t="s">
        <v>69</v>
      </c>
      <c r="K8" s="24">
        <v>50</v>
      </c>
      <c r="L8" s="23">
        <v>10.25</v>
      </c>
      <c r="M8" s="22">
        <v>512.5</v>
      </c>
      <c r="N8" s="10"/>
      <c r="O8" s="2"/>
      <c r="P8" s="4" t="s">
        <v>54</v>
      </c>
      <c r="Q8" s="136"/>
      <c r="R8" s="137"/>
      <c r="S8" s="137"/>
      <c r="T8" s="137"/>
      <c r="U8" s="137"/>
      <c r="V8" s="137"/>
      <c r="W8" s="137"/>
      <c r="X8" s="137"/>
      <c r="Y8" s="137"/>
      <c r="Z8" s="137"/>
      <c r="AA8" s="137"/>
      <c r="AB8" s="138"/>
      <c r="AC8" s="64">
        <f t="shared" ref="AC8:AC15" si="1">SUM(Q8:AB8)</f>
        <v>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</row>
    <row r="9" spans="1:87" ht="12.95" customHeight="1" x14ac:dyDescent="0.2">
      <c r="A9" s="9"/>
      <c r="B9" s="9"/>
      <c r="C9" s="22" t="s">
        <v>37</v>
      </c>
      <c r="D9" s="44">
        <f t="shared" ref="D9" si="2">SUM(AC9)</f>
        <v>0</v>
      </c>
      <c r="E9" s="25"/>
      <c r="F9" s="22">
        <f t="shared" ref="F9" si="3">D9*E9</f>
        <v>0</v>
      </c>
      <c r="G9" s="14"/>
      <c r="H9" s="27" t="s">
        <v>71</v>
      </c>
      <c r="I9" s="26"/>
      <c r="J9" s="25" t="s">
        <v>72</v>
      </c>
      <c r="K9" s="24">
        <v>225</v>
      </c>
      <c r="L9" s="23">
        <v>0.95</v>
      </c>
      <c r="M9" s="22">
        <v>213.75</v>
      </c>
      <c r="N9" s="10"/>
      <c r="O9" s="2"/>
      <c r="P9" s="46" t="s">
        <v>55</v>
      </c>
      <c r="Q9" s="139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1"/>
      <c r="AC9" s="79">
        <f t="shared" si="1"/>
        <v>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</row>
    <row r="10" spans="1:87" ht="12.95" customHeight="1" x14ac:dyDescent="0.2">
      <c r="A10" s="9"/>
      <c r="B10" s="9"/>
      <c r="C10" s="22" t="s">
        <v>36</v>
      </c>
      <c r="D10" s="44">
        <v>40</v>
      </c>
      <c r="E10" s="25"/>
      <c r="F10" s="22">
        <v>1320</v>
      </c>
      <c r="G10" s="14"/>
      <c r="H10" s="27" t="s">
        <v>73</v>
      </c>
      <c r="I10" s="26"/>
      <c r="J10" s="25" t="s">
        <v>70</v>
      </c>
      <c r="K10" s="24">
        <v>200</v>
      </c>
      <c r="L10" s="23">
        <v>2.54</v>
      </c>
      <c r="M10" s="22">
        <v>508</v>
      </c>
      <c r="N10" s="10"/>
      <c r="O10" s="2"/>
      <c r="P10" s="46" t="s">
        <v>36</v>
      </c>
      <c r="Q10" s="139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1"/>
      <c r="AC10" s="79">
        <f t="shared" si="1"/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</row>
    <row r="11" spans="1:87" ht="12.95" customHeight="1" x14ac:dyDescent="0.2">
      <c r="A11" s="9"/>
      <c r="B11" s="9"/>
      <c r="C11" s="22" t="s">
        <v>35</v>
      </c>
      <c r="D11" s="44">
        <v>10</v>
      </c>
      <c r="E11" s="25"/>
      <c r="F11" s="22">
        <v>330</v>
      </c>
      <c r="G11" s="14"/>
      <c r="H11" s="27" t="s">
        <v>74</v>
      </c>
      <c r="I11" s="26"/>
      <c r="J11" s="25" t="s">
        <v>60</v>
      </c>
      <c r="K11" s="24">
        <v>123</v>
      </c>
      <c r="L11" s="23">
        <v>7.0960000000000001</v>
      </c>
      <c r="M11" s="22">
        <v>872.81</v>
      </c>
      <c r="N11" s="10"/>
      <c r="O11" s="2"/>
      <c r="P11" s="46" t="s">
        <v>35</v>
      </c>
      <c r="Q11" s="139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1"/>
      <c r="AC11" s="79">
        <f t="shared" si="1"/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</row>
    <row r="12" spans="1:87" ht="12.95" customHeight="1" x14ac:dyDescent="0.2">
      <c r="A12" s="9"/>
      <c r="B12" s="9"/>
      <c r="C12" s="22" t="s">
        <v>34</v>
      </c>
      <c r="D12" s="44">
        <v>120</v>
      </c>
      <c r="E12" s="25"/>
      <c r="F12" s="22">
        <v>3960</v>
      </c>
      <c r="G12" s="14"/>
      <c r="H12" s="27" t="s">
        <v>75</v>
      </c>
      <c r="I12" s="26"/>
      <c r="J12" s="25" t="s">
        <v>60</v>
      </c>
      <c r="K12" s="24">
        <v>132</v>
      </c>
      <c r="L12" s="23">
        <v>6.1</v>
      </c>
      <c r="M12" s="22">
        <v>806.12</v>
      </c>
      <c r="N12" s="10"/>
      <c r="O12" s="2"/>
      <c r="P12" s="46" t="s">
        <v>34</v>
      </c>
      <c r="Q12" s="139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1"/>
      <c r="AC12" s="79">
        <f t="shared" si="1"/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</row>
    <row r="13" spans="1:87" ht="12.95" customHeight="1" x14ac:dyDescent="0.2">
      <c r="A13" s="9"/>
      <c r="B13" s="9"/>
      <c r="C13" s="22" t="s">
        <v>33</v>
      </c>
      <c r="D13" s="44">
        <v>30</v>
      </c>
      <c r="E13" s="25"/>
      <c r="F13" s="22">
        <v>990</v>
      </c>
      <c r="G13" s="14"/>
      <c r="H13" s="27" t="s">
        <v>76</v>
      </c>
      <c r="I13" s="26"/>
      <c r="J13" s="25" t="s">
        <v>60</v>
      </c>
      <c r="K13" s="24">
        <v>132</v>
      </c>
      <c r="L13" s="23">
        <v>3.1280000000000001</v>
      </c>
      <c r="M13" s="22">
        <v>412.9</v>
      </c>
      <c r="N13" s="10"/>
      <c r="O13" s="2"/>
      <c r="P13" s="46" t="s">
        <v>33</v>
      </c>
      <c r="Q13" s="139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1"/>
      <c r="AC13" s="79">
        <f t="shared" si="1"/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</row>
    <row r="14" spans="1:87" ht="12.95" customHeight="1" thickBot="1" x14ac:dyDescent="0.25">
      <c r="A14" s="9"/>
      <c r="B14" s="9"/>
      <c r="C14" s="17" t="s">
        <v>32</v>
      </c>
      <c r="D14" s="44">
        <v>60</v>
      </c>
      <c r="E14" s="19"/>
      <c r="F14" s="17">
        <v>1135</v>
      </c>
      <c r="G14" s="14"/>
      <c r="H14" s="27" t="s">
        <v>78</v>
      </c>
      <c r="I14" s="26"/>
      <c r="J14" s="25" t="s">
        <v>60</v>
      </c>
      <c r="K14" s="24">
        <v>153</v>
      </c>
      <c r="L14" s="23">
        <v>2.3199999999999998</v>
      </c>
      <c r="M14" s="22">
        <f t="shared" ref="M14:M39" si="4">K14*L14</f>
        <v>354.96</v>
      </c>
      <c r="N14" s="10"/>
      <c r="O14" s="2"/>
      <c r="P14" s="92" t="s">
        <v>32</v>
      </c>
      <c r="Q14" s="142"/>
      <c r="R14" s="142"/>
      <c r="S14" s="143"/>
      <c r="T14" s="143"/>
      <c r="U14" s="144"/>
      <c r="V14" s="144"/>
      <c r="W14" s="144"/>
      <c r="X14" s="144"/>
      <c r="Y14" s="144"/>
      <c r="Z14" s="144"/>
      <c r="AA14" s="144"/>
      <c r="AB14" s="145"/>
      <c r="AC14" s="91">
        <f t="shared" si="1"/>
        <v>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</row>
    <row r="15" spans="1:87" ht="12.95" customHeight="1" thickTop="1" thickBot="1" x14ac:dyDescent="0.25">
      <c r="A15" s="9"/>
      <c r="B15" s="9"/>
      <c r="C15" s="13" t="s">
        <v>31</v>
      </c>
      <c r="D15" s="13"/>
      <c r="E15" s="13"/>
      <c r="F15" s="81">
        <f>SUM(F8:F14)</f>
        <v>7735</v>
      </c>
      <c r="G15" s="14"/>
      <c r="H15" s="27" t="s">
        <v>77</v>
      </c>
      <c r="I15" s="26"/>
      <c r="J15" s="25" t="s">
        <v>60</v>
      </c>
      <c r="K15" s="24">
        <v>162</v>
      </c>
      <c r="L15" s="23">
        <v>2.7</v>
      </c>
      <c r="M15" s="22">
        <v>438.05</v>
      </c>
      <c r="N15" s="10"/>
      <c r="O15" s="2"/>
      <c r="P15" s="90" t="s">
        <v>30</v>
      </c>
      <c r="Q15" s="146">
        <f t="shared" ref="Q15:W15" si="5">SUM(Q8:Q14)/8</f>
        <v>0</v>
      </c>
      <c r="R15" s="146">
        <f t="shared" si="5"/>
        <v>0</v>
      </c>
      <c r="S15" s="146">
        <f t="shared" si="5"/>
        <v>0</v>
      </c>
      <c r="T15" s="146">
        <f t="shared" si="5"/>
        <v>0</v>
      </c>
      <c r="U15" s="146">
        <f t="shared" si="5"/>
        <v>0</v>
      </c>
      <c r="V15" s="146">
        <f t="shared" si="5"/>
        <v>0</v>
      </c>
      <c r="W15" s="146">
        <f t="shared" si="5"/>
        <v>0</v>
      </c>
      <c r="X15" s="146">
        <f>SUM(X8:X14)/8</f>
        <v>0</v>
      </c>
      <c r="Y15" s="146">
        <f>SUM(Y8:Y14)/8</f>
        <v>0</v>
      </c>
      <c r="Z15" s="146">
        <f>SUM(Z8:Z14)/8</f>
        <v>0</v>
      </c>
      <c r="AA15" s="146">
        <f>SUM(AA8:AA14)/8</f>
        <v>0</v>
      </c>
      <c r="AB15" s="147">
        <f>SUM(AB8:AB14)/8</f>
        <v>0</v>
      </c>
      <c r="AC15" s="89">
        <f t="shared" si="1"/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</row>
    <row r="16" spans="1:87" ht="12.95" customHeight="1" thickTop="1" thickBot="1" x14ac:dyDescent="0.25">
      <c r="A16" s="9"/>
      <c r="B16" s="9"/>
      <c r="C16" s="78"/>
      <c r="D16" s="78"/>
      <c r="E16" s="78"/>
      <c r="F16" s="78"/>
      <c r="G16" s="14"/>
      <c r="H16" s="27" t="s">
        <v>68</v>
      </c>
      <c r="I16" s="26"/>
      <c r="J16" s="25" t="s">
        <v>69</v>
      </c>
      <c r="K16" s="24">
        <v>50</v>
      </c>
      <c r="L16" s="23">
        <v>9</v>
      </c>
      <c r="M16" s="22">
        <v>450</v>
      </c>
      <c r="N16" s="10"/>
      <c r="O16" s="80"/>
      <c r="P16" s="55"/>
      <c r="Q16" s="148"/>
      <c r="R16" s="149"/>
      <c r="S16" s="150"/>
      <c r="T16" s="150"/>
      <c r="U16" s="148"/>
      <c r="V16" s="148"/>
      <c r="W16" s="148"/>
      <c r="X16" s="148"/>
      <c r="Y16" s="148"/>
      <c r="Z16" s="148"/>
      <c r="AA16" s="148"/>
      <c r="AB16" s="148"/>
      <c r="AC16" s="88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</row>
    <row r="17" spans="1:87" ht="12.95" customHeight="1" thickTop="1" thickBot="1" x14ac:dyDescent="0.25">
      <c r="A17" s="9"/>
      <c r="B17" s="9"/>
      <c r="C17" s="13" t="s">
        <v>0</v>
      </c>
      <c r="D17" s="12"/>
      <c r="E17" s="12"/>
      <c r="F17" s="11">
        <f>M59</f>
        <v>8710.7023000000008</v>
      </c>
      <c r="G17" s="14"/>
      <c r="H17" s="27" t="s">
        <v>79</v>
      </c>
      <c r="I17" s="26"/>
      <c r="J17" s="25" t="s">
        <v>72</v>
      </c>
      <c r="K17" s="24">
        <v>225</v>
      </c>
      <c r="L17" s="23">
        <v>0.95</v>
      </c>
      <c r="M17" s="22">
        <f t="shared" si="4"/>
        <v>213.75</v>
      </c>
      <c r="N17" s="10"/>
      <c r="O17" s="80"/>
      <c r="P17" s="52" t="s">
        <v>29</v>
      </c>
      <c r="Q17" s="51" t="s">
        <v>12</v>
      </c>
      <c r="R17" s="51" t="s">
        <v>12</v>
      </c>
      <c r="S17" s="51" t="s">
        <v>12</v>
      </c>
      <c r="T17" s="51" t="s">
        <v>12</v>
      </c>
      <c r="U17" s="51" t="s">
        <v>12</v>
      </c>
      <c r="V17" s="51" t="s">
        <v>12</v>
      </c>
      <c r="W17" s="51" t="s">
        <v>12</v>
      </c>
      <c r="X17" s="51" t="s">
        <v>12</v>
      </c>
      <c r="Y17" s="51" t="s">
        <v>12</v>
      </c>
      <c r="Z17" s="51" t="s">
        <v>12</v>
      </c>
      <c r="AA17" s="51" t="s">
        <v>12</v>
      </c>
      <c r="AB17" s="51" t="s">
        <v>12</v>
      </c>
      <c r="AC17" s="87" t="s">
        <v>18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</row>
    <row r="18" spans="1:87" ht="12.95" customHeight="1" thickTop="1" thickBot="1" x14ac:dyDescent="0.25">
      <c r="A18" s="9"/>
      <c r="B18" s="9"/>
      <c r="C18" s="78"/>
      <c r="D18" s="78"/>
      <c r="E18" s="78"/>
      <c r="F18" s="78"/>
      <c r="G18" s="14"/>
      <c r="H18" s="27" t="s">
        <v>99</v>
      </c>
      <c r="I18" s="26"/>
      <c r="J18" s="25" t="s">
        <v>80</v>
      </c>
      <c r="K18" s="24">
        <v>2</v>
      </c>
      <c r="L18" s="23">
        <v>104</v>
      </c>
      <c r="M18" s="22">
        <f t="shared" si="4"/>
        <v>208</v>
      </c>
      <c r="N18" s="10"/>
      <c r="O18" s="80"/>
      <c r="P18" s="4" t="s">
        <v>2</v>
      </c>
      <c r="Q18" s="136">
        <v>0</v>
      </c>
      <c r="R18" s="136"/>
      <c r="S18" s="146"/>
      <c r="T18" s="146"/>
      <c r="U18" s="137"/>
      <c r="V18" s="137"/>
      <c r="W18" s="137"/>
      <c r="X18" s="137"/>
      <c r="Y18" s="137"/>
      <c r="Z18" s="137"/>
      <c r="AA18" s="137"/>
      <c r="AB18" s="138"/>
      <c r="AC18" s="64">
        <f t="shared" ref="AC18:AC23" si="6">SUM(Q18:AB18)</f>
        <v>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</row>
    <row r="19" spans="1:87" ht="12.95" customHeight="1" thickTop="1" thickBot="1" x14ac:dyDescent="0.25">
      <c r="A19" s="9"/>
      <c r="B19" s="9"/>
      <c r="C19" s="41" t="s">
        <v>29</v>
      </c>
      <c r="D19" s="40" t="s">
        <v>12</v>
      </c>
      <c r="E19" s="40" t="s">
        <v>11</v>
      </c>
      <c r="F19" s="40" t="s">
        <v>10</v>
      </c>
      <c r="G19" s="14"/>
      <c r="H19" s="27" t="s">
        <v>81</v>
      </c>
      <c r="I19" s="26"/>
      <c r="J19" s="25">
        <v>1</v>
      </c>
      <c r="K19" s="24">
        <v>1</v>
      </c>
      <c r="L19" s="23">
        <v>182.4</v>
      </c>
      <c r="M19" s="22">
        <v>182.4</v>
      </c>
      <c r="N19" s="10"/>
      <c r="O19" s="2"/>
      <c r="P19" s="46" t="s">
        <v>2</v>
      </c>
      <c r="Q19" s="139"/>
      <c r="R19" s="139"/>
      <c r="S19" s="151"/>
      <c r="T19" s="151"/>
      <c r="U19" s="140"/>
      <c r="V19" s="140"/>
      <c r="W19" s="140"/>
      <c r="X19" s="140"/>
      <c r="Y19" s="140"/>
      <c r="Z19" s="140"/>
      <c r="AA19" s="140"/>
      <c r="AB19" s="141"/>
      <c r="AC19" s="79">
        <f t="shared" si="6"/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</row>
    <row r="20" spans="1:87" ht="12.95" customHeight="1" thickTop="1" x14ac:dyDescent="0.2">
      <c r="A20" s="9"/>
      <c r="B20" s="9"/>
      <c r="C20" s="22" t="s">
        <v>63</v>
      </c>
      <c r="D20" s="25"/>
      <c r="E20" s="22"/>
      <c r="F20" s="74"/>
      <c r="G20" s="14"/>
      <c r="H20" s="27" t="s">
        <v>82</v>
      </c>
      <c r="I20" s="26"/>
      <c r="J20" s="25">
        <v>1</v>
      </c>
      <c r="K20" s="24">
        <v>1000</v>
      </c>
      <c r="L20" s="23">
        <v>3.1E-2</v>
      </c>
      <c r="M20" s="22">
        <f t="shared" si="4"/>
        <v>31</v>
      </c>
      <c r="N20" s="10"/>
      <c r="O20" s="2"/>
      <c r="P20" s="46" t="s">
        <v>2</v>
      </c>
      <c r="Q20" s="139"/>
      <c r="R20" s="139"/>
      <c r="S20" s="151"/>
      <c r="T20" s="151"/>
      <c r="U20" s="140"/>
      <c r="V20" s="140"/>
      <c r="W20" s="140"/>
      <c r="X20" s="140"/>
      <c r="Y20" s="140"/>
      <c r="Z20" s="140"/>
      <c r="AA20" s="140"/>
      <c r="AB20" s="141"/>
      <c r="AC20" s="79">
        <f t="shared" si="6"/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</row>
    <row r="21" spans="1:87" ht="12.95" customHeight="1" x14ac:dyDescent="0.2">
      <c r="A21" s="9"/>
      <c r="B21" s="9"/>
      <c r="C21" s="22" t="s">
        <v>64</v>
      </c>
      <c r="D21" s="25"/>
      <c r="E21" s="22"/>
      <c r="F21" s="74">
        <v>1400</v>
      </c>
      <c r="G21" s="14"/>
      <c r="H21" s="27" t="s">
        <v>83</v>
      </c>
      <c r="I21" s="26"/>
      <c r="J21" s="25">
        <v>1</v>
      </c>
      <c r="K21" s="24">
        <v>1</v>
      </c>
      <c r="L21" s="23">
        <v>66</v>
      </c>
      <c r="M21" s="22">
        <f t="shared" si="4"/>
        <v>66</v>
      </c>
      <c r="N21" s="10"/>
      <c r="O21" s="2"/>
      <c r="P21" s="46" t="s">
        <v>2</v>
      </c>
      <c r="Q21" s="139"/>
      <c r="R21" s="139"/>
      <c r="S21" s="151"/>
      <c r="T21" s="151"/>
      <c r="U21" s="140"/>
      <c r="V21" s="140"/>
      <c r="W21" s="140"/>
      <c r="X21" s="140"/>
      <c r="Y21" s="140"/>
      <c r="Z21" s="140"/>
      <c r="AA21" s="140"/>
      <c r="AB21" s="141"/>
      <c r="AC21" s="79">
        <f t="shared" si="6"/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</row>
    <row r="22" spans="1:87" ht="12.95" customHeight="1" x14ac:dyDescent="0.2">
      <c r="A22" s="9"/>
      <c r="B22" s="9"/>
      <c r="C22" s="22" t="s">
        <v>65</v>
      </c>
      <c r="D22" s="25"/>
      <c r="E22" s="22"/>
      <c r="F22" s="74">
        <f t="shared" ref="F22:F26" si="7">D22*E22</f>
        <v>0</v>
      </c>
      <c r="G22" s="14"/>
      <c r="H22" s="27" t="s">
        <v>84</v>
      </c>
      <c r="I22" s="26"/>
      <c r="J22" s="25">
        <v>1</v>
      </c>
      <c r="K22" s="24">
        <v>3</v>
      </c>
      <c r="L22" s="23">
        <v>9.6620000000000008</v>
      </c>
      <c r="M22" s="22">
        <f t="shared" si="4"/>
        <v>28.986000000000004</v>
      </c>
      <c r="N22" s="10"/>
      <c r="O22" s="2"/>
      <c r="P22" s="86"/>
      <c r="Q22" s="139"/>
      <c r="R22" s="139"/>
      <c r="S22" s="151"/>
      <c r="T22" s="151"/>
      <c r="U22" s="140"/>
      <c r="V22" s="140"/>
      <c r="W22" s="140"/>
      <c r="X22" s="140"/>
      <c r="Y22" s="140"/>
      <c r="Z22" s="140"/>
      <c r="AA22" s="140"/>
      <c r="AB22" s="141"/>
      <c r="AC22" s="79">
        <f t="shared" si="6"/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</row>
    <row r="23" spans="1:87" ht="12.95" customHeight="1" thickBot="1" x14ac:dyDescent="0.25">
      <c r="A23" s="9"/>
      <c r="B23" s="9"/>
      <c r="C23" s="22" t="s">
        <v>66</v>
      </c>
      <c r="D23" s="25"/>
      <c r="E23" s="22"/>
      <c r="F23" s="74">
        <f t="shared" si="7"/>
        <v>0</v>
      </c>
      <c r="G23" s="14"/>
      <c r="H23" s="27" t="s">
        <v>85</v>
      </c>
      <c r="I23" s="26"/>
      <c r="J23" s="25" t="s">
        <v>86</v>
      </c>
      <c r="K23" s="24">
        <v>25</v>
      </c>
      <c r="L23" s="23">
        <v>3.7440000000000002</v>
      </c>
      <c r="M23" s="22">
        <f t="shared" si="4"/>
        <v>93.600000000000009</v>
      </c>
      <c r="N23" s="10"/>
      <c r="O23" s="2"/>
      <c r="P23" s="77"/>
      <c r="Q23" s="139"/>
      <c r="R23" s="139"/>
      <c r="S23" s="151"/>
      <c r="T23" s="151"/>
      <c r="U23" s="140"/>
      <c r="V23" s="140"/>
      <c r="W23" s="140"/>
      <c r="X23" s="140"/>
      <c r="Y23" s="140"/>
      <c r="Z23" s="140"/>
      <c r="AA23" s="140"/>
      <c r="AB23" s="141"/>
      <c r="AC23" s="59">
        <f t="shared" si="6"/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</row>
    <row r="24" spans="1:87" ht="12.95" customHeight="1" thickBot="1" x14ac:dyDescent="0.25">
      <c r="A24" s="9"/>
      <c r="B24" s="9"/>
      <c r="C24" s="22" t="s">
        <v>67</v>
      </c>
      <c r="D24" s="25"/>
      <c r="E24" s="22"/>
      <c r="F24" s="74">
        <f t="shared" si="7"/>
        <v>0</v>
      </c>
      <c r="G24" s="14"/>
      <c r="H24" s="27" t="s">
        <v>87</v>
      </c>
      <c r="I24" s="26"/>
      <c r="J24" s="25" t="s">
        <v>60</v>
      </c>
      <c r="K24" s="24">
        <v>300</v>
      </c>
      <c r="L24" s="23">
        <v>3.2616000000000001</v>
      </c>
      <c r="M24" s="22">
        <f t="shared" si="4"/>
        <v>978.48</v>
      </c>
      <c r="N24" s="10"/>
      <c r="O24" s="2"/>
      <c r="P24" s="85"/>
      <c r="Q24" s="149"/>
      <c r="R24" s="149"/>
      <c r="S24" s="150"/>
      <c r="T24" s="150"/>
      <c r="U24" s="148"/>
      <c r="V24" s="148"/>
      <c r="W24" s="148"/>
      <c r="X24" s="148"/>
      <c r="Y24" s="148"/>
      <c r="Z24" s="148"/>
      <c r="AA24" s="148"/>
      <c r="AB24" s="148"/>
      <c r="AC24" s="69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</row>
    <row r="25" spans="1:87" ht="12.95" customHeight="1" thickTop="1" thickBot="1" x14ac:dyDescent="0.25">
      <c r="A25" s="9"/>
      <c r="B25" s="9"/>
      <c r="C25" s="22"/>
      <c r="D25" s="25"/>
      <c r="E25" s="22"/>
      <c r="F25" s="74"/>
      <c r="G25" s="14"/>
      <c r="H25" s="27" t="s">
        <v>88</v>
      </c>
      <c r="I25" s="26"/>
      <c r="J25" s="25" t="s">
        <v>60</v>
      </c>
      <c r="K25" s="24">
        <v>300</v>
      </c>
      <c r="L25" s="23">
        <v>2.6745000000000001</v>
      </c>
      <c r="M25" s="22">
        <f t="shared" si="4"/>
        <v>802.35</v>
      </c>
      <c r="N25" s="10"/>
      <c r="O25" s="2"/>
      <c r="P25" s="52" t="s">
        <v>26</v>
      </c>
      <c r="Q25" s="51" t="s">
        <v>12</v>
      </c>
      <c r="R25" s="51" t="s">
        <v>12</v>
      </c>
      <c r="S25" s="51" t="s">
        <v>12</v>
      </c>
      <c r="T25" s="51" t="s">
        <v>12</v>
      </c>
      <c r="U25" s="51" t="s">
        <v>12</v>
      </c>
      <c r="V25" s="51" t="s">
        <v>12</v>
      </c>
      <c r="W25" s="51" t="s">
        <v>12</v>
      </c>
      <c r="X25" s="51" t="s">
        <v>12</v>
      </c>
      <c r="Y25" s="51" t="s">
        <v>12</v>
      </c>
      <c r="Z25" s="51" t="s">
        <v>12</v>
      </c>
      <c r="AA25" s="51" t="s">
        <v>12</v>
      </c>
      <c r="AB25" s="51" t="s">
        <v>12</v>
      </c>
      <c r="AC25" s="75" t="s">
        <v>18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</row>
    <row r="26" spans="1:87" ht="12.95" customHeight="1" thickTop="1" thickBot="1" x14ac:dyDescent="0.25">
      <c r="A26" s="9"/>
      <c r="B26" s="9"/>
      <c r="C26" s="17" t="str">
        <f>P21</f>
        <v xml:space="preserve"> </v>
      </c>
      <c r="D26" s="19"/>
      <c r="E26" s="17"/>
      <c r="F26" s="70">
        <f t="shared" si="7"/>
        <v>0</v>
      </c>
      <c r="G26" s="14"/>
      <c r="H26" s="27" t="s">
        <v>89</v>
      </c>
      <c r="I26" s="26"/>
      <c r="J26" s="25" t="s">
        <v>60</v>
      </c>
      <c r="K26" s="24">
        <v>132</v>
      </c>
      <c r="L26" s="23">
        <v>1.7687999999999999</v>
      </c>
      <c r="M26" s="22">
        <f t="shared" si="4"/>
        <v>233.48159999999999</v>
      </c>
      <c r="N26" s="10"/>
      <c r="O26" s="2"/>
      <c r="P26" s="84" t="s">
        <v>2</v>
      </c>
      <c r="Q26" s="136"/>
      <c r="R26" s="136"/>
      <c r="S26" s="146"/>
      <c r="T26" s="146"/>
      <c r="U26" s="137"/>
      <c r="V26" s="137"/>
      <c r="W26" s="137"/>
      <c r="X26" s="137"/>
      <c r="Y26" s="137"/>
      <c r="Z26" s="137"/>
      <c r="AA26" s="137"/>
      <c r="AB26" s="138"/>
      <c r="AC26" s="64">
        <f>SUM(Q26:AB26)</f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</row>
    <row r="27" spans="1:87" ht="12.95" customHeight="1" thickTop="1" x14ac:dyDescent="0.2">
      <c r="A27" s="9"/>
      <c r="B27" s="9"/>
      <c r="C27" s="27"/>
      <c r="D27" s="83"/>
      <c r="E27" s="33" t="s">
        <v>28</v>
      </c>
      <c r="F27" s="68">
        <f>SUM(F20:F26)</f>
        <v>1400</v>
      </c>
      <c r="G27" s="14"/>
      <c r="H27" s="27" t="s">
        <v>90</v>
      </c>
      <c r="I27" s="26"/>
      <c r="J27" s="25" t="s">
        <v>60</v>
      </c>
      <c r="K27" s="24">
        <v>111</v>
      </c>
      <c r="L27" s="23">
        <v>1.6311</v>
      </c>
      <c r="M27" s="22">
        <f t="shared" si="4"/>
        <v>181.0521</v>
      </c>
      <c r="N27" s="10"/>
      <c r="O27" s="2"/>
      <c r="P27" s="82" t="s">
        <v>2</v>
      </c>
      <c r="Q27" s="139"/>
      <c r="R27" s="139"/>
      <c r="S27" s="151"/>
      <c r="T27" s="151"/>
      <c r="U27" s="140"/>
      <c r="V27" s="140"/>
      <c r="W27" s="140"/>
      <c r="X27" s="140"/>
      <c r="Y27" s="140"/>
      <c r="Z27" s="140"/>
      <c r="AA27" s="140"/>
      <c r="AB27" s="141"/>
      <c r="AC27" s="79">
        <f>SUM(Q27:AB27)</f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</row>
    <row r="28" spans="1:87" ht="12.95" customHeight="1" thickBot="1" x14ac:dyDescent="0.25">
      <c r="A28" s="9"/>
      <c r="B28" s="9"/>
      <c r="C28" s="31"/>
      <c r="D28" s="62"/>
      <c r="E28" s="61" t="s">
        <v>15</v>
      </c>
      <c r="F28" s="70">
        <f>F27*0.15+(F27*1.15*0.05)</f>
        <v>290.5</v>
      </c>
      <c r="G28" s="14"/>
      <c r="H28" s="27" t="s">
        <v>91</v>
      </c>
      <c r="I28" s="26"/>
      <c r="J28" s="25" t="s">
        <v>60</v>
      </c>
      <c r="K28" s="24">
        <v>132</v>
      </c>
      <c r="L28" s="23">
        <v>1.4966999999999999</v>
      </c>
      <c r="M28" s="22">
        <f t="shared" si="4"/>
        <v>197.56439999999998</v>
      </c>
      <c r="N28" s="10"/>
      <c r="O28" s="2"/>
      <c r="P28" s="82" t="s">
        <v>2</v>
      </c>
      <c r="Q28" s="139"/>
      <c r="R28" s="139"/>
      <c r="S28" s="151"/>
      <c r="T28" s="151"/>
      <c r="U28" s="140"/>
      <c r="V28" s="140"/>
      <c r="W28" s="140"/>
      <c r="X28" s="140"/>
      <c r="Y28" s="140"/>
      <c r="Z28" s="140"/>
      <c r="AA28" s="140"/>
      <c r="AB28" s="141"/>
      <c r="AC28" s="79">
        <f>SUM(Q28:AB28)</f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</row>
    <row r="29" spans="1:87" ht="12.95" customHeight="1" thickTop="1" thickBot="1" x14ac:dyDescent="0.25">
      <c r="A29" s="9"/>
      <c r="B29" s="9"/>
      <c r="C29" s="13" t="s">
        <v>27</v>
      </c>
      <c r="D29" s="12"/>
      <c r="E29" s="12"/>
      <c r="F29" s="81">
        <f>SUM(F27:F28)</f>
        <v>1690.5</v>
      </c>
      <c r="G29" s="14"/>
      <c r="H29" s="27" t="s">
        <v>93</v>
      </c>
      <c r="I29" s="26"/>
      <c r="J29" s="25">
        <v>1</v>
      </c>
      <c r="K29" s="24">
        <v>10</v>
      </c>
      <c r="L29" s="23">
        <v>19.224799999999998</v>
      </c>
      <c r="M29" s="22">
        <f t="shared" si="4"/>
        <v>192.24799999999999</v>
      </c>
      <c r="N29" s="10"/>
      <c r="O29" s="80"/>
      <c r="P29" s="77"/>
      <c r="Q29" s="139"/>
      <c r="R29" s="139"/>
      <c r="S29" s="151"/>
      <c r="T29" s="151"/>
      <c r="U29" s="140"/>
      <c r="V29" s="140"/>
      <c r="W29" s="140"/>
      <c r="X29" s="140"/>
      <c r="Y29" s="140"/>
      <c r="Z29" s="140"/>
      <c r="AA29" s="140"/>
      <c r="AB29" s="141"/>
      <c r="AC29" s="79">
        <f>SUM(Q29:AB29)</f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</row>
    <row r="30" spans="1:87" ht="12.95" customHeight="1" thickTop="1" thickBot="1" x14ac:dyDescent="0.25">
      <c r="A30" s="9"/>
      <c r="B30" s="9"/>
      <c r="C30" s="78"/>
      <c r="D30" s="78"/>
      <c r="E30" s="78"/>
      <c r="F30" s="78"/>
      <c r="G30" s="14"/>
      <c r="H30" s="27" t="s">
        <v>92</v>
      </c>
      <c r="I30" s="26"/>
      <c r="J30" s="25">
        <v>1</v>
      </c>
      <c r="K30" s="24">
        <v>30</v>
      </c>
      <c r="L30" s="23">
        <v>12.6091</v>
      </c>
      <c r="M30" s="22">
        <f t="shared" si="4"/>
        <v>378.27299999999997</v>
      </c>
      <c r="N30" s="10"/>
      <c r="O30" s="2"/>
      <c r="P30" s="77"/>
      <c r="Q30" s="139"/>
      <c r="R30" s="139"/>
      <c r="S30" s="151"/>
      <c r="T30" s="151"/>
      <c r="U30" s="140"/>
      <c r="V30" s="140"/>
      <c r="W30" s="140"/>
      <c r="X30" s="140"/>
      <c r="Y30" s="140"/>
      <c r="Z30" s="140"/>
      <c r="AA30" s="140"/>
      <c r="AB30" s="141"/>
      <c r="AC30" s="59">
        <f>SUM(Q30:AB30)</f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</row>
    <row r="31" spans="1:87" ht="12.95" customHeight="1" thickTop="1" thickBot="1" x14ac:dyDescent="0.25">
      <c r="A31" s="9"/>
      <c r="B31" s="9"/>
      <c r="C31" s="13" t="s">
        <v>26</v>
      </c>
      <c r="D31" s="12"/>
      <c r="E31" s="12"/>
      <c r="F31" s="76"/>
      <c r="G31" s="14"/>
      <c r="H31" s="27" t="s">
        <v>94</v>
      </c>
      <c r="I31" s="26"/>
      <c r="J31" s="25">
        <v>1</v>
      </c>
      <c r="K31" s="24">
        <v>14</v>
      </c>
      <c r="L31" s="23">
        <v>8.2081</v>
      </c>
      <c r="M31" s="22">
        <f t="shared" si="4"/>
        <v>114.9134</v>
      </c>
      <c r="N31" s="10"/>
      <c r="O31" s="2"/>
      <c r="P31" s="55"/>
      <c r="Q31" s="148"/>
      <c r="R31" s="149"/>
      <c r="S31" s="150"/>
      <c r="T31" s="150"/>
      <c r="U31" s="148"/>
      <c r="V31" s="148"/>
      <c r="W31" s="148"/>
      <c r="X31" s="148"/>
      <c r="Y31" s="148"/>
      <c r="Z31" s="148"/>
      <c r="AA31" s="148"/>
      <c r="AB31" s="148"/>
      <c r="AC31" s="69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1:87" ht="12.95" customHeight="1" thickTop="1" thickBot="1" x14ac:dyDescent="0.25">
      <c r="A32" s="9"/>
      <c r="B32" s="9"/>
      <c r="C32" s="22"/>
      <c r="D32" s="22">
        <f>(AC26)</f>
        <v>0</v>
      </c>
      <c r="E32" s="22"/>
      <c r="F32" s="74">
        <f>D32*E32</f>
        <v>0</v>
      </c>
      <c r="G32" s="14"/>
      <c r="H32" s="27" t="s">
        <v>95</v>
      </c>
      <c r="I32" s="26"/>
      <c r="J32" s="25">
        <v>1</v>
      </c>
      <c r="K32" s="24">
        <v>12</v>
      </c>
      <c r="L32" s="23">
        <v>6.3438999999999997</v>
      </c>
      <c r="M32" s="22">
        <f t="shared" si="4"/>
        <v>76.126800000000003</v>
      </c>
      <c r="N32" s="10"/>
      <c r="O32" s="2"/>
      <c r="P32" s="52" t="s">
        <v>20</v>
      </c>
      <c r="Q32" s="51" t="s">
        <v>12</v>
      </c>
      <c r="R32" s="51" t="s">
        <v>12</v>
      </c>
      <c r="S32" s="51" t="s">
        <v>12</v>
      </c>
      <c r="T32" s="51" t="s">
        <v>12</v>
      </c>
      <c r="U32" s="51" t="s">
        <v>12</v>
      </c>
      <c r="V32" s="51" t="s">
        <v>12</v>
      </c>
      <c r="W32" s="51" t="s">
        <v>12</v>
      </c>
      <c r="X32" s="51" t="s">
        <v>12</v>
      </c>
      <c r="Y32" s="51" t="s">
        <v>12</v>
      </c>
      <c r="Z32" s="51" t="s">
        <v>12</v>
      </c>
      <c r="AA32" s="51" t="s">
        <v>12</v>
      </c>
      <c r="AB32" s="51" t="s">
        <v>12</v>
      </c>
      <c r="AC32" s="75" t="s">
        <v>18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1:87" ht="12.95" customHeight="1" thickTop="1" x14ac:dyDescent="0.2">
      <c r="A33" s="9"/>
      <c r="B33" s="9"/>
      <c r="C33" s="22" t="str">
        <f>(P28)</f>
        <v xml:space="preserve"> </v>
      </c>
      <c r="D33" s="22">
        <f>(AC27)</f>
        <v>0</v>
      </c>
      <c r="E33" s="22"/>
      <c r="F33" s="74">
        <f>D33*E33</f>
        <v>0</v>
      </c>
      <c r="G33" s="14"/>
      <c r="H33" s="27" t="s">
        <v>96</v>
      </c>
      <c r="I33" s="26"/>
      <c r="J33" s="25">
        <v>1</v>
      </c>
      <c r="K33" s="24">
        <v>10</v>
      </c>
      <c r="L33" s="23">
        <v>6.3186999999999998</v>
      </c>
      <c r="M33" s="22">
        <f t="shared" si="4"/>
        <v>63.186999999999998</v>
      </c>
      <c r="N33" s="10"/>
      <c r="O33" s="2"/>
      <c r="P33" s="4" t="s">
        <v>17</v>
      </c>
      <c r="Q33" s="146"/>
      <c r="R33" s="136"/>
      <c r="S33" s="146"/>
      <c r="T33" s="146"/>
      <c r="U33" s="137"/>
      <c r="V33" s="137"/>
      <c r="W33" s="137"/>
      <c r="X33" s="137"/>
      <c r="Y33" s="137"/>
      <c r="Z33" s="137"/>
      <c r="AA33" s="137"/>
      <c r="AB33" s="138"/>
      <c r="AC33" s="64">
        <f>SUM(Q33:AB33)</f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1:87" ht="12.95" customHeight="1" x14ac:dyDescent="0.2">
      <c r="A34" s="9"/>
      <c r="B34" s="9"/>
      <c r="C34" s="22">
        <f>(P29)</f>
        <v>0</v>
      </c>
      <c r="D34" s="22">
        <f>(AC28)</f>
        <v>0</v>
      </c>
      <c r="E34" s="22"/>
      <c r="F34" s="74">
        <f>D34*E34</f>
        <v>0</v>
      </c>
      <c r="G34" s="14"/>
      <c r="H34" s="27" t="s">
        <v>97</v>
      </c>
      <c r="I34" s="26"/>
      <c r="J34" s="25">
        <v>1</v>
      </c>
      <c r="K34" s="24">
        <v>2000</v>
      </c>
      <c r="L34" s="23">
        <v>2.4E-2</v>
      </c>
      <c r="M34" s="22">
        <f t="shared" si="4"/>
        <v>48</v>
      </c>
      <c r="N34" s="10"/>
      <c r="O34" s="2"/>
      <c r="P34" s="46" t="s">
        <v>16</v>
      </c>
      <c r="Q34" s="151" t="s">
        <v>2</v>
      </c>
      <c r="R34" s="139"/>
      <c r="S34" s="151"/>
      <c r="T34" s="151"/>
      <c r="U34" s="140"/>
      <c r="V34" s="140"/>
      <c r="W34" s="140"/>
      <c r="X34" s="140"/>
      <c r="Y34" s="140"/>
      <c r="Z34" s="140"/>
      <c r="AA34" s="140"/>
      <c r="AB34" s="141"/>
      <c r="AC34" s="73">
        <f>SUM(Q34:AB34)</f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</row>
    <row r="35" spans="1:87" ht="12.95" customHeight="1" thickBot="1" x14ac:dyDescent="0.25">
      <c r="A35" s="9"/>
      <c r="B35" s="9"/>
      <c r="C35" s="72"/>
      <c r="D35" s="72">
        <f>(AC29)</f>
        <v>0</v>
      </c>
      <c r="E35" s="72"/>
      <c r="F35" s="71"/>
      <c r="G35" s="14"/>
      <c r="H35" s="27" t="s">
        <v>98</v>
      </c>
      <c r="I35" s="26"/>
      <c r="J35" s="25">
        <v>1</v>
      </c>
      <c r="K35" s="24">
        <v>12</v>
      </c>
      <c r="L35" s="23">
        <v>4.3495999999999997</v>
      </c>
      <c r="M35" s="22">
        <v>52.2</v>
      </c>
      <c r="N35" s="10"/>
      <c r="O35" s="2"/>
      <c r="P35" s="46" t="s">
        <v>25</v>
      </c>
      <c r="Q35" s="151" t="s">
        <v>2</v>
      </c>
      <c r="R35" s="139"/>
      <c r="S35" s="151"/>
      <c r="T35" s="151"/>
      <c r="U35" s="140"/>
      <c r="V35" s="140"/>
      <c r="W35" s="140"/>
      <c r="X35" s="140"/>
      <c r="Y35" s="140"/>
      <c r="Z35" s="140"/>
      <c r="AA35" s="140"/>
      <c r="AB35" s="141"/>
      <c r="AC35" s="59">
        <f>SUM(Q35:AB35)</f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</row>
    <row r="36" spans="1:87" ht="12.95" customHeight="1" thickBot="1" x14ac:dyDescent="0.25">
      <c r="A36" s="9"/>
      <c r="B36" s="9"/>
      <c r="C36" s="17">
        <f>(P30)</f>
        <v>0</v>
      </c>
      <c r="D36" s="17">
        <f>(AC30)</f>
        <v>0</v>
      </c>
      <c r="E36" s="17"/>
      <c r="F36" s="70">
        <f>D36*E36</f>
        <v>0</v>
      </c>
      <c r="G36" s="14"/>
      <c r="H36" s="27" t="s">
        <v>100</v>
      </c>
      <c r="I36" s="26"/>
      <c r="J36" s="25"/>
      <c r="K36" s="24">
        <f t="shared" ref="K36:K39" si="8">SUM(AC72)</f>
        <v>0</v>
      </c>
      <c r="L36" s="23"/>
      <c r="M36" s="22">
        <f t="shared" si="4"/>
        <v>0</v>
      </c>
      <c r="N36" s="10"/>
      <c r="O36" s="2"/>
      <c r="P36" s="55"/>
      <c r="Q36" s="148"/>
      <c r="R36" s="149"/>
      <c r="S36" s="150"/>
      <c r="T36" s="150"/>
      <c r="U36" s="148"/>
      <c r="V36" s="148"/>
      <c r="W36" s="148"/>
      <c r="X36" s="148"/>
      <c r="Y36" s="148"/>
      <c r="Z36" s="148"/>
      <c r="AA36" s="148"/>
      <c r="AB36" s="148"/>
      <c r="AC36" s="69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</row>
    <row r="37" spans="1:87" ht="12.95" customHeight="1" thickTop="1" thickBot="1" x14ac:dyDescent="0.25">
      <c r="A37" s="9"/>
      <c r="B37" s="9"/>
      <c r="C37" s="27"/>
      <c r="D37" s="26"/>
      <c r="E37" s="33" t="s">
        <v>24</v>
      </c>
      <c r="F37" s="68">
        <f>SUM(F31:F36)</f>
        <v>0</v>
      </c>
      <c r="G37" s="14"/>
      <c r="H37" s="27"/>
      <c r="I37" s="26"/>
      <c r="J37" s="25"/>
      <c r="K37" s="24">
        <f>SUM(AC73)</f>
        <v>0</v>
      </c>
      <c r="L37" s="23"/>
      <c r="M37" s="22">
        <f t="shared" si="4"/>
        <v>0</v>
      </c>
      <c r="N37" s="10"/>
      <c r="O37" s="2"/>
      <c r="P37" s="52" t="s">
        <v>13</v>
      </c>
      <c r="Q37" s="51" t="s">
        <v>12</v>
      </c>
      <c r="R37" s="51" t="s">
        <v>12</v>
      </c>
      <c r="S37" s="51" t="s">
        <v>12</v>
      </c>
      <c r="T37" s="51" t="s">
        <v>12</v>
      </c>
      <c r="U37" s="51" t="s">
        <v>12</v>
      </c>
      <c r="V37" s="51" t="s">
        <v>12</v>
      </c>
      <c r="W37" s="51" t="s">
        <v>12</v>
      </c>
      <c r="X37" s="51" t="s">
        <v>12</v>
      </c>
      <c r="Y37" s="51" t="s">
        <v>12</v>
      </c>
      <c r="Z37" s="51" t="s">
        <v>12</v>
      </c>
      <c r="AA37" s="51" t="s">
        <v>12</v>
      </c>
      <c r="AB37" s="51" t="s">
        <v>12</v>
      </c>
      <c r="AC37" s="67" t="s">
        <v>18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</row>
    <row r="38" spans="1:87" ht="12.95" customHeight="1" thickTop="1" x14ac:dyDescent="0.2">
      <c r="A38" s="9"/>
      <c r="B38" s="9"/>
      <c r="C38" s="27"/>
      <c r="D38" s="26"/>
      <c r="E38" s="66" t="s">
        <v>15</v>
      </c>
      <c r="F38" s="65">
        <f>F37*0.15+(F37*1.15*0.05)</f>
        <v>0</v>
      </c>
      <c r="G38" s="14"/>
      <c r="H38" s="27"/>
      <c r="I38" s="26"/>
      <c r="J38" s="25"/>
      <c r="K38" s="24">
        <f t="shared" si="8"/>
        <v>0</v>
      </c>
      <c r="L38" s="23"/>
      <c r="M38" s="22">
        <f t="shared" si="4"/>
        <v>0</v>
      </c>
      <c r="N38" s="10"/>
      <c r="O38" s="2"/>
      <c r="P38" s="4" t="s">
        <v>9</v>
      </c>
      <c r="Q38" s="136"/>
      <c r="R38" s="137"/>
      <c r="S38" s="137"/>
      <c r="T38" s="137"/>
      <c r="U38" s="137"/>
      <c r="V38" s="137"/>
      <c r="W38" s="137"/>
      <c r="X38" s="137"/>
      <c r="Y38" s="137"/>
      <c r="Z38" s="137"/>
      <c r="AA38" s="137"/>
      <c r="AB38" s="138"/>
      <c r="AC38" s="64">
        <f>SUM(Q38:AB38)</f>
        <v>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</row>
    <row r="39" spans="1:87" ht="12.95" customHeight="1" thickBot="1" x14ac:dyDescent="0.25">
      <c r="A39" s="9"/>
      <c r="B39" s="9"/>
      <c r="C39" s="63"/>
      <c r="D39" s="62"/>
      <c r="E39" s="61" t="s">
        <v>23</v>
      </c>
      <c r="F39" s="60">
        <f>F15*0.02</f>
        <v>154.70000000000002</v>
      </c>
      <c r="G39" s="14"/>
      <c r="H39" s="27"/>
      <c r="I39" s="26"/>
      <c r="J39" s="25"/>
      <c r="K39" s="24">
        <f t="shared" si="8"/>
        <v>0</v>
      </c>
      <c r="L39" s="23"/>
      <c r="M39" s="22">
        <f t="shared" si="4"/>
        <v>0</v>
      </c>
      <c r="N39" s="10"/>
      <c r="O39" s="2"/>
      <c r="P39" s="46" t="s">
        <v>22</v>
      </c>
      <c r="Q39" s="139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1"/>
      <c r="AC39" s="59">
        <f>SUM(Q39:AB39)</f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</row>
    <row r="40" spans="1:87" ht="12.95" customHeight="1" thickTop="1" thickBot="1" x14ac:dyDescent="0.25">
      <c r="A40" s="9"/>
      <c r="B40" s="9"/>
      <c r="C40" s="13" t="s">
        <v>21</v>
      </c>
      <c r="D40" s="58"/>
      <c r="E40" s="58"/>
      <c r="F40" s="34">
        <f>SUM(F37:F39)</f>
        <v>154.70000000000002</v>
      </c>
      <c r="G40" s="14"/>
      <c r="H40" s="27"/>
      <c r="I40" s="26"/>
      <c r="J40" s="25"/>
      <c r="K40" s="24">
        <f t="shared" ref="K40:K58" si="9">SUM(AC76)</f>
        <v>0</v>
      </c>
      <c r="L40" s="23"/>
      <c r="M40" s="22">
        <f t="shared" ref="M40:M58" si="10">K40*L40</f>
        <v>0</v>
      </c>
      <c r="N40" s="10"/>
      <c r="O40" s="2"/>
      <c r="P40" s="57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56" t="s">
        <v>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</row>
    <row r="41" spans="1:87" ht="12.95" customHeight="1" thickTop="1" thickBot="1" x14ac:dyDescent="0.25">
      <c r="A41" s="9"/>
      <c r="B41" s="9"/>
      <c r="C41" s="14"/>
      <c r="D41" s="14"/>
      <c r="E41" s="14"/>
      <c r="F41" s="14"/>
      <c r="G41" s="14"/>
      <c r="H41" s="27"/>
      <c r="I41" s="26"/>
      <c r="J41" s="25"/>
      <c r="K41" s="24">
        <f t="shared" si="9"/>
        <v>0</v>
      </c>
      <c r="L41" s="23"/>
      <c r="M41" s="22">
        <f t="shared" si="10"/>
        <v>0</v>
      </c>
      <c r="N41" s="10"/>
      <c r="O41" s="2"/>
      <c r="P41" s="55"/>
      <c r="Q41" s="148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54" t="s">
        <v>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</row>
    <row r="42" spans="1:87" ht="12.95" customHeight="1" thickTop="1" thickBot="1" x14ac:dyDescent="0.25">
      <c r="A42" s="9"/>
      <c r="B42" s="9"/>
      <c r="C42" s="53" t="s">
        <v>20</v>
      </c>
      <c r="D42" s="40" t="s">
        <v>12</v>
      </c>
      <c r="E42" s="40" t="s">
        <v>11</v>
      </c>
      <c r="F42" s="40"/>
      <c r="G42" s="14"/>
      <c r="H42" s="27"/>
      <c r="I42" s="26"/>
      <c r="J42" s="25"/>
      <c r="K42" s="24">
        <f t="shared" si="9"/>
        <v>0</v>
      </c>
      <c r="L42" s="23"/>
      <c r="M42" s="22">
        <f t="shared" si="10"/>
        <v>0</v>
      </c>
      <c r="N42" s="10"/>
      <c r="O42" s="2"/>
      <c r="P42" s="52" t="s">
        <v>19</v>
      </c>
      <c r="Q42" s="51" t="s">
        <v>12</v>
      </c>
      <c r="R42" s="51" t="s">
        <v>12</v>
      </c>
      <c r="S42" s="51" t="s">
        <v>12</v>
      </c>
      <c r="T42" s="51" t="s">
        <v>12</v>
      </c>
      <c r="U42" s="51" t="s">
        <v>12</v>
      </c>
      <c r="V42" s="51" t="s">
        <v>12</v>
      </c>
      <c r="W42" s="51" t="s">
        <v>12</v>
      </c>
      <c r="X42" s="51" t="s">
        <v>12</v>
      </c>
      <c r="Y42" s="51" t="s">
        <v>12</v>
      </c>
      <c r="Z42" s="51" t="s">
        <v>12</v>
      </c>
      <c r="AA42" s="51" t="s">
        <v>12</v>
      </c>
      <c r="AB42" s="51" t="s">
        <v>12</v>
      </c>
      <c r="AC42" s="50" t="s">
        <v>18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</row>
    <row r="43" spans="1:87" ht="12.95" customHeight="1" thickTop="1" x14ac:dyDescent="0.2">
      <c r="A43" s="9"/>
      <c r="B43" s="9"/>
      <c r="C43" s="22"/>
      <c r="D43" s="44"/>
      <c r="E43" s="22"/>
      <c r="F43" s="22">
        <f>(D43*E43)</f>
        <v>0</v>
      </c>
      <c r="G43" s="14"/>
      <c r="H43" s="27"/>
      <c r="I43" s="26"/>
      <c r="J43" s="25"/>
      <c r="K43" s="24">
        <f t="shared" si="9"/>
        <v>0</v>
      </c>
      <c r="L43" s="23"/>
      <c r="M43" s="22">
        <f t="shared" si="10"/>
        <v>0</v>
      </c>
      <c r="N43" s="10"/>
      <c r="O43" s="2"/>
      <c r="P43" s="49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7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</row>
    <row r="44" spans="1:87" ht="12.95" customHeight="1" x14ac:dyDescent="0.2">
      <c r="A44" s="9"/>
      <c r="B44" s="9"/>
      <c r="C44" s="22"/>
      <c r="D44" s="44"/>
      <c r="E44" s="22"/>
      <c r="F44" s="22">
        <f>(D44*E44)</f>
        <v>0</v>
      </c>
      <c r="G44" s="14"/>
      <c r="H44" s="27"/>
      <c r="I44" s="26"/>
      <c r="J44" s="25"/>
      <c r="K44" s="24">
        <f t="shared" si="9"/>
        <v>0</v>
      </c>
      <c r="L44" s="23"/>
      <c r="M44" s="22">
        <f t="shared" si="10"/>
        <v>0</v>
      </c>
      <c r="N44" s="10"/>
      <c r="O44" s="2"/>
      <c r="P44" s="46" t="str">
        <f t="shared" ref="P44:P75" si="11">H8</f>
        <v>Silicone Cloth</v>
      </c>
      <c r="Q44" s="140"/>
      <c r="R44" s="139"/>
      <c r="S44" s="151"/>
      <c r="T44" s="151"/>
      <c r="U44" s="140"/>
      <c r="V44" s="140"/>
      <c r="W44" s="140"/>
      <c r="X44" s="140"/>
      <c r="Y44" s="140"/>
      <c r="Z44" s="140"/>
      <c r="AA44" s="140"/>
      <c r="AB44" s="141"/>
      <c r="AC44" s="45">
        <f t="shared" ref="AC44:AC75" si="12">SUM(Q44:AB44)</f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</row>
    <row r="45" spans="1:87" ht="12.95" customHeight="1" x14ac:dyDescent="0.2">
      <c r="A45" s="9"/>
      <c r="B45" s="9"/>
      <c r="C45" s="22"/>
      <c r="D45" s="44"/>
      <c r="E45" s="22"/>
      <c r="F45" s="22">
        <f>(D45*E45)</f>
        <v>0</v>
      </c>
      <c r="G45" s="14"/>
      <c r="H45" s="27"/>
      <c r="I45" s="26"/>
      <c r="J45" s="25"/>
      <c r="K45" s="24">
        <f t="shared" si="9"/>
        <v>0</v>
      </c>
      <c r="L45" s="23"/>
      <c r="M45" s="22">
        <f t="shared" si="10"/>
        <v>0</v>
      </c>
      <c r="N45" s="10"/>
      <c r="O45" s="2"/>
      <c r="P45" s="4" t="str">
        <f t="shared" si="11"/>
        <v>1" Temp Mat</v>
      </c>
      <c r="Q45" s="140"/>
      <c r="R45" s="139"/>
      <c r="S45" s="151"/>
      <c r="T45" s="151"/>
      <c r="U45" s="140"/>
      <c r="V45" s="140"/>
      <c r="W45" s="140"/>
      <c r="X45" s="140"/>
      <c r="Y45" s="140"/>
      <c r="Z45" s="140"/>
      <c r="AA45" s="140"/>
      <c r="AB45" s="141"/>
      <c r="AC45" s="5">
        <f t="shared" si="12"/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</row>
    <row r="46" spans="1:87" ht="12.95" customHeight="1" thickBot="1" x14ac:dyDescent="0.25">
      <c r="A46" s="9"/>
      <c r="B46" s="9"/>
      <c r="C46" s="42"/>
      <c r="D46" s="42"/>
      <c r="E46" s="43" t="s">
        <v>15</v>
      </c>
      <c r="F46" s="42">
        <f>(F43+F44+F45)*0.15+((F43+F44+F45)*1.15)*0.05</f>
        <v>0</v>
      </c>
      <c r="G46" s="14"/>
      <c r="H46" s="27"/>
      <c r="I46" s="26"/>
      <c r="J46" s="25"/>
      <c r="K46" s="24">
        <f t="shared" si="9"/>
        <v>0</v>
      </c>
      <c r="L46" s="23"/>
      <c r="M46" s="22">
        <f t="shared" si="10"/>
        <v>0</v>
      </c>
      <c r="N46" s="10"/>
      <c r="O46" s="2"/>
      <c r="P46" s="4" t="str">
        <f t="shared" si="11"/>
        <v>1" x 24" x 25 durablanket</v>
      </c>
      <c r="Q46" s="140"/>
      <c r="R46" s="139"/>
      <c r="S46" s="151"/>
      <c r="T46" s="151"/>
      <c r="U46" s="140"/>
      <c r="V46" s="140"/>
      <c r="W46" s="140"/>
      <c r="X46" s="140"/>
      <c r="Y46" s="140"/>
      <c r="Z46" s="140"/>
      <c r="AA46" s="140"/>
      <c r="AB46" s="141"/>
      <c r="AC46" s="5">
        <f t="shared" si="12"/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</row>
    <row r="47" spans="1:87" ht="12.95" customHeight="1" thickTop="1" thickBot="1" x14ac:dyDescent="0.25">
      <c r="A47" s="9"/>
      <c r="B47" s="9"/>
      <c r="C47" s="13" t="s">
        <v>14</v>
      </c>
      <c r="D47" s="12"/>
      <c r="E47" s="12"/>
      <c r="F47" s="37">
        <f>SUM(F43:F46)</f>
        <v>0</v>
      </c>
      <c r="G47" s="14"/>
      <c r="H47" s="27"/>
      <c r="I47" s="26"/>
      <c r="J47" s="25"/>
      <c r="K47" s="24">
        <f t="shared" si="9"/>
        <v>0</v>
      </c>
      <c r="L47" s="23"/>
      <c r="M47" s="22">
        <f t="shared" si="10"/>
        <v>0</v>
      </c>
      <c r="N47" s="10"/>
      <c r="O47" s="2"/>
      <c r="P47" s="4" t="str">
        <f t="shared" si="11"/>
        <v>Man 6 x 2 FGPC</v>
      </c>
      <c r="Q47" s="140"/>
      <c r="R47" s="139"/>
      <c r="S47" s="151"/>
      <c r="T47" s="151"/>
      <c r="U47" s="140"/>
      <c r="V47" s="140"/>
      <c r="W47" s="140"/>
      <c r="X47" s="140"/>
      <c r="Y47" s="140"/>
      <c r="Z47" s="140"/>
      <c r="AA47" s="140"/>
      <c r="AB47" s="141"/>
      <c r="AC47" s="5">
        <f t="shared" si="12"/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</row>
    <row r="48" spans="1:87" ht="12.95" customHeight="1" thickTop="1" x14ac:dyDescent="0.2">
      <c r="A48" s="9"/>
      <c r="B48" s="9"/>
      <c r="C48" s="14"/>
      <c r="D48" s="14"/>
      <c r="E48" s="14"/>
      <c r="F48" s="14"/>
      <c r="G48" s="14"/>
      <c r="H48" s="27"/>
      <c r="I48" s="26"/>
      <c r="J48" s="25"/>
      <c r="K48" s="24">
        <f t="shared" si="9"/>
        <v>0</v>
      </c>
      <c r="L48" s="23"/>
      <c r="M48" s="22">
        <f t="shared" si="10"/>
        <v>0</v>
      </c>
      <c r="N48" s="10"/>
      <c r="O48" s="2"/>
      <c r="P48" s="4" t="str">
        <f t="shared" si="11"/>
        <v>Man 4 x 2 FGPC</v>
      </c>
      <c r="Q48" s="140"/>
      <c r="R48" s="139"/>
      <c r="S48" s="151"/>
      <c r="T48" s="151"/>
      <c r="U48" s="140"/>
      <c r="V48" s="140"/>
      <c r="W48" s="140"/>
      <c r="X48" s="140"/>
      <c r="Y48" s="140"/>
      <c r="Z48" s="140"/>
      <c r="AA48" s="140"/>
      <c r="AB48" s="141"/>
      <c r="AC48" s="5">
        <f t="shared" si="12"/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</row>
    <row r="49" spans="1:87" ht="12.95" customHeight="1" thickBot="1" x14ac:dyDescent="0.25">
      <c r="A49" s="9"/>
      <c r="B49" s="9"/>
      <c r="C49" s="41" t="s">
        <v>13</v>
      </c>
      <c r="D49" s="40" t="s">
        <v>12</v>
      </c>
      <c r="E49" s="40" t="s">
        <v>11</v>
      </c>
      <c r="F49" s="40" t="s">
        <v>10</v>
      </c>
      <c r="G49" s="14"/>
      <c r="H49" s="27"/>
      <c r="I49" s="26"/>
      <c r="J49" s="25"/>
      <c r="K49" s="24">
        <f>SUM(AC85)</f>
        <v>0</v>
      </c>
      <c r="L49" s="23"/>
      <c r="M49" s="22">
        <f t="shared" si="10"/>
        <v>0</v>
      </c>
      <c r="N49" s="10"/>
      <c r="O49" s="2"/>
      <c r="P49" s="4" t="str">
        <f t="shared" si="11"/>
        <v>MAN 2 x 1.5 FGPC</v>
      </c>
      <c r="Q49" s="140"/>
      <c r="R49" s="139"/>
      <c r="S49" s="151"/>
      <c r="T49" s="151"/>
      <c r="U49" s="140"/>
      <c r="V49" s="140"/>
      <c r="W49" s="140"/>
      <c r="X49" s="140"/>
      <c r="Y49" s="140"/>
      <c r="Z49" s="140"/>
      <c r="AA49" s="140"/>
      <c r="AB49" s="141"/>
      <c r="AC49" s="5">
        <f t="shared" si="12"/>
        <v>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</row>
    <row r="50" spans="1:87" ht="12.95" customHeight="1" thickTop="1" x14ac:dyDescent="0.2">
      <c r="A50" s="9"/>
      <c r="B50" s="9"/>
      <c r="C50" s="22"/>
      <c r="D50" s="39"/>
      <c r="E50" s="22"/>
      <c r="F50" s="22">
        <f>D50*E50</f>
        <v>0</v>
      </c>
      <c r="G50" s="14"/>
      <c r="H50" s="27"/>
      <c r="I50" s="26"/>
      <c r="J50" s="25"/>
      <c r="K50" s="24">
        <f t="shared" si="9"/>
        <v>0</v>
      </c>
      <c r="L50" s="23"/>
      <c r="M50" s="22">
        <f t="shared" si="10"/>
        <v>0</v>
      </c>
      <c r="N50" s="10"/>
      <c r="O50" s="2"/>
      <c r="P50" s="4" t="str">
        <f t="shared" si="11"/>
        <v>MAN 1 x 1.5 FGPC</v>
      </c>
      <c r="Q50" s="140"/>
      <c r="R50" s="139"/>
      <c r="S50" s="151"/>
      <c r="T50" s="151"/>
      <c r="U50" s="140"/>
      <c r="V50" s="140"/>
      <c r="W50" s="140"/>
      <c r="X50" s="140"/>
      <c r="Y50" s="140"/>
      <c r="Z50" s="140"/>
      <c r="AA50" s="140"/>
      <c r="AB50" s="141"/>
      <c r="AC50" s="5">
        <f t="shared" si="12"/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</row>
    <row r="51" spans="1:87" ht="12.95" customHeight="1" thickBot="1" x14ac:dyDescent="0.25">
      <c r="A51" s="9"/>
      <c r="B51" s="9"/>
      <c r="C51" s="17"/>
      <c r="D51" s="39"/>
      <c r="E51" s="17"/>
      <c r="F51" s="17">
        <f>D51*E51</f>
        <v>0</v>
      </c>
      <c r="G51" s="14"/>
      <c r="H51" s="27"/>
      <c r="I51" s="26"/>
      <c r="J51" s="25"/>
      <c r="K51" s="24">
        <f>SUM(AC87)</f>
        <v>0</v>
      </c>
      <c r="L51" s="23"/>
      <c r="M51" s="22">
        <f t="shared" si="10"/>
        <v>0</v>
      </c>
      <c r="N51" s="10"/>
      <c r="O51" s="2"/>
      <c r="P51" s="4" t="str">
        <f t="shared" si="11"/>
        <v>MAN 1 1/4 x 1.5 FGPC</v>
      </c>
      <c r="Q51" s="140"/>
      <c r="R51" s="139"/>
      <c r="S51" s="151"/>
      <c r="T51" s="151"/>
      <c r="U51" s="140"/>
      <c r="V51" s="140"/>
      <c r="W51" s="140"/>
      <c r="X51" s="140"/>
      <c r="Y51" s="140"/>
      <c r="Z51" s="140"/>
      <c r="AA51" s="140"/>
      <c r="AB51" s="141"/>
      <c r="AC51" s="5">
        <f t="shared" si="12"/>
        <v>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</row>
    <row r="52" spans="1:87" ht="12.95" customHeight="1" thickTop="1" thickBot="1" x14ac:dyDescent="0.25">
      <c r="A52" s="9"/>
      <c r="B52" s="9"/>
      <c r="C52" s="38" t="s">
        <v>8</v>
      </c>
      <c r="D52" s="12"/>
      <c r="E52" s="12"/>
      <c r="F52" s="37">
        <f>SUM(F50:F51)</f>
        <v>0</v>
      </c>
      <c r="G52" s="14"/>
      <c r="H52" s="27"/>
      <c r="I52" s="26"/>
      <c r="J52" s="25"/>
      <c r="K52" s="24">
        <f>SUM(AC88)</f>
        <v>0</v>
      </c>
      <c r="L52" s="23"/>
      <c r="M52" s="22">
        <f t="shared" si="10"/>
        <v>0</v>
      </c>
      <c r="N52" s="10"/>
      <c r="O52" s="2"/>
      <c r="P52" s="4" t="str">
        <f t="shared" si="11"/>
        <v>Silicone Cloth</v>
      </c>
      <c r="Q52" s="140"/>
      <c r="R52" s="139"/>
      <c r="S52" s="151"/>
      <c r="T52" s="151"/>
      <c r="U52" s="140"/>
      <c r="V52" s="140"/>
      <c r="W52" s="140"/>
      <c r="X52" s="140"/>
      <c r="Y52" s="140"/>
      <c r="Z52" s="140"/>
      <c r="AA52" s="140"/>
      <c r="AB52" s="141"/>
      <c r="AC52" s="5">
        <f t="shared" si="12"/>
        <v>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</row>
    <row r="53" spans="1:87" ht="12.95" customHeight="1" thickTop="1" x14ac:dyDescent="0.2">
      <c r="A53" s="9"/>
      <c r="B53" s="9"/>
      <c r="C53" s="14"/>
      <c r="D53" s="14"/>
      <c r="E53" s="14"/>
      <c r="F53" s="14"/>
      <c r="G53" s="14"/>
      <c r="H53" s="27"/>
      <c r="I53" s="26"/>
      <c r="J53" s="25"/>
      <c r="K53" s="24">
        <f t="shared" si="9"/>
        <v>0</v>
      </c>
      <c r="L53" s="23"/>
      <c r="M53" s="22">
        <f t="shared" si="10"/>
        <v>0</v>
      </c>
      <c r="N53" s="10"/>
      <c r="O53" s="2"/>
      <c r="P53" s="4" t="str">
        <f t="shared" si="11"/>
        <v>1 inch Temp Mat</v>
      </c>
      <c r="Q53" s="140"/>
      <c r="R53" s="139"/>
      <c r="S53" s="151"/>
      <c r="T53" s="151"/>
      <c r="U53" s="140"/>
      <c r="V53" s="140"/>
      <c r="W53" s="140"/>
      <c r="X53" s="140"/>
      <c r="Y53" s="140"/>
      <c r="Z53" s="140"/>
      <c r="AA53" s="140"/>
      <c r="AB53" s="141"/>
      <c r="AC53" s="5">
        <f t="shared" si="12"/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</row>
    <row r="54" spans="1:87" ht="12.95" customHeight="1" thickBot="1" x14ac:dyDescent="0.25">
      <c r="A54" s="9"/>
      <c r="B54" s="9"/>
      <c r="C54" s="36" t="s">
        <v>7</v>
      </c>
      <c r="D54" s="35"/>
      <c r="E54" s="35"/>
      <c r="F54" s="34">
        <f>F15+F29+F40+F47+F52+F17</f>
        <v>18290.902300000002</v>
      </c>
      <c r="G54" s="14"/>
      <c r="H54" s="27"/>
      <c r="I54" s="26"/>
      <c r="J54" s="25"/>
      <c r="K54" s="24">
        <f t="shared" si="9"/>
        <v>0</v>
      </c>
      <c r="L54" s="23"/>
      <c r="M54" s="22">
        <f t="shared" si="10"/>
        <v>0</v>
      </c>
      <c r="N54" s="10"/>
      <c r="O54" s="2"/>
      <c r="P54" s="4" t="str">
        <f t="shared" si="11"/>
        <v>1/2 inch  Pneumatic Hog Rings</v>
      </c>
      <c r="Q54" s="140"/>
      <c r="R54" s="139"/>
      <c r="S54" s="151"/>
      <c r="T54" s="151"/>
      <c r="U54" s="140"/>
      <c r="V54" s="140"/>
      <c r="W54" s="140"/>
      <c r="X54" s="140"/>
      <c r="Y54" s="140"/>
      <c r="Z54" s="140"/>
      <c r="AA54" s="140"/>
      <c r="AB54" s="141"/>
      <c r="AC54" s="5">
        <f t="shared" si="12"/>
        <v>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</row>
    <row r="55" spans="1:87" ht="12.95" customHeight="1" thickTop="1" x14ac:dyDescent="0.2">
      <c r="A55" s="9"/>
      <c r="B55" s="9"/>
      <c r="C55" s="27"/>
      <c r="D55" s="26"/>
      <c r="E55" s="33" t="s">
        <v>6</v>
      </c>
      <c r="F55" s="32">
        <f>F54*0.04</f>
        <v>731.63609200000008</v>
      </c>
      <c r="G55" s="14"/>
      <c r="H55" s="27"/>
      <c r="I55" s="26"/>
      <c r="J55" s="25"/>
      <c r="K55" s="24">
        <f>SUM(AC91)</f>
        <v>0</v>
      </c>
      <c r="L55" s="23"/>
      <c r="M55" s="22">
        <f t="shared" si="10"/>
        <v>0</v>
      </c>
      <c r="N55" s="10"/>
      <c r="O55" s="2"/>
      <c r="P55" s="4" t="str">
        <f t="shared" si="11"/>
        <v>2.5 inch12 GA Lacing Anchor</v>
      </c>
      <c r="Q55" s="140"/>
      <c r="R55" s="139"/>
      <c r="S55" s="151"/>
      <c r="T55" s="151"/>
      <c r="U55" s="140"/>
      <c r="V55" s="140"/>
      <c r="W55" s="140"/>
      <c r="X55" s="140"/>
      <c r="Y55" s="140"/>
      <c r="Z55" s="140"/>
      <c r="AA55" s="140"/>
      <c r="AB55" s="141"/>
      <c r="AC55" s="5">
        <f t="shared" si="12"/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</row>
    <row r="56" spans="1:87" ht="12.95" customHeight="1" thickBot="1" x14ac:dyDescent="0.25">
      <c r="A56" s="9"/>
      <c r="B56" s="9"/>
      <c r="C56" s="31"/>
      <c r="D56" s="30"/>
      <c r="E56" s="29" t="s">
        <v>5</v>
      </c>
      <c r="F56" s="28">
        <v>0</v>
      </c>
      <c r="G56" s="14"/>
      <c r="H56" s="27"/>
      <c r="I56" s="26"/>
      <c r="J56" s="25"/>
      <c r="K56" s="24">
        <f t="shared" si="9"/>
        <v>0</v>
      </c>
      <c r="L56" s="23"/>
      <c r="M56" s="22">
        <f t="shared" si="10"/>
        <v>0</v>
      </c>
      <c r="N56" s="10"/>
      <c r="O56" s="2"/>
      <c r="P56" s="4" t="str">
        <f t="shared" si="11"/>
        <v>K150 12 GA Galv. Washer</v>
      </c>
      <c r="Q56" s="140"/>
      <c r="R56" s="139"/>
      <c r="S56" s="151"/>
      <c r="T56" s="151"/>
      <c r="U56" s="140"/>
      <c r="V56" s="140"/>
      <c r="W56" s="140"/>
      <c r="X56" s="140"/>
      <c r="Y56" s="140"/>
      <c r="Z56" s="140"/>
      <c r="AA56" s="140"/>
      <c r="AB56" s="141"/>
      <c r="AC56" s="5">
        <f t="shared" si="12"/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</row>
    <row r="57" spans="1:87" ht="12.95" customHeight="1" thickTop="1" thickBot="1" x14ac:dyDescent="0.25">
      <c r="A57" s="9"/>
      <c r="B57" s="9"/>
      <c r="C57" s="16" t="s">
        <v>4</v>
      </c>
      <c r="D57" s="15"/>
      <c r="E57" s="15"/>
      <c r="F57" s="11">
        <f>SUM(F54:F56)</f>
        <v>19022.538392000002</v>
      </c>
      <c r="G57" s="14"/>
      <c r="H57" s="27"/>
      <c r="I57" s="26"/>
      <c r="J57" s="25"/>
      <c r="K57" s="24">
        <f>SUM(AC93)</f>
        <v>0</v>
      </c>
      <c r="L57" s="23"/>
      <c r="M57" s="22">
        <f t="shared" si="10"/>
        <v>0</v>
      </c>
      <c r="N57" s="10"/>
      <c r="O57" s="2"/>
      <c r="P57" s="4" t="str">
        <f t="shared" si="11"/>
        <v>P6C-8 Plier Stapler Bostich</v>
      </c>
      <c r="Q57" s="140"/>
      <c r="R57" s="139"/>
      <c r="S57" s="151"/>
      <c r="T57" s="151"/>
      <c r="U57" s="140"/>
      <c r="V57" s="140"/>
      <c r="W57" s="140"/>
      <c r="X57" s="140"/>
      <c r="Y57" s="140"/>
      <c r="Z57" s="140"/>
      <c r="AA57" s="140"/>
      <c r="AB57" s="141"/>
      <c r="AC57" s="5">
        <f t="shared" si="12"/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</row>
    <row r="58" spans="1:87" ht="12.95" customHeight="1" thickTop="1" thickBot="1" x14ac:dyDescent="0.25">
      <c r="A58" s="9"/>
      <c r="B58" s="9"/>
      <c r="C58" s="16" t="s">
        <v>3</v>
      </c>
      <c r="D58" s="15"/>
      <c r="E58" s="15"/>
      <c r="F58" s="11" t="s">
        <v>2</v>
      </c>
      <c r="G58" s="14"/>
      <c r="H58" s="21"/>
      <c r="I58" s="20"/>
      <c r="J58" s="19"/>
      <c r="K58" s="24">
        <f t="shared" si="9"/>
        <v>0</v>
      </c>
      <c r="L58" s="18"/>
      <c r="M58" s="17">
        <f t="shared" si="10"/>
        <v>0</v>
      </c>
      <c r="N58" s="10"/>
      <c r="O58" s="2"/>
      <c r="P58" s="4" t="str">
        <f t="shared" si="11"/>
        <v>3/8 inch 5019 Galv Staples</v>
      </c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1"/>
      <c r="AC58" s="5">
        <f t="shared" si="12"/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</row>
    <row r="59" spans="1:87" ht="12.95" customHeight="1" thickTop="1" thickBot="1" x14ac:dyDescent="0.25">
      <c r="A59" s="9"/>
      <c r="B59" s="9"/>
      <c r="C59" s="16" t="s">
        <v>1</v>
      </c>
      <c r="D59" s="15"/>
      <c r="E59" s="15"/>
      <c r="F59" s="11">
        <f>F57-F58</f>
        <v>19022.538392000002</v>
      </c>
      <c r="G59" s="14"/>
      <c r="H59" s="13" t="s">
        <v>0</v>
      </c>
      <c r="I59" s="12"/>
      <c r="J59" s="12"/>
      <c r="K59" s="12"/>
      <c r="L59" s="12"/>
      <c r="M59" s="11">
        <f>SUM(M8:M58)</f>
        <v>8710.7023000000008</v>
      </c>
      <c r="N59" s="10"/>
      <c r="O59" s="2"/>
      <c r="P59" s="4" t="str">
        <f t="shared" si="11"/>
        <v>18 GA SS wire 25#</v>
      </c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1"/>
      <c r="AC59" s="5">
        <f t="shared" si="12"/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</row>
    <row r="60" spans="1:87" ht="12.95" customHeight="1" thickTop="1" x14ac:dyDescent="0.2">
      <c r="A60" s="9"/>
      <c r="B60" s="12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7"/>
      <c r="O60" s="2"/>
      <c r="P60" s="4" t="str">
        <f t="shared" si="11"/>
        <v>10.5 OD .016 Embossed Alum</v>
      </c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1"/>
      <c r="AC60" s="5">
        <f t="shared" si="12"/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</row>
    <row r="61" spans="1:87" x14ac:dyDescent="0.2">
      <c r="A61" s="2"/>
      <c r="B61" s="2"/>
      <c r="G61" s="2"/>
      <c r="H61" s="2"/>
      <c r="O61" s="2"/>
      <c r="P61" s="4" t="str">
        <f t="shared" si="11"/>
        <v>8.5 OD .016 Embossed Alum</v>
      </c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1"/>
      <c r="AC61" s="5">
        <f t="shared" si="12"/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</row>
    <row r="62" spans="1:87" x14ac:dyDescent="0.2">
      <c r="G62" s="2"/>
      <c r="H62" s="2"/>
      <c r="O62" s="2"/>
      <c r="P62" s="4" t="str">
        <f t="shared" si="11"/>
        <v>5.5 OD .016 Embossed Alum</v>
      </c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1"/>
      <c r="AC62" s="5">
        <f t="shared" si="12"/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</row>
    <row r="63" spans="1:87" x14ac:dyDescent="0.2">
      <c r="O63" s="2"/>
      <c r="P63" s="4" t="str">
        <f t="shared" si="11"/>
        <v>5.0 OD .016 Embossed Alum</v>
      </c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1"/>
      <c r="AC63" s="5">
        <f t="shared" si="12"/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</row>
    <row r="64" spans="1:87" x14ac:dyDescent="0.2">
      <c r="E64" s="6"/>
      <c r="F64" s="6"/>
      <c r="O64" s="2"/>
      <c r="P64" s="4" t="str">
        <f t="shared" si="11"/>
        <v>4.5 OD .016 Embossed Alum</v>
      </c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1"/>
      <c r="AC64" s="5">
        <f t="shared" si="12"/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</row>
    <row r="65" spans="5:87" x14ac:dyDescent="0.2">
      <c r="E65" s="6"/>
      <c r="F65" s="6"/>
      <c r="O65" s="2"/>
      <c r="P65" s="4" t="str">
        <f t="shared" si="11"/>
        <v># 37 LR/SR 90 Alum Elbows</v>
      </c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1"/>
      <c r="AC65" s="5">
        <f t="shared" si="12"/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</row>
    <row r="66" spans="5:87" x14ac:dyDescent="0.2">
      <c r="E66" s="6"/>
      <c r="F66" s="6"/>
      <c r="O66" s="2"/>
      <c r="P66" s="4" t="str">
        <f t="shared" si="11"/>
        <v># 27 LR/SR 90 Alum Elbows</v>
      </c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1"/>
      <c r="AC66" s="5">
        <f t="shared" si="12"/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</row>
    <row r="67" spans="5:87" x14ac:dyDescent="0.2">
      <c r="E67" s="6"/>
      <c r="F67" s="6"/>
      <c r="O67" s="2"/>
      <c r="P67" s="4" t="str">
        <f t="shared" si="11"/>
        <v># 11 LR/SR 90 Alum Elbows</v>
      </c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1"/>
      <c r="AC67" s="5">
        <f t="shared" si="12"/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</row>
    <row r="68" spans="5:87" x14ac:dyDescent="0.2">
      <c r="E68" s="6"/>
      <c r="F68" s="6"/>
      <c r="O68" s="2"/>
      <c r="P68" s="4" t="str">
        <f t="shared" si="11"/>
        <v># 8 LR/SR 90 Alum Elbows</v>
      </c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1"/>
      <c r="AC68" s="5">
        <f t="shared" si="12"/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</row>
    <row r="69" spans="5:87" x14ac:dyDescent="0.2">
      <c r="E69" s="6"/>
      <c r="F69" s="6"/>
      <c r="O69" s="2"/>
      <c r="P69" s="4" t="str">
        <f t="shared" si="11"/>
        <v># 6 LR/SR 90 Alum Elbows</v>
      </c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1"/>
      <c r="AC69" s="5">
        <f t="shared" si="12"/>
        <v>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</row>
    <row r="70" spans="5:87" x14ac:dyDescent="0.2">
      <c r="E70" s="6"/>
      <c r="F70" s="6"/>
      <c r="O70" s="2"/>
      <c r="P70" s="4" t="str">
        <f>H34</f>
        <v>#8 410 SS Slotted Hex Screws</v>
      </c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1"/>
      <c r="AC70" s="5">
        <f t="shared" si="12"/>
        <v>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</row>
    <row r="71" spans="5:87" x14ac:dyDescent="0.2">
      <c r="O71" s="2"/>
      <c r="P71" s="4" t="str">
        <f>H35</f>
        <v>Aluminum Silicone Caulk</v>
      </c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1"/>
      <c r="AC71" s="5">
        <f t="shared" si="12"/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</row>
    <row r="72" spans="5:87" x14ac:dyDescent="0.2">
      <c r="O72" s="2"/>
      <c r="P72" s="4" t="str">
        <f t="shared" si="11"/>
        <v xml:space="preserve">Aluminum </v>
      </c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1"/>
      <c r="AC72" s="5">
        <f t="shared" si="12"/>
        <v>0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</row>
    <row r="73" spans="5:87" x14ac:dyDescent="0.2">
      <c r="O73" s="2"/>
      <c r="P73" s="4">
        <f t="shared" si="11"/>
        <v>0</v>
      </c>
      <c r="Q73" s="140"/>
      <c r="R73" s="140"/>
      <c r="S73" s="140"/>
      <c r="T73" s="140"/>
      <c r="U73" s="140"/>
      <c r="V73" s="140"/>
      <c r="W73" s="140"/>
      <c r="X73" s="140"/>
      <c r="Y73" s="140"/>
      <c r="Z73" s="140"/>
      <c r="AA73" s="140"/>
      <c r="AB73" s="141"/>
      <c r="AC73" s="5">
        <f t="shared" si="12"/>
        <v>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</row>
    <row r="74" spans="5:87" x14ac:dyDescent="0.2">
      <c r="O74" s="2"/>
      <c r="P74" s="4">
        <f t="shared" si="11"/>
        <v>0</v>
      </c>
      <c r="Q74" s="140"/>
      <c r="R74" s="140"/>
      <c r="S74" s="140"/>
      <c r="T74" s="140"/>
      <c r="U74" s="140"/>
      <c r="V74" s="140"/>
      <c r="W74" s="140"/>
      <c r="X74" s="140"/>
      <c r="Y74" s="140"/>
      <c r="Z74" s="140"/>
      <c r="AA74" s="140"/>
      <c r="AB74" s="141"/>
      <c r="AC74" s="5">
        <f t="shared" si="12"/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</row>
    <row r="75" spans="5:87" x14ac:dyDescent="0.2">
      <c r="O75" s="2"/>
      <c r="P75" s="4">
        <f t="shared" si="11"/>
        <v>0</v>
      </c>
      <c r="Q75" s="140"/>
      <c r="R75" s="140"/>
      <c r="S75" s="140"/>
      <c r="T75" s="140"/>
      <c r="U75" s="140"/>
      <c r="V75" s="140"/>
      <c r="W75" s="140"/>
      <c r="X75" s="140"/>
      <c r="Y75" s="140"/>
      <c r="Z75" s="140"/>
      <c r="AA75" s="140"/>
      <c r="AB75" s="141"/>
      <c r="AC75" s="5">
        <f t="shared" si="12"/>
        <v>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</row>
    <row r="76" spans="5:87" x14ac:dyDescent="0.2">
      <c r="O76" s="2"/>
      <c r="P76" s="4">
        <f t="shared" ref="P76:P94" si="13">H40</f>
        <v>0</v>
      </c>
      <c r="Q76" s="140"/>
      <c r="R76" s="140"/>
      <c r="S76" s="140"/>
      <c r="T76" s="140"/>
      <c r="U76" s="140"/>
      <c r="V76" s="140"/>
      <c r="W76" s="140"/>
      <c r="X76" s="140"/>
      <c r="Y76" s="140"/>
      <c r="Z76" s="140"/>
      <c r="AA76" s="140"/>
      <c r="AB76" s="141"/>
      <c r="AC76" s="5">
        <f t="shared" ref="AC76:AC94" si="14">SUM(Q76:AB76)</f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</row>
    <row r="77" spans="5:87" x14ac:dyDescent="0.2">
      <c r="O77" s="2"/>
      <c r="P77" s="4">
        <f t="shared" si="13"/>
        <v>0</v>
      </c>
      <c r="Q77" s="140"/>
      <c r="R77" s="140"/>
      <c r="S77" s="140"/>
      <c r="T77" s="140"/>
      <c r="U77" s="140"/>
      <c r="V77" s="140"/>
      <c r="W77" s="140"/>
      <c r="X77" s="140"/>
      <c r="Y77" s="140"/>
      <c r="Z77" s="140"/>
      <c r="AA77" s="140"/>
      <c r="AB77" s="141"/>
      <c r="AC77" s="5">
        <f t="shared" si="14"/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</row>
    <row r="78" spans="5:87" x14ac:dyDescent="0.2">
      <c r="O78" s="2"/>
      <c r="P78" s="4">
        <f t="shared" si="13"/>
        <v>0</v>
      </c>
      <c r="Q78" s="140"/>
      <c r="R78" s="140"/>
      <c r="S78" s="140"/>
      <c r="T78" s="140"/>
      <c r="U78" s="140"/>
      <c r="V78" s="140"/>
      <c r="W78" s="140"/>
      <c r="X78" s="140"/>
      <c r="Y78" s="140"/>
      <c r="Z78" s="140"/>
      <c r="AA78" s="140"/>
      <c r="AB78" s="141"/>
      <c r="AC78" s="5">
        <f t="shared" si="14"/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</row>
    <row r="79" spans="5:87" x14ac:dyDescent="0.2">
      <c r="O79" s="2"/>
      <c r="P79" s="4">
        <f t="shared" si="13"/>
        <v>0</v>
      </c>
      <c r="Q79" s="140"/>
      <c r="R79" s="140"/>
      <c r="S79" s="140"/>
      <c r="T79" s="140"/>
      <c r="U79" s="140"/>
      <c r="V79" s="140"/>
      <c r="W79" s="140"/>
      <c r="X79" s="140"/>
      <c r="Y79" s="140"/>
      <c r="Z79" s="140"/>
      <c r="AA79" s="140"/>
      <c r="AB79" s="141"/>
      <c r="AC79" s="5">
        <f t="shared" si="14"/>
        <v>0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</row>
    <row r="80" spans="5:87" x14ac:dyDescent="0.2">
      <c r="O80" s="2"/>
      <c r="P80" s="4">
        <f t="shared" si="13"/>
        <v>0</v>
      </c>
      <c r="Q80" s="140"/>
      <c r="R80" s="140"/>
      <c r="S80" s="140"/>
      <c r="T80" s="140"/>
      <c r="U80" s="140"/>
      <c r="V80" s="140"/>
      <c r="W80" s="140"/>
      <c r="X80" s="140"/>
      <c r="Y80" s="140"/>
      <c r="Z80" s="140"/>
      <c r="AA80" s="140"/>
      <c r="AB80" s="141"/>
      <c r="AC80" s="5">
        <f t="shared" si="14"/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</row>
    <row r="81" spans="15:87" x14ac:dyDescent="0.2">
      <c r="O81" s="2"/>
      <c r="P81" s="4">
        <f t="shared" si="13"/>
        <v>0</v>
      </c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1"/>
      <c r="AC81" s="5">
        <f t="shared" si="14"/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</row>
    <row r="82" spans="15:87" x14ac:dyDescent="0.2">
      <c r="O82" s="2"/>
      <c r="P82" s="4">
        <f t="shared" si="13"/>
        <v>0</v>
      </c>
      <c r="Q82" s="140"/>
      <c r="R82" s="140"/>
      <c r="S82" s="140"/>
      <c r="T82" s="140"/>
      <c r="U82" s="140"/>
      <c r="V82" s="140"/>
      <c r="W82" s="140"/>
      <c r="X82" s="140"/>
      <c r="Y82" s="140"/>
      <c r="Z82" s="140"/>
      <c r="AA82" s="140"/>
      <c r="AB82" s="141"/>
      <c r="AC82" s="5">
        <f t="shared" si="14"/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</row>
    <row r="83" spans="15:87" x14ac:dyDescent="0.2">
      <c r="O83" s="2"/>
      <c r="P83" s="4">
        <f t="shared" si="13"/>
        <v>0</v>
      </c>
      <c r="Q83" s="140"/>
      <c r="R83" s="140"/>
      <c r="S83" s="140"/>
      <c r="T83" s="140"/>
      <c r="U83" s="140"/>
      <c r="V83" s="140"/>
      <c r="W83" s="140"/>
      <c r="X83" s="140"/>
      <c r="Y83" s="140"/>
      <c r="Z83" s="140"/>
      <c r="AA83" s="140"/>
      <c r="AB83" s="141"/>
      <c r="AC83" s="5">
        <f t="shared" si="14"/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</row>
    <row r="84" spans="15:87" x14ac:dyDescent="0.2">
      <c r="O84" s="2"/>
      <c r="P84" s="4">
        <f t="shared" si="13"/>
        <v>0</v>
      </c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1"/>
      <c r="AC84" s="5">
        <f t="shared" si="14"/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</row>
    <row r="85" spans="15:87" x14ac:dyDescent="0.2">
      <c r="O85" s="2"/>
      <c r="P85" s="4">
        <f t="shared" si="13"/>
        <v>0</v>
      </c>
      <c r="Q85" s="140"/>
      <c r="R85" s="140"/>
      <c r="S85" s="140"/>
      <c r="T85" s="140"/>
      <c r="U85" s="140"/>
      <c r="V85" s="140"/>
      <c r="W85" s="140"/>
      <c r="X85" s="140"/>
      <c r="Y85" s="140"/>
      <c r="Z85" s="140"/>
      <c r="AA85" s="140"/>
      <c r="AB85" s="141"/>
      <c r="AC85" s="5">
        <f t="shared" si="14"/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</row>
    <row r="86" spans="15:87" x14ac:dyDescent="0.2">
      <c r="O86" s="2"/>
      <c r="P86" s="4">
        <f t="shared" si="13"/>
        <v>0</v>
      </c>
      <c r="Q86" s="140"/>
      <c r="R86" s="140">
        <v>0</v>
      </c>
      <c r="S86" s="140">
        <v>0</v>
      </c>
      <c r="T86" s="140"/>
      <c r="U86" s="140"/>
      <c r="V86" s="140"/>
      <c r="W86" s="140"/>
      <c r="X86" s="140"/>
      <c r="Y86" s="140"/>
      <c r="Z86" s="140"/>
      <c r="AA86" s="140"/>
      <c r="AB86" s="141"/>
      <c r="AC86" s="5">
        <f t="shared" si="14"/>
        <v>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</row>
    <row r="87" spans="15:87" x14ac:dyDescent="0.2">
      <c r="O87" s="2"/>
      <c r="P87" s="4">
        <f t="shared" si="13"/>
        <v>0</v>
      </c>
      <c r="Q87" s="140"/>
      <c r="R87" s="140"/>
      <c r="S87" s="140"/>
      <c r="T87" s="140"/>
      <c r="U87" s="140"/>
      <c r="V87" s="140"/>
      <c r="W87" s="140"/>
      <c r="X87" s="140"/>
      <c r="Y87" s="140"/>
      <c r="Z87" s="140"/>
      <c r="AA87" s="140"/>
      <c r="AB87" s="141"/>
      <c r="AC87" s="5">
        <f t="shared" si="14"/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</row>
    <row r="88" spans="15:87" x14ac:dyDescent="0.2">
      <c r="O88" s="2"/>
      <c r="P88" s="4">
        <f t="shared" si="13"/>
        <v>0</v>
      </c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141"/>
      <c r="AC88" s="5">
        <f t="shared" si="14"/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</row>
    <row r="89" spans="15:87" x14ac:dyDescent="0.2">
      <c r="O89" s="2"/>
      <c r="P89" s="4">
        <f t="shared" si="13"/>
        <v>0</v>
      </c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141"/>
      <c r="AC89" s="5">
        <f t="shared" si="14"/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</row>
    <row r="90" spans="15:87" x14ac:dyDescent="0.2">
      <c r="O90" s="2"/>
      <c r="P90" s="4">
        <f t="shared" si="13"/>
        <v>0</v>
      </c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141"/>
      <c r="AC90" s="5">
        <f t="shared" si="14"/>
        <v>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</row>
    <row r="91" spans="15:87" x14ac:dyDescent="0.2">
      <c r="O91" s="2"/>
      <c r="P91" s="4">
        <f t="shared" si="13"/>
        <v>0</v>
      </c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141"/>
      <c r="AC91" s="5">
        <f t="shared" si="14"/>
        <v>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</row>
    <row r="92" spans="15:87" x14ac:dyDescent="0.2">
      <c r="O92" s="2"/>
      <c r="P92" s="4">
        <f t="shared" si="13"/>
        <v>0</v>
      </c>
      <c r="Q92" s="140"/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141"/>
      <c r="AC92" s="5">
        <f t="shared" si="14"/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</row>
    <row r="93" spans="15:87" x14ac:dyDescent="0.2">
      <c r="O93" s="2"/>
      <c r="P93" s="4">
        <f t="shared" si="13"/>
        <v>0</v>
      </c>
      <c r="Q93" s="140"/>
      <c r="R93" s="140"/>
      <c r="S93" s="140"/>
      <c r="T93" s="140"/>
      <c r="U93" s="140"/>
      <c r="V93" s="140"/>
      <c r="W93" s="140"/>
      <c r="X93" s="140"/>
      <c r="Y93" s="140"/>
      <c r="Z93" s="140"/>
      <c r="AA93" s="140"/>
      <c r="AB93" s="141"/>
      <c r="AC93" s="5">
        <f t="shared" si="14"/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</row>
    <row r="94" spans="15:87" ht="13.5" thickBot="1" x14ac:dyDescent="0.25">
      <c r="O94" s="2"/>
      <c r="P94" s="4">
        <f t="shared" si="13"/>
        <v>0</v>
      </c>
      <c r="Q94" s="140"/>
      <c r="R94" s="140"/>
      <c r="S94" s="140"/>
      <c r="T94" s="140"/>
      <c r="U94" s="140"/>
      <c r="V94" s="140"/>
      <c r="W94" s="140"/>
      <c r="X94" s="140"/>
      <c r="Y94" s="140"/>
      <c r="Z94" s="140"/>
      <c r="AA94" s="140"/>
      <c r="AB94" s="141"/>
      <c r="AC94" s="3">
        <f t="shared" si="14"/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</row>
  </sheetData>
  <mergeCells count="2">
    <mergeCell ref="F2:H2"/>
    <mergeCell ref="L5:M5"/>
  </mergeCells>
  <printOptions horizontalCentered="1" verticalCentered="1" gridLinesSet="0"/>
  <pageMargins left="0.15" right="0.15" top="0.22" bottom="0" header="0.25" footer="0"/>
  <pageSetup scale="9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T&amp;M 20305007 - Invoicing</vt:lpstr>
      <vt:lpstr>'T&amp;M 20305007 - Invoicing'!Print_Area</vt:lpstr>
      <vt:lpstr>'T&amp;M 20305007 - Invoicing'!Print_Area_MI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Meyers</dc:creator>
  <cp:lastModifiedBy>Steve M. Kirby</cp:lastModifiedBy>
  <cp:lastPrinted>2020-10-07T12:49:38Z</cp:lastPrinted>
  <dcterms:created xsi:type="dcterms:W3CDTF">2011-04-04T14:32:40Z</dcterms:created>
  <dcterms:modified xsi:type="dcterms:W3CDTF">2021-02-01T19:32:26Z</dcterms:modified>
</cp:coreProperties>
</file>