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git\excel-challenge\Module 1 Challenge Starter_Code\Instructions\"/>
    </mc:Choice>
  </mc:AlternateContent>
  <xr:revisionPtr revIDLastSave="0" documentId="13_ncr:1_{5D57113D-EEBF-4A93-831A-0CFA9DC0A2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Stacked Column Chart 1" sheetId="2" r:id="rId2"/>
    <sheet name="Stacked Column Chart 2" sheetId="3" r:id="rId3"/>
    <sheet name="Line Graph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10" i="6"/>
  <c r="H15" i="6"/>
  <c r="H14" i="6"/>
  <c r="H13" i="6"/>
  <c r="H12" i="6"/>
  <c r="H11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5" l="1"/>
  <c r="G2" i="5" s="1"/>
  <c r="E13" i="5"/>
  <c r="F13" i="5" s="1"/>
  <c r="E12" i="5"/>
  <c r="F12" i="5" s="1"/>
  <c r="E11" i="5"/>
  <c r="F11" i="5" s="1"/>
  <c r="E10" i="5"/>
  <c r="G10" i="5" s="1"/>
  <c r="E9" i="5"/>
  <c r="F9" i="5" s="1"/>
  <c r="E8" i="5"/>
  <c r="G8" i="5" s="1"/>
  <c r="E7" i="5"/>
  <c r="F7" i="5" s="1"/>
  <c r="E6" i="5"/>
  <c r="F6" i="5" s="1"/>
  <c r="E5" i="5"/>
  <c r="G5" i="5" s="1"/>
  <c r="E4" i="5"/>
  <c r="F4" i="5" s="1"/>
  <c r="E3" i="5"/>
  <c r="G3" i="5" s="1"/>
  <c r="H12" i="5" l="1"/>
  <c r="H2" i="5"/>
  <c r="G12" i="5"/>
  <c r="H11" i="5"/>
  <c r="F10" i="5"/>
  <c r="H9" i="5"/>
  <c r="G9" i="5"/>
  <c r="F2" i="5"/>
  <c r="H13" i="5"/>
  <c r="G13" i="5"/>
  <c r="H6" i="5"/>
  <c r="G6" i="5"/>
  <c r="F3" i="5"/>
  <c r="H5" i="5"/>
  <c r="F5" i="5"/>
  <c r="H3" i="5"/>
  <c r="F8" i="5"/>
  <c r="H4" i="5"/>
  <c r="G4" i="5"/>
  <c r="H8" i="5"/>
  <c r="H10" i="5"/>
  <c r="G7" i="5"/>
  <c r="G11" i="5"/>
  <c r="H7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<sst xmlns="http://schemas.openxmlformats.org/spreadsheetml/2006/main" count="7068" uniqueCount="2114">
  <si>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</si>
  <si>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</si>
  <si>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</si>
  <si>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</si>
  <si>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</si>
  <si>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</si>
  <si>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</si>
  <si>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</si>
  <si>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</si>
  <si>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</si>
  <si>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</si>
  <si>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</si>
  <si>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</si>
  <si>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</si>
  <si>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</si>
  <si>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</si>
  <si>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</si>
  <si>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</si>
  <si>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</si>
  <si>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</si>
  <si>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</si>
  <si>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</si>
  <si>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</si>
  <si>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</si>
  <si>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</si>
  <si>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</si>
  <si>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</si>
  <si>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</si>
  <si>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</si>
  <si>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</si>
  <si>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</si>
  <si>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</si>
  <si>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</si>
  <si>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</si>
  <si>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</si>
  <si>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</si>
  <si>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</si>
  <si>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</si>
  <si>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</si>
  <si>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</si>
  <si>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</si>
  <si>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</si>
  <si>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</si>
  <si>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</si>
  <si>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</si>
  <si>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</si>
  <si>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</si>
  <si>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</si>
  <si>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</si>
  <si>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</si>
  <si>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</si>
  <si>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</si>
  <si>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</si>
  <si>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</si>
  <si>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</si>
  <si>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</si>
  <si>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</si>
  <si>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</si>
  <si>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</si>
  <si>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</si>
  <si>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</si>
  <si>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</si>
  <si>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</si>
  <si>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</si>
  <si>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</si>
  <si>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</si>
  <si>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</si>
  <si>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</si>
  <si>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</si>
  <si>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</si>
  <si>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</si>
  <si>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</si>
  <si>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</si>
  <si>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</si>
  <si>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</si>
  <si>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</si>
  <si>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</si>
  <si>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</si>
  <si>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</si>
  <si>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</si>
  <si>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</si>
  <si>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</si>
  <si>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</si>
  <si>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</si>
  <si>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</si>
  <si>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</si>
  <si>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</si>
  <si>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</si>
  <si>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</si>
  <si>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</si>
  <si>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</si>
  <si>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</si>
  <si>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</si>
  <si>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</si>
  <si>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</si>
  <si>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</si>
  <si>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</si>
  <si>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</si>
  <si>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</si>
  <si>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</si>
  <si>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</si>
  <si>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</si>
  <si>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</si>
  <si>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</si>
  <si>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</si>
  <si>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</si>
  <si>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</si>
  <si>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</si>
  <si>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</si>
  <si>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</si>
  <si>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</si>
  <si>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</si>
  <si>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</si>
  <si>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</si>
  <si>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</si>
  <si>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</si>
  <si>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</si>
  <si>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</si>
  <si>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</si>
  <si>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</si>
  <si>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</si>
  <si>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</si>
  <si>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</si>
  <si>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</si>
  <si>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</si>
  <si>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</si>
  <si>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</si>
  <si>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</si>
  <si>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</si>
  <si>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</si>
  <si>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</si>
  <si>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</si>
  <si>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</si>
  <si>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</si>
  <si>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</si>
  <si>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</si>
  <si>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</si>
  <si>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</si>
  <si>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</si>
  <si>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</si>
  <si>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</si>
  <si>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</si>
  <si>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</si>
  <si>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</si>
  <si>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</si>
  <si>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</si>
  <si>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</si>
  <si>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</si>
  <si>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</si>
  <si>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</si>
  <si>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</si>
  <si>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</si>
  <si>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</si>
  <si>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</si>
  <si>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</si>
  <si>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</si>
  <si>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</si>
  <si>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</si>
  <si>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</si>
  <si>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</si>
  <si>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</si>
  <si>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</si>
  <si>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</si>
  <si>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</si>
  <si>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</si>
  <si>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</si>
  <si>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</si>
  <si>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</si>
  <si>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</si>
  <si>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</si>
  <si>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</si>
  <si>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</si>
  <si>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</si>
  <si>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</si>
  <si>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</si>
  <si>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</si>
  <si>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</si>
  <si>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</si>
  <si>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</si>
  <si>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</si>
  <si>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</si>
  <si>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</si>
  <si>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</si>
  <si>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</si>
  <si>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</si>
  <si>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</si>
  <si>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</si>
  <si>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</si>
  <si>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</si>
  <si>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</si>
  <si>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</si>
  <si>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</si>
  <si>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</si>
  <si>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</si>
  <si>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</si>
  <si>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</si>
  <si>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</si>
  <si>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</si>
  <si>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</si>
  <si>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</si>
  <si>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</si>
  <si>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</si>
  <si>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</si>
  <si>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</si>
  <si>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</si>
  <si>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</si>
  <si>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</si>
  <si>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</si>
  <si>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</si>
  <si>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</si>
  <si>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</si>
  <si>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</si>
  <si>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</si>
  <si>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</si>
  <si>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</si>
  <si>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</si>
  <si>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</si>
  <si>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</si>
  <si>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</si>
  <si>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</si>
  <si>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</si>
  <si>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</si>
  <si>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</si>
  <si>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</si>
  <si>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</si>
  <si>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</si>
  <si>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</si>
  <si>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</si>
  <si>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</si>
  <si>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</si>
  <si>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</si>
  <si>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</si>
  <si>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</si>
  <si>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</si>
  <si>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</si>
  <si>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</si>
  <si>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</si>
  <si>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</si>
  <si>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</si>
  <si>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</si>
  <si>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</si>
  <si>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</si>
  <si>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</si>
  <si>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</si>
  <si>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</si>
  <si>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</si>
  <si>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</si>
  <si>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</si>
  <si>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</si>
  <si>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</si>
  <si>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</si>
  <si>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</si>
  <si>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</si>
  <si>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</si>
  <si>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</si>
  <si>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</si>
  <si>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</si>
  <si>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</si>
  <si>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</si>
  <si>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</si>
  <si>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</si>
  <si>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</si>
  <si>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</si>
  <si>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</si>
  <si>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</si>
  <si>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</si>
  <si>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</si>
  <si>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</si>
  <si>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</si>
  <si>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</si>
  <si>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</si>
  <si>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</si>
  <si>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</si>
  <si>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</si>
  <si>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</si>
  <si>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</si>
  <si>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</si>
  <si>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</si>
  <si>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</si>
  <si>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</si>
  <si>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</si>
  <si>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</si>
  <si>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</si>
  <si>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</si>
  <si>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</si>
  <si>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</si>
  <si>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</si>
  <si>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</si>
  <si>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</si>
  <si>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</si>
  <si>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</si>
  <si>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</si>
  <si>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</si>
  <si>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</si>
  <si>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</si>
  <si>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</si>
  <si>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</si>
  <si>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</si>
  <si>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</si>
  <si>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</si>
  <si>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</si>
  <si>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</si>
  <si>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</si>
  <si>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</si>
  <si>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</si>
  <si>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</si>
  <si>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</si>
  <si>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</si>
  <si>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</si>
  <si>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</si>
  <si>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</si>
  <si>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</si>
  <si>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</si>
  <si>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</si>
  <si>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</si>
  <si>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</si>
  <si>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</si>
  <si>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</si>
  <si>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</si>
  <si>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</si>
  <si>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</si>
  <si>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</si>
  <si>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</si>
  <si>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</si>
  <si>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</si>
  <si>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</si>
  <si>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</si>
  <si>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</si>
  <si>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</si>
  <si>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</si>
  <si>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</si>
  <si>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</si>
  <si>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</si>
  <si>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</si>
  <si>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</si>
  <si>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</si>
  <si>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</si>
  <si>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</si>
  <si>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</si>
  <si>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</si>
  <si>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</si>
  <si>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</si>
  <si>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</si>
  <si>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</si>
  <si>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</si>
  <si>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</si>
  <si>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</si>
  <si>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</si>
  <si>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</si>
  <si>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</si>
  <si>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</si>
  <si>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</si>
  <si>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</si>
  <si>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</si>
  <si>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</si>
  <si>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</si>
  <si>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</si>
  <si>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</si>
  <si>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</si>
  <si>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</si>
  <si>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</si>
  <si>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</si>
  <si>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</si>
  <si>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</si>
  <si>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</si>
  <si>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</si>
  <si>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</si>
  <si>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</si>
  <si>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</si>
  <si>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</si>
  <si>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</si>
  <si>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</si>
  <si>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</si>
  <si>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</si>
  <si>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</si>
  <si>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</si>
  <si>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</si>
  <si>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</si>
  <si>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</si>
  <si>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</si>
  <si>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</si>
  <si>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</si>
  <si>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</si>
  <si>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</si>
  <si>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</si>
  <si>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</si>
  <si>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</si>
  <si>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</si>
  <si>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</si>
  <si>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</si>
  <si>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</si>
  <si>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</si>
  <si>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</si>
  <si>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</si>
  <si>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</si>
  <si>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</si>
  <si>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</si>
  <si>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</si>
  <si>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</si>
  <si>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</si>
  <si>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</si>
  <si>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</si>
  <si>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</si>
  <si>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</si>
  <si>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</si>
  <si>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</si>
  <si>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</si>
  <si>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</si>
  <si>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</si>
  <si>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</si>
  <si>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</si>
  <si>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</si>
  <si>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</si>
  <si>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</si>
  <si>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</si>
  <si>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</si>
  <si>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</si>
  <si>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</si>
  <si>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</si>
  <si>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</si>
  <si>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</si>
  <si>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</si>
  <si>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</si>
  <si>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</si>
  <si>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</si>
  <si>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</si>
  <si>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</si>
  <si>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</si>
  <si>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</si>
  <si>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</si>
  <si>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</si>
  <si>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</si>
  <si>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</si>
  <si>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</si>
  <si>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</si>
  <si>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</si>
  <si>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</si>
  <si>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</si>
  <si>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</si>
  <si>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</si>
  <si>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</si>
  <si>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</si>
  <si>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</si>
  <si>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</si>
  <si>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</si>
  <si>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</si>
  <si>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</si>
  <si>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</si>
  <si>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</si>
  <si>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</si>
  <si>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</si>
  <si>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</si>
  <si>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</si>
  <si>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</si>
  <si>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</si>
  <si>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</si>
  <si>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</si>
  <si>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</si>
  <si>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</si>
  <si>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</si>
  <si>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</si>
  <si>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</si>
  <si>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</si>
  <si>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</si>
  <si>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</si>
  <si>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</si>
  <si>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</si>
  <si>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</si>
  <si>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</si>
  <si>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</si>
  <si>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</si>
  <si>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</si>
  <si>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</si>
  <si>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</si>
  <si>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</si>
  <si>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</si>
  <si>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</si>
  <si>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</si>
  <si>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</si>
  <si>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</si>
  <si>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</si>
  <si>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</si>
  <si>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</si>
  <si>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</si>
  <si>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</si>
  <si>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</si>
  <si>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</si>
  <si>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</si>
  <si>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</si>
  <si>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</si>
  <si>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</si>
  <si>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</si>
  <si>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</si>
  <si>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</si>
  <si>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</si>
  <si>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</si>
  <si>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</si>
  <si>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</si>
  <si>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</si>
  <si>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</si>
  <si>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</si>
  <si>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</si>
  <si>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</si>
  <si>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</si>
  <si>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</si>
  <si>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</si>
  <si>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</si>
  <si>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</si>
  <si>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</si>
  <si>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</si>
  <si>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</si>
  <si>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</si>
  <si>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</si>
  <si>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</si>
  <si>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</si>
  <si>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</si>
  <si>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</si>
  <si>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</si>
  <si>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</si>
  <si>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</si>
  <si>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</si>
  <si>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</si>
  <si>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</si>
  <si>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</si>
  <si>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</si>
  <si>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</si>
  <si>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</si>
  <si>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</si>
  <si>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</si>
  <si>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</si>
  <si>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</si>
  <si>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</si>
  <si>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</si>
  <si>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</si>
  <si>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</si>
  <si>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</si>
  <si>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</si>
  <si>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</si>
  <si>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</si>
  <si>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</si>
  <si>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</si>
  <si>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</si>
  <si>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</si>
  <si>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</si>
  <si>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</si>
  <si>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</si>
  <si>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</si>
  <si>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</si>
  <si>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</si>
  <si>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</si>
  <si>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</si>
  <si>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</si>
  <si>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</si>
  <si>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</si>
  <si>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</si>
  <si>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</si>
  <si>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</si>
  <si>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</si>
  <si>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</si>
  <si>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</si>
  <si>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</si>
  <si>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</si>
  <si>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</si>
  <si>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</si>
  <si>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</si>
  <si>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</si>
  <si>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</si>
  <si>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</si>
  <si>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</si>
  <si>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</si>
  <si>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</si>
  <si>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</si>
  <si>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</si>
  <si>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</si>
  <si>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</si>
  <si>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</si>
  <si>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</si>
  <si>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</si>
  <si>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</si>
  <si>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</si>
  <si>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</si>
  <si>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</si>
  <si>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</si>
  <si>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</si>
  <si>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</si>
  <si>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</si>
  <si>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</si>
  <si>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</si>
  <si>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</si>
  <si>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</si>
  <si>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</si>
  <si>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</si>
  <si>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</si>
  <si>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</si>
  <si>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</si>
  <si>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</si>
  <si>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</si>
  <si>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</si>
  <si>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</si>
  <si>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</si>
  <si>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</si>
  <si>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</si>
  <si>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</si>
  <si>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</si>
  <si>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</si>
  <si>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</si>
  <si>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</si>
  <si>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</si>
  <si>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</si>
  <si>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</si>
  <si>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</si>
  <si>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</si>
  <si>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</si>
  <si>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</si>
  <si>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</si>
  <si>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</si>
  <si>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</si>
  <si>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</si>
  <si>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</si>
  <si>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</si>
  <si>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</si>
  <si>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</si>
  <si>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</si>
  <si>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</si>
  <si>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</si>
  <si>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</si>
  <si>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</si>
  <si>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</si>
  <si>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</si>
  <si>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</si>
  <si>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</si>
  <si>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</si>
  <si>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</si>
  <si>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</si>
  <si>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</si>
  <si>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</si>
  <si>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</si>
  <si>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</si>
  <si>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</si>
  <si>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</si>
  <si>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</si>
  <si>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</si>
  <si>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</si>
  <si>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</si>
  <si>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</si>
  <si>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</si>
  <si>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</si>
  <si>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</si>
  <si>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</si>
  <si>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</si>
  <si>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</si>
  <si>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</si>
  <si>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</si>
  <si>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</si>
  <si>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</si>
  <si>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</si>
  <si>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</si>
  <si>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</si>
  <si>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</si>
  <si>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</si>
  <si>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</si>
  <si>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</si>
  <si>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</si>
  <si>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</si>
  <si>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</si>
  <si>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</si>
  <si>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</si>
  <si>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</si>
  <si>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</si>
  <si>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</si>
  <si>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</si>
  <si>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</si>
  <si>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</si>
  <si>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</si>
  <si>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</si>
  <si>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</si>
  <si>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</si>
  <si>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</si>
  <si>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</si>
  <si>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</si>
  <si>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</si>
  <si>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</si>
  <si>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</si>
  <si>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</si>
  <si>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</si>
  <si>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</si>
  <si>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</si>
  <si>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</si>
  <si>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</si>
  <si>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</si>
  <si>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</si>
  <si>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</si>
  <si>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</si>
  <si>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</si>
  <si>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</si>
  <si>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</si>
  <si>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</si>
  <si>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</si>
  <si>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</si>
  <si>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</si>
  <si>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</si>
  <si>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</si>
  <si>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</si>
  <si>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</si>
  <si>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</si>
  <si>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</si>
  <si>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</si>
  <si>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</si>
  <si>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</si>
  <si>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</si>
  <si>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</si>
  <si>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</si>
  <si>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</si>
  <si>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</si>
  <si>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</si>
  <si>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</si>
  <si>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</si>
  <si>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</si>
  <si>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</si>
  <si>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</si>
  <si>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</si>
  <si>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</si>
  <si>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</si>
  <si>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</si>
  <si>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</si>
  <si>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</si>
  <si>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</si>
  <si>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</si>
  <si>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</si>
  <si>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</si>
  <si>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</si>
  <si>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</si>
  <si>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</si>
  <si>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</si>
  <si>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</si>
  <si>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</si>
  <si>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</si>
  <si>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</si>
  <si>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</si>
  <si>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</si>
  <si>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</si>
  <si>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</si>
  <si>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</si>
  <si>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</si>
  <si>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</si>
  <si>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</si>
  <si>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</si>
  <si>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</si>
  <si>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</si>
  <si>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</si>
  <si>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</si>
  <si>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</si>
  <si>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</si>
  <si>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</si>
  <si>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</si>
  <si>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</si>
  <si>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</si>
  <si>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</si>
  <si>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</si>
  <si>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</si>
  <si>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</si>
  <si>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</si>
  <si>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</si>
  <si>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</si>
  <si>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</si>
  <si>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</si>
  <si>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</si>
  <si>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</si>
  <si>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</si>
  <si>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</si>
  <si>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</si>
  <si>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</si>
  <si>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</si>
  <si>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</si>
  <si>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</si>
  <si>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</si>
  <si>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</si>
  <si>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</si>
  <si>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</si>
  <si>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</si>
  <si>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</si>
  <si>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</si>
  <si>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</si>
  <si>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</si>
  <si>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</si>
  <si>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</si>
  <si>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</si>
  <si>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</si>
  <si>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</si>
  <si>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</si>
  <si>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</si>
  <si>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</si>
  <si>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</si>
  <si>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</si>
  <si>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</si>
  <si>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</si>
  <si>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</si>
  <si>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</si>
  <si>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</si>
  <si>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</si>
  <si>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</si>
  <si>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</si>
  <si>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</si>
  <si>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</si>
  <si>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</si>
  <si>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</si>
  <si>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</si>
  <si>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</si>
  <si>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</si>
  <si>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</si>
  <si>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</si>
  <si>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</si>
  <si>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</si>
  <si>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</si>
  <si>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</si>
  <si>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</si>
  <si>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</si>
  <si>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</si>
  <si>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</si>
  <si>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</si>
  <si>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</si>
  <si>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</si>
  <si>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</si>
  <si>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</si>
  <si>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</si>
  <si>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</si>
  <si>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</si>
  <si>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</si>
  <si>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</si>
  <si>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</si>
  <si>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</si>
  <si>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</si>
  <si>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</si>
  <si>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</si>
  <si>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</si>
  <si>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</si>
  <si>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</si>
  <si>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</si>
  <si>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</si>
  <si>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</si>
  <si>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</si>
  <si>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</si>
  <si>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</si>
  <si>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</si>
  <si>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</si>
  <si>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</si>
  <si>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</si>
  <si>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</si>
  <si>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</si>
  <si>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</si>
  <si>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</si>
  <si>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</si>
  <si>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</si>
  <si>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</si>
  <si>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</si>
  <si>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</si>
  <si>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</si>
  <si>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</si>
  <si>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</si>
  <si>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</si>
  <si>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</si>
  <si>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</si>
  <si>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</si>
  <si>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</si>
  <si>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</si>
  <si>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</si>
  <si>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</si>
  <si>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</si>
  <si>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</si>
  <si>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</si>
  <si>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</si>
  <si>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</si>
  <si>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</si>
  <si>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</si>
  <si>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</si>
  <si>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</si>
  <si>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</si>
  <si>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</si>
  <si>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</si>
  <si>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</si>
  <si>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</si>
  <si>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</si>
  <si>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</si>
  <si>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</si>
  <si>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</si>
  <si>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</si>
  <si>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</si>
  <si>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</si>
  <si>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</si>
  <si>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</si>
  <si>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</si>
  <si>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</si>
  <si>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</si>
  <si>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</si>
  <si>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</si>
  <si>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</si>
  <si>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</si>
  <si>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</si>
  <si>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</si>
  <si>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</si>
  <si>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</si>
  <si>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</si>
  <si>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</si>
  <si>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</si>
  <si>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</si>
  <si>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</si>
  <si>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</si>
  <si>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</si>
  <si>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</si>
  <si>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</si>
  <si>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</si>
  <si>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</si>
  <si>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</si>
  <si>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</si>
  <si>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</si>
  <si>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</si>
  <si>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</si>
  <si>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</si>
  <si>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</si>
  <si>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</si>
  <si>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</si>
  <si>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</si>
  <si>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</si>
  <si>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</si>
  <si>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</si>
  <si>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</si>
  <si>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</si>
  <si>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</si>
  <si>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</si>
  <si>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</si>
  <si>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</si>
  <si>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</si>
  <si>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</si>
  <si>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</si>
  <si>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</si>
  <si>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</si>
  <si>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</si>
  <si>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</si>
  <si>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</si>
  <si>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</si>
  <si>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</si>
  <si>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</si>
  <si>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</si>
  <si>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</si>
  <si>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</si>
  <si>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</si>
  <si>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</si>
  <si>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</si>
  <si>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</si>
  <si>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</si>
  <si>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</si>
  <si>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</si>
  <si>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</si>
  <si>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</si>
  <si>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</si>
  <si>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</si>
  <si>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</si>
  <si>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</si>
  <si>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</si>
  <si>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</si>
  <si>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</si>
  <si>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</si>
  <si>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</si>
  <si>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</si>
  <si>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</si>
  <si>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</si>
  <si>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</si>
  <si>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</si>
  <si>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</si>
  <si>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</si>
  <si>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</si>
  <si>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</si>
  <si>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</si>
  <si>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</si>
  <si>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</si>
  <si>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</si>
  <si>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</si>
  <si>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</si>
  <si>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</si>
  <si>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</si>
  <si>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</si>
  <si>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</si>
  <si>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</si>
  <si>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</si>
  <si>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</si>
  <si>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</si>
  <si>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</si>
  <si>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</si>
  <si>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</si>
  <si>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</si>
  <si>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</si>
  <si>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</si>
  <si>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</si>
  <si>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</si>
  <si>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</si>
  <si>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</si>
  <si>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</si>
  <si>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</si>
  <si>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</si>
  <si>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</si>
  <si>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</si>
  <si>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</si>
  <si>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</si>
  <si>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</si>
  <si>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</si>
  <si>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</si>
  <si>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</si>
  <si>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</si>
  <si>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</si>
  <si>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</si>
  <si>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</si>
  <si>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</si>
  <si>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</si>
  <si>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</si>
  <si>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</si>
  <si>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</si>
  <si>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</si>
  <si>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</si>
  <si>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</si>
  <si>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</si>
  <si>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</si>
  <si>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</si>
  <si>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</si>
  <si>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</si>
  <si>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</si>
  <si>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</si>
  <si>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</si>
  <si>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</si>
  <si>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</si>
  <si>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</si>
  <si>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</si>
  <si>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</si>
  <si>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</si>
  <si>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</si>
  <si>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</si>
  <si>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</si>
  <si>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</si>
  <si>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</si>
  <si>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</si>
  <si>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</si>
  <si>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</si>
  <si>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</si>
  <si>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</si>
  <si>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</si>
  <si>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</si>
  <si>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</si>
  <si>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</si>
  <si>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</si>
  <si>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</si>
  <si>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</si>
  <si>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</si>
  <si>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</si>
  <si>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</si>
  <si>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</si>
  <si>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</si>
  <si>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</si>
  <si>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</si>
  <si>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</si>
  <si>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</si>
  <si>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</si>
  <si>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</si>
  <si>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</si>
  <si>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</si>
  <si>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</si>
  <si>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</si>
  <si>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</si>
  <si>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</si>
  <si>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</si>
  <si>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</si>
  <si>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</si>
  <si>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</si>
  <si>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</si>
  <si>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</si>
  <si>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</si>
  <si>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</si>
  <si>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</si>
  <si>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</si>
  <si>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</si>
  <si>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</si>
  <si>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</si>
  <si>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</si>
  <si>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</si>
  <si>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</si>
  <si>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</si>
  <si>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</si>
  <si>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</si>
  <si>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</si>
  <si>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</si>
  <si>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</si>
  <si>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</si>
  <si>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</si>
  <si>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</si>
  <si>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</si>
  <si>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</si>
  <si>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</si>
  <si>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</si>
  <si>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</si>
  <si>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</si>
  <si>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</si>
  <si>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</si>
  <si>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</si>
  <si>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</si>
  <si>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</si>
  <si>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</si>
  <si>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</si>
  <si>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</si>
  <si>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</si>
  <si>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</si>
  <si>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</si>
  <si>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</si>
  <si>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</si>
  <si>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</si>
  <si>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</si>
  <si>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</si>
  <si>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</si>
  <si>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</si>
  <si>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</si>
  <si>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</si>
  <si>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</si>
  <si>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</si>
  <si>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</si>
  <si>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</si>
  <si>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</si>
  <si>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</si>
  <si>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</si>
  <si>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</si>
  <si>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</si>
  <si>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</si>
  <si>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</si>
  <si>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</si>
  <si>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</si>
  <si>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</si>
  <si>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</si>
  <si>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</si>
  <si>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</si>
  <si>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</si>
  <si>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</si>
  <si>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</si>
  <si>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</si>
  <si>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</si>
  <si>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</si>
  <si>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</si>
  <si>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</si>
  <si>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</si>
  <si>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</si>
  <si>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</si>
  <si>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</si>
  <si>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</si>
  <si>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</si>
  <si>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</si>
  <si>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</si>
  <si>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</si>
  <si>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</si>
  <si>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</si>
  <si>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</si>
  <si>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</si>
  <si>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</si>
  <si>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</si>
  <si>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</si>
  <si>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</si>
  <si>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</si>
  <si>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</si>
  <si>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</si>
  <si>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</si>
  <si>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</si>
  <si>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</si>
  <si>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</si>
  <si>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</si>
  <si>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</si>
  <si>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</si>
  <si>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</si>
  <si>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</si>
  <si>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</si>
  <si>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</si>
  <si>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</si>
  <si>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</si>
  <si>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</si>
  <si>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</si>
  <si>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</si>
  <si>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</si>
  <si>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</si>
  <si>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</si>
  <si>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</si>
  <si>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</si>
  <si>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</si>
  <si>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</si>
  <si>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</si>
  <si>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</si>
  <si>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</si>
  <si>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</si>
  <si>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</si>
  <si>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</si>
  <si>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</si>
  <si>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</si>
  <si>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</si>
  <si>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</si>
  <si>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</si>
  <si>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</si>
  <si>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</si>
  <si>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</si>
  <si>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</si>
  <si>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</si>
  <si>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</si>
  <si>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</si>
  <si>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</si>
  <si>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</si>
  <si>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</si>
  <si>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</si>
  <si>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</si>
  <si>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</si>
  <si>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</si>
  <si>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</si>
  <si>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</si>
  <si>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</si>
  <si>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</si>
  <si>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</si>
  <si>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</si>
  <si>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</si>
  <si>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</si>
  <si>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</si>
  <si>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</si>
  <si>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</si>
  <si>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</si>
  <si>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</si>
  <si>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</si>
  <si>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</si>
  <si>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</si>
  <si>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</si>
  <si>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</si>
  <si>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</si>
  <si>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</si>
  <si>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</si>
  <si>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</si>
  <si>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</si>
  <si>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</si>
  <si>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</si>
  <si>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</si>
  <si>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</si>
  <si>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</si>
  <si>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</si>
  <si>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</si>
  <si>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</si>
  <si>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</si>
  <si>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</si>
  <si>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</si>
  <si>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</si>
  <si>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</si>
  <si>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</si>
  <si>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</si>
  <si>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</si>
  <si>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</si>
  <si>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</si>
  <si>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</si>
  <si>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</si>
  <si>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</si>
  <si>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</si>
  <si>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</si>
  <si>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</si>
  <si>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</si>
  <si>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</si>
  <si>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</si>
  <si>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</si>
  <si>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</si>
  <si>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</si>
  <si>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</si>
  <si>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</si>
  <si>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</si>
  <si>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</si>
  <si>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</si>
  <si>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</si>
  <si>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</si>
  <si>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</si>
  <si>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</si>
  <si>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</si>
  <si>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</si>
  <si>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</si>
  <si>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</si>
  <si>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</si>
  <si>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</si>
  <si>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</si>
  <si>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</si>
  <si>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</si>
  <si>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</si>
  <si>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</si>
  <si>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</si>
  <si>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</si>
  <si>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</si>
  <si>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</si>
  <si>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</si>
  <si>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</si>
  <si>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</si>
  <si>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</si>
  <si>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</si>
  <si>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</si>
  <si>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</si>
  <si>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</si>
  <si>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</si>
  <si>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</si>
  <si>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</si>
  <si>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</si>
  <si>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</si>
  <si>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</si>
  <si>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</si>
  <si>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</si>
  <si>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</si>
  <si>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</si>
  <si>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</si>
  <si>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</si>
  <si>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</si>
  <si>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</si>
  <si>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</si>
  <si>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</si>
  <si>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</si>
  <si>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</si>
  <si>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</si>
  <si>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</si>
  <si>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</si>
  <si>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</si>
  <si>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</si>
  <si>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</si>
  <si>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</si>
  <si>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</si>
  <si>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</si>
  <si>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</si>
  <si>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</si>
  <si>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</si>
  <si>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</si>
  <si>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</si>
  <si>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</si>
  <si>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</si>
  <si>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</si>
  <si>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</si>
  <si>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</si>
  <si>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</si>
  <si>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</si>
  <si>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</si>
  <si>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</si>
  <si>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</si>
  <si>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</si>
  <si>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</si>
  <si>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</si>
  <si>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</si>
  <si>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</si>
  <si>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</si>
  <si>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</si>
  <si>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</si>
  <si>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</si>
  <si>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</si>
  <si>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</si>
  <si>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</si>
  <si>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</si>
  <si>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</si>
  <si>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</si>
  <si>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</si>
  <si>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</si>
  <si>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</si>
  <si>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</si>
  <si>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</si>
  <si>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</si>
  <si>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</si>
  <si>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</si>
  <si>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</si>
  <si>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</si>
  <si>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</si>
  <si>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</si>
  <si>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</si>
  <si>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</si>
  <si>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</si>
  <si>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</si>
  <si>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</si>
  <si>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</si>
  <si>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</si>
  <si>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</si>
  <si>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</si>
  <si>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</si>
  <si>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</si>
  <si>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</si>
  <si>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</si>
  <si>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</si>
  <si>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</si>
  <si>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</si>
  <si>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</si>
  <si>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</si>
  <si>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</si>
  <si>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</si>
  <si>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</si>
  <si>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</si>
  <si>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</si>
  <si>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</si>
  <si>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</si>
  <si>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</si>
  <si>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</si>
  <si>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</si>
  <si>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</si>
  <si>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</si>
  <si>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</si>
  <si>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</si>
  <si>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</si>
  <si>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</si>
  <si>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</si>
  <si>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</si>
  <si>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</si>
  <si>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</si>
  <si>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</si>
  <si>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</si>
  <si>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</si>
  <si>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</si>
  <si>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</si>
  <si>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</si>
  <si>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</si>
  <si>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</si>
  <si>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</si>
  <si>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</si>
  <si>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</si>
  <si>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</si>
  <si>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</si>
  <si>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</si>
  <si>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</si>
  <si>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</si>
  <si>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</si>
  <si>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</si>
  <si>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</si>
  <si>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</si>
  <si>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</si>
  <si>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</si>
  <si>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</si>
  <si>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</si>
  <si>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</si>
  <si>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</si>
  <si>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</si>
  <si>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</si>
  <si>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</si>
  <si>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</si>
  <si>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</si>
  <si>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</si>
  <si>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</si>
  <si>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</si>
  <si>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</si>
  <si>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</si>
  <si>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</si>
  <si>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</si>
  <si>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</si>
  <si>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</si>
  <si>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</si>
  <si>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</si>
  <si>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</si>
  <si>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</si>
  <si>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</si>
  <si>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</si>
  <si>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</si>
  <si>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</si>
  <si>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</si>
  <si>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</si>
  <si>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</si>
  <si>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</si>
  <si>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</si>
  <si>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</si>
  <si>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</si>
  <si>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</si>
  <si>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</si>
  <si>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</si>
  <si>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</si>
  <si>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</si>
  <si>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</si>
  <si>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</si>
  <si>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</si>
  <si>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</si>
  <si>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</si>
  <si>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</si>
  <si>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</si>
  <si>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</si>
  <si>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</si>
  <si>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</si>
  <si>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</si>
  <si>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</si>
  <si>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</si>
  <si>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</si>
  <si>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</si>
  <si>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</si>
  <si>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</si>
  <si>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</si>
  <si>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</si>
  <si>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</si>
  <si>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</si>
  <si>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</si>
  <si>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</si>
  <si>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</si>
  <si>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</si>
  <si>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</si>
  <si>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</si>
  <si>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</si>
  <si>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</si>
  <si>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</si>
  <si>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</si>
  <si>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</si>
  <si>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</si>
  <si>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</si>
  <si>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</si>
  <si>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</si>
  <si>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</si>
  <si>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</si>
  <si>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</si>
  <si>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</si>
  <si>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</si>
  <si>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</si>
  <si>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</si>
  <si>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</si>
  <si>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</si>
  <si>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</si>
  <si>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</si>
  <si>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</si>
  <si>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</si>
  <si>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</si>
  <si>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</si>
  <si>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</si>
  <si>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</si>
  <si>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</si>
  <si>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</si>
  <si>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</si>
  <si>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</si>
  <si>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</si>
  <si>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</si>
  <si>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</si>
  <si>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</si>
  <si>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</si>
  <si>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</si>
  <si>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</si>
  <si>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</si>
  <si>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</si>
  <si>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</si>
  <si>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</si>
  <si>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</si>
  <si>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</si>
  <si>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</si>
  <si>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</si>
  <si>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</si>
  <si>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</si>
  <si>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</si>
  <si>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</si>
  <si>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</si>
  <si>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</si>
  <si>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</si>
  <si>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</si>
  <si>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</si>
  <si>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</si>
  <si>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</si>
  <si>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</si>
  <si>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</si>
  <si>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</si>
  <si>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</si>
  <si>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</si>
  <si>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</si>
  <si>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</si>
  <si>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</si>
  <si>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</si>
  <si>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</si>
  <si>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</si>
  <si>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</si>
  <si>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</si>
  <si>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</si>
  <si>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</si>
  <si>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</si>
  <si>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</si>
  <si>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</si>
  <si>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</si>
  <si>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</si>
  <si>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</si>
  <si>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</si>
  <si>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</si>
  <si>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</si>
  <si>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</si>
  <si>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</si>
  <si>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</si>
  <si>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</si>
  <si>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</si>
  <si>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</si>
  <si>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</si>
  <si>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</si>
  <si>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</si>
  <si>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</si>
  <si>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</si>
  <si>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</si>
  <si>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</si>
  <si>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</si>
  <si>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</si>
  <si>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</si>
  <si>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</si>
  <si>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</si>
  <si>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</si>
  <si>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</si>
  <si>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</si>
  <si>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</si>
  <si>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</si>
  <si>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</si>
  <si>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</si>
  <si>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</si>
  <si>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</si>
  <si>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</si>
  <si>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</si>
  <si>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</si>
  <si>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</si>
  <si>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</si>
  <si>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</si>
  <si>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</si>
  <si>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</si>
  <si>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</si>
  <si>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</si>
  <si>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</si>
  <si>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</si>
  <si>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</si>
  <si>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</si>
  <si>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</si>
  <si>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</si>
  <si>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</si>
  <si>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</si>
  <si>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</si>
  <si>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</si>
  <si>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</si>
  <si>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</si>
  <si>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</si>
  <si>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</si>
  <si>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</si>
  <si>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</si>
  <si>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</si>
  <si>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</si>
  <si>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</si>
  <si>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</si>
  <si>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</si>
  <si>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</si>
  <si>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</si>
  <si>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</si>
  <si>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</si>
  <si>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</si>
  <si>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</si>
  <si>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</si>
  <si>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</si>
  <si>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</si>
  <si>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</si>
  <si>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</si>
  <si>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</si>
  <si>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</si>
  <si>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</si>
  <si>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</si>
  <si>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</si>
  <si>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</si>
  <si>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</si>
  <si>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</si>
  <si>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</si>
  <si>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</si>
  <si>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</si>
  <si>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</si>
  <si>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</si>
  <si>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</si>
  <si>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</si>
  <si>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</si>
  <si>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</si>
  <si>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</si>
  <si>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</si>
  <si>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</si>
  <si>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</si>
  <si>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</si>
  <si>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</si>
  <si>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</si>
  <si>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</si>
  <si>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</si>
  <si>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</si>
  <si>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</si>
  <si>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</si>
  <si>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</si>
  <si>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</si>
  <si>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</si>
  <si>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</si>
  <si>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</si>
  <si>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</si>
  <si>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</si>
  <si>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</si>
  <si>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</si>
  <si>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</si>
  <si>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</si>
  <si>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</si>
  <si>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</si>
  <si>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</si>
  <si>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</si>
  <si>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</si>
  <si>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</si>
  <si>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</si>
  <si>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</si>
  <si>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</si>
  <si>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</si>
  <si>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</si>
  <si>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</si>
  <si>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</si>
  <si>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</si>
  <si>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</si>
  <si>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</si>
  <si>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</si>
  <si>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</si>
  <si>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</si>
  <si>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</si>
  <si>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</si>
  <si>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</si>
  <si>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</si>
  <si>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</si>
  <si>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</si>
  <si>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</si>
  <si>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</si>
  <si>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</si>
  <si>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</si>
  <si>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</si>
  <si>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</si>
  <si>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</si>
  <si>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</si>
  <si>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</si>
  <si>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</si>
  <si>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</si>
  <si>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</si>
  <si>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</si>
  <si>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</si>
  <si>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</si>
  <si>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</si>
  <si>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</si>
  <si>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</si>
  <si>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</si>
  <si>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</si>
  <si>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</si>
  <si>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</si>
  <si>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</si>
  <si>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</si>
  <si>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</si>
  <si>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</si>
  <si>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</si>
  <si>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</si>
  <si>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</si>
  <si>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</si>
  <si>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</si>
  <si>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</si>
  <si>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</si>
  <si>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</si>
  <si>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</si>
  <si>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</si>
  <si>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</si>
  <si>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</si>
  <si>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</si>
  <si>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</si>
  <si>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</si>
  <si>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</si>
  <si>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</si>
  <si>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</si>
  <si>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</si>
  <si>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</si>
  <si>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</si>
  <si>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</si>
  <si>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</si>
  <si>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</si>
  <si>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</si>
  <si>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</si>
  <si>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</si>
  <si>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</si>
  <si>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</si>
  <si>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</si>
  <si>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</si>
  <si>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</si>
  <si>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</si>
  <si>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</si>
  <si>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</si>
  <si>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</si>
  <si>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</si>
  <si>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</si>
  <si>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</si>
  <si>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</si>
  <si>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</si>
  <si>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</si>
  <si>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</si>
  <si>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</si>
  <si>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</si>
  <si>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</si>
  <si>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</si>
  <si>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</si>
  <si>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</si>
  <si>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</si>
  <si>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</si>
  <si>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</si>
  <si>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</si>
  <si>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</si>
  <si>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</si>
  <si>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</si>
  <si>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</si>
  <si>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</si>
  <si>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</si>
  <si>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</si>
  <si>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</si>
  <si>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</si>
  <si>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</si>
  <si>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</si>
  <si>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</si>
  <si>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</si>
  <si>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</si>
  <si>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</si>
  <si>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</si>
  <si>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</si>
  <si>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</si>
  <si>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</si>
  <si>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</si>
  <si>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</si>
  <si>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</si>
  <si>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</si>
  <si>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</si>
  <si>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</si>
  <si>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</si>
  <si>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</si>
  <si>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</si>
  <si>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</si>
  <si>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</si>
  <si>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</si>
  <si>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</si>
  <si>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</si>
  <si>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</si>
  <si>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</si>
  <si>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</si>
  <si>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</si>
  <si>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</si>
  <si>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</si>
  <si>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</si>
  <si>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</si>
  <si>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</si>
  <si>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</si>
  <si>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</si>
  <si>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</si>
  <si>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</si>
  <si>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</si>
  <si>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</si>
  <si>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</si>
  <si>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</si>
  <si>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</si>
  <si>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</si>
  <si>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</si>
  <si>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</si>
  <si>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</si>
  <si>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</si>
  <si>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</si>
  <si>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</si>
  <si>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</si>
  <si>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</si>
  <si>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</si>
  <si>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</si>
  <si>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</si>
  <si>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</si>
  <si>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</si>
  <si>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</si>
  <si>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</si>
  <si>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</si>
  <si>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</si>
  <si>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</si>
  <si>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</si>
  <si>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</si>
  <si>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</si>
  <si>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</si>
  <si>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</si>
  <si>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</si>
  <si>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</si>
  <si>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</si>
  <si>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</si>
  <si>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</si>
  <si>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</si>
  <si>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</si>
  <si>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</si>
  <si>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</si>
  <si>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</si>
  <si>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</si>
  <si>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</si>
  <si>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</si>
  <si>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</si>
  <si>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</si>
  <si>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</si>
  <si>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</si>
  <si>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</si>
  <si>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</si>
  <si>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</si>
  <si>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</si>
  <si>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</si>
  <si>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</si>
  <si>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</si>
  <si>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</si>
  <si>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</si>
  <si>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</si>
  <si>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</si>
  <si>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</si>
  <si>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</si>
  <si>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</si>
  <si>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</si>
  <si>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</si>
  <si>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</si>
  <si>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</si>
  <si>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</si>
  <si>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</si>
  <si>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</si>
  <si>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</si>
  <si>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</si>
  <si>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</si>
  <si>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</si>
  <si>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</si>
  <si>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</si>
  <si>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</si>
  <si>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</si>
  <si>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</si>
  <si>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</si>
  <si>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</si>
  <si>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</si>
  <si>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</si>
  <si>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</si>
  <si>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</si>
  <si>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</si>
  <si>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</si>
  <si>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</si>
  <si>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</si>
  <si>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</si>
  <si>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</si>
  <si>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</si>
  <si>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</si>
  <si>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</si>
  <si>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</si>
  <si>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</si>
  <si>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</si>
  <si>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</si>
  <si>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</si>
  <si>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</si>
  <si>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</si>
  <si>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</si>
  <si>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</si>
  <si>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</si>
  <si>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</si>
  <si>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</si>
  <si>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</si>
  <si>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</si>
  <si>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</si>
  <si>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</si>
  <si>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</si>
  <si>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</si>
  <si>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</si>
  <si>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</si>
  <si>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</si>
  <si>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</si>
  <si>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</si>
  <si>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</si>
  <si>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</si>
  <si>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</si>
  <si>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</si>
  <si>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</si>
  <si>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</si>
  <si>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</si>
  <si>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</si>
  <si>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</si>
  <si>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</si>
  <si>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</si>
  <si>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</si>
  <si>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</si>
  <si>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</si>
  <si>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</si>
  <si>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</si>
  <si>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</si>
  <si>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</si>
  <si>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</si>
  <si>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</si>
  <si>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</si>
  <si>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</si>
  <si>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</si>
  <si>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</si>
  <si>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</si>
  <si>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</si>
  <si>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</si>
  <si>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</si>
  <si>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</si>
  <si>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</si>
  <si>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</si>
  <si>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</si>
  <si>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</si>
  <si>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</si>
  <si>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</si>
  <si>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</si>
  <si>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</si>
  <si>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</si>
  <si>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</si>
  <si>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</si>
  <si>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</si>
  <si>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</si>
  <si>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</si>
  <si>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</si>
  <si>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</si>
  <si>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</si>
  <si>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</si>
  <si>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</si>
  <si>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</si>
  <si>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</si>
  <si>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</si>
  <si>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</si>
  <si>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</si>
  <si>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</si>
  <si>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</si>
  <si>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</si>
  <si>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</si>
  <si>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</si>
  <si>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</si>
  <si>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</si>
  <si>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</si>
  <si>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</si>
  <si>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</si>
  <si>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</si>
  <si>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</si>
  <si>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</si>
  <si>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</si>
  <si>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</si>
  <si>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</si>
  <si>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</si>
  <si>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</si>
  <si>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</si>
  <si>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</si>
  <si>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</si>
  <si>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</si>
  <si>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</si>
  <si>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</si>
  <si>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</si>
  <si>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</si>
  <si>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</si>
  <si>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</si>
  <si>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</si>
  <si>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</si>
  <si>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</si>
  <si>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</si>
  <si>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</si>
  <si>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</si>
  <si>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</si>
  <si>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</si>
  <si>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</si>
  <si>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</si>
  <si>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</si>
  <si>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</si>
  <si>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</si>
  <si>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</si>
  <si>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</si>
  <si>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</si>
  <si>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</si>
  <si>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</si>
  <si>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</si>
  <si>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</si>
  <si>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</si>
  <si>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</si>
  <si>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</si>
  <si>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</si>
  <si>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</si>
  <si>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</si>
  <si>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</si>
  <si>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</si>
  <si>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</si>
  <si>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</si>
  <si>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</si>
  <si>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</si>
  <si>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</si>
  <si>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</si>
  <si>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</si>
  <si>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</si>
  <si>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</si>
  <si>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</si>
  <si>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</si>
  <si>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</si>
  <si>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</si>
  <si>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</si>
  <si>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</si>
  <si>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</si>
  <si>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</si>
  <si>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</si>
  <si>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</si>
  <si>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</si>
  <si>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</si>
  <si>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</si>
  <si>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</si>
  <si>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</si>
  <si>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</si>
  <si>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</si>
  <si>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</si>
  <si>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</si>
  <si>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</si>
  <si>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</si>
  <si>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</si>
  <si>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</si>
  <si>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</si>
  <si>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</si>
  <si>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</si>
  <si>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</si>
  <si>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</si>
  <si>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</si>
  <si>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</si>
  <si>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</si>
  <si>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</si>
  <si>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</si>
  <si>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</si>
  <si>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</si>
  <si>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</si>
  <si>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</si>
  <si>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</si>
  <si>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</si>
  <si>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</si>
  <si>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</si>
  <si>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</si>
  <si>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</si>
  <si>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</si>
  <si>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</si>
  <si>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</si>
  <si>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</si>
  <si>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backers</t>
  </si>
  <si>
    <t>Median backers</t>
  </si>
  <si>
    <t>Minimum backers</t>
  </si>
  <si>
    <t>Maximum backers</t>
  </si>
  <si>
    <t>Variance of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</si>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</sst>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7C1-85E3-493D8EAA306F}"/>
            </c:ext>
          </c:extLst>
        </c:ser>
        <c:ser>
          <c:idx val="1"/>
          <c:order val="1"/>
          <c:tx>
            <c:strRef>
              <c:f>'Stacked Column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2-47C1-85E3-493D8EAA306F}"/>
            </c:ext>
          </c:extLst>
        </c:ser>
        <c:ser>
          <c:idx val="2"/>
          <c:order val="2"/>
          <c:tx>
            <c:strRef>
              <c:f>'Stacked Column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2-47C1-85E3-493D8EAA306F}"/>
            </c:ext>
          </c:extLst>
        </c:ser>
        <c:ser>
          <c:idx val="3"/>
          <c:order val="3"/>
          <c:tx>
            <c:strRef>
              <c:f>'Stacked Column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2-47C1-85E3-493D8EAA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350264"/>
        <c:axId val="554352232"/>
      </c:barChart>
      <c:catAx>
        <c:axId val="5543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2232"/>
        <c:crosses val="autoZero"/>
        <c:auto val="1"/>
        <c:lblAlgn val="ctr"/>
        <c:lblOffset val="100"/>
        <c:noMultiLvlLbl val="0"/>
      </c:catAx>
      <c:valAx>
        <c:axId val="5543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988-8C6E-C76A1E9431B8}"/>
            </c:ext>
          </c:extLst>
        </c:ser>
        <c:ser>
          <c:idx val="1"/>
          <c:order val="1"/>
          <c:tx>
            <c:strRef>
              <c:f>'Stacked Column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D-4988-8C6E-C76A1E9431B8}"/>
            </c:ext>
          </c:extLst>
        </c:ser>
        <c:ser>
          <c:idx val="2"/>
          <c:order val="2"/>
          <c:tx>
            <c:strRef>
              <c:f>'Stacked Column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D-4988-8C6E-C76A1E9431B8}"/>
            </c:ext>
          </c:extLst>
        </c:ser>
        <c:ser>
          <c:idx val="3"/>
          <c:order val="3"/>
          <c:tx>
            <c:strRef>
              <c:f>'Stacked Column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D-4988-8C6E-C76A1E94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32872"/>
        <c:axId val="611833528"/>
      </c:barChart>
      <c:catAx>
        <c:axId val="6118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528"/>
        <c:crosses val="autoZero"/>
        <c:auto val="1"/>
        <c:lblAlgn val="ctr"/>
        <c:lblOffset val="100"/>
        <c:noMultiLvlLbl val="0"/>
      </c:catAx>
      <c:valAx>
        <c:axId val="6118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2-4160-98FF-78CC9C813BEE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2-4160-98FF-78CC9C813BEE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2-4160-98FF-78CC9C8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73216"/>
        <c:axId val="803178136"/>
      </c:lineChart>
      <c:catAx>
        <c:axId val="80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8136"/>
        <c:crosses val="autoZero"/>
        <c:auto val="1"/>
        <c:lblAlgn val="ctr"/>
        <c:lblOffset val="100"/>
        <c:noMultiLvlLbl val="0"/>
      </c:catAx>
      <c:valAx>
        <c:axId val="8031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8-4E69-88AF-E1CED58F2F3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8-4E69-88AF-E1CED58F2F3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8-4E69-88AF-E1CED58F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0232"/>
        <c:axId val="101481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68-4E69-88AF-E1CED58F2F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68-4E69-88AF-E1CED58F2F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68-4E69-88AF-E1CED58F2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68-4E69-88AF-E1CED58F2F3F}"/>
                  </c:ext>
                </c:extLst>
              </c15:ser>
            </c15:filteredLineSeries>
          </c:ext>
        </c:extLst>
      </c:lineChart>
      <c:catAx>
        <c:axId val="1014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544"/>
        <c:crosses val="autoZero"/>
        <c:auto val="1"/>
        <c:lblAlgn val="ctr"/>
        <c:lblOffset val="100"/>
        <c:noMultiLvlLbl val="0"/>
      </c:catAx>
      <c:valAx>
        <c:axId val="1014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0</xdr:row>
      <xdr:rowOff>66675</xdr:rowOff>
    </xdr:from>
    <xdr:to>
      <xdr:col>16</xdr:col>
      <xdr:colOff>666749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78024-4869-6CA4-0A7E-05238DEC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0</xdr:row>
      <xdr:rowOff>152400</xdr:rowOff>
    </xdr:from>
    <xdr:to>
      <xdr:col>17</xdr:col>
      <xdr:colOff>619125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8CB9-AFDB-C318-C15F-15A94ADB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104775</xdr:rowOff>
    </xdr:from>
    <xdr:to>
      <xdr:col>16</xdr:col>
      <xdr:colOff>419100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9039-BF9F-BCAF-4178-ECBF87D7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14</xdr:row>
      <xdr:rowOff>9526</xdr:rowOff>
    </xdr:from>
    <xdr:to>
      <xdr:col>8</xdr:col>
      <xdr:colOff>257175</xdr:colOff>
      <xdr:row>32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3E4B-49B7-94E4-81EC-444F1A85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171450</xdr:rowOff>
    </xdr:from>
    <xdr:to>
      <xdr:col>8</xdr:col>
      <xdr:colOff>381000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6D9F61-5E5B-45EE-B835-8CCDCB357302}"/>
            </a:ext>
          </a:extLst>
        </xdr:cNvPr>
        <xdr:cNvSpPr txBox="1"/>
      </xdr:nvSpPr>
      <xdr:spPr>
        <a:xfrm>
          <a:off x="4791075" y="3171825"/>
          <a:ext cx="30194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*As the data shows, the standard deviation for both successful and unsuccessful campaigns are 1266.244 and 959.9868 respectively. I would determine that the median would be best to summarize the data as the data is skewed and outliers are greatly affecting the mean. </a:t>
          </a:r>
        </a:p>
        <a:p>
          <a:endParaRPr lang="en-US" sz="1200"/>
        </a:p>
        <a:p>
          <a:endParaRPr lang="en-US" sz="1200"/>
        </a:p>
      </xdr:txBody>
    </xdr:sp>
    <xdr:clientData/>
  </xdr:twoCellAnchor>
  <xdr:twoCellAnchor>
    <xdr:from>
      <xdr:col>6</xdr:col>
      <xdr:colOff>0</xdr:colOff>
      <xdr:row>24</xdr:row>
      <xdr:rowOff>142874</xdr:rowOff>
    </xdr:from>
    <xdr:to>
      <xdr:col>8</xdr:col>
      <xdr:colOff>381000</xdr:colOff>
      <xdr:row>35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C3C3EE-3E0B-9BB6-4265-A3AB2638F0D1}"/>
            </a:ext>
          </a:extLst>
        </xdr:cNvPr>
        <xdr:cNvSpPr txBox="1"/>
      </xdr:nvSpPr>
      <xdr:spPr>
        <a:xfrm>
          <a:off x="4791075" y="4943474"/>
          <a:ext cx="3019425" cy="213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*There is more variability</a:t>
          </a:r>
          <a:r>
            <a:rPr lang="en-US" sz="1200" baseline="0"/>
            <a:t> with successful campaigns because the variance and standard deviations are greater. This makes sense because of the different goal amounts that campaigns can create. For example, a campaign may have a goal of $500 and require less backers to complete while another campaign may have a goal of $500,000 and require much more backers to complete.</a:t>
          </a:r>
          <a:endParaRPr lang="en-US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by Judd" refreshedDate="44982.77794537037" createdVersion="8" refreshedVersion="8" minRefreshableVersion="3" recordCount="1001" xr:uid="{6CF9F58B-6DA4-4318-BCE7-E80B4C5D5CE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83BB-9C83-447D-86E7-FCE61A3284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2B825-EB7B-4E93-8589-BE13CED2C7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DC41-2A88-4674-9570-5075E5FF057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IF(H2, 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 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IF(H3, 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 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4">(E4/D4)*100</f>
        <v>131.4787822878229</v>
      </c>
      <c r="G4" t="s">
        <v>20</v>
      </c>
      <c r="H4">
        <v>1425</v>
      </c>
      <c r="I4" s="4">
        <f t="shared" ref="I4:I66" si="5">IF(H4, 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ref="I67:I130" si="6">IF(H67, 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 "/")</f>
        <v>theater</v>
      </c>
      <c r="T67" t="str">
        <f t="shared" ref="T67:T130" si="10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(E68/D68)*100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4">
        <f t="shared" ref="I131:I194" si="12">IF(H131, 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 "/")</f>
        <v>food</v>
      </c>
      <c r="T131" t="str">
        <f t="shared" ref="T131:T194" si="16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(E132/D132)*100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4">
        <f t="shared" ref="I195:I258" si="18">IF(H195, 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 "/")</f>
        <v>music</v>
      </c>
      <c r="T195" t="str">
        <f t="shared" ref="T195:T258" si="22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(E196/D196)*100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4">
        <f t="shared" ref="I259:I322" si="24">IF(H259, 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 "/")</f>
        <v>theater</v>
      </c>
      <c r="T259" t="str">
        <f t="shared" ref="T259:T322" si="28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(E260/D260)*100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4">
        <f t="shared" ref="I323:I386" si="30">IF(H323, 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 "/")</f>
        <v>film &amp; video</v>
      </c>
      <c r="T323" t="str">
        <f t="shared" ref="T323:T386" si="34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(E324/D324)*100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4">
        <f t="shared" ref="I387:I450" si="36">IF(H387, 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 "/")</f>
        <v>publishing</v>
      </c>
      <c r="T387" t="str">
        <f t="shared" ref="T387:T450" si="40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(E388/D388)*100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4">
        <f t="shared" ref="I451:I514" si="42">IF(H451, 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 "/")</f>
        <v>games</v>
      </c>
      <c r="T451" t="str">
        <f t="shared" ref="T451:T514" si="46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(E452/D452)*100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4">
        <f t="shared" ref="I515:I578" si="48">IF(H515, 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 "/")</f>
        <v>film &amp; video</v>
      </c>
      <c r="T515" t="str">
        <f t="shared" ref="T515:T578" si="52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(E516/D516)*100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4">
        <f t="shared" ref="I579:I642" si="54">IF(H579, 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 "/")</f>
        <v>music</v>
      </c>
      <c r="T579" t="str">
        <f t="shared" ref="T579:T642" si="5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(E580/D580)*100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4">
        <f t="shared" ref="I643:I706" si="60">IF(H643, 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 "/")</f>
        <v>theater</v>
      </c>
      <c r="T643" t="str">
        <f t="shared" ref="T643:T706" si="64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(E644/D644)*100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4">
        <f t="shared" ref="I707:I770" si="66">IF(H707, 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 "/")</f>
        <v>publishing</v>
      </c>
      <c r="T707" t="str">
        <f t="shared" ref="T707:T770" si="70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(E708/D708)*100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4">
        <f t="shared" ref="I771:I834" si="72">IF(H771, 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 "/")</f>
        <v>games</v>
      </c>
      <c r="T771" t="str">
        <f t="shared" ref="T771:T834" si="76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(E772/D772)*100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4">
        <f t="shared" ref="I835:I898" si="78">IF(H835, 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 "/")</f>
        <v>publishing</v>
      </c>
      <c r="T835" t="str">
        <f t="shared" ref="T835:T898" si="82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(E836/D836)*100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4">
        <f t="shared" ref="I899:I962" si="84">IF(H899, 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 "/")</f>
        <v>theater</v>
      </c>
      <c r="T899" t="str">
        <f t="shared" ref="T899:T962" si="88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(E900/D900)*100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4">
        <f t="shared" ref="I963:I1001" si="90">IF(H963, 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 "/")</f>
        <v>publishing</v>
      </c>
      <c r="T963" t="str">
        <f t="shared" ref="T963:T1001" si="94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(E964/D964)*100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493-0C75-41DE-87FA-609527B1C427}">
  <dimension ref="A1:F14"/>
  <sheetViews>
    <sheetView workbookViewId="0">
      <selection activeCell="F14" sqref="A1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2034</v>
      </c>
    </row>
    <row r="3" spans="1:6" x14ac:dyDescent="0.25">
      <c r="A3" s="6" t="s">
        <v>2033</v>
      </c>
      <c r="B3" s="6" t="s">
        <v>2070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5">
      <c r="A5" s="7" t="s">
        <v>2061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2062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2063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2065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2066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2067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2068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324-F97A-4EE2-8FD4-886D785B2C04}">
  <dimension ref="A1:F30"/>
  <sheetViews>
    <sheetView workbookViewId="0">
      <selection activeCell="L25" sqref="L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2034</v>
      </c>
    </row>
    <row r="2" spans="1:6" x14ac:dyDescent="0.25">
      <c r="A2" s="6" t="s">
        <v>2031</v>
      </c>
      <c r="B2" t="s">
        <v>2034</v>
      </c>
    </row>
    <row r="4" spans="1:6" x14ac:dyDescent="0.25">
      <c r="A4" s="6" t="s">
        <v>2033</v>
      </c>
      <c r="B4" s="6" t="s">
        <v>2070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</row>
    <row r="6" spans="1:6" x14ac:dyDescent="0.25">
      <c r="A6" s="7" t="s">
        <v>2036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2037</v>
      </c>
      <c r="E7">
        <v>4</v>
      </c>
      <c r="F7">
        <v>4</v>
      </c>
    </row>
    <row r="8" spans="1:6" x14ac:dyDescent="0.25">
      <c r="A8" s="7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2040</v>
      </c>
      <c r="C10">
        <v>8</v>
      </c>
      <c r="E10">
        <v>10</v>
      </c>
      <c r="F10">
        <v>18</v>
      </c>
    </row>
    <row r="11" spans="1:6" x14ac:dyDescent="0.25">
      <c r="A11" s="7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2044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2045</v>
      </c>
      <c r="C15">
        <v>3</v>
      </c>
      <c r="E15">
        <v>4</v>
      </c>
      <c r="F15">
        <v>7</v>
      </c>
    </row>
    <row r="16" spans="1:6" x14ac:dyDescent="0.25">
      <c r="A16" s="7" t="s">
        <v>2046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2048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2050</v>
      </c>
      <c r="C20">
        <v>4</v>
      </c>
      <c r="E20">
        <v>4</v>
      </c>
      <c r="F20">
        <v>8</v>
      </c>
    </row>
    <row r="21" spans="1:6" x14ac:dyDescent="0.25">
      <c r="A21" s="7" t="s">
        <v>2051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2052</v>
      </c>
      <c r="C22">
        <v>9</v>
      </c>
      <c r="E22">
        <v>5</v>
      </c>
      <c r="F22">
        <v>14</v>
      </c>
    </row>
    <row r="23" spans="1:6" x14ac:dyDescent="0.25">
      <c r="A23" s="7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2055</v>
      </c>
      <c r="C25">
        <v>7</v>
      </c>
      <c r="E25">
        <v>14</v>
      </c>
      <c r="F25">
        <v>21</v>
      </c>
    </row>
    <row r="26" spans="1:6" x14ac:dyDescent="0.25">
      <c r="A26" s="7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2059</v>
      </c>
      <c r="E29">
        <v>3</v>
      </c>
      <c r="F29">
        <v>3</v>
      </c>
    </row>
    <row r="30" spans="1:6" x14ac:dyDescent="0.25">
      <c r="A30" s="7" t="s">
        <v>2060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A2A-EC11-484E-97B9-34AFC5FF4FC1}">
  <dimension ref="A1:E18"/>
  <sheetViews>
    <sheetView workbookViewId="0">
      <selection activeCell="Q29" sqref="Q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2034</v>
      </c>
    </row>
    <row r="2" spans="1:5" x14ac:dyDescent="0.25">
      <c r="A2" s="6" t="s">
        <v>2085</v>
      </c>
      <c r="B2" t="s">
        <v>2034</v>
      </c>
    </row>
    <row r="4" spans="1:5" x14ac:dyDescent="0.25">
      <c r="A4" s="6" t="s">
        <v>2033</v>
      </c>
      <c r="B4" s="6" t="s">
        <v>2070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2060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0EB-89C0-46AB-AC5F-85FD4E50D8EB}">
  <dimension ref="A1:H13"/>
  <sheetViews>
    <sheetView workbookViewId="0">
      <selection activeCell="L30" sqref="L3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SUM(B2, C2, 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5">
      <c r="A3" t="s">
        <v>2095</v>
      </c>
      <c r="B3">
        <f>COUNTIFS(Crowdfunding!$G$2:$G$1001, "successful", Crowdfunding!$D$2:$D$1001, "&gt;=1000", Crowdfunding!$D$2:$D$1001, "&lt;=4999")</f>
        <v>191</v>
      </c>
      <c r="C3">
        <f>COUNTIFS(Crowdfunding!$G$2:$G$1001, "failed", Crowdfunding!$D$2:$D$1001, "&gt;=1000", Crowdfunding!$D$2:$D$1001, "&lt;=4999")</f>
        <v>38</v>
      </c>
      <c r="D3">
        <f>COUNTIFS(Crowdfunding!$G$2:$G$1001, "canceled", Crowdfunding!$D$2:$D$1001, "&gt;=1000", Crowdfunding!$D$2:$D$1001, "&lt;=4999")</f>
        <v>2</v>
      </c>
      <c r="E3">
        <f t="shared" ref="E3:E13" si="0">SUM(B3, C3, 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25">
      <c r="A4" t="s">
        <v>2096</v>
      </c>
      <c r="B4">
        <f>COUNTIFS(Crowdfunding!$G$2:$G$1001, "successful", Crowdfunding!$D$2:$D$1001, "&gt;=5000", Crowdfunding!$D$2:$D$1001, "&lt;=9999")</f>
        <v>164</v>
      </c>
      <c r="C4">
        <f>COUNTIFS(Crowdfunding!$G$2:$G$1001, "failed", Crowdfunding!$D$2:$D$1001, "&gt;=5000", Crowdfunding!$D$2:$D$1001, "&lt;=9999")</f>
        <v>126</v>
      </c>
      <c r="D4">
        <f>COUNTIFS(Crowdfunding!$G$2:$G$1001, "canceled", Crowdfunding!$D$2:$D$1001, "&gt;=5000", Crowdfunding!$D$2:$D$1001,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COUNTIFS(Crowdfunding!$G$2:$G$1001, "successful", Crowdfunding!$D$2:$D$1001, "&gt;=10000", Crowdfunding!$D$2:$D$1001, "&lt;=14999")</f>
        <v>4</v>
      </c>
      <c r="C5">
        <f>COUNTIFS(Crowdfunding!$G$2:$G$1001, "failed", Crowdfunding!$D$2:$D$1001, "&gt;=10000", Crowdfunding!$D$2:$D$1001, "&lt;=14999")</f>
        <v>5</v>
      </c>
      <c r="D5">
        <f>COUNTIFS(Crowdfunding!$G$2:$G$1001, "canceled", Crowdfunding!$D$2:$D$1001, "&gt;=10000", Crowdfunding!$D$2:$D$1001,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COUNTIFS(Crowdfunding!$G$2:$G$1001, "successful", Crowdfunding!$D$2:$D$1001, "&gt;=15000", Crowdfunding!$D$2:$D$1001, "&lt;=19999")</f>
        <v>10</v>
      </c>
      <c r="C6">
        <f>COUNTIFS(Crowdfunding!$G$2:$G$1001, "failed", Crowdfunding!$D$2:$D$1001, "&gt;=15000", Crowdfunding!$D$2:$D$1001, "&lt;=19999")</f>
        <v>0</v>
      </c>
      <c r="D6">
        <f>COUNTIFS(Crowdfunding!$G$2:$G$1001, "canceled", Crowdfunding!$D$2:$D$1001, "&gt;=15000", Crowdfunding!$D$2:$D$1001,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COUNTIFS(Crowdfunding!$G$2:$G$1001, "successful", Crowdfunding!$D$2:$D$1001, "&gt;=20000", Crowdfunding!$D$2:$D$1001, "&lt;=24999")</f>
        <v>7</v>
      </c>
      <c r="C7">
        <f>COUNTIFS(Crowdfunding!$G$2:$G$1001, "failed", Crowdfunding!$D$2:$D$1001, "&gt;=20000", Crowdfunding!$D$2:$D$1001, "&lt;=24999")</f>
        <v>0</v>
      </c>
      <c r="D7">
        <f>COUNTIFS(Crowdfunding!$G$2:$G$1001, "canceled", Crowdfunding!$D$2:$D$1001, "&gt;=20000", Crowdfunding!$D$2:$D$1001,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COUNTIFS(Crowdfunding!$G$2:$G$1001, "successful", Crowdfunding!$D$2:$D$1001, "&gt;=25000", Crowdfunding!$D$2:$D$1001, "&lt;=29999")</f>
        <v>11</v>
      </c>
      <c r="C8">
        <f>COUNTIFS(Crowdfunding!$G$2:$G$1001, "failed", Crowdfunding!$D$2:$D$1001, "&gt;=25000", Crowdfunding!$D$2:$D$1001, "&lt;=29999")</f>
        <v>3</v>
      </c>
      <c r="D8">
        <f>COUNTIFS(Crowdfunding!$G$2:$G$1001, "canceled", Crowdfunding!$D$2:$D$1001, "&gt;=25000", Crowdfunding!$D$2:$D$1001,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COUNTIFS(Crowdfunding!$G$2:$G$1001, "successful", Crowdfunding!$D$2:$D$1001, "&gt;=30000", Crowdfunding!$D$2:$D$1001, "&lt;=34999")</f>
        <v>7</v>
      </c>
      <c r="C9">
        <f>COUNTIFS(Crowdfunding!$G$2:$G$1001, "failed", Crowdfunding!$D$2:$D$1001, "&gt;=30000", Crowdfunding!$D$2:$D$1001, "&lt;=34999")</f>
        <v>0</v>
      </c>
      <c r="D9">
        <f>COUNTIFS(Crowdfunding!$G$2:$G$1001, "canceled", Crowdfunding!$D$2:$D$1001, "&gt;=30000", Crowdfunding!$D$2:$D$1001,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COUNTIFS(Crowdfunding!$G$2:$G$1001, "successful", Crowdfunding!$D$2:$D$1001, "&gt;=35000", Crowdfunding!$D$2:$D$1001, "&lt;=39999")</f>
        <v>8</v>
      </c>
      <c r="C10">
        <f>COUNTIFS(Crowdfunding!$G$2:$G$1001, "failed", Crowdfunding!$D$2:$D$1001, "&gt;=35000", Crowdfunding!$D$2:$D$1001, "&lt;=39999")</f>
        <v>3</v>
      </c>
      <c r="D10">
        <f>COUNTIFS(Crowdfunding!$G$2:$G$1001, "canceled", Crowdfunding!$D$2:$D$1001, "&gt;=35000", Crowdfunding!$D$2:$D$1001, 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COUNTIFS(Crowdfunding!$G$2:$G$1001, "successful", Crowdfunding!$D$2:$D$1001, "&gt;=40000", Crowdfunding!$D$2:$D$1001, "&lt;=44999")</f>
        <v>11</v>
      </c>
      <c r="C11">
        <f>COUNTIFS(Crowdfunding!$G$2:$G$1001, "failed", Crowdfunding!$D$2:$D$1001, "&gt;=40000", Crowdfunding!$D$2:$D$1001, "&lt;=44999")</f>
        <v>3</v>
      </c>
      <c r="D11">
        <f>COUNTIFS(Crowdfunding!$G$2:$G$1001, "canceled", Crowdfunding!$D$2:$D$1001, "&gt;=40000", Crowdfunding!$D$2:$D$1001, 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COUNTIFS(Crowdfunding!$G$2:$G$1001, "successful", Crowdfunding!$D$2:$D$1001, "&gt;=45000", Crowdfunding!$D$2:$D$1001, "&lt;=49999")</f>
        <v>8</v>
      </c>
      <c r="C12">
        <f>COUNTIFS(Crowdfunding!$G$2:$G$1001, "failed", Crowdfunding!$D$2:$D$1001, "&gt;=45000", Crowdfunding!$D$2:$D$1001, "&lt;=49999")</f>
        <v>3</v>
      </c>
      <c r="D12">
        <f>COUNTIFS(Crowdfunding!$G$2:$G$1001, "canceled", Crowdfunding!$D$2:$D$1001, "&gt;=45000", Crowdfunding!$D$2:$D$1001, 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95AA-7A32-4BA7-8A63-75A776A6F674}">
  <dimension ref="A1:H566"/>
  <sheetViews>
    <sheetView workbookViewId="0">
      <selection activeCell="I12" sqref="I1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5.625" bestFit="1" customWidth="1"/>
    <col min="9" max="9" width="21.5" bestFit="1" customWidth="1"/>
  </cols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  <c r="G1" s="10" t="s">
        <v>2106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(AVERAGE(B2:B566))</f>
        <v>851.14690265486729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(MIN(B2:B566))</f>
        <v>16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(MAX(B2:B566))</f>
        <v>7295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</row>
    <row r="8" spans="1:8" x14ac:dyDescent="0.25">
      <c r="A8" t="s">
        <v>20</v>
      </c>
      <c r="B8">
        <v>100</v>
      </c>
      <c r="D8" t="s">
        <v>14</v>
      </c>
      <c r="E8">
        <v>55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0" t="s">
        <v>2107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2108</v>
      </c>
      <c r="H10">
        <f>(AVERAGE(E2:E365))</f>
        <v>585.61538461538464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t="s">
        <v>2109</v>
      </c>
      <c r="H11">
        <f>MEDIAN(E2:E365)</f>
        <v>114.5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t="s">
        <v>2110</v>
      </c>
      <c r="H12">
        <f>(MIN(E2:E365))</f>
        <v>0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t="s">
        <v>2111</v>
      </c>
      <c r="H13">
        <f>(MAX(E2:E365))</f>
        <v>6080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2112</v>
      </c>
      <c r="H14">
        <f>_xlfn.VAR.P(E2:E365)</f>
        <v>921574.68174133555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2113</v>
      </c>
      <c r="H15">
        <f>_xlfn.STDEV.P(E2:E365)</f>
        <v>959.98681331637863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 Chart 1</vt:lpstr>
      <vt:lpstr>Stacked Column Chart 2</vt:lpstr>
      <vt:lpstr>Line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Kirby Judd</cp:lastModifiedBy>
  <dcterms:created xsi:type="dcterms:W3CDTF">2021-09-29T18:52:28Z</dcterms:created>
  <dcterms:modified xsi:type="dcterms:W3CDTF">2023-02-26T02:24:06Z</dcterms:modified>
</cp:coreProperties>
</file>