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ncipal" sheetId="1" state="visible" r:id="rId2"/>
    <sheet name="Análise" sheetId="2" state="visible" r:id="rId3"/>
    <sheet name="Total_de_acoes" sheetId="3" state="visible" r:id="rId4"/>
    <sheet name="Ticker" sheetId="4" state="visible" r:id="rId5"/>
    <sheet name="ChatGP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<sst xmlns="http://schemas.openxmlformats.org/spreadsheetml/2006/main" count="1524" uniqueCount="1069">
  <si>
    <t xml:space="preserve">Ativo</t>
  </si>
  <si>
    <t xml:space="preserve">Data</t>
  </si>
  <si>
    <t xml:space="preserve">Último (R$)</t>
  </si>
  <si>
    <t xml:space="preserve">Var. Dia (%)</t>
  </si>
  <si>
    <t xml:space="preserve">Var. Sem. (%)</t>
  </si>
  <si>
    <t xml:space="preserve">Var. Mês (%)</t>
  </si>
  <si>
    <t xml:space="preserve">Var. Ano (%)</t>
  </si>
  <si>
    <t xml:space="preserve">Var. 12M (%)</t>
  </si>
  <si>
    <t xml:space="preserve">Val. Mín</t>
  </si>
  <si>
    <t xml:space="preserve">Val. Máx</t>
  </si>
  <si>
    <t xml:space="preserve">Volume</t>
  </si>
  <si>
    <t xml:space="preserve">Variação - dia(%):</t>
  </si>
  <si>
    <t xml:space="preserve">Variação - mês(%):</t>
  </si>
  <si>
    <t xml:space="preserve">Variação - ano(%):</t>
  </si>
  <si>
    <t xml:space="preserve">Valor Inicial (R$):</t>
  </si>
  <si>
    <t xml:space="preserve">Quantidade d/ ações:</t>
  </si>
  <si>
    <t xml:space="preserve">Variação (R$):</t>
  </si>
  <si>
    <t xml:space="preserve">Resultado:</t>
  </si>
  <si>
    <t xml:space="preserve">Nome da empresa:</t>
  </si>
  <si>
    <t xml:space="preserve">Segmento:</t>
  </si>
  <si>
    <t xml:space="preserve">Idade:</t>
  </si>
  <si>
    <t xml:space="preserve">Categoria de idade:</t>
  </si>
  <si>
    <t xml:space="preserve">USIM5</t>
  </si>
  <si>
    <t xml:space="preserve">319,16 M</t>
  </si>
  <si>
    <t xml:space="preserve">CMIN3</t>
  </si>
  <si>
    <t xml:space="preserve">32,65 M</t>
  </si>
  <si>
    <t xml:space="preserve">PETR3</t>
  </si>
  <si>
    <t xml:space="preserve">436,69 M</t>
  </si>
  <si>
    <t xml:space="preserve">SUZB3</t>
  </si>
  <si>
    <t xml:space="preserve">162,55 M</t>
  </si>
  <si>
    <t xml:space="preserve">CPFE3</t>
  </si>
  <si>
    <t xml:space="preserve">73,42 M</t>
  </si>
  <si>
    <t xml:space="preserve">PRIO3</t>
  </si>
  <si>
    <t xml:space="preserve">319,92 M</t>
  </si>
  <si>
    <t xml:space="preserve">PETR4</t>
  </si>
  <si>
    <t xml:space="preserve">1,64 B</t>
  </si>
  <si>
    <t xml:space="preserve">VALE3</t>
  </si>
  <si>
    <t xml:space="preserve">1,89 B</t>
  </si>
  <si>
    <t xml:space="preserve">MULT3</t>
  </si>
  <si>
    <t xml:space="preserve">104,16 M</t>
  </si>
  <si>
    <t xml:space="preserve">ITUB4</t>
  </si>
  <si>
    <t xml:space="preserve">473,2 M</t>
  </si>
  <si>
    <t xml:space="preserve">RDOR3</t>
  </si>
  <si>
    <t xml:space="preserve">71,62 M</t>
  </si>
  <si>
    <t xml:space="preserve">BRKM5</t>
  </si>
  <si>
    <t xml:space="preserve">43,31 M</t>
  </si>
  <si>
    <t xml:space="preserve">AZUL4</t>
  </si>
  <si>
    <t xml:space="preserve">270,24 M</t>
  </si>
  <si>
    <t xml:space="preserve">RRRP3</t>
  </si>
  <si>
    <t xml:space="preserve">78,44 M</t>
  </si>
  <si>
    <t xml:space="preserve">EQTL3</t>
  </si>
  <si>
    <t xml:space="preserve">412,31 M</t>
  </si>
  <si>
    <t xml:space="preserve">CSNA3</t>
  </si>
  <si>
    <t xml:space="preserve">109,86 M</t>
  </si>
  <si>
    <t xml:space="preserve">YDUQ3</t>
  </si>
  <si>
    <t xml:space="preserve">63,48 M</t>
  </si>
  <si>
    <t xml:space="preserve">UGPA3</t>
  </si>
  <si>
    <t xml:space="preserve">104,52 M</t>
  </si>
  <si>
    <t xml:space="preserve">MRVE3</t>
  </si>
  <si>
    <t xml:space="preserve">109,48 M</t>
  </si>
  <si>
    <t xml:space="preserve">ARZZ3</t>
  </si>
  <si>
    <t xml:space="preserve">202,83 M</t>
  </si>
  <si>
    <t xml:space="preserve">BBDC4</t>
  </si>
  <si>
    <t xml:space="preserve">354,3 M</t>
  </si>
  <si>
    <t xml:space="preserve">BEEF3</t>
  </si>
  <si>
    <t xml:space="preserve">42,44 M</t>
  </si>
  <si>
    <t xml:space="preserve">PCAR3</t>
  </si>
  <si>
    <t xml:space="preserve">21,18 M</t>
  </si>
  <si>
    <t xml:space="preserve">BRFS3</t>
  </si>
  <si>
    <t xml:space="preserve">101,38 M</t>
  </si>
  <si>
    <t xml:space="preserve">VIVT3</t>
  </si>
  <si>
    <t xml:space="preserve">64,92 M</t>
  </si>
  <si>
    <t xml:space="preserve">RAIL3</t>
  </si>
  <si>
    <t xml:space="preserve">178,44 M</t>
  </si>
  <si>
    <t xml:space="preserve">CIEL3</t>
  </si>
  <si>
    <t xml:space="preserve">144,47 M</t>
  </si>
  <si>
    <t xml:space="preserve">DXCO3</t>
  </si>
  <si>
    <t xml:space="preserve">21,5 M</t>
  </si>
  <si>
    <t xml:space="preserve">TIMS3</t>
  </si>
  <si>
    <t xml:space="preserve">62,54 M</t>
  </si>
  <si>
    <t xml:space="preserve">BRAP4</t>
  </si>
  <si>
    <t xml:space="preserve">69,45 M</t>
  </si>
  <si>
    <t xml:space="preserve">LWSA3</t>
  </si>
  <si>
    <t xml:space="preserve">56,4 M</t>
  </si>
  <si>
    <t xml:space="preserve">RECV3</t>
  </si>
  <si>
    <t xml:space="preserve">58,9 M</t>
  </si>
  <si>
    <t xml:space="preserve">ITSA4</t>
  </si>
  <si>
    <t xml:space="preserve">168,56 M</t>
  </si>
  <si>
    <t xml:space="preserve">BBAS3</t>
  </si>
  <si>
    <t xml:space="preserve">465,62 M</t>
  </si>
  <si>
    <t xml:space="preserve">RADL3</t>
  </si>
  <si>
    <t xml:space="preserve">100,44 M</t>
  </si>
  <si>
    <t xml:space="preserve">GOAU4</t>
  </si>
  <si>
    <t xml:space="preserve">37,01 M</t>
  </si>
  <si>
    <t xml:space="preserve">CSAN3</t>
  </si>
  <si>
    <t xml:space="preserve">43,43 M</t>
  </si>
  <si>
    <t xml:space="preserve">JBSS3</t>
  </si>
  <si>
    <t xml:space="preserve">40,71 M</t>
  </si>
  <si>
    <t xml:space="preserve">MGLU3</t>
  </si>
  <si>
    <t xml:space="preserve">277,34 M</t>
  </si>
  <si>
    <t xml:space="preserve">BBDC3</t>
  </si>
  <si>
    <t xml:space="preserve">45,86 M</t>
  </si>
  <si>
    <t xml:space="preserve">GGBR4</t>
  </si>
  <si>
    <t xml:space="preserve">109,02 M</t>
  </si>
  <si>
    <t xml:space="preserve">RAIZ4</t>
  </si>
  <si>
    <t xml:space="preserve">19,84 M</t>
  </si>
  <si>
    <t xml:space="preserve">CPLE6</t>
  </si>
  <si>
    <t xml:space="preserve">97,05 M</t>
  </si>
  <si>
    <t xml:space="preserve">VAMO3</t>
  </si>
  <si>
    <t xml:space="preserve">41,64 M</t>
  </si>
  <si>
    <t xml:space="preserve">MRFG3</t>
  </si>
  <si>
    <t xml:space="preserve">39,65 M</t>
  </si>
  <si>
    <t xml:space="preserve">ABEV3</t>
  </si>
  <si>
    <t xml:space="preserve">86,92 M</t>
  </si>
  <si>
    <t xml:space="preserve">BBSE3</t>
  </si>
  <si>
    <t xml:space="preserve">99,61 M</t>
  </si>
  <si>
    <t xml:space="preserve">SBSP3</t>
  </si>
  <si>
    <t xml:space="preserve">128,66 M</t>
  </si>
  <si>
    <t xml:space="preserve">TOTS3</t>
  </si>
  <si>
    <t xml:space="preserve">42,83 M</t>
  </si>
  <si>
    <t xml:space="preserve">CMIG4</t>
  </si>
  <si>
    <t xml:space="preserve">63,32 M</t>
  </si>
  <si>
    <t xml:space="preserve">ELET6</t>
  </si>
  <si>
    <t xml:space="preserve">19,04 M</t>
  </si>
  <si>
    <t xml:space="preserve">ENEV3</t>
  </si>
  <si>
    <t xml:space="preserve">32,03 M</t>
  </si>
  <si>
    <t xml:space="preserve">WEGE3</t>
  </si>
  <si>
    <t xml:space="preserve">127,36 M</t>
  </si>
  <si>
    <t xml:space="preserve">SLCE3</t>
  </si>
  <si>
    <t xml:space="preserve">29,74 M</t>
  </si>
  <si>
    <t xml:space="preserve">ALOS3</t>
  </si>
  <si>
    <t xml:space="preserve">34,33 M</t>
  </si>
  <si>
    <t xml:space="preserve">CCRO3</t>
  </si>
  <si>
    <t xml:space="preserve">32,04 M</t>
  </si>
  <si>
    <t xml:space="preserve">COGN3</t>
  </si>
  <si>
    <t xml:space="preserve">56,12 M</t>
  </si>
  <si>
    <t xml:space="preserve">TRPL4</t>
  </si>
  <si>
    <t xml:space="preserve">27,59 M</t>
  </si>
  <si>
    <t xml:space="preserve">EGIE3</t>
  </si>
  <si>
    <t xml:space="preserve">43,45 M</t>
  </si>
  <si>
    <t xml:space="preserve">VBBR3</t>
  </si>
  <si>
    <t xml:space="preserve">58,22 M</t>
  </si>
  <si>
    <t xml:space="preserve">IRBR3</t>
  </si>
  <si>
    <t xml:space="preserve">74,33 M</t>
  </si>
  <si>
    <t xml:space="preserve">ELET3</t>
  </si>
  <si>
    <t xml:space="preserve">109,87 M</t>
  </si>
  <si>
    <t xml:space="preserve">PETZ3</t>
  </si>
  <si>
    <t xml:space="preserve">49,03 M</t>
  </si>
  <si>
    <t xml:space="preserve">EZTC3</t>
  </si>
  <si>
    <t xml:space="preserve">22,15 M</t>
  </si>
  <si>
    <t xml:space="preserve">FLRY3</t>
  </si>
  <si>
    <t xml:space="preserve">SOMA3</t>
  </si>
  <si>
    <t xml:space="preserve">60,82 M</t>
  </si>
  <si>
    <t xml:space="preserve">ALPA4</t>
  </si>
  <si>
    <t xml:space="preserve">14 M</t>
  </si>
  <si>
    <t xml:space="preserve">CYRE3</t>
  </si>
  <si>
    <t xml:space="preserve">104,26 M</t>
  </si>
  <si>
    <t xml:space="preserve">EMBR3</t>
  </si>
  <si>
    <t xml:space="preserve">60,86 M</t>
  </si>
  <si>
    <t xml:space="preserve">NTCO3</t>
  </si>
  <si>
    <t xml:space="preserve">213,23 M</t>
  </si>
  <si>
    <t xml:space="preserve">ASAI3</t>
  </si>
  <si>
    <t xml:space="preserve">79,67 M</t>
  </si>
  <si>
    <t xml:space="preserve">B3SA3</t>
  </si>
  <si>
    <t xml:space="preserve">487,27 M</t>
  </si>
  <si>
    <t xml:space="preserve">HYPE3</t>
  </si>
  <si>
    <t xml:space="preserve">107,71 M</t>
  </si>
  <si>
    <t xml:space="preserve">SMTO3</t>
  </si>
  <si>
    <t xml:space="preserve">73,55 M</t>
  </si>
  <si>
    <t xml:space="preserve">HAPV3</t>
  </si>
  <si>
    <t xml:space="preserve">277,57 M</t>
  </si>
  <si>
    <t xml:space="preserve">LREN3</t>
  </si>
  <si>
    <t xml:space="preserve">194,2 M</t>
  </si>
  <si>
    <t xml:space="preserve">CRFB3</t>
  </si>
  <si>
    <t xml:space="preserve">38,19 M</t>
  </si>
  <si>
    <t xml:space="preserve">BHIA3</t>
  </si>
  <si>
    <t xml:space="preserve">27,54 M</t>
  </si>
  <si>
    <t xml:space="preserve">RENT3</t>
  </si>
  <si>
    <t xml:space="preserve">624,74 M</t>
  </si>
  <si>
    <t xml:space="preserve">CVCB3</t>
  </si>
  <si>
    <t xml:space="preserve">101,46 M</t>
  </si>
  <si>
    <t xml:space="preserve">GOLL4</t>
  </si>
  <si>
    <t xml:space="preserve">154,36 M</t>
  </si>
  <si>
    <t xml:space="preserve">Maior valor:</t>
  </si>
  <si>
    <t xml:space="preserve">Menor valor:</t>
  </si>
  <si>
    <t xml:space="preserve">Média:</t>
  </si>
  <si>
    <t xml:space="preserve">Média de descida:</t>
  </si>
  <si>
    <t xml:space="preserve">Média de subida:</t>
  </si>
  <si>
    <t xml:space="preserve">Variação:</t>
  </si>
  <si>
    <t xml:space="preserve">Variação de subida:</t>
  </si>
  <si>
    <t xml:space="preserve">Variação ($):</t>
  </si>
  <si>
    <t xml:space="preserve">Análise p/ faixa etária:</t>
  </si>
  <si>
    <t xml:space="preserve">Quantidade de empresas:</t>
  </si>
  <si>
    <t xml:space="preserve">Subiu</t>
  </si>
  <si>
    <t xml:space="preserve">Ficou</t>
  </si>
  <si>
    <t xml:space="preserve">Caiu</t>
  </si>
  <si>
    <t xml:space="preserve">Código</t>
  </si>
  <si>
    <t xml:space="preserve">Qtde. Teórica</t>
  </si>
  <si>
    <t xml:space="preserve">BPAC11</t>
  </si>
  <si>
    <t xml:space="preserve">ENGI11</t>
  </si>
  <si>
    <t xml:space="preserve">IGTI11</t>
  </si>
  <si>
    <t xml:space="preserve">KLBN11</t>
  </si>
  <si>
    <t xml:space="preserve">SANB11</t>
  </si>
  <si>
    <t xml:space="preserve">TAEE11</t>
  </si>
  <si>
    <t xml:space="preserve">Quantidade Teórica Total</t>
  </si>
  <si>
    <t xml:space="preserve">Redutor</t>
  </si>
  <si>
    <t xml:space="preserve">Ticker</t>
  </si>
  <si>
    <t xml:space="preserve">Nome</t>
  </si>
  <si>
    <t xml:space="preserve">Magazine Luiza</t>
  </si>
  <si>
    <t xml:space="preserve">Hapvida</t>
  </si>
  <si>
    <t xml:space="preserve">Petrobras</t>
  </si>
  <si>
    <t xml:space="preserve">B3</t>
  </si>
  <si>
    <t xml:space="preserve">Usiminas</t>
  </si>
  <si>
    <t xml:space="preserve">CVC</t>
  </si>
  <si>
    <t xml:space="preserve">Cielo</t>
  </si>
  <si>
    <t xml:space="preserve">Vale</t>
  </si>
  <si>
    <t xml:space="preserve">GOL</t>
  </si>
  <si>
    <t xml:space="preserve">Banco Bradesco</t>
  </si>
  <si>
    <t xml:space="preserve">Azul</t>
  </si>
  <si>
    <t xml:space="preserve">Cogna</t>
  </si>
  <si>
    <t xml:space="preserve">Itaúsa</t>
  </si>
  <si>
    <t xml:space="preserve">Itaú Unibanco</t>
  </si>
  <si>
    <t xml:space="preserve">Petz</t>
  </si>
  <si>
    <t xml:space="preserve">MRV</t>
  </si>
  <si>
    <t xml:space="preserve">Natura</t>
  </si>
  <si>
    <t xml:space="preserve">Lojas Renner</t>
  </si>
  <si>
    <t xml:space="preserve">Equatorial Energia</t>
  </si>
  <si>
    <t xml:space="preserve">Localiza</t>
  </si>
  <si>
    <t xml:space="preserve">OIBR3</t>
  </si>
  <si>
    <t xml:space="preserve">Oi</t>
  </si>
  <si>
    <t xml:space="preserve">AMER3</t>
  </si>
  <si>
    <t xml:space="preserve">Americanas</t>
  </si>
  <si>
    <t xml:space="preserve">Locaweb</t>
  </si>
  <si>
    <t xml:space="preserve">Copel</t>
  </si>
  <si>
    <t xml:space="preserve">CXSE3</t>
  </si>
  <si>
    <t xml:space="preserve">Caixa Seguridade</t>
  </si>
  <si>
    <t xml:space="preserve">Grupo Soma</t>
  </si>
  <si>
    <t xml:space="preserve">Banco do Brasil</t>
  </si>
  <si>
    <t xml:space="preserve">SEQL3</t>
  </si>
  <si>
    <t xml:space="preserve">Sequoia Logística</t>
  </si>
  <si>
    <t xml:space="preserve">Rumo</t>
  </si>
  <si>
    <t xml:space="preserve">PetroRio</t>
  </si>
  <si>
    <t xml:space="preserve">CPLE3</t>
  </si>
  <si>
    <t xml:space="preserve">BRF</t>
  </si>
  <si>
    <t xml:space="preserve">Ambev</t>
  </si>
  <si>
    <t xml:space="preserve">QUAL3</t>
  </si>
  <si>
    <t xml:space="preserve">Qualicorp</t>
  </si>
  <si>
    <t xml:space="preserve">RCSL4</t>
  </si>
  <si>
    <t xml:space="preserve">Recrusul</t>
  </si>
  <si>
    <t xml:space="preserve">MLAS3</t>
  </si>
  <si>
    <t xml:space="preserve">Multilaser</t>
  </si>
  <si>
    <t xml:space="preserve">Siderúrgica Nacional</t>
  </si>
  <si>
    <t xml:space="preserve">Minerva</t>
  </si>
  <si>
    <t xml:space="preserve">Assaí</t>
  </si>
  <si>
    <t xml:space="preserve">CEMIG</t>
  </si>
  <si>
    <t xml:space="preserve">IFCM3</t>
  </si>
  <si>
    <t xml:space="preserve">Infracommerce</t>
  </si>
  <si>
    <t xml:space="preserve">Raízen</t>
  </si>
  <si>
    <t xml:space="preserve">Grupo Pão de Açúcar</t>
  </si>
  <si>
    <t xml:space="preserve">Grupo Vamos</t>
  </si>
  <si>
    <t xml:space="preserve">Gerdau</t>
  </si>
  <si>
    <t xml:space="preserve">POMO4</t>
  </si>
  <si>
    <t xml:space="preserve">Marcopolo</t>
  </si>
  <si>
    <t xml:space="preserve">CSN Mineração</t>
  </si>
  <si>
    <t xml:space="preserve">MTRE3</t>
  </si>
  <si>
    <t xml:space="preserve">Mitre Realty</t>
  </si>
  <si>
    <t xml:space="preserve">ANIM3</t>
  </si>
  <si>
    <t xml:space="preserve">Ânima Educação</t>
  </si>
  <si>
    <t xml:space="preserve">Cyrela</t>
  </si>
  <si>
    <t xml:space="preserve">GMAT3</t>
  </si>
  <si>
    <t xml:space="preserve">Grupo Mateus</t>
  </si>
  <si>
    <t xml:space="preserve">RCSL3</t>
  </si>
  <si>
    <t xml:space="preserve">Marfrig</t>
  </si>
  <si>
    <t xml:space="preserve">GFSA3</t>
  </si>
  <si>
    <t xml:space="preserve">Gafisa</t>
  </si>
  <si>
    <t xml:space="preserve">RaiaDrogasil</t>
  </si>
  <si>
    <t xml:space="preserve">WEG</t>
  </si>
  <si>
    <t xml:space="preserve">Ultrapar</t>
  </si>
  <si>
    <t xml:space="preserve">Multiplan</t>
  </si>
  <si>
    <t xml:space="preserve">Metalúrgica Gerdau</t>
  </si>
  <si>
    <t xml:space="preserve">TIM</t>
  </si>
  <si>
    <t xml:space="preserve">MOVI3</t>
  </si>
  <si>
    <t xml:space="preserve">Movida</t>
  </si>
  <si>
    <t xml:space="preserve">Carrefour Brasil</t>
  </si>
  <si>
    <t xml:space="preserve">Arezzo</t>
  </si>
  <si>
    <t xml:space="preserve">TEND3</t>
  </si>
  <si>
    <t xml:space="preserve">Construtora Tenda</t>
  </si>
  <si>
    <t xml:space="preserve">Hypera</t>
  </si>
  <si>
    <t xml:space="preserve">VITT3</t>
  </si>
  <si>
    <t xml:space="preserve">Vittia</t>
  </si>
  <si>
    <t xml:space="preserve">YDUQS</t>
  </si>
  <si>
    <t xml:space="preserve">AERI3</t>
  </si>
  <si>
    <t xml:space="preserve">Aeris Energy</t>
  </si>
  <si>
    <t xml:space="preserve">Casas Bahia</t>
  </si>
  <si>
    <t xml:space="preserve">Suzano</t>
  </si>
  <si>
    <t xml:space="preserve">SBFG3</t>
  </si>
  <si>
    <t xml:space="preserve">Grupo SBF</t>
  </si>
  <si>
    <t xml:space="preserve">Bradespar</t>
  </si>
  <si>
    <t xml:space="preserve">PGMN3</t>
  </si>
  <si>
    <t xml:space="preserve">Pague Menos</t>
  </si>
  <si>
    <t xml:space="preserve">BB Seguridade</t>
  </si>
  <si>
    <t xml:space="preserve">HBSA3</t>
  </si>
  <si>
    <t xml:space="preserve">Hidrovias do Brasil</t>
  </si>
  <si>
    <t xml:space="preserve">CBAV3</t>
  </si>
  <si>
    <t xml:space="preserve">CBA</t>
  </si>
  <si>
    <t xml:space="preserve">AURE3</t>
  </si>
  <si>
    <t xml:space="preserve">VTRM ENERGIA PARTICIPAÃiES S.A.</t>
  </si>
  <si>
    <t xml:space="preserve">CASH3</t>
  </si>
  <si>
    <t xml:space="preserve">Méliuz</t>
  </si>
  <si>
    <t xml:space="preserve">Dexco</t>
  </si>
  <si>
    <t xml:space="preserve">3R Petroleum</t>
  </si>
  <si>
    <t xml:space="preserve">Embraer</t>
  </si>
  <si>
    <t xml:space="preserve">Eletrobras</t>
  </si>
  <si>
    <t xml:space="preserve">Rede D'Or</t>
  </si>
  <si>
    <t xml:space="preserve">São Martinho</t>
  </si>
  <si>
    <t xml:space="preserve">CEAB3</t>
  </si>
  <si>
    <t xml:space="preserve">C&amp;A</t>
  </si>
  <si>
    <t xml:space="preserve">JHSF3</t>
  </si>
  <si>
    <t xml:space="preserve">JHSF</t>
  </si>
  <si>
    <t xml:space="preserve">Vibra Energia</t>
  </si>
  <si>
    <t xml:space="preserve">SIMH3</t>
  </si>
  <si>
    <t xml:space="preserve">Simpar</t>
  </si>
  <si>
    <t xml:space="preserve">Eneva</t>
  </si>
  <si>
    <t xml:space="preserve">PetroRecôncavo</t>
  </si>
  <si>
    <t xml:space="preserve">VULC3</t>
  </si>
  <si>
    <t xml:space="preserve">Vulcabras</t>
  </si>
  <si>
    <t xml:space="preserve">Grupo CCR</t>
  </si>
  <si>
    <t xml:space="preserve">Cosan</t>
  </si>
  <si>
    <t xml:space="preserve">Braskem</t>
  </si>
  <si>
    <t xml:space="preserve">ECOR3</t>
  </si>
  <si>
    <t xml:space="preserve">EcoRodovias</t>
  </si>
  <si>
    <t xml:space="preserve">Fleury</t>
  </si>
  <si>
    <t xml:space="preserve">STBP3</t>
  </si>
  <si>
    <t xml:space="preserve">Santos Brasil</t>
  </si>
  <si>
    <t xml:space="preserve">LJQQ3</t>
  </si>
  <si>
    <t xml:space="preserve">Lojas Quero-Quero</t>
  </si>
  <si>
    <t xml:space="preserve">CPFL Energia</t>
  </si>
  <si>
    <t xml:space="preserve">GUAR3</t>
  </si>
  <si>
    <t xml:space="preserve">Guararapes</t>
  </si>
  <si>
    <t xml:space="preserve">USIM3</t>
  </si>
  <si>
    <t xml:space="preserve">IRB Brasil RE</t>
  </si>
  <si>
    <t xml:space="preserve">PDGR3</t>
  </si>
  <si>
    <t xml:space="preserve">PDG Realty</t>
  </si>
  <si>
    <t xml:space="preserve">PSSA3</t>
  </si>
  <si>
    <t xml:space="preserve">Porto Seguro</t>
  </si>
  <si>
    <t xml:space="preserve">JBS</t>
  </si>
  <si>
    <t xml:space="preserve">Sabesp</t>
  </si>
  <si>
    <t xml:space="preserve">SAPR4</t>
  </si>
  <si>
    <t xml:space="preserve">Sanepar</t>
  </si>
  <si>
    <t xml:space="preserve">Alpargatas</t>
  </si>
  <si>
    <t xml:space="preserve">SLC Agrícola</t>
  </si>
  <si>
    <t xml:space="preserve">CSMG3</t>
  </si>
  <si>
    <t xml:space="preserve">COPASA</t>
  </si>
  <si>
    <t xml:space="preserve">RAPT4</t>
  </si>
  <si>
    <t xml:space="preserve">Randon</t>
  </si>
  <si>
    <t xml:space="preserve">EZTEC</t>
  </si>
  <si>
    <t xml:space="preserve">Totvs</t>
  </si>
  <si>
    <t xml:space="preserve">MBLY3</t>
  </si>
  <si>
    <t xml:space="preserve">Mobly</t>
  </si>
  <si>
    <t xml:space="preserve">CURY3</t>
  </si>
  <si>
    <t xml:space="preserve">Cury</t>
  </si>
  <si>
    <t xml:space="preserve">POSI3</t>
  </si>
  <si>
    <t xml:space="preserve">Positivo</t>
  </si>
  <si>
    <t xml:space="preserve">Vivo</t>
  </si>
  <si>
    <t xml:space="preserve">AESB3</t>
  </si>
  <si>
    <t xml:space="preserve">AES Brasil</t>
  </si>
  <si>
    <t xml:space="preserve">ONCO3</t>
  </si>
  <si>
    <t xml:space="preserve">Oncoclínicas</t>
  </si>
  <si>
    <t xml:space="preserve">ODPV3</t>
  </si>
  <si>
    <t xml:space="preserve">Odontoprev</t>
  </si>
  <si>
    <t xml:space="preserve">KLBN4</t>
  </si>
  <si>
    <t xml:space="preserve">Klabin</t>
  </si>
  <si>
    <t xml:space="preserve">MYPK3</t>
  </si>
  <si>
    <t xml:space="preserve">Iochpe-Maxion</t>
  </si>
  <si>
    <t xml:space="preserve">SMFT3</t>
  </si>
  <si>
    <t xml:space="preserve">Smart Fit</t>
  </si>
  <si>
    <t xml:space="preserve">KEPL3</t>
  </si>
  <si>
    <t xml:space="preserve">Kepler Weber</t>
  </si>
  <si>
    <t xml:space="preserve">ESPA3</t>
  </si>
  <si>
    <t xml:space="preserve">Espaçolaser</t>
  </si>
  <si>
    <t xml:space="preserve">Transmissão Paulista</t>
  </si>
  <si>
    <t xml:space="preserve">Engie</t>
  </si>
  <si>
    <t xml:space="preserve">INTB3</t>
  </si>
  <si>
    <t xml:space="preserve">Intelbras</t>
  </si>
  <si>
    <t xml:space="preserve">SEER3</t>
  </si>
  <si>
    <t xml:space="preserve">Ser Educacional</t>
  </si>
  <si>
    <t xml:space="preserve">VIVA3</t>
  </si>
  <si>
    <t xml:space="preserve">Vivara</t>
  </si>
  <si>
    <t xml:space="preserve">GGPS3</t>
  </si>
  <si>
    <t xml:space="preserve">GPS</t>
  </si>
  <si>
    <t xml:space="preserve">BRSR6</t>
  </si>
  <si>
    <t xml:space="preserve">Banrisul</t>
  </si>
  <si>
    <t xml:space="preserve">CLSA3</t>
  </si>
  <si>
    <t xml:space="preserve">ClearSale</t>
  </si>
  <si>
    <t xml:space="preserve">MILS3</t>
  </si>
  <si>
    <t xml:space="preserve">Mills</t>
  </si>
  <si>
    <t xml:space="preserve">TTEN3</t>
  </si>
  <si>
    <t xml:space="preserve">3tentos</t>
  </si>
  <si>
    <t xml:space="preserve">DIRR3</t>
  </si>
  <si>
    <t xml:space="preserve">Direcional</t>
  </si>
  <si>
    <t xml:space="preserve">GRND3</t>
  </si>
  <si>
    <t xml:space="preserve">Grendene</t>
  </si>
  <si>
    <t xml:space="preserve">HBRE3</t>
  </si>
  <si>
    <t xml:space="preserve">HBR Realty</t>
  </si>
  <si>
    <t xml:space="preserve">AZEV4</t>
  </si>
  <si>
    <t xml:space="preserve">Azevedo &amp; Travassos</t>
  </si>
  <si>
    <t xml:space="preserve">ENAT3</t>
  </si>
  <si>
    <t xml:space="preserve">Enauta</t>
  </si>
  <si>
    <t xml:space="preserve">SRNA3</t>
  </si>
  <si>
    <t xml:space="preserve">BPAN4</t>
  </si>
  <si>
    <t xml:space="preserve">Banco Pan</t>
  </si>
  <si>
    <t xml:space="preserve">MEAL3</t>
  </si>
  <si>
    <t xml:space="preserve">IMC Alimentação</t>
  </si>
  <si>
    <t xml:space="preserve">SOJA3</t>
  </si>
  <si>
    <t xml:space="preserve">Boa Safra Sementes</t>
  </si>
  <si>
    <t xml:space="preserve">ITUB3</t>
  </si>
  <si>
    <t xml:space="preserve">CAML3</t>
  </si>
  <si>
    <t xml:space="preserve">Camil Alimentos</t>
  </si>
  <si>
    <t xml:space="preserve">BMGB4</t>
  </si>
  <si>
    <t xml:space="preserve">Banco BMG</t>
  </si>
  <si>
    <t xml:space="preserve">PINE4</t>
  </si>
  <si>
    <t xml:space="preserve">PINE</t>
  </si>
  <si>
    <t xml:space="preserve">ZAMP3</t>
  </si>
  <si>
    <t xml:space="preserve">Zamp</t>
  </si>
  <si>
    <t xml:space="preserve">PTBL3</t>
  </si>
  <si>
    <t xml:space="preserve">Portobello</t>
  </si>
  <si>
    <t xml:space="preserve">JALL3</t>
  </si>
  <si>
    <t xml:space="preserve">Jalles Machado</t>
  </si>
  <si>
    <t xml:space="preserve">RANI3</t>
  </si>
  <si>
    <t xml:space="preserve">Irani</t>
  </si>
  <si>
    <t xml:space="preserve">ENJU3</t>
  </si>
  <si>
    <t xml:space="preserve">Enjoei</t>
  </si>
  <si>
    <t xml:space="preserve">OPCT3</t>
  </si>
  <si>
    <t xml:space="preserve">OceanPact</t>
  </si>
  <si>
    <t xml:space="preserve">BRIT3</t>
  </si>
  <si>
    <t xml:space="preserve">Brisanet</t>
  </si>
  <si>
    <t xml:space="preserve">FESA4</t>
  </si>
  <si>
    <t xml:space="preserve">Ferbasa</t>
  </si>
  <si>
    <t xml:space="preserve">LUPA3</t>
  </si>
  <si>
    <t xml:space="preserve">Lupatech</t>
  </si>
  <si>
    <t xml:space="preserve">MDNE3</t>
  </si>
  <si>
    <t xml:space="preserve">Moura Dubeux</t>
  </si>
  <si>
    <t xml:space="preserve">AMBP3</t>
  </si>
  <si>
    <t xml:space="preserve">Ambipar</t>
  </si>
  <si>
    <t xml:space="preserve">CSED3</t>
  </si>
  <si>
    <t xml:space="preserve">Cruzeiro do Sul Educacional</t>
  </si>
  <si>
    <t xml:space="preserve">MATD3</t>
  </si>
  <si>
    <t xml:space="preserve">Mater Dei</t>
  </si>
  <si>
    <t xml:space="preserve">DESK3</t>
  </si>
  <si>
    <t xml:space="preserve">Desktop</t>
  </si>
  <si>
    <t xml:space="preserve">TRIS3</t>
  </si>
  <si>
    <t xml:space="preserve">Trisul</t>
  </si>
  <si>
    <t xml:space="preserve">NEOE3</t>
  </si>
  <si>
    <t xml:space="preserve">Neoenergia</t>
  </si>
  <si>
    <t xml:space="preserve">EVEN3</t>
  </si>
  <si>
    <t xml:space="preserve">Even</t>
  </si>
  <si>
    <t xml:space="preserve">AMAR3</t>
  </si>
  <si>
    <t xml:space="preserve">Lojas Marisa</t>
  </si>
  <si>
    <t xml:space="preserve">VLID3</t>
  </si>
  <si>
    <t xml:space="preserve">Valid</t>
  </si>
  <si>
    <t xml:space="preserve">CMIG3</t>
  </si>
  <si>
    <t xml:space="preserve">LEVE3</t>
  </si>
  <si>
    <t xml:space="preserve">Mahle Metal Leve</t>
  </si>
  <si>
    <t xml:space="preserve">ABCB4</t>
  </si>
  <si>
    <t xml:space="preserve">Banco ABC Brasil</t>
  </si>
  <si>
    <t xml:space="preserve">PLPL3</t>
  </si>
  <si>
    <t xml:space="preserve">Plano&amp;Plano</t>
  </si>
  <si>
    <t xml:space="preserve">ARML3</t>
  </si>
  <si>
    <t xml:space="preserve">Armac</t>
  </si>
  <si>
    <t xml:space="preserve">HBOR3</t>
  </si>
  <si>
    <t xml:space="preserve">Helbor</t>
  </si>
  <si>
    <t xml:space="preserve">FRAS3</t>
  </si>
  <si>
    <t xml:space="preserve">Fras-le</t>
  </si>
  <si>
    <t xml:space="preserve">SAPR3</t>
  </si>
  <si>
    <t xml:space="preserve">ETER3</t>
  </si>
  <si>
    <t xml:space="preserve">Eternit</t>
  </si>
  <si>
    <t xml:space="preserve">NGRD3</t>
  </si>
  <si>
    <t xml:space="preserve">Neogrid</t>
  </si>
  <si>
    <t xml:space="preserve">MDIA3</t>
  </si>
  <si>
    <t xml:space="preserve">M. Dias Branco</t>
  </si>
  <si>
    <t xml:space="preserve">TUPY3</t>
  </si>
  <si>
    <t xml:space="preserve">Tupy</t>
  </si>
  <si>
    <t xml:space="preserve">SHOW3</t>
  </si>
  <si>
    <t xml:space="preserve">Time For Fun</t>
  </si>
  <si>
    <t xml:space="preserve">BLAU3</t>
  </si>
  <si>
    <t xml:space="preserve">Blau Farmacêutica</t>
  </si>
  <si>
    <t xml:space="preserve">PNVL3</t>
  </si>
  <si>
    <t xml:space="preserve">Dimed</t>
  </si>
  <si>
    <t xml:space="preserve">SHUL4</t>
  </si>
  <si>
    <t xml:space="preserve">Schulz</t>
  </si>
  <si>
    <t xml:space="preserve">SGPS3</t>
  </si>
  <si>
    <t xml:space="preserve">Springs</t>
  </si>
  <si>
    <t xml:space="preserve">VVEO3</t>
  </si>
  <si>
    <t xml:space="preserve">Viveo</t>
  </si>
  <si>
    <t xml:space="preserve">KLBN3</t>
  </si>
  <si>
    <t xml:space="preserve">AZEV3</t>
  </si>
  <si>
    <t xml:space="preserve">PFRM3</t>
  </si>
  <si>
    <t xml:space="preserve">Profarma</t>
  </si>
  <si>
    <t xml:space="preserve">LIGT3</t>
  </si>
  <si>
    <t xml:space="preserve">Light</t>
  </si>
  <si>
    <t xml:space="preserve">WIZC3</t>
  </si>
  <si>
    <t xml:space="preserve">Wiz Soluções</t>
  </si>
  <si>
    <t xml:space="preserve">KRSA3</t>
  </si>
  <si>
    <t xml:space="preserve">Kora Saúde</t>
  </si>
  <si>
    <t xml:space="preserve">ORVR3</t>
  </si>
  <si>
    <t xml:space="preserve">Orizon</t>
  </si>
  <si>
    <t xml:space="preserve">RNEW4</t>
  </si>
  <si>
    <t xml:space="preserve">Renova Energia</t>
  </si>
  <si>
    <t xml:space="preserve">DASA3</t>
  </si>
  <si>
    <t xml:space="preserve">Dasa</t>
  </si>
  <si>
    <t xml:space="preserve">NINJ3</t>
  </si>
  <si>
    <t xml:space="preserve">GetNinjas</t>
  </si>
  <si>
    <t xml:space="preserve">TASA4</t>
  </si>
  <si>
    <t xml:space="preserve">Taurus</t>
  </si>
  <si>
    <t xml:space="preserve">PORT3</t>
  </si>
  <si>
    <t xml:space="preserve">Wilson Sons</t>
  </si>
  <si>
    <t xml:space="preserve">VIVR3</t>
  </si>
  <si>
    <t xml:space="preserve">Viver</t>
  </si>
  <si>
    <t xml:space="preserve">TRAD3</t>
  </si>
  <si>
    <t xml:space="preserve">Traders Club</t>
  </si>
  <si>
    <t xml:space="preserve">LAVV3</t>
  </si>
  <si>
    <t xml:space="preserve">Lavvi Incorporadora</t>
  </si>
  <si>
    <t xml:space="preserve">ROMI3</t>
  </si>
  <si>
    <t xml:space="preserve">Indústrias ROMI</t>
  </si>
  <si>
    <t xml:space="preserve">BMOB3</t>
  </si>
  <si>
    <t xml:space="preserve">Bemobi</t>
  </si>
  <si>
    <t xml:space="preserve">OIBR4</t>
  </si>
  <si>
    <t xml:space="preserve">SYNE3</t>
  </si>
  <si>
    <t xml:space="preserve">SYN</t>
  </si>
  <si>
    <t xml:space="preserve">AGRO3</t>
  </si>
  <si>
    <t xml:space="preserve">BrasilAgro</t>
  </si>
  <si>
    <t xml:space="preserve">UNIP6</t>
  </si>
  <si>
    <t xml:space="preserve">Unipar</t>
  </si>
  <si>
    <t xml:space="preserve">FIQE3</t>
  </si>
  <si>
    <t xml:space="preserve">Unifique</t>
  </si>
  <si>
    <t xml:space="preserve">TAEE4</t>
  </si>
  <si>
    <t xml:space="preserve">Taesa</t>
  </si>
  <si>
    <t xml:space="preserve">PRNR3</t>
  </si>
  <si>
    <t xml:space="preserve">Priner</t>
  </si>
  <si>
    <t xml:space="preserve">POMO3</t>
  </si>
  <si>
    <t xml:space="preserve">OSXB3</t>
  </si>
  <si>
    <t xml:space="preserve">OSX Brasil</t>
  </si>
  <si>
    <t xml:space="preserve">TCSA3</t>
  </si>
  <si>
    <t xml:space="preserve">Tecnisa</t>
  </si>
  <si>
    <t xml:space="preserve">CTNM4</t>
  </si>
  <si>
    <t xml:space="preserve">Coteminas</t>
  </si>
  <si>
    <t xml:space="preserve">ITSA3</t>
  </si>
  <si>
    <t xml:space="preserve">TGMA3</t>
  </si>
  <si>
    <t xml:space="preserve">Tegma</t>
  </si>
  <si>
    <t xml:space="preserve">IGTI3</t>
  </si>
  <si>
    <t xml:space="preserve">Iguatemi</t>
  </si>
  <si>
    <t xml:space="preserve">Jereissati Participações</t>
  </si>
  <si>
    <t xml:space="preserve">INEP3</t>
  </si>
  <si>
    <t xml:space="preserve">Inepar</t>
  </si>
  <si>
    <t xml:space="preserve">ALPK3</t>
  </si>
  <si>
    <t xml:space="preserve">Estapar</t>
  </si>
  <si>
    <t xml:space="preserve">UCAS3</t>
  </si>
  <si>
    <t xml:space="preserve">Unicasa</t>
  </si>
  <si>
    <t xml:space="preserve">LOGG3</t>
  </si>
  <si>
    <t xml:space="preserve">LOG CP</t>
  </si>
  <si>
    <t xml:space="preserve">JSLG3</t>
  </si>
  <si>
    <t xml:space="preserve">JSL</t>
  </si>
  <si>
    <t xml:space="preserve">SANB4</t>
  </si>
  <si>
    <t xml:space="preserve">Banco Santander</t>
  </si>
  <si>
    <t xml:space="preserve">AGXY3</t>
  </si>
  <si>
    <t xml:space="preserve">AgroGalaxy</t>
  </si>
  <si>
    <t xml:space="preserve">SANB3</t>
  </si>
  <si>
    <t xml:space="preserve">PDTC3</t>
  </si>
  <si>
    <t xml:space="preserve">Padtec</t>
  </si>
  <si>
    <t xml:space="preserve">RSID3</t>
  </si>
  <si>
    <t xml:space="preserve">Rossi Residencial</t>
  </si>
  <si>
    <t xml:space="preserve">DEXP3</t>
  </si>
  <si>
    <t xml:space="preserve">Dexxos</t>
  </si>
  <si>
    <t xml:space="preserve">MELK3</t>
  </si>
  <si>
    <t xml:space="preserve">Melnick</t>
  </si>
  <si>
    <t xml:space="preserve">TAEE3</t>
  </si>
  <si>
    <t xml:space="preserve">LPSB3</t>
  </si>
  <si>
    <t xml:space="preserve">Lopes</t>
  </si>
  <si>
    <t xml:space="preserve">WEST3</t>
  </si>
  <si>
    <t xml:space="preserve">Westwing</t>
  </si>
  <si>
    <t xml:space="preserve">GGBR3</t>
  </si>
  <si>
    <t xml:space="preserve">TFCO4</t>
  </si>
  <si>
    <t xml:space="preserve">Track &amp; Field</t>
  </si>
  <si>
    <t xml:space="preserve">INEP4</t>
  </si>
  <si>
    <t xml:space="preserve">LVTC3</t>
  </si>
  <si>
    <t xml:space="preserve">WDC Networks</t>
  </si>
  <si>
    <t xml:space="preserve">CSUD3</t>
  </si>
  <si>
    <t xml:space="preserve">CSU Cardsystem</t>
  </si>
  <si>
    <t xml:space="preserve">TECN3</t>
  </si>
  <si>
    <t xml:space="preserve">Technos</t>
  </si>
  <si>
    <t xml:space="preserve">GOAU3</t>
  </si>
  <si>
    <t xml:space="preserve">LAND3</t>
  </si>
  <si>
    <t xml:space="preserve">Terra Santa</t>
  </si>
  <si>
    <t xml:space="preserve">RNEW3</t>
  </si>
  <si>
    <t xml:space="preserve">EUCA4</t>
  </si>
  <si>
    <t xml:space="preserve">Eucatex</t>
  </si>
  <si>
    <t xml:space="preserve">DMVF3</t>
  </si>
  <si>
    <t xml:space="preserve">D1000 Varejo Farma</t>
  </si>
  <si>
    <t xml:space="preserve">CTSA4</t>
  </si>
  <si>
    <t xml:space="preserve">Santanense</t>
  </si>
  <si>
    <t xml:space="preserve">ELMD3</t>
  </si>
  <si>
    <t xml:space="preserve">Eletromidia</t>
  </si>
  <si>
    <t xml:space="preserve">PMAM3</t>
  </si>
  <si>
    <t xml:space="preserve">Paranapanema</t>
  </si>
  <si>
    <t xml:space="preserve">RAPT3</t>
  </si>
  <si>
    <t xml:space="preserve">ALLD3</t>
  </si>
  <si>
    <t xml:space="preserve">Allied</t>
  </si>
  <si>
    <t xml:space="preserve">SNSY3</t>
  </si>
  <si>
    <t xml:space="preserve">Sansuy</t>
  </si>
  <si>
    <t xml:space="preserve">AALR3</t>
  </si>
  <si>
    <t xml:space="preserve">Alliança</t>
  </si>
  <si>
    <t xml:space="preserve">BRAP3</t>
  </si>
  <si>
    <t xml:space="preserve">BRKM3</t>
  </si>
  <si>
    <t xml:space="preserve">BMIN4</t>
  </si>
  <si>
    <t xml:space="preserve">Banco Mercantil de Investimentos</t>
  </si>
  <si>
    <t xml:space="preserve">TPIS3</t>
  </si>
  <si>
    <t xml:space="preserve">Triunfo</t>
  </si>
  <si>
    <t xml:space="preserve">SNSY5</t>
  </si>
  <si>
    <t xml:space="preserve">BOBR4</t>
  </si>
  <si>
    <t xml:space="preserve">Bombril</t>
  </si>
  <si>
    <t xml:space="preserve">ATMP3</t>
  </si>
  <si>
    <t xml:space="preserve">Atma</t>
  </si>
  <si>
    <t xml:space="preserve">ENGI4</t>
  </si>
  <si>
    <t xml:space="preserve">Energisa</t>
  </si>
  <si>
    <t xml:space="preserve">CAMB3</t>
  </si>
  <si>
    <t xml:space="preserve">Cambuci</t>
  </si>
  <si>
    <t xml:space="preserve">FRTA3</t>
  </si>
  <si>
    <t xml:space="preserve">Pomi Frutas</t>
  </si>
  <si>
    <t xml:space="preserve">DOTZ3</t>
  </si>
  <si>
    <t xml:space="preserve">Dotz</t>
  </si>
  <si>
    <t xml:space="preserve">LOGN3</t>
  </si>
  <si>
    <t xml:space="preserve">Log-In</t>
  </si>
  <si>
    <t xml:space="preserve">UNIP3</t>
  </si>
  <si>
    <t xml:space="preserve">ALUP3</t>
  </si>
  <si>
    <t xml:space="preserve">Alupar</t>
  </si>
  <si>
    <t xml:space="preserve">ALUP4</t>
  </si>
  <si>
    <t xml:space="preserve">ATOM3</t>
  </si>
  <si>
    <t xml:space="preserve">ATOM</t>
  </si>
  <si>
    <t xml:space="preserve">BMEB4</t>
  </si>
  <si>
    <t xml:space="preserve">Banco Mercantil do Brasil</t>
  </si>
  <si>
    <t xml:space="preserve">CGRA4</t>
  </si>
  <si>
    <t xml:space="preserve">Grazziotin</t>
  </si>
  <si>
    <t xml:space="preserve">BRIV3</t>
  </si>
  <si>
    <t xml:space="preserve">Alfa Investimento</t>
  </si>
  <si>
    <t xml:space="preserve">HOOT4</t>
  </si>
  <si>
    <t xml:space="preserve">Hotéis Othon</t>
  </si>
  <si>
    <t xml:space="preserve">NUTR3</t>
  </si>
  <si>
    <t xml:space="preserve">Nutriplant</t>
  </si>
  <si>
    <t xml:space="preserve">CEBR6</t>
  </si>
  <si>
    <t xml:space="preserve">CEB</t>
  </si>
  <si>
    <t xml:space="preserve">SCAR3</t>
  </si>
  <si>
    <t xml:space="preserve">São Carlos</t>
  </si>
  <si>
    <t xml:space="preserve">CEBR3</t>
  </si>
  <si>
    <t xml:space="preserve">TASA3</t>
  </si>
  <si>
    <t xml:space="preserve">OFSA3</t>
  </si>
  <si>
    <t xml:space="preserve">Ourofino Saúde Animal</t>
  </si>
  <si>
    <t xml:space="preserve">CEBR5</t>
  </si>
  <si>
    <t xml:space="preserve">BEES3</t>
  </si>
  <si>
    <t xml:space="preserve">Banestes</t>
  </si>
  <si>
    <t xml:space="preserve">BRSR3</t>
  </si>
  <si>
    <t xml:space="preserve">MERC4</t>
  </si>
  <si>
    <t xml:space="preserve">Mercantil do Brasil Financeira</t>
  </si>
  <si>
    <t xml:space="preserve">ENGI3</t>
  </si>
  <si>
    <t xml:space="preserve">CTSA3</t>
  </si>
  <si>
    <t xml:space="preserve">BPAC5</t>
  </si>
  <si>
    <t xml:space="preserve">Banco BTG Pactual</t>
  </si>
  <si>
    <t xml:space="preserve">CRPG5</t>
  </si>
  <si>
    <t xml:space="preserve">Tronox Pigmentos</t>
  </si>
  <si>
    <t xml:space="preserve">REDE3</t>
  </si>
  <si>
    <t xml:space="preserve">Rede Energia</t>
  </si>
  <si>
    <t xml:space="preserve">HAGA4</t>
  </si>
  <si>
    <t xml:space="preserve">Haga</t>
  </si>
  <si>
    <t xml:space="preserve">VSTE3</t>
  </si>
  <si>
    <t xml:space="preserve">LE LIS BLANC</t>
  </si>
  <si>
    <t xml:space="preserve">COCE5</t>
  </si>
  <si>
    <t xml:space="preserve">Coelce</t>
  </si>
  <si>
    <t xml:space="preserve">BIOM3</t>
  </si>
  <si>
    <t xml:space="preserve">Biomm</t>
  </si>
  <si>
    <t xml:space="preserve">WHRL3</t>
  </si>
  <si>
    <t xml:space="preserve">Whirlpool</t>
  </si>
  <si>
    <t xml:space="preserve">EQPA3</t>
  </si>
  <si>
    <t xml:space="preserve">Equatorial Energia Pará</t>
  </si>
  <si>
    <t xml:space="preserve">RPAD5</t>
  </si>
  <si>
    <t xml:space="preserve">Alfa Holdings</t>
  </si>
  <si>
    <t xml:space="preserve">NORD3</t>
  </si>
  <si>
    <t xml:space="preserve">Nordon</t>
  </si>
  <si>
    <t xml:space="preserve">FHER3</t>
  </si>
  <si>
    <t xml:space="preserve">Fertilizantes Heringer</t>
  </si>
  <si>
    <t xml:space="preserve">EPAR3</t>
  </si>
  <si>
    <t xml:space="preserve">Embpar Participações</t>
  </si>
  <si>
    <t xml:space="preserve">RSUL4</t>
  </si>
  <si>
    <t xml:space="preserve">Metalúrgica Riosulense</t>
  </si>
  <si>
    <t xml:space="preserve">MAPT4</t>
  </si>
  <si>
    <t xml:space="preserve">Cemepe</t>
  </si>
  <si>
    <t xml:space="preserve">TRPL3</t>
  </si>
  <si>
    <t xml:space="preserve">JFEN3</t>
  </si>
  <si>
    <t xml:space="preserve">João Fortes</t>
  </si>
  <si>
    <t xml:space="preserve">PTNT3</t>
  </si>
  <si>
    <t xml:space="preserve">Pettenati</t>
  </si>
  <si>
    <t xml:space="preserve">CLSC4</t>
  </si>
  <si>
    <t xml:space="preserve">Celesc</t>
  </si>
  <si>
    <t xml:space="preserve">RPMG3</t>
  </si>
  <si>
    <t xml:space="preserve">Refinaria de Manguinhos</t>
  </si>
  <si>
    <t xml:space="preserve">DOHL4</t>
  </si>
  <si>
    <t xml:space="preserve">Döhler</t>
  </si>
  <si>
    <t xml:space="preserve">PINE3</t>
  </si>
  <si>
    <t xml:space="preserve">BGIP4</t>
  </si>
  <si>
    <t xml:space="preserve">Banese</t>
  </si>
  <si>
    <t xml:space="preserve">BPAC3</t>
  </si>
  <si>
    <t xml:space="preserve">NEXP3</t>
  </si>
  <si>
    <t xml:space="preserve">Brasil Brokers</t>
  </si>
  <si>
    <t xml:space="preserve">HAGA3</t>
  </si>
  <si>
    <t xml:space="preserve">BMIN3</t>
  </si>
  <si>
    <t xml:space="preserve">EALT4</t>
  </si>
  <si>
    <t xml:space="preserve">Electro Aço Altona</t>
  </si>
  <si>
    <t xml:space="preserve">EMAE4</t>
  </si>
  <si>
    <t xml:space="preserve">EMAE</t>
  </si>
  <si>
    <t xml:space="preserve">MTSA4</t>
  </si>
  <si>
    <t xml:space="preserve">METISA</t>
  </si>
  <si>
    <t xml:space="preserve">AFLT3</t>
  </si>
  <si>
    <t xml:space="preserve">Afluente T</t>
  </si>
  <si>
    <t xml:space="preserve">BAZA3</t>
  </si>
  <si>
    <t xml:space="preserve">Banco da Amazônia</t>
  </si>
  <si>
    <t xml:space="preserve">APER3</t>
  </si>
  <si>
    <t xml:space="preserve">Alper</t>
  </si>
  <si>
    <t xml:space="preserve">BEES4</t>
  </si>
  <si>
    <t xml:space="preserve">PEAB4</t>
  </si>
  <si>
    <t xml:space="preserve">Participações Aliança da Bahia</t>
  </si>
  <si>
    <t xml:space="preserve">HBTS5</t>
  </si>
  <si>
    <t xml:space="preserve">Habitasul</t>
  </si>
  <si>
    <t xml:space="preserve">CEDO4</t>
  </si>
  <si>
    <t xml:space="preserve">Cedro Têxtil</t>
  </si>
  <si>
    <t xml:space="preserve">TELB4</t>
  </si>
  <si>
    <t xml:space="preserve">Telebras</t>
  </si>
  <si>
    <t xml:space="preserve">WHRL4</t>
  </si>
  <si>
    <t xml:space="preserve">FESA3</t>
  </si>
  <si>
    <t xml:space="preserve">CGAS5</t>
  </si>
  <si>
    <t xml:space="preserve">Comgás</t>
  </si>
  <si>
    <t xml:space="preserve">BMEB3</t>
  </si>
  <si>
    <t xml:space="preserve">BSLI4</t>
  </si>
  <si>
    <t xml:space="preserve">Banco de Brasília</t>
  </si>
  <si>
    <t xml:space="preserve">RDNI3</t>
  </si>
  <si>
    <t xml:space="preserve">RNI</t>
  </si>
  <si>
    <t xml:space="preserve">WLMM4</t>
  </si>
  <si>
    <t xml:space="preserve">WLM</t>
  </si>
  <si>
    <t xml:space="preserve">MWET4</t>
  </si>
  <si>
    <t xml:space="preserve">Wetzel</t>
  </si>
  <si>
    <t xml:space="preserve">CEEB3</t>
  </si>
  <si>
    <t xml:space="preserve">COELBA</t>
  </si>
  <si>
    <t xml:space="preserve">CGRA3</t>
  </si>
  <si>
    <t xml:space="preserve">FRIO3</t>
  </si>
  <si>
    <t xml:space="preserve">Metalfrio</t>
  </si>
  <si>
    <t xml:space="preserve">CRPG6</t>
  </si>
  <si>
    <t xml:space="preserve">CRIV3</t>
  </si>
  <si>
    <t xml:space="preserve">Alfa Financeira</t>
  </si>
  <si>
    <t xml:space="preserve">AVLL3</t>
  </si>
  <si>
    <t xml:space="preserve">Alphaville</t>
  </si>
  <si>
    <t xml:space="preserve">DTCY3</t>
  </si>
  <si>
    <t xml:space="preserve">Dtcom</t>
  </si>
  <si>
    <t xml:space="preserve">PEAB3</t>
  </si>
  <si>
    <t xml:space="preserve">EUCA3</t>
  </si>
  <si>
    <t xml:space="preserve">PTNT4</t>
  </si>
  <si>
    <t xml:space="preserve">CRIV4</t>
  </si>
  <si>
    <t xml:space="preserve">CTKA4</t>
  </si>
  <si>
    <t xml:space="preserve">Karsten</t>
  </si>
  <si>
    <t xml:space="preserve">MGEL4</t>
  </si>
  <si>
    <t xml:space="preserve">Mangels</t>
  </si>
  <si>
    <t xml:space="preserve">BRGE3</t>
  </si>
  <si>
    <t xml:space="preserve">Consórcio Alfa</t>
  </si>
  <si>
    <t xml:space="preserve">BRIV4</t>
  </si>
  <si>
    <t xml:space="preserve">EALT3</t>
  </si>
  <si>
    <t xml:space="preserve">CEEB5</t>
  </si>
  <si>
    <t xml:space="preserve">TEKA4</t>
  </si>
  <si>
    <t xml:space="preserve">Teka</t>
  </si>
  <si>
    <t xml:space="preserve">PATI3</t>
  </si>
  <si>
    <t xml:space="preserve">Panatlântica</t>
  </si>
  <si>
    <t xml:space="preserve">CPLE5</t>
  </si>
  <si>
    <t xml:space="preserve">BSLI3</t>
  </si>
  <si>
    <t xml:space="preserve">DEXP4</t>
  </si>
  <si>
    <t xml:space="preserve">CTNM3</t>
  </si>
  <si>
    <t xml:space="preserve">ALPA3</t>
  </si>
  <si>
    <t xml:space="preserve">PLAS3</t>
  </si>
  <si>
    <t xml:space="preserve">Plascar</t>
  </si>
  <si>
    <t xml:space="preserve">HETA4</t>
  </si>
  <si>
    <t xml:space="preserve">Hercules</t>
  </si>
  <si>
    <t xml:space="preserve">BMKS3</t>
  </si>
  <si>
    <t xml:space="preserve">Monark</t>
  </si>
  <si>
    <t xml:space="preserve">BAHI3</t>
  </si>
  <si>
    <t xml:space="preserve">Bahema</t>
  </si>
  <si>
    <t xml:space="preserve">TELB3</t>
  </si>
  <si>
    <t xml:space="preserve">CLSC3</t>
  </si>
  <si>
    <t xml:space="preserve">RPAD3</t>
  </si>
  <si>
    <t xml:space="preserve">BNBR3</t>
  </si>
  <si>
    <t xml:space="preserve">Banco do Nordeste</t>
  </si>
  <si>
    <t xml:space="preserve">BRGE12</t>
  </si>
  <si>
    <t xml:space="preserve">GEPA3</t>
  </si>
  <si>
    <t xml:space="preserve">Rio Paranapanema Energia</t>
  </si>
  <si>
    <t xml:space="preserve">TKNO4</t>
  </si>
  <si>
    <t xml:space="preserve">Tekno</t>
  </si>
  <si>
    <t xml:space="preserve">EQMA3B</t>
  </si>
  <si>
    <t xml:space="preserve">Equatorial Maranhão</t>
  </si>
  <si>
    <t xml:space="preserve">CSRN5</t>
  </si>
  <si>
    <t xml:space="preserve">COSERN</t>
  </si>
  <si>
    <t xml:space="preserve">GEPA4</t>
  </si>
  <si>
    <t xml:space="preserve">JOPA3</t>
  </si>
  <si>
    <t xml:space="preserve">Josapar</t>
  </si>
  <si>
    <t xml:space="preserve">DOHL3</t>
  </si>
  <si>
    <t xml:space="preserve">MNPR3</t>
  </si>
  <si>
    <t xml:space="preserve">Minupar</t>
  </si>
  <si>
    <t xml:space="preserve">BALM3</t>
  </si>
  <si>
    <t xml:space="preserve">Baumer</t>
  </si>
  <si>
    <t xml:space="preserve">BDLL4</t>
  </si>
  <si>
    <t xml:space="preserve">Bardella</t>
  </si>
  <si>
    <t xml:space="preserve">BALM4</t>
  </si>
  <si>
    <t xml:space="preserve">BAUH4</t>
  </si>
  <si>
    <t xml:space="preserve">Excelsior</t>
  </si>
  <si>
    <t xml:space="preserve">UNIP5</t>
  </si>
  <si>
    <t xml:space="preserve">BGIP3</t>
  </si>
  <si>
    <t xml:space="preserve">MOAR3</t>
  </si>
  <si>
    <t xml:space="preserve">Monteiro Aranha</t>
  </si>
  <si>
    <t xml:space="preserve">MNDL3</t>
  </si>
  <si>
    <t xml:space="preserve">Mundial</t>
  </si>
  <si>
    <t xml:space="preserve">BRGE6</t>
  </si>
  <si>
    <t xml:space="preserve">IGTI4</t>
  </si>
  <si>
    <t xml:space="preserve">ESTR4</t>
  </si>
  <si>
    <t xml:space="preserve">Estrela</t>
  </si>
  <si>
    <t xml:space="preserve">PATI4</t>
  </si>
  <si>
    <t xml:space="preserve">RPAD6</t>
  </si>
  <si>
    <t xml:space="preserve">AHEB5</t>
  </si>
  <si>
    <t xml:space="preserve">São Paulo Turismo</t>
  </si>
  <si>
    <t xml:space="preserve">CEED4</t>
  </si>
  <si>
    <t xml:space="preserve">CEEE D</t>
  </si>
  <si>
    <t xml:space="preserve">EQPA6</t>
  </si>
  <si>
    <t xml:space="preserve">CSRN3</t>
  </si>
  <si>
    <t xml:space="preserve">EQPA5</t>
  </si>
  <si>
    <t xml:space="preserve">LUXM4</t>
  </si>
  <si>
    <t xml:space="preserve">Trevisa</t>
  </si>
  <si>
    <t xml:space="preserve">CTKA3</t>
  </si>
  <si>
    <t xml:space="preserve">CBEE3</t>
  </si>
  <si>
    <t xml:space="preserve">Ampla Energia</t>
  </si>
  <si>
    <t xml:space="preserve">EKTR4</t>
  </si>
  <si>
    <t xml:space="preserve">Elektro</t>
  </si>
  <si>
    <t xml:space="preserve">CSRN6</t>
  </si>
  <si>
    <t xml:space="preserve">CEED3</t>
  </si>
  <si>
    <t xml:space="preserve">EQPA7</t>
  </si>
  <si>
    <t xml:space="preserve">BDLL3</t>
  </si>
  <si>
    <t xml:space="preserve">CALI3</t>
  </si>
  <si>
    <t xml:space="preserve">Adolpho Lindenberg</t>
  </si>
  <si>
    <t xml:space="preserve">CGAS3</t>
  </si>
  <si>
    <t xml:space="preserve">ESTR3</t>
  </si>
  <si>
    <t xml:space="preserve">MRSA3B</t>
  </si>
  <si>
    <t xml:space="preserve">MRS Logística</t>
  </si>
  <si>
    <t xml:space="preserve">ENMT3</t>
  </si>
  <si>
    <t xml:space="preserve">Energisa MT</t>
  </si>
  <si>
    <t xml:space="preserve">ELET5</t>
  </si>
  <si>
    <t xml:space="preserve">BRGE8</t>
  </si>
  <si>
    <t xml:space="preserve">MRSA6B</t>
  </si>
  <si>
    <t xml:space="preserve">MRSA5B</t>
  </si>
  <si>
    <t xml:space="preserve">BRKM6</t>
  </si>
  <si>
    <t xml:space="preserve">USIM6</t>
  </si>
  <si>
    <t xml:space="preserve">FIEI3</t>
  </si>
  <si>
    <t xml:space="preserve">Fica</t>
  </si>
  <si>
    <t xml:space="preserve">SOND5</t>
  </si>
  <si>
    <t xml:space="preserve">Sondotécnica</t>
  </si>
  <si>
    <t xml:space="preserve">CEDO3</t>
  </si>
  <si>
    <t xml:space="preserve">MAPT3</t>
  </si>
  <si>
    <t xml:space="preserve">WLMM3</t>
  </si>
  <si>
    <t xml:space="preserve">SOND6</t>
  </si>
  <si>
    <t xml:space="preserve">GSHP3</t>
  </si>
  <si>
    <t xml:space="preserve">General Shopping &amp; Outlets</t>
  </si>
  <si>
    <t xml:space="preserve">BRSR5</t>
  </si>
  <si>
    <t xml:space="preserve">ENMT4</t>
  </si>
  <si>
    <t xml:space="preserve">BRGE11</t>
  </si>
  <si>
    <t xml:space="preserve">LIPR3</t>
  </si>
  <si>
    <t xml:space="preserve">Eletropar</t>
  </si>
  <si>
    <t xml:space="preserve">CSAB3</t>
  </si>
  <si>
    <t xml:space="preserve">Cia. de Seg. Aliança da Bahia</t>
  </si>
  <si>
    <t xml:space="preserve">CSAB4</t>
  </si>
  <si>
    <t xml:space="preserve">AHEB3</t>
  </si>
  <si>
    <t xml:space="preserve">CRPG3</t>
  </si>
  <si>
    <t xml:space="preserve">MEGA3</t>
  </si>
  <si>
    <t xml:space="preserve">OMEGA ENERGIA S.A.</t>
  </si>
  <si>
    <t xml:space="preserve">DMFN3</t>
  </si>
  <si>
    <t xml:space="preserve">DM Financeira</t>
  </si>
  <si>
    <t xml:space="preserve">BRGE5</t>
  </si>
  <si>
    <t xml:space="preserve">GPAR3</t>
  </si>
  <si>
    <t xml:space="preserve">CELGPAR</t>
  </si>
  <si>
    <t xml:space="preserve">SQIA3</t>
  </si>
  <si>
    <t xml:space="preserve">Sinqia</t>
  </si>
  <si>
    <t xml:space="preserve">BRGE7</t>
  </si>
  <si>
    <t xml:space="preserve">ALSO3</t>
  </si>
  <si>
    <t xml:space="preserve">Aliansce Sonae</t>
  </si>
  <si>
    <t xml:space="preserve">BRPR3</t>
  </si>
  <si>
    <t xml:space="preserve">BR Properties</t>
  </si>
  <si>
    <t xml:space="preserve">MTSA3</t>
  </si>
  <si>
    <t xml:space="preserve">SLED4</t>
  </si>
  <si>
    <t xml:space="preserve">Saraiva</t>
  </si>
  <si>
    <t xml:space="preserve">SLED3</t>
  </si>
  <si>
    <t xml:space="preserve">AHEB6</t>
  </si>
  <si>
    <t xml:space="preserve">VIIA3</t>
  </si>
  <si>
    <t xml:space="preserve">EKTR3</t>
  </si>
  <si>
    <t xml:space="preserve">MWET3</t>
  </si>
  <si>
    <t xml:space="preserve">ENBR3</t>
  </si>
  <si>
    <t xml:space="preserve">EDP Brasil</t>
  </si>
  <si>
    <t xml:space="preserve">BOAS3</t>
  </si>
  <si>
    <t xml:space="preserve">Boa Vista</t>
  </si>
  <si>
    <t xml:space="preserve">COCE3</t>
  </si>
  <si>
    <t xml:space="preserve">JOPA4</t>
  </si>
  <si>
    <t xml:space="preserve">MODL3</t>
  </si>
  <si>
    <t xml:space="preserve">Banco Modal</t>
  </si>
  <si>
    <t xml:space="preserve">MERC3</t>
  </si>
  <si>
    <t xml:space="preserve">CEGR3</t>
  </si>
  <si>
    <t xml:space="preserve">Naturgy (CEG)</t>
  </si>
  <si>
    <t xml:space="preserve">CRDE3</t>
  </si>
  <si>
    <t xml:space="preserve">IGBR3</t>
  </si>
  <si>
    <t xml:space="preserve">IGB Eletrônica</t>
  </si>
  <si>
    <t xml:space="preserve">MSPA4</t>
  </si>
  <si>
    <t xml:space="preserve">Melhoramentos</t>
  </si>
  <si>
    <t xml:space="preserve">ODER4</t>
  </si>
  <si>
    <t xml:space="preserve">Conservas Oderich</t>
  </si>
  <si>
    <t xml:space="preserve">PARD3</t>
  </si>
  <si>
    <t xml:space="preserve">Hermes Pardini</t>
  </si>
  <si>
    <t xml:space="preserve">CASN3</t>
  </si>
  <si>
    <t xml:space="preserve">CASAN</t>
  </si>
  <si>
    <t xml:space="preserve">WIZS3</t>
  </si>
  <si>
    <t xml:space="preserve">LLIS3</t>
  </si>
  <si>
    <t xml:space="preserve">MSPA3</t>
  </si>
  <si>
    <t xml:space="preserve">BRML3</t>
  </si>
  <si>
    <t xml:space="preserve">BRMalls</t>
  </si>
  <si>
    <t xml:space="preserve">DMMO3</t>
  </si>
  <si>
    <t xml:space="preserve">Dommo Energia</t>
  </si>
  <si>
    <t xml:space="preserve">GETT3</t>
  </si>
  <si>
    <t xml:space="preserve">Getnet</t>
  </si>
  <si>
    <t xml:space="preserve">GETT4</t>
  </si>
  <si>
    <t xml:space="preserve">SULA4</t>
  </si>
  <si>
    <t xml:space="preserve">SulAmérica</t>
  </si>
  <si>
    <t xml:space="preserve">SULA3</t>
  </si>
  <si>
    <t xml:space="preserve">CEPE5</t>
  </si>
  <si>
    <t xml:space="preserve">CELPE</t>
  </si>
  <si>
    <t xml:space="preserve">TCNO4</t>
  </si>
  <si>
    <t xml:space="preserve">Tecnosolo</t>
  </si>
  <si>
    <t xml:space="preserve">TCNO3</t>
  </si>
  <si>
    <t xml:space="preserve">CEPE6</t>
  </si>
  <si>
    <t xml:space="preserve">BKBR3</t>
  </si>
  <si>
    <t xml:space="preserve">MTIG4</t>
  </si>
  <si>
    <t xml:space="preserve">Metalgráfica Iguaçu</t>
  </si>
  <si>
    <t xml:space="preserve">BLUT4</t>
  </si>
  <si>
    <t xml:space="preserve">Blue Tech Solutions</t>
  </si>
  <si>
    <t xml:space="preserve">BLUT3</t>
  </si>
  <si>
    <t xml:space="preserve">MODL4</t>
  </si>
  <si>
    <t xml:space="preserve">CARD3</t>
  </si>
  <si>
    <t xml:space="preserve">SHUL3</t>
  </si>
  <si>
    <t xml:space="preserve">FIGE3</t>
  </si>
  <si>
    <t xml:space="preserve">Investimentos Bemge</t>
  </si>
  <si>
    <t xml:space="preserve">FNCN3</t>
  </si>
  <si>
    <t xml:space="preserve">TEKA3</t>
  </si>
  <si>
    <t xml:space="preserve">HETA3</t>
  </si>
  <si>
    <t xml:space="preserve">LCAM3</t>
  </si>
  <si>
    <t xml:space="preserve">Locamerica</t>
  </si>
  <si>
    <t xml:space="preserve">BIDI4</t>
  </si>
  <si>
    <t xml:space="preserve">Banco Inter</t>
  </si>
  <si>
    <t xml:space="preserve">BIDI3</t>
  </si>
  <si>
    <t xml:space="preserve">EEEL4</t>
  </si>
  <si>
    <t xml:space="preserve">CEEE GT</t>
  </si>
  <si>
    <t xml:space="preserve">EEEL3</t>
  </si>
  <si>
    <t xml:space="preserve">BBRK3</t>
  </si>
  <si>
    <t xml:space="preserve">SOND3</t>
  </si>
  <si>
    <t xml:space="preserve">CESP6</t>
  </si>
  <si>
    <t xml:space="preserve">CESP</t>
  </si>
  <si>
    <t xml:space="preserve">CESP3</t>
  </si>
  <si>
    <t xml:space="preserve">CESP5</t>
  </si>
  <si>
    <t xml:space="preserve">ECPR4</t>
  </si>
  <si>
    <t xml:space="preserve">Encorpar</t>
  </si>
  <si>
    <t xml:space="preserve">MOSI3</t>
  </si>
  <si>
    <t xml:space="preserve">Mosaico</t>
  </si>
  <si>
    <t xml:space="preserve">POWE3</t>
  </si>
  <si>
    <t xml:space="preserve">Focus Energia</t>
  </si>
  <si>
    <t xml:space="preserve">ECPR3</t>
  </si>
  <si>
    <t xml:space="preserve">GNDI3</t>
  </si>
  <si>
    <t xml:space="preserve">NotreDame Intermédica</t>
  </si>
  <si>
    <t xml:space="preserve">LAME4</t>
  </si>
  <si>
    <t xml:space="preserve">Lojas Americanas</t>
  </si>
  <si>
    <t xml:space="preserve">LAME3</t>
  </si>
  <si>
    <t xml:space="preserve">OMGE3</t>
  </si>
  <si>
    <t xml:space="preserve">Omega Geração</t>
  </si>
  <si>
    <t xml:space="preserve">IGTA3</t>
  </si>
  <si>
    <t xml:space="preserve">JPSA3</t>
  </si>
  <si>
    <t xml:space="preserve">BRDT3</t>
  </si>
  <si>
    <t xml:space="preserve">JBDU4</t>
  </si>
  <si>
    <t xml:space="preserve">JBDU3</t>
  </si>
  <si>
    <t xml:space="preserve">HGTX3</t>
  </si>
  <si>
    <t xml:space="preserve">Hering</t>
  </si>
  <si>
    <t xml:space="preserve">CCPR3</t>
  </si>
  <si>
    <t xml:space="preserve">DTEX3</t>
  </si>
  <si>
    <t xml:space="preserve">VVAR3</t>
  </si>
  <si>
    <t xml:space="preserve">PNVL4</t>
  </si>
  <si>
    <t xml:space="preserve">TESA3</t>
  </si>
  <si>
    <t xml:space="preserve">BTOW3</t>
  </si>
  <si>
    <t xml:space="preserve">LINX3</t>
  </si>
  <si>
    <t xml:space="preserve">Linx</t>
  </si>
  <si>
    <t xml:space="preserve">BTTL3</t>
  </si>
  <si>
    <t xml:space="preserve">GPCP3</t>
  </si>
  <si>
    <t xml:space="preserve">GPCP4</t>
  </si>
  <si>
    <t xml:space="preserve">SMLS3</t>
  </si>
  <si>
    <t xml:space="preserve">Smiles</t>
  </si>
  <si>
    <t xml:space="preserve">MMXM3</t>
  </si>
  <si>
    <t xml:space="preserve">MMX Mineração</t>
  </si>
  <si>
    <t xml:space="preserve">BSEV3</t>
  </si>
  <si>
    <t xml:space="preserve">Biosev</t>
  </si>
  <si>
    <t xml:space="preserve">CNTO3</t>
  </si>
  <si>
    <t xml:space="preserve">TIET4</t>
  </si>
  <si>
    <t xml:space="preserve">AES Tietê Energia</t>
  </si>
  <si>
    <t xml:space="preserve">TIET3</t>
  </si>
  <si>
    <t xml:space="preserve">CORR4</t>
  </si>
  <si>
    <t xml:space="preserve">Corrêa Ribeiro</t>
  </si>
  <si>
    <t xml:space="preserve">CEPE3</t>
  </si>
  <si>
    <t xml:space="preserve">CALI4</t>
  </si>
  <si>
    <t xml:space="preserve">SNSY6</t>
  </si>
  <si>
    <t xml:space="preserve">CASN4</t>
  </si>
  <si>
    <t xml:space="preserve">EMAE3</t>
  </si>
  <si>
    <t xml:space="preserve">BPAR3</t>
  </si>
  <si>
    <t xml:space="preserve">Banpará</t>
  </si>
  <si>
    <t xml:space="preserve">APTI4</t>
  </si>
  <si>
    <t xml:space="preserve">Aliperti</t>
  </si>
  <si>
    <t xml:space="preserve">VSPT3</t>
  </si>
  <si>
    <t xml:space="preserve">FCA</t>
  </si>
  <si>
    <t xml:space="preserve">MTIG3</t>
  </si>
  <si>
    <t xml:space="preserve">FIGE4</t>
  </si>
  <si>
    <t xml:space="preserve">LUXM3</t>
  </si>
  <si>
    <t xml:space="preserve">TKNO3</t>
  </si>
  <si>
    <t xml:space="preserve">COCE6</t>
  </si>
  <si>
    <t xml:space="preserve">MGEL3</t>
  </si>
  <si>
    <t xml:space="preserve">CTSA8</t>
  </si>
  <si>
    <t xml:space="preserve">MMAQ4</t>
  </si>
  <si>
    <t xml:space="preserve">Minasmáquinas</t>
  </si>
  <si>
    <t xml:space="preserve">Empresa:</t>
  </si>
  <si>
    <t xml:space="preserve">Idade (anos):</t>
  </si>
  <si>
    <t xml:space="preserve">Siderurgia</t>
  </si>
  <si>
    <t xml:space="preserve">Mineração</t>
  </si>
  <si>
    <t xml:space="preserve">Energia/Petróleo</t>
  </si>
  <si>
    <t xml:space="preserve">Papel e Celulose</t>
  </si>
  <si>
    <t xml:space="preserve">Energia</t>
  </si>
  <si>
    <t xml:space="preserve">Shopping Centers</t>
  </si>
  <si>
    <t xml:space="preserve">Bancário</t>
  </si>
  <si>
    <t xml:space="preserve">Saúde</t>
  </si>
  <si>
    <t xml:space="preserve">Químico</t>
  </si>
  <si>
    <t xml:space="preserve">Transporte</t>
  </si>
  <si>
    <t xml:space="preserve">Educação</t>
  </si>
  <si>
    <t xml:space="preserve">Conglomerados</t>
  </si>
  <si>
    <t xml:space="preserve">Construção Civil</t>
  </si>
  <si>
    <t xml:space="preserve">Calçados</t>
  </si>
  <si>
    <t xml:space="preserve">Alimentos</t>
  </si>
  <si>
    <t xml:space="preserve">Telecomunicações</t>
  </si>
  <si>
    <t xml:space="preserve">Serviços Financeiros</t>
  </si>
  <si>
    <t xml:space="preserve">Tecnologia da Informação</t>
  </si>
  <si>
    <t xml:space="preserve">Varejo/Farmacêutico</t>
  </si>
  <si>
    <t xml:space="preserve">Varejo</t>
  </si>
  <si>
    <t xml:space="preserve">Locação de Veículos</t>
  </si>
  <si>
    <t xml:space="preserve">Seguros</t>
  </si>
  <si>
    <t xml:space="preserve">Água/Saneamento</t>
  </si>
  <si>
    <t xml:space="preserve">Equipamentos Elétricos</t>
  </si>
  <si>
    <t xml:space="preserve">Agronegócio</t>
  </si>
  <si>
    <t xml:space="preserve">Infraestrutura</t>
  </si>
  <si>
    <t xml:space="preserve">Têxtil</t>
  </si>
  <si>
    <t xml:space="preserve">Aeroespacial</t>
  </si>
  <si>
    <t xml:space="preserve">Cosméticos</t>
  </si>
  <si>
    <t xml:space="preserve">Farmacêutico</t>
  </si>
  <si>
    <t xml:space="preserve">Açúcar e Etanol</t>
  </si>
  <si>
    <t xml:space="preserve">Turismo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</si>
</sst>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[$R$ -416]#,##0.00"/>
    <numFmt numFmtId="167" formatCode="0.00%"/>
    <numFmt numFmtId="168" formatCode="#,##0"/>
    <numFmt numFmtId="169" formatCode="General"/>
    <numFmt numFmtId="170" formatCode="#,##0.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&quot;Google Sans Mono&quot;"/>
      <family val="0"/>
      <charset val="1"/>
    </font>
    <font>
      <sz val="11"/>
      <color rgb="FF000000"/>
      <name val="&quot;aptos narrow&quot;"/>
      <family val="0"/>
      <charset val="1"/>
    </font>
    <font>
      <sz val="18"/>
      <color rgb="FF757575"/>
      <name val="Arial"/>
      <family val="2"/>
    </font>
    <font>
      <sz val="10"/>
      <color rgb="FF1A1A1A"/>
      <name val="Arial"/>
      <family val="2"/>
    </font>
    <font>
      <sz val="10"/>
      <color rgb="FF000000"/>
      <name val="Arial"/>
      <family val="2"/>
    </font>
    <font>
      <b val="true"/>
      <sz val="11"/>
      <color rgb="FF990000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51C75"/>
      <name val="Arial"/>
      <family val="0"/>
      <charset val="1"/>
    </font>
    <font>
      <b val="true"/>
      <sz val="11"/>
      <color rgb="FF000000"/>
      <name val="Söhne"/>
      <family val="0"/>
      <charset val="1"/>
    </font>
    <font>
      <sz val="11"/>
      <color rgb="FF000000"/>
      <name val="Söhne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4EA72E"/>
        <bgColor rgb="FF34A853"/>
      </patternFill>
    </fill>
    <fill>
      <patternFill patternType="solid">
        <fgColor rgb="FFD9F2D0"/>
        <bgColor rgb="FFE3E3E3"/>
      </patternFill>
    </fill>
    <fill>
      <patternFill patternType="solid">
        <fgColor rgb="FFB4A7D6"/>
        <bgColor rgb="FFB7B7B7"/>
      </patternFill>
    </fill>
    <fill>
      <patternFill patternType="solid">
        <fgColor rgb="FFC1E4F5"/>
        <bgColor rgb="FFCFE2F3"/>
      </patternFill>
    </fill>
    <fill>
      <patternFill patternType="solid">
        <fgColor rgb="FFCFE2F3"/>
        <bgColor rgb="FFC1E4F5"/>
      </patternFill>
    </fill>
    <fill>
      <patternFill patternType="solid">
        <fgColor rgb="FFF9CB9C"/>
        <bgColor rgb="FFFFC599"/>
      </patternFill>
    </fill>
    <fill>
      <patternFill patternType="solid">
        <fgColor rgb="FFFFD966"/>
        <bgColor rgb="FFFCD04F"/>
      </patternFill>
    </fill>
    <fill>
      <patternFill patternType="solid">
        <fgColor rgb="FF990000"/>
        <bgColor rgb="FF800000"/>
      </patternFill>
    </fill>
    <fill>
      <patternFill patternType="solid">
        <fgColor rgb="FFFF9900"/>
        <bgColor rgb="FFFF994D"/>
      </patternFill>
    </fill>
    <fill>
      <patternFill patternType="solid">
        <fgColor rgb="FF6FA8DC"/>
        <bgColor rgb="FF7BAAF7"/>
      </patternFill>
    </fill>
    <fill>
      <patternFill patternType="solid">
        <fgColor rgb="FF93C47D"/>
        <bgColor rgb="FF71C287"/>
      </patternFill>
    </fill>
    <fill>
      <patternFill patternType="solid">
        <fgColor rgb="FFFFFFFF"/>
        <bgColor rgb="FFFFF8E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E3E3E3"/>
      </left>
      <right/>
      <top style="thin">
        <color rgb="FFE3E3E3"/>
      </top>
      <bottom style="thin">
        <color rgb="FFE3E3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E3E3E3"/>
      </left>
      <right/>
      <top/>
      <bottom style="thin">
        <color rgb="FFE3E3E3"/>
      </bottom>
      <diagonal/>
    </border>
    <border diagonalUp="false" diagonalDown="false">
      <left style="thin">
        <color rgb="FFE3E3E3"/>
      </left>
      <right style="thin">
        <color rgb="FFE3E3E3"/>
      </right>
      <top/>
      <bottom style="thin">
        <color rgb="FFE3E3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1C32"/>
      <rgbColor rgb="FFC1E4F5"/>
      <rgbColor rgb="FF0000FF"/>
      <rgbColor rgb="FFFCD04F"/>
      <rgbColor rgb="FFFFC599"/>
      <rgbColor rgb="FFB5E5E8"/>
      <rgbColor rgb="FF990000"/>
      <rgbColor rgb="FFE3E3E3"/>
      <rgbColor rgb="FF000C31"/>
      <rgbColor rgb="FF4EA72E"/>
      <rgbColor rgb="FFFFF0E6"/>
      <rgbColor rgb="FF0A5D64"/>
      <rgbColor rgb="FFB7B7B7"/>
      <rgbColor rgb="FF757575"/>
      <rgbColor rgb="FF7BAAF7"/>
      <rgbColor rgb="FFEA4335"/>
      <rgbColor rgb="FFFFF8E6"/>
      <rgbColor rgb="FFEDF8F9"/>
      <rgbColor rgb="FF660066"/>
      <rgbColor rgb="FFF07B72"/>
      <rgbColor rgb="FFCFE2F3"/>
      <rgbColor rgb="FFB3CEFB"/>
      <rgbColor rgb="FF281021"/>
      <rgbColor rgb="FFFDECEB"/>
      <rgbColor rgb="FFFFD966"/>
      <rgbColor rgb="FFAEDCBA"/>
      <rgbColor rgb="FFECF3FE"/>
      <rgbColor rgb="FF800000"/>
      <rgbColor rgb="FFD9D9D9"/>
      <rgbColor rgb="FF0000FF"/>
      <rgbColor rgb="FF71C287"/>
      <rgbColor rgb="FFEBF6EE"/>
      <rgbColor rgb="FFD9F2D0"/>
      <rgbColor rgb="FFFDE49B"/>
      <rgbColor rgb="FF7ED1D7"/>
      <rgbColor rgb="FFF7B4AE"/>
      <rgbColor rgb="FFB4A7D6"/>
      <rgbColor rgb="FFF9CB9C"/>
      <rgbColor rgb="FF4285F4"/>
      <rgbColor rgb="FF46BDC6"/>
      <rgbColor rgb="FF93C47D"/>
      <rgbColor rgb="FFFBBC04"/>
      <rgbColor rgb="FFFF9900"/>
      <rgbColor rgb="FFFF6D01"/>
      <rgbColor rgb="FF6FA8DC"/>
      <rgbColor rgb="FF8B8B8B"/>
      <rgbColor rgb="FF240C0A"/>
      <rgbColor rgb="FF34A853"/>
      <rgbColor rgb="FF032527"/>
      <rgbColor rgb="FF251701"/>
      <rgbColor rgb="FF5E3C05"/>
      <rgbColor rgb="FFFF994D"/>
      <rgbColor rgb="FF351C75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 de subida: versus Segmento: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Análise!$C$5</c:f>
              <c:strCache>
                <c:ptCount val="1"/>
                <c:pt idx="0">
                  <c:v>Variação de subida: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7baaf7"/>
              </a:solidFill>
              <a:ln w="0">
                <a:noFill/>
              </a:ln>
            </c:spPr>
          </c:dPt>
          <c:dPt>
            <c:idx val="7"/>
            <c:spPr>
              <a:solidFill>
                <a:srgbClr val="f07b72"/>
              </a:solidFill>
              <a:ln w="0">
                <a:noFill/>
              </a:ln>
            </c:spPr>
          </c:dPt>
          <c:dPt>
            <c:idx val="8"/>
            <c:spPr>
              <a:solidFill>
                <a:srgbClr val="fcd04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71c287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ff994d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7ed1d7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b3cefb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7b4a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de49b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aedcba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ffc599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b5e5e8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ecf3fe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fdeceb"/>
              </a:solidFill>
              <a:ln w="0">
                <a:noFill/>
              </a:ln>
            </c:spPr>
          </c:dPt>
          <c:dPt>
            <c:idx val="20"/>
            <c:spPr>
              <a:solidFill>
                <a:srgbClr val="fff8e6"/>
              </a:solidFill>
              <a:ln w="0">
                <a:noFill/>
              </a:ln>
            </c:spPr>
          </c:dPt>
          <c:dPt>
            <c:idx val="21"/>
            <c:spPr>
              <a:solidFill>
                <a:srgbClr val="ebf6ee"/>
              </a:solidFill>
              <a:ln w="0">
                <a:noFill/>
              </a:ln>
            </c:spPr>
          </c:dPt>
          <c:dPt>
            <c:idx val="22"/>
            <c:spPr>
              <a:solidFill>
                <a:srgbClr val="fff0e6"/>
              </a:solidFill>
              <a:ln w="0">
                <a:noFill/>
              </a:ln>
            </c:spPr>
          </c:dPt>
          <c:dPt>
            <c:idx val="23"/>
            <c:spPr>
              <a:solidFill>
                <a:srgbClr val="edf8f9"/>
              </a:solidFill>
              <a:ln w="0">
                <a:noFill/>
              </a:ln>
            </c:spPr>
          </c:dPt>
          <c:dPt>
            <c:idx val="24"/>
            <c:spPr>
              <a:solidFill>
                <a:srgbClr val="251701"/>
              </a:solidFill>
              <a:ln w="0">
                <a:noFill/>
              </a:ln>
            </c:spPr>
          </c:dPt>
          <c:dPt>
            <c:idx val="25"/>
            <c:spPr>
              <a:solidFill>
                <a:srgbClr val="032527"/>
              </a:solidFill>
              <a:ln w="0">
                <a:noFill/>
              </a:ln>
            </c:spPr>
          </c:dPt>
          <c:dPt>
            <c:idx val="26"/>
            <c:spPr>
              <a:solidFill>
                <a:srgbClr val="000c31"/>
              </a:solidFill>
              <a:ln w="0">
                <a:noFill/>
              </a:ln>
            </c:spPr>
          </c:dPt>
          <c:dPt>
            <c:idx val="27"/>
            <c:spPr>
              <a:solidFill>
                <a:srgbClr val="281021"/>
              </a:solidFill>
              <a:ln w="0">
                <a:noFill/>
              </a:ln>
            </c:spPr>
          </c:dPt>
          <c:dPt>
            <c:idx val="28"/>
            <c:spPr>
              <a:solidFill>
                <a:srgbClr val="ff1c32"/>
              </a:solidFill>
              <a:ln w="0">
                <a:noFill/>
              </a:ln>
            </c:spPr>
          </c:dPt>
          <c:dPt>
            <c:idx val="29"/>
            <c:spPr>
              <a:solidFill>
                <a:srgbClr val="240c0a"/>
              </a:solidFill>
              <a:ln w="0">
                <a:noFill/>
              </a:ln>
            </c:spPr>
          </c:dPt>
          <c:dPt>
            <c:idx val="30"/>
            <c:spPr>
              <a:solidFill>
                <a:srgbClr val="5e3c05"/>
              </a:solidFill>
              <a:ln w="0">
                <a:noFill/>
              </a:ln>
            </c:spPr>
          </c:dPt>
          <c:dPt>
            <c:idx val="31"/>
            <c:spPr>
              <a:solidFill>
                <a:srgbClr val="0a5d6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Análise!$A$6:$A$37</c:f>
              <c:strCache>
                <c:ptCount val="32"/>
                <c:pt idx="0">
                  <c:v>Siderurgia</c:v>
                </c:pt>
                <c:pt idx="1">
                  <c:v>Mineração</c:v>
                </c:pt>
                <c:pt idx="2">
                  <c:v>Energia/Petróleo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Bancário</c:v>
                </c:pt>
                <c:pt idx="7">
                  <c:v>Saúde</c:v>
                </c:pt>
                <c:pt idx="8">
                  <c:v>Químico</c:v>
                </c:pt>
                <c:pt idx="9">
                  <c:v>Transporte</c:v>
                </c:pt>
                <c:pt idx="10">
                  <c:v>Educação</c:v>
                </c:pt>
                <c:pt idx="11">
                  <c:v>Conglomerados</c:v>
                </c:pt>
                <c:pt idx="12">
                  <c:v>Construção Civil</c:v>
                </c:pt>
                <c:pt idx="13">
                  <c:v>Calçados</c:v>
                </c:pt>
                <c:pt idx="14">
                  <c:v>Alimentos</c:v>
                </c:pt>
                <c:pt idx="15">
                  <c:v>Telecomunicações</c:v>
                </c:pt>
                <c:pt idx="16">
                  <c:v>Serviços Financeiros</c:v>
                </c:pt>
                <c:pt idx="17">
                  <c:v>Tecnologia da Informação</c:v>
                </c:pt>
                <c:pt idx="18">
                  <c:v>Varejo/Farmacêutico</c:v>
                </c:pt>
                <c:pt idx="19">
                  <c:v>Varejo</c:v>
                </c:pt>
                <c:pt idx="20">
                  <c:v>Locação de Veículos</c:v>
                </c:pt>
                <c:pt idx="21">
                  <c:v>Seguros</c:v>
                </c:pt>
                <c:pt idx="22">
                  <c:v>Água/Saneamento</c:v>
                </c:pt>
                <c:pt idx="23">
                  <c:v>Equipamentos Elétricos</c:v>
                </c:pt>
                <c:pt idx="24">
                  <c:v>Agronegócio</c:v>
                </c:pt>
                <c:pt idx="25">
                  <c:v>Infraestrutura</c:v>
                </c:pt>
                <c:pt idx="26">
                  <c:v>Têxtil</c:v>
                </c:pt>
                <c:pt idx="27">
                  <c:v>Aeroespacial</c:v>
                </c:pt>
                <c:pt idx="28">
                  <c:v>Cosméticos</c:v>
                </c:pt>
                <c:pt idx="29">
                  <c:v>Farmacêutico</c:v>
                </c:pt>
                <c:pt idx="30">
                  <c:v>Açúcar e Etanol</c:v>
                </c:pt>
                <c:pt idx="31">
                  <c:v>Turismo</c:v>
                </c:pt>
              </c:strCache>
            </c:strRef>
          </c:cat>
          <c:val>
            <c:numRef>
              <c:f>Análise!$C$6:$C$37</c:f>
              <c:numCache>
                <c:formatCode>General</c:formatCode>
                <c:ptCount val="32"/>
                <c:pt idx="0">
                  <c:v>489935930.9</c:v>
                </c:pt>
                <c:pt idx="1">
                  <c:v>4940442966</c:v>
                </c:pt>
                <c:pt idx="2">
                  <c:v>6093288832</c:v>
                </c:pt>
                <c:pt idx="3">
                  <c:v>722946282.7</c:v>
                </c:pt>
                <c:pt idx="4">
                  <c:v>821116399.6</c:v>
                </c:pt>
                <c:pt idx="5">
                  <c:v>117732680.1</c:v>
                </c:pt>
                <c:pt idx="6">
                  <c:v>4156604263</c:v>
                </c:pt>
                <c:pt idx="7">
                  <c:v>453917907</c:v>
                </c:pt>
                <c:pt idx="8">
                  <c:v>69054317.64</c:v>
                </c:pt>
                <c:pt idx="9">
                  <c:v>295223539.2</c:v>
                </c:pt>
                <c:pt idx="10">
                  <c:v>72295838.99</c:v>
                </c:pt>
                <c:pt idx="11">
                  <c:v>388705224</c:v>
                </c:pt>
                <c:pt idx="12">
                  <c:v>37525872.38</c:v>
                </c:pt>
                <c:pt idx="13">
                  <c:v>41021792.09</c:v>
                </c:pt>
                <c:pt idx="14">
                  <c:v>414174599.3</c:v>
                </c:pt>
                <c:pt idx="15">
                  <c:v>292938114.4</c:v>
                </c:pt>
                <c:pt idx="16">
                  <c:v>61726129.99</c:v>
                </c:pt>
                <c:pt idx="17">
                  <c:v>15598886.65</c:v>
                </c:pt>
                <c:pt idx="18">
                  <c:v>202352473.7</c:v>
                </c:pt>
                <c:pt idx="19">
                  <c:v>28493619.27</c:v>
                </c:pt>
                <c:pt idx="20">
                  <c:v>4131341.158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 ($): versus Resultado: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Análise!$F$5</c:f>
              <c:strCache>
                <c:ptCount val="1"/>
                <c:pt idx="0">
                  <c:v>Variação ($):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Análise!$E$6:$E$8</c:f>
              <c:strCache>
                <c:ptCount val="3"/>
                <c:pt idx="0">
                  <c:v>Subiu</c:v>
                </c:pt>
                <c:pt idx="1">
                  <c:v>Ficou</c:v>
                </c:pt>
                <c:pt idx="2">
                  <c:v>Caiu</c:v>
                </c:pt>
              </c:strCache>
            </c:strRef>
          </c:cat>
          <c:val>
            <c:numRef>
              <c:f>Análise!$F$6:$F$8</c:f>
              <c:numCache>
                <c:formatCode>General</c:formatCode>
                <c:ptCount val="3"/>
                <c:pt idx="0">
                  <c:v>19719227010</c:v>
                </c:pt>
                <c:pt idx="1">
                  <c:v>0</c:v>
                </c:pt>
                <c:pt idx="2">
                  <c:v>-6338819961</c:v>
                </c:pt>
              </c:numCache>
            </c:numRef>
          </c:val>
        </c:ser>
        <c:gapWidth val="150"/>
        <c:overlap val="100"/>
        <c:axId val="42106394"/>
        <c:axId val="91753357"/>
      </c:barChart>
      <c:catAx>
        <c:axId val="421063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Resultado: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753357"/>
        <c:crosses val="autoZero"/>
        <c:auto val="1"/>
        <c:lblAlgn val="ctr"/>
        <c:lblOffset val="100"/>
        <c:noMultiLvlLbl val="0"/>
      </c:catAx>
      <c:valAx>
        <c:axId val="9175335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Variação ($):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21063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Variação: e Quantidade de empresas: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Análise!$J$5</c:f>
              <c:strCache>
                <c:ptCount val="1"/>
                <c:pt idx="0">
                  <c:v>Quantidade de empresas: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Análise!$H$6:$H$8</c:f>
              <c:strCache>
                <c:ptCount val="3"/>
                <c:pt idx="0">
                  <c:v>Empresa de 50 a 100 anos</c:v>
                </c:pt>
                <c:pt idx="1">
                  <c:v>Mais de 100 anos</c:v>
                </c:pt>
                <c:pt idx="2">
                  <c:v>Menos de 50 anos</c:v>
                </c:pt>
              </c:strCache>
            </c:strRef>
          </c:cat>
          <c:val>
            <c:numRef>
              <c:f>Análise!$J$6:$J$8</c:f>
              <c:numCache>
                <c:formatCode>General</c:formatCode>
                <c:ptCount val="3"/>
                <c:pt idx="0">
                  <c:v>33</c:v>
                </c:pt>
                <c:pt idx="1">
                  <c:v>8</c:v>
                </c:pt>
                <c:pt idx="2">
                  <c:v>40</c:v>
                </c:pt>
              </c:numCache>
            </c:numRef>
          </c:val>
        </c:ser>
        <c:gapWidth val="150"/>
        <c:overlap val="100"/>
        <c:axId val="41368250"/>
        <c:axId val="71359433"/>
      </c:barChart>
      <c:catAx>
        <c:axId val="413682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Análise p/ faixa etária: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359433"/>
        <c:crosses val="autoZero"/>
        <c:auto val="1"/>
        <c:lblAlgn val="ctr"/>
        <c:lblOffset val="100"/>
        <c:noMultiLvlLbl val="0"/>
      </c:catAx>
      <c:valAx>
        <c:axId val="7135943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36825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Variação: e Quantidade de empresas: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Análise!$I$5</c:f>
              <c:strCache>
                <c:ptCount val="1"/>
                <c:pt idx="0">
                  <c:v>Variação:</c:v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Análise!$H$6:$H$8</c:f>
              <c:strCache>
                <c:ptCount val="3"/>
                <c:pt idx="0">
                  <c:v>Empresa de 50 a 100 anos</c:v>
                </c:pt>
                <c:pt idx="1">
                  <c:v>Mais de 100 anos</c:v>
                </c:pt>
                <c:pt idx="2">
                  <c:v>Menos de 50 anos</c:v>
                </c:pt>
              </c:strCache>
            </c:strRef>
          </c:cat>
          <c:val>
            <c:numRef>
              <c:f>Análise!$I$6:$I$8</c:f>
              <c:numCache>
                <c:formatCode>General</c:formatCode>
                <c:ptCount val="3"/>
                <c:pt idx="0">
                  <c:v>12017448187</c:v>
                </c:pt>
                <c:pt idx="1">
                  <c:v>571138661.7</c:v>
                </c:pt>
                <c:pt idx="2">
                  <c:v>791820200.4</c:v>
                </c:pt>
              </c:numCache>
            </c:numRef>
          </c:val>
        </c:ser>
        <c:gapWidth val="150"/>
        <c:overlap val="100"/>
        <c:axId val="1731950"/>
        <c:axId val="42281305"/>
      </c:barChart>
      <c:catAx>
        <c:axId val="17319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Análise p/ faixa etária: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2281305"/>
        <c:crosses val="autoZero"/>
        <c:auto val="1"/>
        <c:lblAlgn val="ctr"/>
        <c:lblOffset val="100"/>
        <c:noMultiLvlLbl val="0"/>
      </c:catAx>
      <c:valAx>
        <c:axId val="4228130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3195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47520</xdr:colOff>
      <xdr:row>8</xdr:row>
      <xdr:rowOff>171360</xdr:rowOff>
    </xdr:from>
    <xdr:to>
      <xdr:col>8</xdr:col>
      <xdr:colOff>222840</xdr:colOff>
      <xdr:row>26</xdr:row>
      <xdr:rowOff>104400</xdr:rowOff>
    </xdr:to>
    <xdr:graphicFrame>
      <xdr:nvGraphicFramePr>
        <xdr:cNvPr id="0" name="Chart 1"/>
        <xdr:cNvGraphicFramePr/>
      </xdr:nvGraphicFramePr>
      <xdr:xfrm>
        <a:off x="3312000" y="17715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27</xdr:row>
      <xdr:rowOff>38160</xdr:rowOff>
    </xdr:from>
    <xdr:to>
      <xdr:col>8</xdr:col>
      <xdr:colOff>222840</xdr:colOff>
      <xdr:row>47</xdr:row>
      <xdr:rowOff>47520</xdr:rowOff>
    </xdr:to>
    <xdr:graphicFrame>
      <xdr:nvGraphicFramePr>
        <xdr:cNvPr id="1" name="Chart 2"/>
        <xdr:cNvGraphicFramePr/>
      </xdr:nvGraphicFramePr>
      <xdr:xfrm>
        <a:off x="3312000" y="5438880"/>
        <a:ext cx="5714640" cy="40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96120</xdr:colOff>
      <xdr:row>8</xdr:row>
      <xdr:rowOff>171360</xdr:rowOff>
    </xdr:from>
    <xdr:to>
      <xdr:col>13</xdr:col>
      <xdr:colOff>545040</xdr:colOff>
      <xdr:row>26</xdr:row>
      <xdr:rowOff>104400</xdr:rowOff>
    </xdr:to>
    <xdr:graphicFrame>
      <xdr:nvGraphicFramePr>
        <xdr:cNvPr id="2" name="Chart 3"/>
        <xdr:cNvGraphicFramePr/>
      </xdr:nvGraphicFramePr>
      <xdr:xfrm>
        <a:off x="8899920" y="17715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181080</xdr:colOff>
      <xdr:row>8</xdr:row>
      <xdr:rowOff>171360</xdr:rowOff>
    </xdr:from>
    <xdr:to>
      <xdr:col>19</xdr:col>
      <xdr:colOff>550080</xdr:colOff>
      <xdr:row>26</xdr:row>
      <xdr:rowOff>104400</xdr:rowOff>
    </xdr:to>
    <xdr:graphicFrame>
      <xdr:nvGraphicFramePr>
        <xdr:cNvPr id="3" name="Chart 4"/>
        <xdr:cNvGraphicFramePr/>
      </xdr:nvGraphicFramePr>
      <xdr:xfrm>
        <a:off x="14250600" y="17715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:L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8.38"/>
    <col collapsed="false" customWidth="true" hidden="false" outlineLevel="0" max="3" min="3" style="0" width="12.55"/>
    <col collapsed="false" customWidth="true" hidden="false" outlineLevel="0" max="5" min="5" style="0" width="15.97"/>
    <col collapsed="false" customWidth="true" hidden="false" outlineLevel="0" max="6" min="6" style="0" width="15.14"/>
    <col collapsed="false" customWidth="true" hidden="false" outlineLevel="0" max="7" min="7" style="0" width="13.52"/>
    <col collapsed="false" customWidth="true" hidden="false" outlineLevel="0" max="8" min="8" style="0" width="15.69"/>
    <col collapsed="false" customWidth="true" hidden="false" outlineLevel="0" max="11" min="9" style="0" width="11.52"/>
    <col collapsed="false" customWidth="true" hidden="false" outlineLevel="0" max="12" min="12" style="0" width="18.52"/>
    <col collapsed="false" customWidth="true" hidden="false" outlineLevel="0" max="13" min="13" style="0" width="21.67"/>
    <col collapsed="false" customWidth="true" hidden="false" outlineLevel="0" max="14" min="14" style="0" width="19.86"/>
    <col collapsed="false" customWidth="true" hidden="false" outlineLevel="0" max="15" min="15" style="0" width="15.26"/>
    <col collapsed="false" customWidth="true" hidden="false" outlineLevel="0" max="16" min="16" style="0" width="17.51"/>
    <col collapsed="false" customWidth="true" hidden="false" outlineLevel="0" max="17" min="17" style="0" width="15.63"/>
    <col collapsed="false" customWidth="true" hidden="false" outlineLevel="0" max="19" min="19" style="0" width="15.63"/>
    <col collapsed="false" customWidth="true" hidden="false" outlineLevel="0" max="20" min="20" style="0" width="18.51"/>
    <col collapsed="false" customWidth="true" hidden="false" outlineLevel="0" max="21" min="21" style="0" width="6.13"/>
    <col collapsed="false" customWidth="true" hidden="false" outlineLevel="0" max="22" min="22" style="0" width="18.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5.75" hidden="false" customHeight="false" outlineLevel="0" collapsed="false">
      <c r="A2" s="2" t="s">
        <v>22</v>
      </c>
      <c r="B2" s="3" t="n">
        <v>45317</v>
      </c>
      <c r="C2" s="4" t="n">
        <v>9.5</v>
      </c>
      <c r="D2" s="5" t="n">
        <v>5.2</v>
      </c>
      <c r="E2" s="5" t="n">
        <v>11.76</v>
      </c>
      <c r="F2" s="5" t="n">
        <v>2.26</v>
      </c>
      <c r="G2" s="5" t="n">
        <v>2.26</v>
      </c>
      <c r="H2" s="5" t="n">
        <v>15.97</v>
      </c>
      <c r="I2" s="5" t="n">
        <v>9.18</v>
      </c>
      <c r="J2" s="5" t="n">
        <v>9.56</v>
      </c>
      <c r="K2" s="5" t="s">
        <v>23</v>
      </c>
      <c r="L2" s="6" t="n">
        <f aca="false">D2/100</f>
        <v>0.052</v>
      </c>
      <c r="M2" s="6" t="n">
        <f aca="false">F2/100</f>
        <v>0.0226</v>
      </c>
      <c r="N2" s="6" t="n">
        <f aca="false">H2/100</f>
        <v>0.1597</v>
      </c>
      <c r="O2" s="7" t="n">
        <f aca="false">C2/(1 + L2)</f>
        <v>9.03041825095057</v>
      </c>
      <c r="P2" s="8" t="n">
        <f aca="false">VLOOKUP(A2, Total_de_acoes!A:B, 2, 0)</f>
        <v>515117391</v>
      </c>
      <c r="Q2" s="7" t="n">
        <f aca="false">(C2 - O2) * P2</f>
        <v>241889725.431559</v>
      </c>
      <c r="R2" s="9" t="str">
        <f aca="false">IF(Q2 &gt; 0, "Subiu", IF(Q2 = 0,"Ficou","Caiu"))</f>
        <v>Subiu</v>
      </c>
      <c r="S2" s="9" t="str">
        <f aca="false">VLOOKUP(A2, Ticker!A:B, 2, 0)</f>
        <v>Usiminas</v>
      </c>
      <c r="T2" s="9" t="str">
        <f aca="false">VLOOKUP(S2, ChatGPT!A:C, 2, 0)</f>
        <v>Siderurgia</v>
      </c>
      <c r="U2" s="9" t="n">
        <f aca="false">VLOOKUP(S2, ChatGPT!A:C, 3, 0)</f>
        <v>60</v>
      </c>
      <c r="V2" s="9" t="str">
        <f aca="false">IF(U2 &gt; 100, "Mais de 100 anos", IF(U2 &lt; 50, "Menos de 50 anos", "Empresa de 50 a 100 anos"))</f>
        <v>Empresa de 50 a 100 anos</v>
      </c>
    </row>
    <row r="3" customFormat="false" ht="15.75" hidden="false" customHeight="false" outlineLevel="0" collapsed="false">
      <c r="A3" s="10" t="s">
        <v>24</v>
      </c>
      <c r="B3" s="11" t="n">
        <v>45317</v>
      </c>
      <c r="C3" s="12" t="n">
        <v>6.82</v>
      </c>
      <c r="D3" s="13" t="n">
        <v>2.4</v>
      </c>
      <c r="E3" s="13" t="n">
        <v>2.4</v>
      </c>
      <c r="F3" s="13" t="n">
        <v>-12.11</v>
      </c>
      <c r="G3" s="13" t="n">
        <v>-12.11</v>
      </c>
      <c r="H3" s="13" t="n">
        <v>50.56</v>
      </c>
      <c r="I3" s="13" t="n">
        <v>6.66</v>
      </c>
      <c r="J3" s="13" t="n">
        <v>6.86</v>
      </c>
      <c r="K3" s="13" t="s">
        <v>25</v>
      </c>
      <c r="L3" s="6" t="n">
        <f aca="false">D3/100</f>
        <v>0.024</v>
      </c>
      <c r="M3" s="6" t="n">
        <f aca="false">F3/100</f>
        <v>-0.1211</v>
      </c>
      <c r="N3" s="6" t="n">
        <f aca="false">H3/100</f>
        <v>0.5056</v>
      </c>
      <c r="O3" s="7" t="n">
        <f aca="false">C3/(1 + L3)</f>
        <v>6.66015625</v>
      </c>
      <c r="P3" s="8" t="n">
        <f aca="false">VLOOKUP(A3, Total_de_acoes!A:B, 2, 0)</f>
        <v>1110559345</v>
      </c>
      <c r="Q3" s="7" t="n">
        <f aca="false">(C3 - O3) * P3</f>
        <v>177515970.302344</v>
      </c>
      <c r="R3" s="9" t="str">
        <f aca="false">IF(Q3 &gt; 0, "Subiu", IF(Q3 = 0,"Ficou","Caiu"))</f>
        <v>Subiu</v>
      </c>
      <c r="S3" s="9" t="str">
        <f aca="false">VLOOKUP(A3, Ticker!A:B, 2, 0)</f>
        <v>CSN Mineração</v>
      </c>
      <c r="T3" s="9" t="str">
        <f aca="false">VLOOKUP(S3, ChatGPT!A:C, 2, 0)</f>
        <v>Mineração</v>
      </c>
      <c r="U3" s="9" t="n">
        <f aca="false">VLOOKUP(S3, ChatGPT!A:C, 3, 0)</f>
        <v>81</v>
      </c>
      <c r="V3" s="9" t="str">
        <f aca="false">IF(U3 &gt; 100, "Mais de 100 anos", IF(U3 &lt; 50, "Menos de 50 anos", "Empresa de 50 a 100 anos"))</f>
        <v>Empresa de 50 a 100 anos</v>
      </c>
    </row>
    <row r="4" customFormat="false" ht="15.75" hidden="false" customHeight="false" outlineLevel="0" collapsed="false">
      <c r="A4" s="2" t="s">
        <v>26</v>
      </c>
      <c r="B4" s="3" t="n">
        <v>45317</v>
      </c>
      <c r="C4" s="4" t="n">
        <v>41.96</v>
      </c>
      <c r="D4" s="5" t="n">
        <v>2.19</v>
      </c>
      <c r="E4" s="5" t="n">
        <v>7.73</v>
      </c>
      <c r="F4" s="5" t="n">
        <v>7.64</v>
      </c>
      <c r="G4" s="5" t="n">
        <v>7.64</v>
      </c>
      <c r="H4" s="5" t="n">
        <v>77.55</v>
      </c>
      <c r="I4" s="5" t="n">
        <v>40.81</v>
      </c>
      <c r="J4" s="5" t="n">
        <v>42.34</v>
      </c>
      <c r="K4" s="5" t="s">
        <v>27</v>
      </c>
      <c r="L4" s="6" t="n">
        <f aca="false">D4/100</f>
        <v>0.0219</v>
      </c>
      <c r="M4" s="6" t="n">
        <f aca="false">F4/100</f>
        <v>0.0764</v>
      </c>
      <c r="N4" s="6" t="n">
        <f aca="false">H4/100</f>
        <v>0.7755</v>
      </c>
      <c r="O4" s="7" t="n">
        <f aca="false">C4/(1 + L4)</f>
        <v>41.0607691554947</v>
      </c>
      <c r="P4" s="8" t="n">
        <f aca="false">VLOOKUP(A4, Total_de_acoes!A:B, 2, 0)</f>
        <v>2379877655</v>
      </c>
      <c r="Q4" s="7" t="n">
        <f aca="false">(C4 - O4) * P4</f>
        <v>2140059393.52502</v>
      </c>
      <c r="R4" s="9" t="str">
        <f aca="false">IF(Q4 &gt; 0, "Subiu", IF(Q4 = 0,"Ficou","Caiu"))</f>
        <v>Subiu</v>
      </c>
      <c r="S4" s="9" t="str">
        <f aca="false">VLOOKUP(A4, Ticker!A:B, 2, 0)</f>
        <v>Petrobras</v>
      </c>
      <c r="T4" s="9" t="str">
        <f aca="false">VLOOKUP(S4, ChatGPT!A:C, 2, 0)</f>
        <v>Energia/Petróleo</v>
      </c>
      <c r="U4" s="9" t="n">
        <f aca="false">VLOOKUP(S4, ChatGPT!A:C, 3, 0)</f>
        <v>68</v>
      </c>
      <c r="V4" s="9" t="str">
        <f aca="false">IF(U4 &gt; 100, "Mais de 100 anos", IF(U4 &lt; 50, "Menos de 50 anos", "Empresa de 50 a 100 anos"))</f>
        <v>Empresa de 50 a 100 anos</v>
      </c>
    </row>
    <row r="5" customFormat="false" ht="15.75" hidden="false" customHeight="false" outlineLevel="0" collapsed="false">
      <c r="A5" s="10" t="s">
        <v>28</v>
      </c>
      <c r="B5" s="11" t="n">
        <v>45317</v>
      </c>
      <c r="C5" s="12" t="n">
        <v>52.91</v>
      </c>
      <c r="D5" s="13" t="n">
        <v>2.04</v>
      </c>
      <c r="E5" s="13" t="n">
        <v>2.14</v>
      </c>
      <c r="F5" s="13" t="n">
        <v>-4.89</v>
      </c>
      <c r="G5" s="13" t="n">
        <v>-4.89</v>
      </c>
      <c r="H5" s="13" t="n">
        <v>18.85</v>
      </c>
      <c r="I5" s="13" t="n">
        <v>51.89</v>
      </c>
      <c r="J5" s="13" t="n">
        <v>53.17</v>
      </c>
      <c r="K5" s="13" t="s">
        <v>29</v>
      </c>
      <c r="L5" s="6" t="n">
        <f aca="false">D5/100</f>
        <v>0.0204</v>
      </c>
      <c r="M5" s="6" t="n">
        <f aca="false">F5/100</f>
        <v>-0.0489</v>
      </c>
      <c r="N5" s="6" t="n">
        <f aca="false">H5/100</f>
        <v>0.1885</v>
      </c>
      <c r="O5" s="7" t="n">
        <f aca="false">C5/(1 + L5)</f>
        <v>51.8522148177185</v>
      </c>
      <c r="P5" s="8" t="n">
        <f aca="false">VLOOKUP(A5, Total_de_acoes!A:B, 2, 0)</f>
        <v>683452836</v>
      </c>
      <c r="Q5" s="7" t="n">
        <f aca="false">(C5 - O5) * P5</f>
        <v>722946282.709039</v>
      </c>
      <c r="R5" s="9" t="str">
        <f aca="false">IF(Q5 &gt; 0, "Subiu", IF(Q5 = 0,"Ficou","Caiu"))</f>
        <v>Subiu</v>
      </c>
      <c r="S5" s="9" t="str">
        <f aca="false">VLOOKUP(A5, Ticker!A:B, 2, 0)</f>
        <v>Suzano</v>
      </c>
      <c r="T5" s="9" t="str">
        <f aca="false">VLOOKUP(S5, ChatGPT!A:C, 2, 0)</f>
        <v>Papel e Celulose</v>
      </c>
      <c r="U5" s="9" t="n">
        <f aca="false">VLOOKUP(S5, ChatGPT!A:C, 3, 0)</f>
        <v>98</v>
      </c>
      <c r="V5" s="9" t="str">
        <f aca="false">IF(U5 &gt; 100, "Mais de 100 anos", IF(U5 &lt; 50, "Menos de 50 anos", "Empresa de 50 a 100 anos"))</f>
        <v>Empresa de 50 a 100 anos</v>
      </c>
    </row>
    <row r="6" customFormat="false" ht="15.75" hidden="false" customHeight="false" outlineLevel="0" collapsed="false">
      <c r="A6" s="2" t="s">
        <v>30</v>
      </c>
      <c r="B6" s="3" t="n">
        <v>45317</v>
      </c>
      <c r="C6" s="4" t="n">
        <v>37.1</v>
      </c>
      <c r="D6" s="5" t="n">
        <v>2.03</v>
      </c>
      <c r="E6" s="5" t="n">
        <v>2.49</v>
      </c>
      <c r="F6" s="5" t="n">
        <v>-3.66</v>
      </c>
      <c r="G6" s="5" t="n">
        <v>-3.66</v>
      </c>
      <c r="H6" s="5" t="n">
        <v>20.7</v>
      </c>
      <c r="I6" s="5" t="n">
        <v>36.37</v>
      </c>
      <c r="J6" s="5" t="n">
        <v>37.32</v>
      </c>
      <c r="K6" s="5" t="s">
        <v>31</v>
      </c>
      <c r="L6" s="6" t="n">
        <f aca="false">D6/100</f>
        <v>0.0203</v>
      </c>
      <c r="M6" s="6" t="n">
        <f aca="false">F6/100</f>
        <v>-0.0366</v>
      </c>
      <c r="N6" s="6" t="n">
        <f aca="false">H6/100</f>
        <v>0.207</v>
      </c>
      <c r="O6" s="7" t="n">
        <f aca="false">C6/(1 + L6)</f>
        <v>36.3618543565618</v>
      </c>
      <c r="P6" s="8" t="n">
        <f aca="false">VLOOKUP(A6, Total_de_acoes!A:B, 2, 0)</f>
        <v>187732538</v>
      </c>
      <c r="Q6" s="7" t="n">
        <f aca="false">(C6 - O6) * P6</f>
        <v>138573955.056297</v>
      </c>
      <c r="R6" s="9" t="str">
        <f aca="false">IF(Q6 &gt; 0, "Subiu", IF(Q6 = 0,"Ficou","Caiu"))</f>
        <v>Subiu</v>
      </c>
      <c r="S6" s="9" t="str">
        <f aca="false">VLOOKUP(A6, Ticker!A:B, 2, 0)</f>
        <v>CPFL Energia</v>
      </c>
      <c r="T6" s="9" t="str">
        <f aca="false">VLOOKUP(S6, ChatGPT!A:C, 2, 0)</f>
        <v>Energia</v>
      </c>
      <c r="U6" s="9" t="n">
        <f aca="false">VLOOKUP(S6, ChatGPT!A:C, 3, 0)</f>
        <v>109</v>
      </c>
      <c r="V6" s="9" t="str">
        <f aca="false">IF(U6 &gt; 100, "Mais de 100 anos", IF(U6 &lt; 50, "Menos de 50 anos", "Empresa de 50 a 100 anos"))</f>
        <v>Mais de 100 anos</v>
      </c>
    </row>
    <row r="7" customFormat="false" ht="15.75" hidden="false" customHeight="false" outlineLevel="0" collapsed="false">
      <c r="A7" s="10" t="s">
        <v>32</v>
      </c>
      <c r="B7" s="11" t="n">
        <v>45317</v>
      </c>
      <c r="C7" s="12" t="n">
        <v>45.69</v>
      </c>
      <c r="D7" s="13" t="n">
        <v>1.98</v>
      </c>
      <c r="E7" s="13" t="n">
        <v>2.42</v>
      </c>
      <c r="F7" s="13" t="n">
        <v>-0.78</v>
      </c>
      <c r="G7" s="13" t="n">
        <v>-0.78</v>
      </c>
      <c r="H7" s="13" t="n">
        <v>8.08</v>
      </c>
      <c r="I7" s="13" t="n">
        <v>44.25</v>
      </c>
      <c r="J7" s="13" t="n">
        <v>45.69</v>
      </c>
      <c r="K7" s="13" t="s">
        <v>33</v>
      </c>
      <c r="L7" s="6" t="n">
        <f aca="false">D7/100</f>
        <v>0.0198</v>
      </c>
      <c r="M7" s="6" t="n">
        <f aca="false">F7/100</f>
        <v>-0.0078</v>
      </c>
      <c r="N7" s="6" t="n">
        <f aca="false">H7/100</f>
        <v>0.0808</v>
      </c>
      <c r="O7" s="7" t="n">
        <f aca="false">C7/(1 + L7)</f>
        <v>44.8029025299078</v>
      </c>
      <c r="P7" s="8" t="n">
        <f aca="false">VLOOKUP(A7, Total_de_acoes!A:B, 2, 0)</f>
        <v>800010734</v>
      </c>
      <c r="Q7" s="7" t="n">
        <f aca="false">(C7 - O7) * P7</f>
        <v>709687498.177987</v>
      </c>
      <c r="R7" s="9" t="str">
        <f aca="false">IF(Q7 &gt; 0, "Subiu", IF(Q7 = 0,"Ficou","Caiu"))</f>
        <v>Subiu</v>
      </c>
      <c r="S7" s="9" t="str">
        <f aca="false">VLOOKUP(A7, Ticker!A:B, 2, 0)</f>
        <v>PetroRio</v>
      </c>
      <c r="T7" s="9" t="str">
        <f aca="false">VLOOKUP(S7, ChatGPT!A:C, 2, 0)</f>
        <v>Energia/Petróleo</v>
      </c>
      <c r="U7" s="9" t="n">
        <f aca="false">VLOOKUP(S7, ChatGPT!A:C, 3, 0)</f>
        <v>8</v>
      </c>
      <c r="V7" s="9" t="str">
        <f aca="false">IF(U7 &gt; 100, "Mais de 100 anos", IF(U7 &lt; 50, "Menos de 50 anos", "Empresa de 50 a 100 anos"))</f>
        <v>Menos de 50 anos</v>
      </c>
    </row>
    <row r="8" customFormat="false" ht="15.75" hidden="false" customHeight="false" outlineLevel="0" collapsed="false">
      <c r="A8" s="2" t="s">
        <v>34</v>
      </c>
      <c r="B8" s="3" t="n">
        <v>45317</v>
      </c>
      <c r="C8" s="4" t="n">
        <v>39.96</v>
      </c>
      <c r="D8" s="5" t="n">
        <v>1.73</v>
      </c>
      <c r="E8" s="5" t="n">
        <v>6.47</v>
      </c>
      <c r="F8" s="5" t="n">
        <v>7.3</v>
      </c>
      <c r="G8" s="5" t="n">
        <v>7.3</v>
      </c>
      <c r="H8" s="5" t="n">
        <v>95.01</v>
      </c>
      <c r="I8" s="5" t="n">
        <v>38.91</v>
      </c>
      <c r="J8" s="5" t="n">
        <v>40.09</v>
      </c>
      <c r="K8" s="5" t="s">
        <v>35</v>
      </c>
      <c r="L8" s="6" t="n">
        <f aca="false">D8/100</f>
        <v>0.0173</v>
      </c>
      <c r="M8" s="6" t="n">
        <f aca="false">F8/100</f>
        <v>0.073</v>
      </c>
      <c r="N8" s="6" t="n">
        <f aca="false">H8/100</f>
        <v>0.9501</v>
      </c>
      <c r="O8" s="7" t="n">
        <f aca="false">C8/(1 + L8)</f>
        <v>39.2804482453554</v>
      </c>
      <c r="P8" s="8" t="n">
        <f aca="false">VLOOKUP(A8, Total_de_acoes!A:B, 2, 0)</f>
        <v>4566445852</v>
      </c>
      <c r="Q8" s="7" t="n">
        <f aca="false">(C8 - O8) * P8</f>
        <v>3103136291.21638</v>
      </c>
      <c r="R8" s="9" t="str">
        <f aca="false">IF(Q8 &gt; 0, "Subiu", IF(Q8 = 0,"Ficou","Caiu"))</f>
        <v>Subiu</v>
      </c>
      <c r="S8" s="9" t="str">
        <f aca="false">VLOOKUP(A8, Ticker!A:B, 2, 0)</f>
        <v>Petrobras</v>
      </c>
      <c r="T8" s="9" t="str">
        <f aca="false">VLOOKUP(S8, ChatGPT!A:C, 2, 0)</f>
        <v>Energia/Petróleo</v>
      </c>
      <c r="U8" s="9" t="n">
        <f aca="false">VLOOKUP(S8, ChatGPT!A:C, 3, 0)</f>
        <v>68</v>
      </c>
      <c r="V8" s="9" t="str">
        <f aca="false">IF(U8 &gt; 100, "Mais de 100 anos", IF(U8 &lt; 50, "Menos de 50 anos", "Empresa de 50 a 100 anos"))</f>
        <v>Empresa de 50 a 100 anos</v>
      </c>
    </row>
    <row r="9" customFormat="false" ht="15.75" hidden="false" customHeight="false" outlineLevel="0" collapsed="false">
      <c r="A9" s="10" t="s">
        <v>36</v>
      </c>
      <c r="B9" s="11" t="n">
        <v>45317</v>
      </c>
      <c r="C9" s="12" t="n">
        <v>69.5</v>
      </c>
      <c r="D9" s="13" t="n">
        <v>1.66</v>
      </c>
      <c r="E9" s="13" t="n">
        <v>2.06</v>
      </c>
      <c r="F9" s="13" t="n">
        <v>-9.97</v>
      </c>
      <c r="G9" s="13" t="n">
        <v>-9.97</v>
      </c>
      <c r="H9" s="13" t="n">
        <v>-23.49</v>
      </c>
      <c r="I9" s="13" t="n">
        <v>67.5</v>
      </c>
      <c r="J9" s="13" t="n">
        <v>69.81</v>
      </c>
      <c r="K9" s="13" t="s">
        <v>37</v>
      </c>
      <c r="L9" s="6" t="n">
        <f aca="false">D9/100</f>
        <v>0.0166</v>
      </c>
      <c r="M9" s="6" t="n">
        <f aca="false">F9/100</f>
        <v>-0.0997</v>
      </c>
      <c r="N9" s="6" t="n">
        <f aca="false">H9/100</f>
        <v>-0.2349</v>
      </c>
      <c r="O9" s="7" t="n">
        <f aca="false">C9/(1 + L9)</f>
        <v>68.3651386976195</v>
      </c>
      <c r="P9" s="8" t="n">
        <f aca="false">VLOOKUP(A9, Total_de_acoes!A:B, 2, 0)</f>
        <v>4196924316</v>
      </c>
      <c r="Q9" s="7" t="n">
        <f aca="false">(C9 - O9) * P9</f>
        <v>4762926995.24809</v>
      </c>
      <c r="R9" s="9" t="str">
        <f aca="false">IF(Q9 &gt; 0, "Subiu", IF(Q9 = 0,"Ficou","Caiu"))</f>
        <v>Subiu</v>
      </c>
      <c r="S9" s="9" t="str">
        <f aca="false">VLOOKUP(A9, Ticker!A:B, 2, 0)</f>
        <v>Vale</v>
      </c>
      <c r="T9" s="9" t="str">
        <f aca="false">VLOOKUP(S9, ChatGPT!A:C, 2, 0)</f>
        <v>Mineração</v>
      </c>
      <c r="U9" s="9" t="n">
        <f aca="false">VLOOKUP(S9, ChatGPT!A:C, 3, 0)</f>
        <v>80</v>
      </c>
      <c r="V9" s="9" t="str">
        <f aca="false">IF(U9 &gt; 100, "Mais de 100 anos", IF(U9 &lt; 50, "Menos de 50 anos", "Empresa de 50 a 100 anos"))</f>
        <v>Empresa de 50 a 100 anos</v>
      </c>
    </row>
    <row r="10" customFormat="false" ht="15.75" hidden="false" customHeight="false" outlineLevel="0" collapsed="false">
      <c r="A10" s="2" t="s">
        <v>38</v>
      </c>
      <c r="B10" s="3" t="n">
        <v>45317</v>
      </c>
      <c r="C10" s="4" t="n">
        <v>28.19</v>
      </c>
      <c r="D10" s="5" t="n">
        <v>1.58</v>
      </c>
      <c r="E10" s="5" t="n">
        <v>2.03</v>
      </c>
      <c r="F10" s="5" t="n">
        <v>-0.81</v>
      </c>
      <c r="G10" s="5" t="n">
        <v>-0.81</v>
      </c>
      <c r="H10" s="5" t="n">
        <v>24.02</v>
      </c>
      <c r="I10" s="5" t="n">
        <v>27.71</v>
      </c>
      <c r="J10" s="5" t="n">
        <v>28.36</v>
      </c>
      <c r="K10" s="5" t="s">
        <v>39</v>
      </c>
      <c r="L10" s="6" t="n">
        <f aca="false">D10/100</f>
        <v>0.0158</v>
      </c>
      <c r="M10" s="6" t="n">
        <f aca="false">F10/100</f>
        <v>-0.0081</v>
      </c>
      <c r="N10" s="6" t="n">
        <f aca="false">H10/100</f>
        <v>0.2402</v>
      </c>
      <c r="O10" s="7" t="n">
        <f aca="false">C10/(1 + L10)</f>
        <v>27.7515258909234</v>
      </c>
      <c r="P10" s="8" t="n">
        <f aca="false">VLOOKUP(A10, Total_de_acoes!A:B, 2, 0)</f>
        <v>268505432</v>
      </c>
      <c r="Q10" s="7" t="n">
        <f aca="false">(C10 - O10) * P10</f>
        <v>117732680.078425</v>
      </c>
      <c r="R10" s="9" t="str">
        <f aca="false">IF(Q10 &gt; 0, "Subiu", IF(Q10 = 0,"Ficou","Caiu"))</f>
        <v>Subiu</v>
      </c>
      <c r="S10" s="9" t="str">
        <f aca="false">VLOOKUP(A10, Ticker!A:B, 2, 0)</f>
        <v>Multiplan</v>
      </c>
      <c r="T10" s="9" t="str">
        <f aca="false">VLOOKUP(S10, ChatGPT!A:C, 2, 0)</f>
        <v>Shopping Centers</v>
      </c>
      <c r="U10" s="9" t="n">
        <f aca="false">VLOOKUP(S10, ChatGPT!A:C, 3, 0)</f>
        <v>50</v>
      </c>
      <c r="V10" s="9" t="str">
        <f aca="false">IF(U10 &gt; 100, "Mais de 100 anos", IF(U10 &lt; 50, "Menos de 50 anos", "Empresa de 50 a 100 anos"))</f>
        <v>Empresa de 50 a 100 anos</v>
      </c>
    </row>
    <row r="11" customFormat="false" ht="15.75" hidden="false" customHeight="false" outlineLevel="0" collapsed="false">
      <c r="A11" s="10" t="s">
        <v>40</v>
      </c>
      <c r="B11" s="11" t="n">
        <v>45317</v>
      </c>
      <c r="C11" s="12" t="n">
        <v>32.81</v>
      </c>
      <c r="D11" s="13" t="n">
        <v>1.48</v>
      </c>
      <c r="E11" s="13" t="n">
        <v>-0.39</v>
      </c>
      <c r="F11" s="13" t="n">
        <v>-3.36</v>
      </c>
      <c r="G11" s="13" t="n">
        <v>-3.36</v>
      </c>
      <c r="H11" s="13" t="n">
        <v>34.25</v>
      </c>
      <c r="I11" s="13" t="n">
        <v>32.35</v>
      </c>
      <c r="J11" s="13" t="n">
        <v>32.91</v>
      </c>
      <c r="K11" s="13" t="s">
        <v>41</v>
      </c>
      <c r="L11" s="6" t="n">
        <f aca="false">D11/100</f>
        <v>0.0148</v>
      </c>
      <c r="M11" s="6" t="n">
        <f aca="false">F11/100</f>
        <v>-0.0336</v>
      </c>
      <c r="N11" s="6" t="n">
        <f aca="false">H11/100</f>
        <v>0.3425</v>
      </c>
      <c r="O11" s="7" t="n">
        <f aca="false">C11/(1 + L11)</f>
        <v>32.3314938904218</v>
      </c>
      <c r="P11" s="8" t="n">
        <f aca="false">VLOOKUP(A11, Total_de_acoes!A:B, 2, 0)</f>
        <v>4801593832</v>
      </c>
      <c r="Q11" s="7" t="n">
        <f aca="false">(C11 - O11) * P11</f>
        <v>2297591984.3252</v>
      </c>
      <c r="R11" s="9" t="str">
        <f aca="false">IF(Q11 &gt; 0, "Subiu", IF(Q11 = 0,"Ficou","Caiu"))</f>
        <v>Subiu</v>
      </c>
      <c r="S11" s="9" t="str">
        <f aca="false">VLOOKUP(A11, Ticker!A:B, 2, 0)</f>
        <v>Itaú Unibanco</v>
      </c>
      <c r="T11" s="9" t="str">
        <f aca="false">VLOOKUP(S11, ChatGPT!A:C, 2, 0)</f>
        <v>Bancário</v>
      </c>
      <c r="U11" s="9" t="n">
        <f aca="false">VLOOKUP(S11, ChatGPT!A:C, 3, 0)</f>
        <v>13</v>
      </c>
      <c r="V11" s="9" t="str">
        <f aca="false">IF(U11 &gt; 100, "Mais de 100 anos", IF(U11 &lt; 50, "Menos de 50 anos", "Empresa de 50 a 100 anos"))</f>
        <v>Menos de 50 anos</v>
      </c>
    </row>
    <row r="12" customFormat="false" ht="15.75" hidden="false" customHeight="false" outlineLevel="0" collapsed="false">
      <c r="A12" s="2" t="s">
        <v>42</v>
      </c>
      <c r="B12" s="3" t="n">
        <v>45317</v>
      </c>
      <c r="C12" s="4" t="n">
        <v>27.56</v>
      </c>
      <c r="D12" s="5" t="n">
        <v>1.43</v>
      </c>
      <c r="E12" s="5" t="n">
        <v>3.41</v>
      </c>
      <c r="F12" s="5" t="n">
        <v>-4.17</v>
      </c>
      <c r="G12" s="5" t="n">
        <v>-4.17</v>
      </c>
      <c r="H12" s="5" t="n">
        <v>-6.01</v>
      </c>
      <c r="I12" s="5" t="n">
        <v>26.9</v>
      </c>
      <c r="J12" s="5" t="n">
        <v>27.91</v>
      </c>
      <c r="K12" s="5" t="s">
        <v>43</v>
      </c>
      <c r="L12" s="6" t="n">
        <f aca="false">D12/100</f>
        <v>0.0143</v>
      </c>
      <c r="M12" s="6" t="n">
        <f aca="false">F12/100</f>
        <v>-0.0417</v>
      </c>
      <c r="N12" s="6" t="n">
        <f aca="false">H12/100</f>
        <v>-0.0601</v>
      </c>
      <c r="O12" s="7" t="n">
        <f aca="false">C12/(1 + L12)</f>
        <v>27.1714482894607</v>
      </c>
      <c r="P12" s="8" t="n">
        <f aca="false">VLOOKUP(A12, Total_de_acoes!A:B, 2, 0)</f>
        <v>1168230366</v>
      </c>
      <c r="Q12" s="7" t="n">
        <f aca="false">(C12 - O12) * P12</f>
        <v>453917907.01324</v>
      </c>
      <c r="R12" s="9" t="str">
        <f aca="false">IF(Q12 &gt; 0, "Subiu", IF(Q12 = 0,"Ficou","Caiu"))</f>
        <v>Subiu</v>
      </c>
      <c r="S12" s="9" t="str">
        <f aca="false">VLOOKUP(A12, Ticker!A:B, 2, 0)</f>
        <v>Rede D'Or</v>
      </c>
      <c r="T12" s="9" t="str">
        <f aca="false">VLOOKUP(S12, ChatGPT!A:C, 2, 0)</f>
        <v>Saúde</v>
      </c>
      <c r="U12" s="9" t="n">
        <f aca="false">VLOOKUP(S12, ChatGPT!A:C, 3, 0)</f>
        <v>43</v>
      </c>
      <c r="V12" s="9" t="str">
        <f aca="false">IF(U12 &gt; 100, "Mais de 100 anos", IF(U12 &lt; 50, "Menos de 50 anos", "Empresa de 50 a 100 anos"))</f>
        <v>Menos de 50 anos</v>
      </c>
    </row>
    <row r="13" customFormat="false" ht="15.75" hidden="false" customHeight="false" outlineLevel="0" collapsed="false">
      <c r="A13" s="10" t="s">
        <v>44</v>
      </c>
      <c r="B13" s="11" t="n">
        <v>45317</v>
      </c>
      <c r="C13" s="12" t="n">
        <v>18.55</v>
      </c>
      <c r="D13" s="13" t="n">
        <v>1.42</v>
      </c>
      <c r="E13" s="13" t="n">
        <v>5.1</v>
      </c>
      <c r="F13" s="13" t="n">
        <v>-15.14</v>
      </c>
      <c r="G13" s="13" t="n">
        <v>-15.14</v>
      </c>
      <c r="H13" s="13" t="n">
        <v>-18.39</v>
      </c>
      <c r="I13" s="13" t="n">
        <v>18.29</v>
      </c>
      <c r="J13" s="13" t="n">
        <v>18.73</v>
      </c>
      <c r="K13" s="13" t="s">
        <v>45</v>
      </c>
      <c r="L13" s="6" t="n">
        <f aca="false">D13/100</f>
        <v>0.0142</v>
      </c>
      <c r="M13" s="6" t="n">
        <f aca="false">F13/100</f>
        <v>-0.1514</v>
      </c>
      <c r="N13" s="6" t="n">
        <f aca="false">H13/100</f>
        <v>-0.1839</v>
      </c>
      <c r="O13" s="7" t="n">
        <f aca="false">C13/(1 + L13)</f>
        <v>18.2902780516663</v>
      </c>
      <c r="P13" s="8" t="n">
        <f aca="false">VLOOKUP(A13, Total_de_acoes!A:B, 2, 0)</f>
        <v>265877867</v>
      </c>
      <c r="Q13" s="7" t="n">
        <f aca="false">(C13 - O13) * P13</f>
        <v>69054317.6360385</v>
      </c>
      <c r="R13" s="9" t="str">
        <f aca="false">IF(Q13 &gt; 0, "Subiu", IF(Q13 = 0,"Ficou","Caiu"))</f>
        <v>Subiu</v>
      </c>
      <c r="S13" s="9" t="str">
        <f aca="false">VLOOKUP(A13, Ticker!A:B, 2, 0)</f>
        <v>Braskem</v>
      </c>
      <c r="T13" s="9" t="str">
        <f aca="false">VLOOKUP(S13, ChatGPT!A:C, 2, 0)</f>
        <v>Químico</v>
      </c>
      <c r="U13" s="9" t="n">
        <f aca="false">VLOOKUP(S13, ChatGPT!A:C, 3, 0)</f>
        <v>20</v>
      </c>
      <c r="V13" s="9" t="str">
        <f aca="false">IF(U13 &gt; 100, "Mais de 100 anos", IF(U13 &lt; 50, "Menos de 50 anos", "Empresa de 50 a 100 anos"))</f>
        <v>Menos de 50 anos</v>
      </c>
    </row>
    <row r="14" customFormat="false" ht="15.75" hidden="false" customHeight="false" outlineLevel="0" collapsed="false">
      <c r="A14" s="2" t="s">
        <v>46</v>
      </c>
      <c r="B14" s="3" t="n">
        <v>45317</v>
      </c>
      <c r="C14" s="4" t="n">
        <v>14.27</v>
      </c>
      <c r="D14" s="5" t="n">
        <v>1.42</v>
      </c>
      <c r="E14" s="5" t="n">
        <v>8.85</v>
      </c>
      <c r="F14" s="5" t="n">
        <v>-10.87</v>
      </c>
      <c r="G14" s="5" t="n">
        <v>-10.87</v>
      </c>
      <c r="H14" s="5" t="n">
        <v>18.52</v>
      </c>
      <c r="I14" s="5" t="n">
        <v>13.8</v>
      </c>
      <c r="J14" s="5" t="n">
        <v>14.36</v>
      </c>
      <c r="K14" s="5" t="s">
        <v>47</v>
      </c>
      <c r="L14" s="6" t="n">
        <f aca="false">D14/100</f>
        <v>0.0142</v>
      </c>
      <c r="M14" s="6" t="n">
        <f aca="false">F14/100</f>
        <v>-0.1087</v>
      </c>
      <c r="N14" s="6" t="n">
        <f aca="false">H14/100</f>
        <v>0.1852</v>
      </c>
      <c r="O14" s="7" t="n">
        <f aca="false">C14/(1 + L14)</f>
        <v>14.0702031157563</v>
      </c>
      <c r="P14" s="8" t="n">
        <f aca="false">VLOOKUP(A14, Total_de_acoes!A:B, 2, 0)</f>
        <v>327593725</v>
      </c>
      <c r="Q14" s="7" t="n">
        <f aca="false">(C14 - O14) * P14</f>
        <v>65452205.5528002</v>
      </c>
      <c r="R14" s="9" t="str">
        <f aca="false">IF(Q14 &gt; 0, "Subiu", IF(Q14 = 0,"Ficou","Caiu"))</f>
        <v>Subiu</v>
      </c>
      <c r="S14" s="9" t="str">
        <f aca="false">VLOOKUP(A14, Ticker!A:B, 2, 0)</f>
        <v>Azul</v>
      </c>
      <c r="T14" s="9" t="str">
        <f aca="false">VLOOKUP(S14, ChatGPT!A:C, 2, 0)</f>
        <v>Transporte</v>
      </c>
      <c r="U14" s="9" t="n">
        <f aca="false">VLOOKUP(S14, ChatGPT!A:C, 3, 0)</f>
        <v>13</v>
      </c>
      <c r="V14" s="9" t="str">
        <f aca="false">IF(U14 &gt; 100, "Mais de 100 anos", IF(U14 &lt; 50, "Menos de 50 anos", "Empresa de 50 a 100 anos"))</f>
        <v>Menos de 50 anos</v>
      </c>
    </row>
    <row r="15" customFormat="false" ht="15.75" hidden="false" customHeight="false" outlineLevel="0" collapsed="false">
      <c r="A15" s="10" t="s">
        <v>48</v>
      </c>
      <c r="B15" s="11" t="n">
        <v>45317</v>
      </c>
      <c r="C15" s="12" t="n">
        <v>28.75</v>
      </c>
      <c r="D15" s="13" t="n">
        <v>1.41</v>
      </c>
      <c r="E15" s="13" t="n">
        <v>-2.71</v>
      </c>
      <c r="F15" s="13" t="n">
        <v>9.4</v>
      </c>
      <c r="G15" s="13" t="n">
        <v>9.4</v>
      </c>
      <c r="H15" s="13" t="n">
        <v>-37.7</v>
      </c>
      <c r="I15" s="13" t="n">
        <v>28</v>
      </c>
      <c r="J15" s="13" t="n">
        <v>28.75</v>
      </c>
      <c r="K15" s="13" t="s">
        <v>49</v>
      </c>
      <c r="L15" s="6" t="n">
        <f aca="false">D15/100</f>
        <v>0.0141</v>
      </c>
      <c r="M15" s="6" t="n">
        <f aca="false">F15/100</f>
        <v>0.094</v>
      </c>
      <c r="N15" s="6" t="n">
        <f aca="false">H15/100</f>
        <v>-0.377</v>
      </c>
      <c r="O15" s="7" t="n">
        <f aca="false">C15/(1 + L15)</f>
        <v>28.3502613154521</v>
      </c>
      <c r="P15" s="8" t="n">
        <f aca="false">VLOOKUP(A15, Total_de_acoes!A:B, 2, 0)</f>
        <v>235665566</v>
      </c>
      <c r="Q15" s="7" t="n">
        <f aca="false">(C15 - O15) * P15</f>
        <v>94204643.3460701</v>
      </c>
      <c r="R15" s="9" t="str">
        <f aca="false">IF(Q15 &gt; 0, "Subiu", IF(Q15 = 0,"Ficou","Caiu"))</f>
        <v>Subiu</v>
      </c>
      <c r="S15" s="9" t="str">
        <f aca="false">VLOOKUP(A15, Ticker!A:B, 2, 0)</f>
        <v>3R Petroleum</v>
      </c>
      <c r="T15" s="9" t="str">
        <f aca="false">VLOOKUP(S15, ChatGPT!A:C, 2, 0)</f>
        <v>Energia/Petróleo</v>
      </c>
      <c r="U15" s="9" t="n">
        <f aca="false">VLOOKUP(S15, ChatGPT!A:C, 3, 0)</f>
        <v>6</v>
      </c>
      <c r="V15" s="9" t="str">
        <f aca="false">IF(U15 &gt; 100, "Mais de 100 anos", IF(U15 &lt; 50, "Menos de 50 anos", "Empresa de 50 a 100 anos"))</f>
        <v>Menos de 50 anos</v>
      </c>
    </row>
    <row r="16" customFormat="false" ht="15.75" hidden="false" customHeight="false" outlineLevel="0" collapsed="false">
      <c r="A16" s="2" t="s">
        <v>50</v>
      </c>
      <c r="B16" s="3" t="n">
        <v>45317</v>
      </c>
      <c r="C16" s="4" t="n">
        <v>35.32</v>
      </c>
      <c r="D16" s="5" t="n">
        <v>1.34</v>
      </c>
      <c r="E16" s="5" t="n">
        <v>2.76</v>
      </c>
      <c r="F16" s="5" t="n">
        <v>-1.12</v>
      </c>
      <c r="G16" s="5" t="n">
        <v>-1.12</v>
      </c>
      <c r="H16" s="5" t="n">
        <v>28.01</v>
      </c>
      <c r="I16" s="5" t="n">
        <v>34.85</v>
      </c>
      <c r="J16" s="5" t="n">
        <v>35.76</v>
      </c>
      <c r="K16" s="5" t="s">
        <v>51</v>
      </c>
      <c r="L16" s="6" t="n">
        <f aca="false">D16/100</f>
        <v>0.0134</v>
      </c>
      <c r="M16" s="6" t="n">
        <f aca="false">F16/100</f>
        <v>-0.0112</v>
      </c>
      <c r="N16" s="6" t="n">
        <f aca="false">H16/100</f>
        <v>0.2801</v>
      </c>
      <c r="O16" s="7" t="n">
        <f aca="false">C16/(1 + L16)</f>
        <v>34.852970199329</v>
      </c>
      <c r="P16" s="8" t="n">
        <f aca="false">VLOOKUP(A16, Total_de_acoes!A:B, 2, 0)</f>
        <v>1095587251</v>
      </c>
      <c r="Q16" s="7" t="n">
        <f aca="false">(C16 - O16) * P16</f>
        <v>511671895.452234</v>
      </c>
      <c r="R16" s="9" t="str">
        <f aca="false">IF(Q16 &gt; 0, "Subiu", IF(Q16 = 0,"Ficou","Caiu"))</f>
        <v>Subiu</v>
      </c>
      <c r="S16" s="9" t="str">
        <f aca="false">VLOOKUP(A16, Ticker!A:B, 2, 0)</f>
        <v>Equatorial Energia</v>
      </c>
      <c r="T16" s="9" t="str">
        <f aca="false">VLOOKUP(S16, ChatGPT!A:C, 2, 0)</f>
        <v>Energia</v>
      </c>
      <c r="U16" s="9" t="n">
        <f aca="false">VLOOKUP(S16, ChatGPT!A:C, 3, 0)</f>
        <v>24</v>
      </c>
      <c r="V16" s="9" t="str">
        <f aca="false">IF(U16 &gt; 100, "Mais de 100 anos", IF(U16 &lt; 50, "Menos de 50 anos", "Empresa de 50 a 100 anos"))</f>
        <v>Menos de 50 anos</v>
      </c>
    </row>
    <row r="17" customFormat="false" ht="15.75" hidden="false" customHeight="false" outlineLevel="0" collapsed="false">
      <c r="A17" s="10" t="s">
        <v>52</v>
      </c>
      <c r="B17" s="11" t="n">
        <v>45317</v>
      </c>
      <c r="C17" s="12" t="n">
        <v>18.16</v>
      </c>
      <c r="D17" s="13" t="n">
        <v>1.33</v>
      </c>
      <c r="E17" s="13" t="n">
        <v>4.79</v>
      </c>
      <c r="F17" s="13" t="n">
        <v>-7.63</v>
      </c>
      <c r="G17" s="13" t="n">
        <v>-7.63</v>
      </c>
      <c r="H17" s="13" t="n">
        <v>12.45</v>
      </c>
      <c r="I17" s="13" t="n">
        <v>18</v>
      </c>
      <c r="J17" s="13" t="n">
        <v>18.49</v>
      </c>
      <c r="K17" s="13" t="s">
        <v>53</v>
      </c>
      <c r="L17" s="6" t="n">
        <f aca="false">D17/100</f>
        <v>0.0133</v>
      </c>
      <c r="M17" s="6" t="n">
        <f aca="false">F17/100</f>
        <v>-0.0763</v>
      </c>
      <c r="N17" s="6" t="n">
        <f aca="false">H17/100</f>
        <v>0.1245</v>
      </c>
      <c r="O17" s="7" t="n">
        <f aca="false">C17/(1 + L17)</f>
        <v>17.9216421592816</v>
      </c>
      <c r="P17" s="8" t="n">
        <f aca="false">VLOOKUP(A17, Total_de_acoes!A:B, 2, 0)</f>
        <v>600865451</v>
      </c>
      <c r="Q17" s="7" t="n">
        <f aca="false">(C17 - O17) * P17</f>
        <v>143220991.462676</v>
      </c>
      <c r="R17" s="9" t="str">
        <f aca="false">IF(Q17 &gt; 0, "Subiu", IF(Q17 = 0,"Ficou","Caiu"))</f>
        <v>Subiu</v>
      </c>
      <c r="S17" s="9" t="str">
        <f aca="false">VLOOKUP(A17, Ticker!A:B, 2, 0)</f>
        <v>Siderúrgica Nacional</v>
      </c>
      <c r="T17" s="9" t="str">
        <f aca="false">VLOOKUP(S17, ChatGPT!A:C, 2, 0)</f>
        <v>Siderurgia</v>
      </c>
      <c r="U17" s="9" t="n">
        <f aca="false">VLOOKUP(S17, ChatGPT!A:C, 3, 0)</f>
        <v>84</v>
      </c>
      <c r="V17" s="9" t="str">
        <f aca="false">IF(U17 &gt; 100, "Mais de 100 anos", IF(U17 &lt; 50, "Menos de 50 anos", "Empresa de 50 a 100 anos"))</f>
        <v>Empresa de 50 a 100 anos</v>
      </c>
    </row>
    <row r="18" customFormat="false" ht="15.75" hidden="false" customHeight="false" outlineLevel="0" collapsed="false">
      <c r="A18" s="2" t="s">
        <v>54</v>
      </c>
      <c r="B18" s="3" t="n">
        <v>45317</v>
      </c>
      <c r="C18" s="4" t="n">
        <v>19.77</v>
      </c>
      <c r="D18" s="5" t="n">
        <v>1.28</v>
      </c>
      <c r="E18" s="5" t="n">
        <v>-5.9</v>
      </c>
      <c r="F18" s="5" t="n">
        <v>-11.82</v>
      </c>
      <c r="G18" s="5" t="n">
        <v>-11.82</v>
      </c>
      <c r="H18" s="5" t="n">
        <v>108.45</v>
      </c>
      <c r="I18" s="5" t="n">
        <v>18.99</v>
      </c>
      <c r="J18" s="5" t="n">
        <v>19.78</v>
      </c>
      <c r="K18" s="5" t="s">
        <v>55</v>
      </c>
      <c r="L18" s="6" t="n">
        <f aca="false">D18/100</f>
        <v>0.0128</v>
      </c>
      <c r="M18" s="6" t="n">
        <f aca="false">F18/100</f>
        <v>-0.1182</v>
      </c>
      <c r="N18" s="6" t="n">
        <f aca="false">H18/100</f>
        <v>1.0845</v>
      </c>
      <c r="O18" s="7" t="n">
        <f aca="false">C18/(1 + L18)</f>
        <v>19.5201421800948</v>
      </c>
      <c r="P18" s="8" t="n">
        <f aca="false">VLOOKUP(A18, Total_de_acoes!A:B, 2, 0)</f>
        <v>289347914</v>
      </c>
      <c r="Q18" s="7" t="n">
        <f aca="false">(C18 - O18) * P18</f>
        <v>72295838.986161</v>
      </c>
      <c r="R18" s="9" t="str">
        <f aca="false">IF(Q18 &gt; 0, "Subiu", IF(Q18 = 0,"Ficou","Caiu"))</f>
        <v>Subiu</v>
      </c>
      <c r="S18" s="9" t="str">
        <f aca="false">VLOOKUP(A18, Ticker!A:B, 2, 0)</f>
        <v>YDUQS</v>
      </c>
      <c r="T18" s="9" t="str">
        <f aca="false">VLOOKUP(S18, ChatGPT!A:C, 2, 0)</f>
        <v>Educação</v>
      </c>
      <c r="U18" s="9" t="n">
        <f aca="false">VLOOKUP(S18, ChatGPT!A:C, 3, 0)</f>
        <v>52</v>
      </c>
      <c r="V18" s="9" t="str">
        <f aca="false">IF(U18 &gt; 100, "Mais de 100 anos", IF(U18 &lt; 50, "Menos de 50 anos", "Empresa de 50 a 100 anos"))</f>
        <v>Empresa de 50 a 100 anos</v>
      </c>
    </row>
    <row r="19" customFormat="false" ht="15.75" hidden="false" customHeight="false" outlineLevel="0" collapsed="false">
      <c r="A19" s="10" t="s">
        <v>56</v>
      </c>
      <c r="B19" s="11" t="n">
        <v>45317</v>
      </c>
      <c r="C19" s="12" t="n">
        <v>28.31</v>
      </c>
      <c r="D19" s="13" t="n">
        <v>1.28</v>
      </c>
      <c r="E19" s="13" t="n">
        <v>2.35</v>
      </c>
      <c r="F19" s="13" t="n">
        <v>6.79</v>
      </c>
      <c r="G19" s="13" t="n">
        <v>6.79</v>
      </c>
      <c r="H19" s="13" t="n">
        <v>119.82</v>
      </c>
      <c r="I19" s="13" t="n">
        <v>27.84</v>
      </c>
      <c r="J19" s="13" t="n">
        <v>28.39</v>
      </c>
      <c r="K19" s="13" t="s">
        <v>57</v>
      </c>
      <c r="L19" s="6" t="n">
        <f aca="false">D19/100</f>
        <v>0.0128</v>
      </c>
      <c r="M19" s="6" t="n">
        <f aca="false">F19/100</f>
        <v>0.0679</v>
      </c>
      <c r="N19" s="6" t="n">
        <f aca="false">H19/100</f>
        <v>1.1982</v>
      </c>
      <c r="O19" s="7" t="n">
        <f aca="false">C19/(1 + L19)</f>
        <v>27.9522116903633</v>
      </c>
      <c r="P19" s="8" t="n">
        <f aca="false">VLOOKUP(A19, Total_de_acoes!A:B, 2, 0)</f>
        <v>1086411192</v>
      </c>
      <c r="Q19" s="7" t="n">
        <f aca="false">(C19 - O19) * P19</f>
        <v>388705223.956018</v>
      </c>
      <c r="R19" s="9" t="str">
        <f aca="false">IF(Q19 &gt; 0, "Subiu", IF(Q19 = 0,"Ficou","Caiu"))</f>
        <v>Subiu</v>
      </c>
      <c r="S19" s="9" t="str">
        <f aca="false">VLOOKUP(A19, Ticker!A:B, 2, 0)</f>
        <v>Ultrapar</v>
      </c>
      <c r="T19" s="9" t="str">
        <f aca="false">VLOOKUP(S19, ChatGPT!A:C, 2, 0)</f>
        <v>Conglomerados</v>
      </c>
      <c r="U19" s="9" t="n">
        <f aca="false">VLOOKUP(S19, ChatGPT!A:C, 3, 0)</f>
        <v>83</v>
      </c>
      <c r="V19" s="9" t="str">
        <f aca="false">IF(U19 &gt; 100, "Mais de 100 anos", IF(U19 &lt; 50, "Menos de 50 anos", "Empresa de 50 a 100 anos"))</f>
        <v>Empresa de 50 a 100 anos</v>
      </c>
    </row>
    <row r="20" customFormat="false" ht="15.75" hidden="false" customHeight="false" outlineLevel="0" collapsed="false">
      <c r="A20" s="2" t="s">
        <v>58</v>
      </c>
      <c r="B20" s="3" t="n">
        <v>45317</v>
      </c>
      <c r="C20" s="4" t="n">
        <v>8.08</v>
      </c>
      <c r="D20" s="5" t="n">
        <v>1.25</v>
      </c>
      <c r="E20" s="5" t="n">
        <v>1.38</v>
      </c>
      <c r="F20" s="5" t="n">
        <v>-28.05</v>
      </c>
      <c r="G20" s="5" t="n">
        <v>-28.05</v>
      </c>
      <c r="H20" s="5" t="n">
        <v>14.12</v>
      </c>
      <c r="I20" s="5" t="n">
        <v>7.93</v>
      </c>
      <c r="J20" s="5" t="n">
        <v>8.23</v>
      </c>
      <c r="K20" s="5" t="s">
        <v>59</v>
      </c>
      <c r="L20" s="6" t="n">
        <f aca="false">D20/100</f>
        <v>0.0125</v>
      </c>
      <c r="M20" s="6" t="n">
        <f aca="false">F20/100</f>
        <v>-0.2805</v>
      </c>
      <c r="N20" s="6" t="n">
        <f aca="false">H20/100</f>
        <v>0.1412</v>
      </c>
      <c r="O20" s="7" t="n">
        <f aca="false">C20/(1 + L20)</f>
        <v>7.98024691358025</v>
      </c>
      <c r="P20" s="8" t="n">
        <f aca="false">VLOOKUP(A20, Total_de_acoes!A:B, 2, 0)</f>
        <v>376187582</v>
      </c>
      <c r="Q20" s="7" t="n">
        <f aca="false">(C20 - O20) * P20</f>
        <v>37525872.3772839</v>
      </c>
      <c r="R20" s="9" t="str">
        <f aca="false">IF(Q20 &gt; 0, "Subiu", IF(Q20 = 0,"Ficou","Caiu"))</f>
        <v>Subiu</v>
      </c>
      <c r="S20" s="9" t="str">
        <f aca="false">VLOOKUP(A20, Ticker!A:B, 2, 0)</f>
        <v>MRV</v>
      </c>
      <c r="T20" s="9" t="str">
        <f aca="false">VLOOKUP(S20, ChatGPT!A:C, 2, 0)</f>
        <v>Construção Civil</v>
      </c>
      <c r="U20" s="9" t="n">
        <f aca="false">VLOOKUP(S20, ChatGPT!A:C, 3, 0)</f>
        <v>41</v>
      </c>
      <c r="V20" s="9" t="str">
        <f aca="false">IF(U20 &gt; 100, "Mais de 100 anos", IF(U20 &lt; 50, "Menos de 50 anos", "Empresa de 50 a 100 anos"))</f>
        <v>Menos de 50 anos</v>
      </c>
    </row>
    <row r="21" customFormat="false" ht="15.75" hidden="false" customHeight="false" outlineLevel="0" collapsed="false">
      <c r="A21" s="10" t="s">
        <v>60</v>
      </c>
      <c r="B21" s="11" t="n">
        <v>45317</v>
      </c>
      <c r="C21" s="12" t="n">
        <v>57.91</v>
      </c>
      <c r="D21" s="13" t="n">
        <v>1.15</v>
      </c>
      <c r="E21" s="13" t="n">
        <v>-1.03</v>
      </c>
      <c r="F21" s="13" t="n">
        <v>-10.26</v>
      </c>
      <c r="G21" s="13" t="n">
        <v>-10.26</v>
      </c>
      <c r="H21" s="13" t="n">
        <v>-28.97</v>
      </c>
      <c r="I21" s="13" t="n">
        <v>56.22</v>
      </c>
      <c r="J21" s="13" t="n">
        <v>59.29</v>
      </c>
      <c r="K21" s="13" t="s">
        <v>61</v>
      </c>
      <c r="L21" s="6" t="n">
        <f aca="false">D21/100</f>
        <v>0.0115</v>
      </c>
      <c r="M21" s="6" t="n">
        <f aca="false">F21/100</f>
        <v>-0.1026</v>
      </c>
      <c r="N21" s="6" t="n">
        <f aca="false">H21/100</f>
        <v>-0.2897</v>
      </c>
      <c r="O21" s="7" t="n">
        <f aca="false">C21/(1 + L21)</f>
        <v>57.2516065249629</v>
      </c>
      <c r="P21" s="8" t="n">
        <f aca="false">VLOOKUP(A21, Total_de_acoes!A:B, 2, 0)</f>
        <v>62305891</v>
      </c>
      <c r="Q21" s="7" t="n">
        <f aca="false">(C21 - O21) * P21</f>
        <v>41021792.0907715</v>
      </c>
      <c r="R21" s="9" t="str">
        <f aca="false">IF(Q21 &gt; 0, "Subiu", IF(Q21 = 0,"Ficou","Caiu"))</f>
        <v>Subiu</v>
      </c>
      <c r="S21" s="9" t="str">
        <f aca="false">VLOOKUP(A21, Ticker!A:B, 2, 0)</f>
        <v>Arezzo</v>
      </c>
      <c r="T21" s="9" t="str">
        <f aca="false">VLOOKUP(S21, ChatGPT!A:C, 2, 0)</f>
        <v>Calçados</v>
      </c>
      <c r="U21" s="9" t="n">
        <f aca="false">VLOOKUP(S21, ChatGPT!A:C, 3, 0)</f>
        <v>49</v>
      </c>
      <c r="V21" s="9" t="str">
        <f aca="false">IF(U21 &gt; 100, "Mais de 100 anos", IF(U21 &lt; 50, "Menos de 50 anos", "Empresa de 50 a 100 anos"))</f>
        <v>Menos de 50 anos</v>
      </c>
    </row>
    <row r="22" customFormat="false" ht="15.75" hidden="false" customHeight="false" outlineLevel="0" collapsed="false">
      <c r="A22" s="2" t="s">
        <v>62</v>
      </c>
      <c r="B22" s="3" t="n">
        <v>45317</v>
      </c>
      <c r="C22" s="4" t="n">
        <v>15.52</v>
      </c>
      <c r="D22" s="5" t="n">
        <v>1.04</v>
      </c>
      <c r="E22" s="5" t="n">
        <v>-0.77</v>
      </c>
      <c r="F22" s="5" t="n">
        <v>-9.08</v>
      </c>
      <c r="G22" s="5" t="n">
        <v>-9.08</v>
      </c>
      <c r="H22" s="5" t="n">
        <v>16.11</v>
      </c>
      <c r="I22" s="5" t="n">
        <v>15.35</v>
      </c>
      <c r="J22" s="5" t="n">
        <v>15.62</v>
      </c>
      <c r="K22" s="5" t="s">
        <v>63</v>
      </c>
      <c r="L22" s="6" t="n">
        <f aca="false">D22/100</f>
        <v>0.0104</v>
      </c>
      <c r="M22" s="6" t="n">
        <f aca="false">F22/100</f>
        <v>-0.0908</v>
      </c>
      <c r="N22" s="6" t="n">
        <f aca="false">H22/100</f>
        <v>0.1611</v>
      </c>
      <c r="O22" s="7" t="n">
        <f aca="false">C22/(1 + L22)</f>
        <v>15.360253365004</v>
      </c>
      <c r="P22" s="8" t="n">
        <f aca="false">VLOOKUP(A22, Total_de_acoes!A:B, 2, 0)</f>
        <v>5146576868</v>
      </c>
      <c r="Q22" s="7" t="n">
        <f aca="false">(C22 - O22) * P22</f>
        <v>822148336.411458</v>
      </c>
      <c r="R22" s="9" t="str">
        <f aca="false">IF(Q22 &gt; 0, "Subiu", IF(Q22 = 0,"Ficou","Caiu"))</f>
        <v>Subiu</v>
      </c>
      <c r="S22" s="9" t="str">
        <f aca="false">VLOOKUP(A22, Ticker!A:B, 2, 0)</f>
        <v>Banco Bradesco</v>
      </c>
      <c r="T22" s="9" t="str">
        <f aca="false">VLOOKUP(S22, ChatGPT!A:C, 2, 0)</f>
        <v>Bancário</v>
      </c>
      <c r="U22" s="9" t="n">
        <f aca="false">VLOOKUP(S22, ChatGPT!A:C, 3, 0)</f>
        <v>78</v>
      </c>
      <c r="V22" s="9" t="str">
        <f aca="false">IF(U22 &gt; 100, "Mais de 100 anos", IF(U22 &lt; 50, "Menos de 50 anos", "Empresa de 50 a 100 anos"))</f>
        <v>Empresa de 50 a 100 anos</v>
      </c>
    </row>
    <row r="23" customFormat="false" ht="15.75" hidden="false" customHeight="false" outlineLevel="0" collapsed="false">
      <c r="A23" s="10" t="s">
        <v>64</v>
      </c>
      <c r="B23" s="11" t="n">
        <v>45317</v>
      </c>
      <c r="C23" s="12" t="n">
        <v>7.19</v>
      </c>
      <c r="D23" s="13" t="n">
        <v>0.98</v>
      </c>
      <c r="E23" s="13" t="n">
        <v>6.05</v>
      </c>
      <c r="F23" s="13" t="n">
        <v>-3.75</v>
      </c>
      <c r="G23" s="13" t="n">
        <v>-3.75</v>
      </c>
      <c r="H23" s="13" t="n">
        <v>-48.31</v>
      </c>
      <c r="I23" s="13" t="n">
        <v>7.11</v>
      </c>
      <c r="J23" s="13" t="n">
        <v>7.24</v>
      </c>
      <c r="K23" s="13" t="s">
        <v>65</v>
      </c>
      <c r="L23" s="6" t="n">
        <f aca="false">D23/100</f>
        <v>0.0098</v>
      </c>
      <c r="M23" s="6" t="n">
        <f aca="false">F23/100</f>
        <v>-0.0375</v>
      </c>
      <c r="N23" s="6" t="n">
        <f aca="false">H23/100</f>
        <v>-0.4831</v>
      </c>
      <c r="O23" s="7" t="n">
        <f aca="false">C23/(1 + L23)</f>
        <v>7.12022182610418</v>
      </c>
      <c r="P23" s="8" t="n">
        <f aca="false">VLOOKUP(A23, Total_de_acoes!A:B, 2, 0)</f>
        <v>261036182</v>
      </c>
      <c r="Q23" s="7" t="n">
        <f aca="false">(C23 - O23) * P23</f>
        <v>18214628.1006971</v>
      </c>
      <c r="R23" s="9" t="str">
        <f aca="false">IF(Q23 &gt; 0, "Subiu", IF(Q23 = 0,"Ficou","Caiu"))</f>
        <v>Subiu</v>
      </c>
      <c r="S23" s="9" t="str">
        <f aca="false">VLOOKUP(A23, Ticker!A:B, 2, 0)</f>
        <v>Minerva</v>
      </c>
      <c r="T23" s="9" t="str">
        <f aca="false">VLOOKUP(S23, ChatGPT!A:C, 2, 0)</f>
        <v>Alimentos</v>
      </c>
      <c r="U23" s="9" t="n">
        <f aca="false">VLOOKUP(S23, ChatGPT!A:C, 3, 0)</f>
        <v>30</v>
      </c>
      <c r="V23" s="9" t="str">
        <f aca="false">IF(U23 &gt; 100, "Mais de 100 anos", IF(U23 &lt; 50, "Menos de 50 anos", "Empresa de 50 a 100 anos"))</f>
        <v>Menos de 50 anos</v>
      </c>
    </row>
    <row r="24" customFormat="false" ht="15.75" hidden="false" customHeight="false" outlineLevel="0" collapsed="false">
      <c r="A24" s="2" t="s">
        <v>66</v>
      </c>
      <c r="B24" s="3" t="n">
        <v>45317</v>
      </c>
      <c r="C24" s="4" t="n">
        <v>4.14</v>
      </c>
      <c r="D24" s="5" t="n">
        <v>0.97</v>
      </c>
      <c r="E24" s="5" t="n">
        <v>-6.33</v>
      </c>
      <c r="F24" s="5" t="n">
        <v>1.97</v>
      </c>
      <c r="G24" s="5" t="n">
        <v>1.97</v>
      </c>
      <c r="H24" s="5" t="n">
        <v>-51.18</v>
      </c>
      <c r="I24" s="5" t="n">
        <v>4.08</v>
      </c>
      <c r="J24" s="5" t="n">
        <v>4.2</v>
      </c>
      <c r="K24" s="5" t="s">
        <v>67</v>
      </c>
      <c r="L24" s="6" t="n">
        <f aca="false">D24/100</f>
        <v>0.0097</v>
      </c>
      <c r="M24" s="6" t="n">
        <f aca="false">F24/100</f>
        <v>0.0197</v>
      </c>
      <c r="N24" s="6" t="n">
        <f aca="false">H24/100</f>
        <v>-0.5118</v>
      </c>
      <c r="O24" s="7" t="n">
        <f aca="false">C24/(1 + L24)</f>
        <v>4.1002277904328</v>
      </c>
      <c r="P24" s="8" t="n">
        <f aca="false">VLOOKUP(A24, Total_de_acoes!A:B, 2, 0)</f>
        <v>159430826</v>
      </c>
      <c r="Q24" s="7" t="n">
        <f aca="false">(C24 - O24) * P24</f>
        <v>6340916.22314354</v>
      </c>
      <c r="R24" s="9" t="str">
        <f aca="false">IF(Q24 &gt; 0, "Subiu", IF(Q24 = 0,"Ficou","Caiu"))</f>
        <v>Subiu</v>
      </c>
      <c r="S24" s="9" t="str">
        <f aca="false">VLOOKUP(A24, Ticker!A:B, 2, 0)</f>
        <v>Grupo Pão de Açúcar</v>
      </c>
      <c r="T24" s="9" t="str">
        <f aca="false">VLOOKUP(S24, ChatGPT!A:C, 2, 0)</f>
        <v>Alimentos</v>
      </c>
      <c r="U24" s="9" t="n">
        <f aca="false">VLOOKUP(S24, ChatGPT!A:C, 3, 0)</f>
        <v>72</v>
      </c>
      <c r="V24" s="9" t="str">
        <f aca="false">IF(U24 &gt; 100, "Mais de 100 anos", IF(U24 &lt; 50, "Menos de 50 anos", "Empresa de 50 a 100 anos"))</f>
        <v>Empresa de 50 a 100 anos</v>
      </c>
    </row>
    <row r="25" customFormat="false" ht="15.75" hidden="false" customHeight="false" outlineLevel="0" collapsed="false">
      <c r="A25" s="10" t="s">
        <v>68</v>
      </c>
      <c r="B25" s="11" t="n">
        <v>45317</v>
      </c>
      <c r="C25" s="12" t="n">
        <v>14.61</v>
      </c>
      <c r="D25" s="13" t="n">
        <v>0.96</v>
      </c>
      <c r="E25" s="13" t="n">
        <v>12.38</v>
      </c>
      <c r="F25" s="13" t="n">
        <v>5.79</v>
      </c>
      <c r="G25" s="13" t="n">
        <v>5.79</v>
      </c>
      <c r="H25" s="13" t="n">
        <v>78.17</v>
      </c>
      <c r="I25" s="13" t="n">
        <v>14.46</v>
      </c>
      <c r="J25" s="13" t="n">
        <v>14.93</v>
      </c>
      <c r="K25" s="13" t="s">
        <v>69</v>
      </c>
      <c r="L25" s="6" t="n">
        <f aca="false">D25/100</f>
        <v>0.0096</v>
      </c>
      <c r="M25" s="6" t="n">
        <f aca="false">F25/100</f>
        <v>0.0579</v>
      </c>
      <c r="N25" s="6" t="n">
        <f aca="false">H25/100</f>
        <v>0.7817</v>
      </c>
      <c r="O25" s="7" t="n">
        <f aca="false">C25/(1 + L25)</f>
        <v>14.4710776545166</v>
      </c>
      <c r="P25" s="8" t="n">
        <f aca="false">VLOOKUP(A25, Total_de_acoes!A:B, 2, 0)</f>
        <v>1677525446</v>
      </c>
      <c r="Q25" s="7" t="n">
        <f aca="false">(C25 - O25) * P25</f>
        <v>233045769.56634</v>
      </c>
      <c r="R25" s="9" t="str">
        <f aca="false">IF(Q25 &gt; 0, "Subiu", IF(Q25 = 0,"Ficou","Caiu"))</f>
        <v>Subiu</v>
      </c>
      <c r="S25" s="9" t="str">
        <f aca="false">VLOOKUP(A25, Ticker!A:B, 2, 0)</f>
        <v>BRF</v>
      </c>
      <c r="T25" s="9" t="str">
        <f aca="false">VLOOKUP(S25, ChatGPT!A:C, 2, 0)</f>
        <v>Alimentos</v>
      </c>
      <c r="U25" s="9" t="n">
        <f aca="false">VLOOKUP(S25, ChatGPT!A:C, 3, 0)</f>
        <v>87</v>
      </c>
      <c r="V25" s="9" t="str">
        <f aca="false">IF(U25 &gt; 100, "Mais de 100 anos", IF(U25 &lt; 50, "Menos de 50 anos", "Empresa de 50 a 100 anos"))</f>
        <v>Empresa de 50 a 100 anos</v>
      </c>
    </row>
    <row r="26" customFormat="false" ht="15.75" hidden="false" customHeight="false" outlineLevel="0" collapsed="false">
      <c r="A26" s="2" t="s">
        <v>70</v>
      </c>
      <c r="B26" s="3" t="n">
        <v>45317</v>
      </c>
      <c r="C26" s="4" t="n">
        <v>51.2</v>
      </c>
      <c r="D26" s="5" t="n">
        <v>0.88</v>
      </c>
      <c r="E26" s="5" t="n">
        <v>1.09</v>
      </c>
      <c r="F26" s="5" t="n">
        <v>-4.19</v>
      </c>
      <c r="G26" s="5" t="n">
        <v>-4.19</v>
      </c>
      <c r="H26" s="5" t="n">
        <v>32.78</v>
      </c>
      <c r="I26" s="5" t="n">
        <v>50.62</v>
      </c>
      <c r="J26" s="5" t="n">
        <v>51.26</v>
      </c>
      <c r="K26" s="5" t="s">
        <v>71</v>
      </c>
      <c r="L26" s="6" t="n">
        <f aca="false">D26/100</f>
        <v>0.0088</v>
      </c>
      <c r="M26" s="6" t="n">
        <f aca="false">F26/100</f>
        <v>-0.0419</v>
      </c>
      <c r="N26" s="6" t="n">
        <f aca="false">H26/100</f>
        <v>0.3278</v>
      </c>
      <c r="O26" s="7" t="n">
        <f aca="false">C26/(1 + L26)</f>
        <v>50.7533703409992</v>
      </c>
      <c r="P26" s="8" t="n">
        <f aca="false">VLOOKUP(A26, Total_de_acoes!A:B, 2, 0)</f>
        <v>423091712</v>
      </c>
      <c r="Q26" s="7" t="n">
        <f aca="false">(C26 - O26) * P26</f>
        <v>188965307.056621</v>
      </c>
      <c r="R26" s="9" t="str">
        <f aca="false">IF(Q26 &gt; 0, "Subiu", IF(Q26 = 0,"Ficou","Caiu"))</f>
        <v>Subiu</v>
      </c>
      <c r="S26" s="9" t="str">
        <f aca="false">VLOOKUP(A26, Ticker!A:B, 2, 0)</f>
        <v>Vivo</v>
      </c>
      <c r="T26" s="9" t="str">
        <f aca="false">VLOOKUP(S26, ChatGPT!A:C, 2, 0)</f>
        <v>Telecomunicações</v>
      </c>
      <c r="U26" s="9" t="n">
        <f aca="false">VLOOKUP(S26, ChatGPT!A:C, 3, 0)</f>
        <v>19</v>
      </c>
      <c r="V26" s="9" t="str">
        <f aca="false">IF(U26 &gt; 100, "Mais de 100 anos", IF(U26 &lt; 50, "Menos de 50 anos", "Empresa de 50 a 100 anos"))</f>
        <v>Menos de 50 anos</v>
      </c>
    </row>
    <row r="27" customFormat="false" ht="15.75" hidden="false" customHeight="false" outlineLevel="0" collapsed="false">
      <c r="A27" s="10" t="s">
        <v>72</v>
      </c>
      <c r="B27" s="11" t="n">
        <v>45317</v>
      </c>
      <c r="C27" s="12" t="n">
        <v>22.64</v>
      </c>
      <c r="D27" s="13" t="n">
        <v>0.84</v>
      </c>
      <c r="E27" s="13" t="n">
        <v>1.07</v>
      </c>
      <c r="F27" s="13" t="n">
        <v>-1.35</v>
      </c>
      <c r="G27" s="13" t="n">
        <v>-1.35</v>
      </c>
      <c r="H27" s="13" t="n">
        <v>20.93</v>
      </c>
      <c r="I27" s="13" t="n">
        <v>22.32</v>
      </c>
      <c r="J27" s="13" t="n">
        <v>22.83</v>
      </c>
      <c r="K27" s="13" t="s">
        <v>73</v>
      </c>
      <c r="L27" s="6" t="n">
        <f aca="false">D27/100</f>
        <v>0.0084</v>
      </c>
      <c r="M27" s="6" t="n">
        <f aca="false">F27/100</f>
        <v>-0.0135</v>
      </c>
      <c r="N27" s="6" t="n">
        <f aca="false">H27/100</f>
        <v>0.2093</v>
      </c>
      <c r="O27" s="7" t="n">
        <f aca="false">C27/(1 + L27)</f>
        <v>22.4514081713606</v>
      </c>
      <c r="P27" s="8" t="n">
        <f aca="false">VLOOKUP(A27, Total_de_acoes!A:B, 2, 0)</f>
        <v>1218352541</v>
      </c>
      <c r="Q27" s="7" t="n">
        <f aca="false">(C27 - O27) * P27</f>
        <v>229771333.634684</v>
      </c>
      <c r="R27" s="9" t="str">
        <f aca="false">IF(Q27 &gt; 0, "Subiu", IF(Q27 = 0,"Ficou","Caiu"))</f>
        <v>Subiu</v>
      </c>
      <c r="S27" s="9" t="str">
        <f aca="false">VLOOKUP(A27, Ticker!A:B, 2, 0)</f>
        <v>Rumo</v>
      </c>
      <c r="T27" s="9" t="str">
        <f aca="false">VLOOKUP(S27, ChatGPT!A:C, 2, 0)</f>
        <v>Transporte</v>
      </c>
      <c r="U27" s="9" t="n">
        <f aca="false">VLOOKUP(S27, ChatGPT!A:C, 3, 0)</f>
        <v>11</v>
      </c>
      <c r="V27" s="9" t="str">
        <f aca="false">IF(U27 &gt; 100, "Mais de 100 anos", IF(U27 &lt; 50, "Menos de 50 anos", "Empresa de 50 a 100 anos"))</f>
        <v>Menos de 50 anos</v>
      </c>
    </row>
    <row r="28" customFormat="false" ht="15.75" hidden="false" customHeight="false" outlineLevel="0" collapsed="false">
      <c r="A28" s="2" t="s">
        <v>74</v>
      </c>
      <c r="B28" s="3" t="n">
        <v>45317</v>
      </c>
      <c r="C28" s="4" t="n">
        <v>4.9</v>
      </c>
      <c r="D28" s="5" t="n">
        <v>0.82</v>
      </c>
      <c r="E28" s="5" t="n">
        <v>9.38</v>
      </c>
      <c r="F28" s="5" t="n">
        <v>5.83</v>
      </c>
      <c r="G28" s="5" t="n">
        <v>5.83</v>
      </c>
      <c r="H28" s="5" t="n">
        <v>-2.19</v>
      </c>
      <c r="I28" s="5" t="n">
        <v>4.82</v>
      </c>
      <c r="J28" s="5" t="n">
        <v>4.97</v>
      </c>
      <c r="K28" s="5" t="s">
        <v>75</v>
      </c>
      <c r="L28" s="6" t="n">
        <f aca="false">D28/100</f>
        <v>0.0082</v>
      </c>
      <c r="M28" s="6" t="n">
        <f aca="false">F28/100</f>
        <v>0.0583</v>
      </c>
      <c r="N28" s="6" t="n">
        <f aca="false">H28/100</f>
        <v>-0.0219</v>
      </c>
      <c r="O28" s="7" t="n">
        <f aca="false">C28/(1 + L28)</f>
        <v>4.86014679627058</v>
      </c>
      <c r="P28" s="8" t="n">
        <f aca="false">VLOOKUP(A28, Total_de_acoes!A:B, 2, 0)</f>
        <v>1095462329</v>
      </c>
      <c r="Q28" s="7" t="n">
        <f aca="false">(C28 - O28) * P28</f>
        <v>43657683.3755409</v>
      </c>
      <c r="R28" s="9" t="str">
        <f aca="false">IF(Q28 &gt; 0, "Subiu", IF(Q28 = 0,"Ficou","Caiu"))</f>
        <v>Subiu</v>
      </c>
      <c r="S28" s="9" t="str">
        <f aca="false">VLOOKUP(A28, Ticker!A:B, 2, 0)</f>
        <v>Cielo</v>
      </c>
      <c r="T28" s="9" t="str">
        <f aca="false">VLOOKUP(S28, ChatGPT!A:C, 2, 0)</f>
        <v>Serviços Financeiros</v>
      </c>
      <c r="U28" s="9" t="n">
        <f aca="false">VLOOKUP(S28, ChatGPT!A:C, 3, 0)</f>
        <v>24</v>
      </c>
      <c r="V28" s="9" t="str">
        <f aca="false">IF(U28 &gt; 100, "Mais de 100 anos", IF(U28 &lt; 50, "Menos de 50 anos", "Empresa de 50 a 100 anos"))</f>
        <v>Menos de 50 anos</v>
      </c>
    </row>
    <row r="29" customFormat="false" ht="15.75" hidden="false" customHeight="false" outlineLevel="0" collapsed="false">
      <c r="A29" s="10" t="s">
        <v>76</v>
      </c>
      <c r="B29" s="11" t="n">
        <v>45317</v>
      </c>
      <c r="C29" s="12" t="n">
        <v>7.81</v>
      </c>
      <c r="D29" s="13" t="n">
        <v>0.77</v>
      </c>
      <c r="E29" s="13" t="n">
        <v>3.17</v>
      </c>
      <c r="F29" s="13" t="n">
        <v>-3.22</v>
      </c>
      <c r="G29" s="13" t="n">
        <v>-3.22</v>
      </c>
      <c r="H29" s="13" t="n">
        <v>9.94</v>
      </c>
      <c r="I29" s="13" t="n">
        <v>7.7</v>
      </c>
      <c r="J29" s="13" t="n">
        <v>7.85</v>
      </c>
      <c r="K29" s="13" t="s">
        <v>77</v>
      </c>
      <c r="L29" s="6" t="n">
        <f aca="false">D29/100</f>
        <v>0.0077</v>
      </c>
      <c r="M29" s="6" t="n">
        <f aca="false">F29/100</f>
        <v>-0.0322</v>
      </c>
      <c r="N29" s="6" t="n">
        <f aca="false">H29/100</f>
        <v>0.0994</v>
      </c>
      <c r="O29" s="7" t="n">
        <f aca="false">C29/(1 + L29)</f>
        <v>7.75032251662201</v>
      </c>
      <c r="P29" s="8" t="n">
        <f aca="false">VLOOKUP(A29, Total_de_acoes!A:B, 2, 0)</f>
        <v>302768240</v>
      </c>
      <c r="Q29" s="7" t="n">
        <f aca="false">(C29 - O29) * P29</f>
        <v>18068446.6099832</v>
      </c>
      <c r="R29" s="9" t="str">
        <f aca="false">IF(Q29 &gt; 0, "Subiu", IF(Q29 = 0,"Ficou","Caiu"))</f>
        <v>Subiu</v>
      </c>
      <c r="S29" s="9" t="str">
        <f aca="false">VLOOKUP(A29, Ticker!A:B, 2, 0)</f>
        <v>Dexco</v>
      </c>
      <c r="T29" s="9" t="str">
        <f aca="false">VLOOKUP(S29, ChatGPT!A:C, 2, 0)</f>
        <v>Serviços Financeiros</v>
      </c>
      <c r="U29" s="9" t="n">
        <f aca="false">VLOOKUP(S29, ChatGPT!A:C, 3, 0)</f>
        <v>22</v>
      </c>
      <c r="V29" s="9" t="str">
        <f aca="false">IF(U29 &gt; 100, "Mais de 100 anos", IF(U29 &lt; 50, "Menos de 50 anos", "Empresa de 50 a 100 anos"))</f>
        <v>Menos de 50 anos</v>
      </c>
    </row>
    <row r="30" customFormat="false" ht="15.75" hidden="false" customHeight="false" outlineLevel="0" collapsed="false">
      <c r="A30" s="2" t="s">
        <v>78</v>
      </c>
      <c r="B30" s="3" t="n">
        <v>45317</v>
      </c>
      <c r="C30" s="4" t="n">
        <v>17.52</v>
      </c>
      <c r="D30" s="5" t="n">
        <v>0.74</v>
      </c>
      <c r="E30" s="5" t="n">
        <v>-0.57</v>
      </c>
      <c r="F30" s="5" t="n">
        <v>-2.29</v>
      </c>
      <c r="G30" s="5" t="n">
        <v>-2.29</v>
      </c>
      <c r="H30" s="5" t="n">
        <v>56.87</v>
      </c>
      <c r="I30" s="5" t="n">
        <v>17.36</v>
      </c>
      <c r="J30" s="5" t="n">
        <v>17.58</v>
      </c>
      <c r="K30" s="5" t="s">
        <v>79</v>
      </c>
      <c r="L30" s="6" t="n">
        <f aca="false">D30/100</f>
        <v>0.0074</v>
      </c>
      <c r="M30" s="6" t="n">
        <f aca="false">F30/100</f>
        <v>-0.0229</v>
      </c>
      <c r="N30" s="6" t="n">
        <f aca="false">H30/100</f>
        <v>0.5687</v>
      </c>
      <c r="O30" s="7" t="n">
        <f aca="false">C30/(1 + L30)</f>
        <v>17.3913043478261</v>
      </c>
      <c r="P30" s="8" t="n">
        <f aca="false">VLOOKUP(A30, Total_de_acoes!A:B, 2, 0)</f>
        <v>807896814</v>
      </c>
      <c r="Q30" s="7" t="n">
        <f aca="false">(C30 - O30) * P30</f>
        <v>103972807.366957</v>
      </c>
      <c r="R30" s="9" t="str">
        <f aca="false">IF(Q30 &gt; 0, "Subiu", IF(Q30 = 0,"Ficou","Caiu"))</f>
        <v>Subiu</v>
      </c>
      <c r="S30" s="9" t="str">
        <f aca="false">VLOOKUP(A30, Ticker!A:B, 2, 0)</f>
        <v>TIM</v>
      </c>
      <c r="T30" s="9" t="str">
        <f aca="false">VLOOKUP(S30, ChatGPT!A:C, 2, 0)</f>
        <v>Telecomunicações</v>
      </c>
      <c r="U30" s="9" t="n">
        <f aca="false">VLOOKUP(S30, ChatGPT!A:C, 3, 0)</f>
        <v>26</v>
      </c>
      <c r="V30" s="9" t="str">
        <f aca="false">IF(U30 &gt; 100, "Mais de 100 anos", IF(U30 &lt; 50, "Menos de 50 anos", "Empresa de 50 a 100 anos"))</f>
        <v>Menos de 50 anos</v>
      </c>
    </row>
    <row r="31" customFormat="false" ht="15.75" hidden="false" customHeight="false" outlineLevel="0" collapsed="false">
      <c r="A31" s="10" t="s">
        <v>80</v>
      </c>
      <c r="B31" s="11" t="n">
        <v>45317</v>
      </c>
      <c r="C31" s="12" t="n">
        <v>23.22</v>
      </c>
      <c r="D31" s="13" t="n">
        <v>0.73</v>
      </c>
      <c r="E31" s="13" t="n">
        <v>1.93</v>
      </c>
      <c r="F31" s="13" t="n">
        <v>-9.51</v>
      </c>
      <c r="G31" s="13" t="n">
        <v>-9.51</v>
      </c>
      <c r="H31" s="13" t="n">
        <v>-20.4</v>
      </c>
      <c r="I31" s="13" t="n">
        <v>22.69</v>
      </c>
      <c r="J31" s="13" t="n">
        <v>23.28</v>
      </c>
      <c r="K31" s="13" t="s">
        <v>81</v>
      </c>
      <c r="L31" s="6" t="n">
        <f aca="false">D31/100</f>
        <v>0.0073</v>
      </c>
      <c r="M31" s="6" t="n">
        <f aca="false">F31/100</f>
        <v>-0.0951</v>
      </c>
      <c r="N31" s="6" t="n">
        <f aca="false">H31/100</f>
        <v>-0.204</v>
      </c>
      <c r="O31" s="7" t="n">
        <f aca="false">C31/(1 + L31)</f>
        <v>23.0517224262881</v>
      </c>
      <c r="P31" s="8" t="n">
        <f aca="false">VLOOKUP(A31, Total_de_acoes!A:B, 2, 0)</f>
        <v>251003438</v>
      </c>
      <c r="Q31" s="7" t="n">
        <f aca="false">(C31 - O31) * P31</f>
        <v>42238249.5399864</v>
      </c>
      <c r="R31" s="9" t="str">
        <f aca="false">IF(Q31 &gt; 0, "Subiu", IF(Q31 = 0,"Ficou","Caiu"))</f>
        <v>Subiu</v>
      </c>
      <c r="S31" s="9" t="str">
        <f aca="false">VLOOKUP(A31, Ticker!A:B, 2, 0)</f>
        <v>Bradespar</v>
      </c>
      <c r="T31" s="9" t="str">
        <f aca="false">VLOOKUP(S31, ChatGPT!A:C, 2, 0)</f>
        <v>Bancário</v>
      </c>
      <c r="U31" s="9" t="n">
        <f aca="false">VLOOKUP(S31, ChatGPT!A:C, 3, 0)</f>
        <v>39</v>
      </c>
      <c r="V31" s="9" t="str">
        <f aca="false">IF(U31 &gt; 100, "Mais de 100 anos", IF(U31 &lt; 50, "Menos de 50 anos", "Empresa de 50 a 100 anos"))</f>
        <v>Menos de 50 anos</v>
      </c>
    </row>
    <row r="32" customFormat="false" ht="15.75" hidden="false" customHeight="false" outlineLevel="0" collapsed="false">
      <c r="A32" s="2" t="s">
        <v>82</v>
      </c>
      <c r="B32" s="3" t="n">
        <v>45317</v>
      </c>
      <c r="C32" s="4" t="n">
        <v>5.55</v>
      </c>
      <c r="D32" s="5" t="n">
        <v>0.72</v>
      </c>
      <c r="E32" s="5" t="n">
        <v>-3.65</v>
      </c>
      <c r="F32" s="5" t="n">
        <v>-7.65</v>
      </c>
      <c r="G32" s="5" t="n">
        <v>-7.65</v>
      </c>
      <c r="H32" s="5" t="n">
        <v>-14.03</v>
      </c>
      <c r="I32" s="5" t="n">
        <v>5.46</v>
      </c>
      <c r="J32" s="5" t="n">
        <v>5.6</v>
      </c>
      <c r="K32" s="5" t="s">
        <v>83</v>
      </c>
      <c r="L32" s="6" t="n">
        <f aca="false">D32/100</f>
        <v>0.0072</v>
      </c>
      <c r="M32" s="6" t="n">
        <f aca="false">F32/100</f>
        <v>-0.0765</v>
      </c>
      <c r="N32" s="6" t="n">
        <f aca="false">H32/100</f>
        <v>-0.1403</v>
      </c>
      <c r="O32" s="7" t="n">
        <f aca="false">C32/(1 + L32)</f>
        <v>5.51032565528197</v>
      </c>
      <c r="P32" s="8" t="n">
        <f aca="false">VLOOKUP(A32, Total_de_acoes!A:B, 2, 0)</f>
        <v>393173139</v>
      </c>
      <c r="Q32" s="7" t="n">
        <f aca="false">(C32 - O32) * P32</f>
        <v>15598886.6505562</v>
      </c>
      <c r="R32" s="9" t="str">
        <f aca="false">IF(Q32 &gt; 0, "Subiu", IF(Q32 = 0,"Ficou","Caiu"))</f>
        <v>Subiu</v>
      </c>
      <c r="S32" s="9" t="str">
        <f aca="false">VLOOKUP(A32, Ticker!A:B, 2, 0)</f>
        <v>Locaweb</v>
      </c>
      <c r="T32" s="9" t="str">
        <f aca="false">VLOOKUP(S32, ChatGPT!A:C, 2, 0)</f>
        <v>Tecnologia da Informação</v>
      </c>
      <c r="U32" s="9" t="n">
        <f aca="false">VLOOKUP(S32, ChatGPT!A:C, 3, 0)</f>
        <v>23</v>
      </c>
      <c r="V32" s="9" t="str">
        <f aca="false">IF(U32 &gt; 100, "Mais de 100 anos", IF(U32 &lt; 50, "Menos de 50 anos", "Empresa de 50 a 100 anos"))</f>
        <v>Menos de 50 anos</v>
      </c>
    </row>
    <row r="33" customFormat="false" ht="15.75" hidden="false" customHeight="false" outlineLevel="0" collapsed="false">
      <c r="A33" s="10" t="s">
        <v>84</v>
      </c>
      <c r="B33" s="11" t="n">
        <v>45317</v>
      </c>
      <c r="C33" s="12" t="n">
        <v>23.83</v>
      </c>
      <c r="D33" s="13" t="n">
        <v>0.71</v>
      </c>
      <c r="E33" s="13" t="n">
        <v>1.49</v>
      </c>
      <c r="F33" s="13" t="n">
        <v>9.71</v>
      </c>
      <c r="G33" s="13" t="n">
        <v>9.71</v>
      </c>
      <c r="H33" s="13" t="n">
        <v>-26.61</v>
      </c>
      <c r="I33" s="13" t="n">
        <v>23.36</v>
      </c>
      <c r="J33" s="13" t="n">
        <v>23.99</v>
      </c>
      <c r="K33" s="13" t="s">
        <v>85</v>
      </c>
      <c r="L33" s="6" t="n">
        <f aca="false">D33/100</f>
        <v>0.0071</v>
      </c>
      <c r="M33" s="6" t="n">
        <f aca="false">F33/100</f>
        <v>0.0971</v>
      </c>
      <c r="N33" s="6" t="n">
        <f aca="false">H33/100</f>
        <v>-0.2661</v>
      </c>
      <c r="O33" s="7" t="n">
        <f aca="false">C33/(1 + L33)</f>
        <v>23.66199980141</v>
      </c>
      <c r="P33" s="8" t="n">
        <f aca="false">VLOOKUP(A33, Total_de_acoes!A:B, 2, 0)</f>
        <v>275005663</v>
      </c>
      <c r="Q33" s="7" t="n">
        <f aca="false">(C33 - O33) * P33</f>
        <v>46201005.9973787</v>
      </c>
      <c r="R33" s="9" t="str">
        <f aca="false">IF(Q33 &gt; 0, "Subiu", IF(Q33 = 0,"Ficou","Caiu"))</f>
        <v>Subiu</v>
      </c>
      <c r="S33" s="9" t="str">
        <f aca="false">VLOOKUP(A33, Ticker!A:B, 2, 0)</f>
        <v>PetroRecôncavo</v>
      </c>
      <c r="T33" s="9" t="str">
        <f aca="false">VLOOKUP(S33, ChatGPT!A:C, 2, 0)</f>
        <v>Energia/Petróleo</v>
      </c>
      <c r="U33" s="9" t="n">
        <f aca="false">VLOOKUP(S33, ChatGPT!A:C, 3, 0)</f>
        <v>12</v>
      </c>
      <c r="V33" s="9" t="str">
        <f aca="false">IF(U33 &gt; 100, "Mais de 100 anos", IF(U33 &lt; 50, "Menos de 50 anos", "Empresa de 50 a 100 anos"))</f>
        <v>Menos de 50 anos</v>
      </c>
    </row>
    <row r="34" customFormat="false" ht="15.75" hidden="false" customHeight="false" outlineLevel="0" collapsed="false">
      <c r="A34" s="2" t="s">
        <v>86</v>
      </c>
      <c r="B34" s="3" t="n">
        <v>45317</v>
      </c>
      <c r="C34" s="4" t="n">
        <v>10.01</v>
      </c>
      <c r="D34" s="5" t="n">
        <v>0.7</v>
      </c>
      <c r="E34" s="5" t="n">
        <v>-0.3</v>
      </c>
      <c r="F34" s="5" t="n">
        <v>-3.47</v>
      </c>
      <c r="G34" s="5" t="n">
        <v>-3.47</v>
      </c>
      <c r="H34" s="5" t="n">
        <v>29</v>
      </c>
      <c r="I34" s="5" t="n">
        <v>9.93</v>
      </c>
      <c r="J34" s="5" t="n">
        <v>10.06</v>
      </c>
      <c r="K34" s="5" t="s">
        <v>87</v>
      </c>
      <c r="L34" s="6" t="n">
        <f aca="false">D34/100</f>
        <v>0.007</v>
      </c>
      <c r="M34" s="6" t="n">
        <f aca="false">F34/100</f>
        <v>-0.0347</v>
      </c>
      <c r="N34" s="6" t="n">
        <f aca="false">H34/100</f>
        <v>0.29</v>
      </c>
      <c r="O34" s="7" t="n">
        <f aca="false">C34/(1 + L34)</f>
        <v>9.94041708043694</v>
      </c>
      <c r="P34" s="8" t="n">
        <f aca="false">VLOOKUP(A34, Total_de_acoes!A:B, 2, 0)</f>
        <v>5372783971</v>
      </c>
      <c r="Q34" s="7" t="n">
        <f aca="false">(C34 - O34) * P34</f>
        <v>373853994.883777</v>
      </c>
      <c r="R34" s="9" t="str">
        <f aca="false">IF(Q34 &gt; 0, "Subiu", IF(Q34 = 0,"Ficou","Caiu"))</f>
        <v>Subiu</v>
      </c>
      <c r="S34" s="9" t="str">
        <f aca="false">VLOOKUP(A34, Ticker!A:B, 2, 0)</f>
        <v>Itaúsa</v>
      </c>
      <c r="T34" s="9" t="str">
        <f aca="false">VLOOKUP(S34, ChatGPT!A:C, 2, 0)</f>
        <v>Bancário</v>
      </c>
      <c r="U34" s="9" t="n">
        <f aca="false">VLOOKUP(S34, ChatGPT!A:C, 3, 0)</f>
        <v>55</v>
      </c>
      <c r="V34" s="9" t="str">
        <f aca="false">IF(U34 &gt; 100, "Mais de 100 anos", IF(U34 &lt; 50, "Menos de 50 anos", "Empresa de 50 a 100 anos"))</f>
        <v>Empresa de 50 a 100 anos</v>
      </c>
    </row>
    <row r="35" customFormat="false" ht="15.75" hidden="false" customHeight="false" outlineLevel="0" collapsed="false">
      <c r="A35" s="10" t="s">
        <v>88</v>
      </c>
      <c r="B35" s="11" t="n">
        <v>45317</v>
      </c>
      <c r="C35" s="12" t="n">
        <v>56.97</v>
      </c>
      <c r="D35" s="13" t="n">
        <v>0.68</v>
      </c>
      <c r="E35" s="13" t="n">
        <v>1.88</v>
      </c>
      <c r="F35" s="13" t="n">
        <v>2.85</v>
      </c>
      <c r="G35" s="13" t="n">
        <v>2.85</v>
      </c>
      <c r="H35" s="13" t="n">
        <v>52.87</v>
      </c>
      <c r="I35" s="13" t="n">
        <v>56.55</v>
      </c>
      <c r="J35" s="13" t="n">
        <v>56.99</v>
      </c>
      <c r="K35" s="13" t="s">
        <v>89</v>
      </c>
      <c r="L35" s="6" t="n">
        <f aca="false">D35/100</f>
        <v>0.0068</v>
      </c>
      <c r="M35" s="6" t="n">
        <f aca="false">F35/100</f>
        <v>0.0285</v>
      </c>
      <c r="N35" s="6" t="n">
        <f aca="false">H35/100</f>
        <v>0.5287</v>
      </c>
      <c r="O35" s="7" t="n">
        <f aca="false">C35/(1 + L35)</f>
        <v>56.585220500596</v>
      </c>
      <c r="P35" s="8" t="n">
        <f aca="false">VLOOKUP(A35, Total_de_acoes!A:B, 2, 0)</f>
        <v>1420949112</v>
      </c>
      <c r="Q35" s="7" t="n">
        <f aca="false">(C35 - O35) * P35</f>
        <v>546752087.993985</v>
      </c>
      <c r="R35" s="9" t="str">
        <f aca="false">IF(Q35 &gt; 0, "Subiu", IF(Q35 = 0,"Ficou","Caiu"))</f>
        <v>Subiu</v>
      </c>
      <c r="S35" s="9" t="str">
        <f aca="false">VLOOKUP(A35, Ticker!A:B, 2, 0)</f>
        <v>Banco do Brasil</v>
      </c>
      <c r="T35" s="9" t="str">
        <f aca="false">VLOOKUP(S35, ChatGPT!A:C, 2, 0)</f>
        <v>Bancário</v>
      </c>
      <c r="U35" s="9" t="n">
        <f aca="false">VLOOKUP(S35, ChatGPT!A:C, 3, 0)</f>
        <v>213</v>
      </c>
      <c r="V35" s="9" t="str">
        <f aca="false">IF(U35 &gt; 100, "Mais de 100 anos", IF(U35 &lt; 50, "Menos de 50 anos", "Empresa de 50 a 100 anos"))</f>
        <v>Mais de 100 anos</v>
      </c>
    </row>
    <row r="36" customFormat="false" ht="15.75" hidden="false" customHeight="false" outlineLevel="0" collapsed="false">
      <c r="A36" s="2" t="s">
        <v>90</v>
      </c>
      <c r="B36" s="3" t="n">
        <v>45317</v>
      </c>
      <c r="C36" s="4" t="n">
        <v>26.16</v>
      </c>
      <c r="D36" s="5" t="n">
        <v>0.61</v>
      </c>
      <c r="E36" s="5" t="n">
        <v>-2.75</v>
      </c>
      <c r="F36" s="5" t="n">
        <v>-11.02</v>
      </c>
      <c r="G36" s="5" t="n">
        <v>-11.02</v>
      </c>
      <c r="H36" s="5" t="n">
        <v>10.07</v>
      </c>
      <c r="I36" s="5" t="n">
        <v>25.87</v>
      </c>
      <c r="J36" s="5" t="n">
        <v>26.38</v>
      </c>
      <c r="K36" s="5" t="s">
        <v>91</v>
      </c>
      <c r="L36" s="6" t="n">
        <f aca="false">D36/100</f>
        <v>0.0061</v>
      </c>
      <c r="M36" s="6" t="n">
        <f aca="false">F36/100</f>
        <v>-0.1102</v>
      </c>
      <c r="N36" s="6" t="n">
        <f aca="false">H36/100</f>
        <v>0.1007</v>
      </c>
      <c r="O36" s="7" t="n">
        <f aca="false">C36/(1 + L36)</f>
        <v>26.0013915117782</v>
      </c>
      <c r="P36" s="8" t="n">
        <f aca="false">VLOOKUP(A36, Total_de_acoes!A:B, 2, 0)</f>
        <v>1275798515</v>
      </c>
      <c r="Q36" s="7" t="n">
        <f aca="false">(C36 - O36) * P36</f>
        <v>202352473.739829</v>
      </c>
      <c r="R36" s="9" t="str">
        <f aca="false">IF(Q36 &gt; 0, "Subiu", IF(Q36 = 0,"Ficou","Caiu"))</f>
        <v>Subiu</v>
      </c>
      <c r="S36" s="9" t="str">
        <f aca="false">VLOOKUP(A36, Ticker!A:B, 2, 0)</f>
        <v>RaiaDrogasil</v>
      </c>
      <c r="T36" s="9" t="str">
        <f aca="false">VLOOKUP(S36, ChatGPT!A:C, 2, 0)</f>
        <v>Varejo/Farmacêutico</v>
      </c>
      <c r="U36" s="9" t="n">
        <f aca="false">VLOOKUP(S36, ChatGPT!A:C, 3, 0)</f>
        <v>116</v>
      </c>
      <c r="V36" s="9" t="str">
        <f aca="false">IF(U36 &gt; 100, "Mais de 100 anos", IF(U36 &lt; 50, "Menos de 50 anos", "Empresa de 50 a 100 anos"))</f>
        <v>Mais de 100 anos</v>
      </c>
    </row>
    <row r="37" customFormat="false" ht="15.75" hidden="false" customHeight="false" outlineLevel="0" collapsed="false">
      <c r="A37" s="10" t="s">
        <v>92</v>
      </c>
      <c r="B37" s="11" t="n">
        <v>45317</v>
      </c>
      <c r="C37" s="12" t="n">
        <v>10.08</v>
      </c>
      <c r="D37" s="13" t="n">
        <v>0.59</v>
      </c>
      <c r="E37" s="13" t="n">
        <v>3.28</v>
      </c>
      <c r="F37" s="13" t="n">
        <v>-7.18</v>
      </c>
      <c r="G37" s="13" t="n">
        <v>-7.18</v>
      </c>
      <c r="H37" s="13" t="n">
        <v>-21.14</v>
      </c>
      <c r="I37" s="13" t="n">
        <v>10.03</v>
      </c>
      <c r="J37" s="13" t="n">
        <v>10.14</v>
      </c>
      <c r="K37" s="13" t="s">
        <v>93</v>
      </c>
      <c r="L37" s="6" t="n">
        <f aca="false">D37/100</f>
        <v>0.0059</v>
      </c>
      <c r="M37" s="6" t="n">
        <f aca="false">F37/100</f>
        <v>-0.0718</v>
      </c>
      <c r="N37" s="6" t="n">
        <f aca="false">H37/100</f>
        <v>-0.2114</v>
      </c>
      <c r="O37" s="7" t="n">
        <f aca="false">C37/(1 + L37)</f>
        <v>10.0208768267223</v>
      </c>
      <c r="P37" s="8" t="n">
        <f aca="false">VLOOKUP(A37, Total_de_acoes!A:B, 2, 0)</f>
        <v>660411219</v>
      </c>
      <c r="Q37" s="7" t="n">
        <f aca="false">(C37 - O37) * P37</f>
        <v>39045606.935449</v>
      </c>
      <c r="R37" s="9" t="str">
        <f aca="false">IF(Q37 &gt; 0, "Subiu", IF(Q37 = 0,"Ficou","Caiu"))</f>
        <v>Subiu</v>
      </c>
      <c r="S37" s="9" t="str">
        <f aca="false">VLOOKUP(A37, Ticker!A:B, 2, 0)</f>
        <v>Metalúrgica Gerdau</v>
      </c>
      <c r="T37" s="9" t="str">
        <f aca="false">VLOOKUP(S37, ChatGPT!A:C, 2, 0)</f>
        <v>Siderurgia</v>
      </c>
      <c r="U37" s="9" t="n">
        <f aca="false">VLOOKUP(S37, ChatGPT!A:C, 3, 0)</f>
        <v>120</v>
      </c>
      <c r="V37" s="9" t="str">
        <f aca="false">IF(U37 &gt; 100, "Mais de 100 anos", IF(U37 &lt; 50, "Menos de 50 anos", "Empresa de 50 a 100 anos"))</f>
        <v>Mais de 100 anos</v>
      </c>
    </row>
    <row r="38" customFormat="false" ht="15.75" hidden="false" customHeight="false" outlineLevel="0" collapsed="false">
      <c r="A38" s="2" t="s">
        <v>94</v>
      </c>
      <c r="B38" s="3" t="n">
        <v>45317</v>
      </c>
      <c r="C38" s="4" t="n">
        <v>18.57</v>
      </c>
      <c r="D38" s="5" t="n">
        <v>0.59</v>
      </c>
      <c r="E38" s="5" t="n">
        <v>2.65</v>
      </c>
      <c r="F38" s="5" t="n">
        <v>-4.08</v>
      </c>
      <c r="G38" s="5" t="n">
        <v>-4.08</v>
      </c>
      <c r="H38" s="5" t="n">
        <v>13.35</v>
      </c>
      <c r="I38" s="5" t="n">
        <v>18.3</v>
      </c>
      <c r="J38" s="5" t="n">
        <v>18.66</v>
      </c>
      <c r="K38" s="5" t="s">
        <v>95</v>
      </c>
      <c r="L38" s="6" t="n">
        <f aca="false">D38/100</f>
        <v>0.0059</v>
      </c>
      <c r="M38" s="6" t="n">
        <f aca="false">F38/100</f>
        <v>-0.0408</v>
      </c>
      <c r="N38" s="6" t="n">
        <f aca="false">H38/100</f>
        <v>0.1335</v>
      </c>
      <c r="O38" s="7" t="n">
        <f aca="false">C38/(1 + L38)</f>
        <v>18.4610796301819</v>
      </c>
      <c r="P38" s="8" t="n">
        <f aca="false">VLOOKUP(A38, Total_de_acoes!A:B, 2, 0)</f>
        <v>1168097881</v>
      </c>
      <c r="Q38" s="7" t="n">
        <f aca="false">(C38 - O38) * P38</f>
        <v>127229653.182227</v>
      </c>
      <c r="R38" s="9" t="str">
        <f aca="false">IF(Q38 &gt; 0, "Subiu", IF(Q38 = 0,"Ficou","Caiu"))</f>
        <v>Subiu</v>
      </c>
      <c r="S38" s="9" t="str">
        <f aca="false">VLOOKUP(A38, Ticker!A:B, 2, 0)</f>
        <v>Cosan</v>
      </c>
      <c r="T38" s="9" t="str">
        <f aca="false">VLOOKUP(S38, ChatGPT!A:C, 2, 0)</f>
        <v>Energia</v>
      </c>
      <c r="U38" s="9" t="n">
        <f aca="false">VLOOKUP(S38, ChatGPT!A:C, 3, 0)</f>
        <v>84</v>
      </c>
      <c r="V38" s="9" t="str">
        <f aca="false">IF(U38 &gt; 100, "Mais de 100 anos", IF(U38 &lt; 50, "Menos de 50 anos", "Empresa de 50 a 100 anos"))</f>
        <v>Empresa de 50 a 100 anos</v>
      </c>
    </row>
    <row r="39" customFormat="false" ht="15.75" hidden="false" customHeight="false" outlineLevel="0" collapsed="false">
      <c r="A39" s="10" t="s">
        <v>96</v>
      </c>
      <c r="B39" s="11" t="n">
        <v>45317</v>
      </c>
      <c r="C39" s="12" t="n">
        <v>24.34</v>
      </c>
      <c r="D39" s="13" t="n">
        <v>0.57</v>
      </c>
      <c r="E39" s="13" t="n">
        <v>2.48</v>
      </c>
      <c r="F39" s="13" t="n">
        <v>-2.29</v>
      </c>
      <c r="G39" s="13" t="n">
        <v>-2.29</v>
      </c>
      <c r="H39" s="13" t="n">
        <v>17.29</v>
      </c>
      <c r="I39" s="13" t="n">
        <v>24.17</v>
      </c>
      <c r="J39" s="13" t="n">
        <v>24.56</v>
      </c>
      <c r="K39" s="13" t="s">
        <v>97</v>
      </c>
      <c r="L39" s="6" t="n">
        <f aca="false">D39/100</f>
        <v>0.0057</v>
      </c>
      <c r="M39" s="6" t="n">
        <f aca="false">F39/100</f>
        <v>-0.0229</v>
      </c>
      <c r="N39" s="6" t="n">
        <f aca="false">H39/100</f>
        <v>0.1729</v>
      </c>
      <c r="O39" s="7" t="n">
        <f aca="false">C39/(1 + L39)</f>
        <v>24.2020483245501</v>
      </c>
      <c r="P39" s="8" t="n">
        <f aca="false">VLOOKUP(A39, Total_de_acoes!A:B, 2, 0)</f>
        <v>1134986472</v>
      </c>
      <c r="Q39" s="7" t="n">
        <f aca="false">(C39 - O39) * P39</f>
        <v>156573285.425413</v>
      </c>
      <c r="R39" s="9" t="str">
        <f aca="false">IF(Q39 &gt; 0, "Subiu", IF(Q39 = 0,"Ficou","Caiu"))</f>
        <v>Subiu</v>
      </c>
      <c r="S39" s="9" t="str">
        <f aca="false">VLOOKUP(A39, Ticker!A:B, 2, 0)</f>
        <v>JBS</v>
      </c>
      <c r="T39" s="9" t="str">
        <f aca="false">VLOOKUP(S39, ChatGPT!A:C, 2, 0)</f>
        <v>Alimentos</v>
      </c>
      <c r="U39" s="9" t="n">
        <f aca="false">VLOOKUP(S39, ChatGPT!A:C, 3, 0)</f>
        <v>68</v>
      </c>
      <c r="V39" s="9" t="str">
        <f aca="false">IF(U39 &gt; 100, "Mais de 100 anos", IF(U39 &lt; 50, "Menos de 50 anos", "Empresa de 50 a 100 anos"))</f>
        <v>Empresa de 50 a 100 anos</v>
      </c>
    </row>
    <row r="40" customFormat="false" ht="15.75" hidden="false" customHeight="false" outlineLevel="0" collapsed="false">
      <c r="A40" s="2" t="s">
        <v>98</v>
      </c>
      <c r="B40" s="3" t="n">
        <v>45317</v>
      </c>
      <c r="C40" s="4" t="n">
        <v>2.08</v>
      </c>
      <c r="D40" s="5" t="n">
        <v>0.48</v>
      </c>
      <c r="E40" s="5" t="n">
        <v>2.46</v>
      </c>
      <c r="F40" s="5" t="n">
        <v>-3.7</v>
      </c>
      <c r="G40" s="5" t="n">
        <v>-3.7</v>
      </c>
      <c r="H40" s="5" t="n">
        <v>-51.4</v>
      </c>
      <c r="I40" s="5" t="n">
        <v>2.02</v>
      </c>
      <c r="J40" s="5" t="n">
        <v>2.1</v>
      </c>
      <c r="K40" s="5" t="s">
        <v>99</v>
      </c>
      <c r="L40" s="6" t="n">
        <f aca="false">D40/100</f>
        <v>0.0048</v>
      </c>
      <c r="M40" s="6" t="n">
        <f aca="false">F40/100</f>
        <v>-0.037</v>
      </c>
      <c r="N40" s="6" t="n">
        <f aca="false">H40/100</f>
        <v>-0.514</v>
      </c>
      <c r="O40" s="7" t="n">
        <f aca="false">C40/(1 + L40)</f>
        <v>2.07006369426752</v>
      </c>
      <c r="P40" s="8" t="n">
        <f aca="false">VLOOKUP(A40, Total_de_acoes!A:B, 2, 0)</f>
        <v>2867627068</v>
      </c>
      <c r="Q40" s="7" t="n">
        <f aca="false">(C40 - O40) * P40</f>
        <v>28493619.2743945</v>
      </c>
      <c r="R40" s="9" t="str">
        <f aca="false">IF(Q40 &gt; 0, "Subiu", IF(Q40 = 0,"Ficou","Caiu"))</f>
        <v>Subiu</v>
      </c>
      <c r="S40" s="9" t="str">
        <f aca="false">VLOOKUP(A40, Ticker!A:B, 2, 0)</f>
        <v>Magazine Luiza</v>
      </c>
      <c r="T40" s="9" t="str">
        <f aca="false">VLOOKUP(S40, ChatGPT!A:C, 2, 0)</f>
        <v>Varejo</v>
      </c>
      <c r="U40" s="9" t="n">
        <f aca="false">VLOOKUP(S40, ChatGPT!A:C, 3, 0)</f>
        <v>64</v>
      </c>
      <c r="V40" s="9" t="str">
        <f aca="false">IF(U40 &gt; 100, "Mais de 100 anos", IF(U40 &lt; 50, "Menos de 50 anos", "Empresa de 50 a 100 anos"))</f>
        <v>Empresa de 50 a 100 anos</v>
      </c>
    </row>
    <row r="41" customFormat="false" ht="15.75" hidden="false" customHeight="false" outlineLevel="0" collapsed="false">
      <c r="A41" s="10" t="s">
        <v>100</v>
      </c>
      <c r="B41" s="11" t="n">
        <v>45317</v>
      </c>
      <c r="C41" s="12" t="n">
        <v>13.75</v>
      </c>
      <c r="D41" s="13" t="n">
        <v>0.36</v>
      </c>
      <c r="E41" s="13" t="n">
        <v>-0.72</v>
      </c>
      <c r="F41" s="13" t="n">
        <v>-9.95</v>
      </c>
      <c r="G41" s="13" t="n">
        <v>-9.95</v>
      </c>
      <c r="H41" s="13" t="n">
        <v>15.78</v>
      </c>
      <c r="I41" s="13" t="n">
        <v>13.67</v>
      </c>
      <c r="J41" s="13" t="n">
        <v>13.9</v>
      </c>
      <c r="K41" s="13" t="s">
        <v>101</v>
      </c>
      <c r="L41" s="6" t="n">
        <f aca="false">D41/100</f>
        <v>0.0036</v>
      </c>
      <c r="M41" s="6" t="n">
        <f aca="false">F41/100</f>
        <v>-0.0995</v>
      </c>
      <c r="N41" s="6" t="n">
        <f aca="false">H41/100</f>
        <v>0.1578</v>
      </c>
      <c r="O41" s="7" t="n">
        <f aca="false">C41/(1 + L41)</f>
        <v>13.7006775607812</v>
      </c>
      <c r="P41" s="8" t="n">
        <f aca="false">VLOOKUP(A41, Total_de_acoes!A:B, 2, 0)</f>
        <v>1500728902</v>
      </c>
      <c r="Q41" s="7" t="n">
        <f aca="false">(C41 - O41) * P41</f>
        <v>74019610.0528103</v>
      </c>
      <c r="R41" s="9" t="str">
        <f aca="false">IF(Q41 &gt; 0, "Subiu", IF(Q41 = 0,"Ficou","Caiu"))</f>
        <v>Subiu</v>
      </c>
      <c r="S41" s="9" t="str">
        <f aca="false">VLOOKUP(A41, Ticker!A:B, 2, 0)</f>
        <v>Banco Bradesco</v>
      </c>
      <c r="T41" s="9" t="str">
        <f aca="false">VLOOKUP(S41, ChatGPT!A:C, 2, 0)</f>
        <v>Bancário</v>
      </c>
      <c r="U41" s="9" t="n">
        <f aca="false">VLOOKUP(S41, ChatGPT!A:C, 3, 0)</f>
        <v>78</v>
      </c>
      <c r="V41" s="9" t="str">
        <f aca="false">IF(U41 &gt; 100, "Mais de 100 anos", IF(U41 &lt; 50, "Menos de 50 anos", "Empresa de 50 a 100 anos"))</f>
        <v>Empresa de 50 a 100 anos</v>
      </c>
    </row>
    <row r="42" customFormat="false" ht="15.75" hidden="false" customHeight="false" outlineLevel="0" collapsed="false">
      <c r="A42" s="2" t="s">
        <v>102</v>
      </c>
      <c r="B42" s="3" t="n">
        <v>45317</v>
      </c>
      <c r="C42" s="4" t="n">
        <v>21.84</v>
      </c>
      <c r="D42" s="5" t="n">
        <v>0.27</v>
      </c>
      <c r="E42" s="5" t="n">
        <v>3.65</v>
      </c>
      <c r="F42" s="5" t="n">
        <v>-8.08</v>
      </c>
      <c r="G42" s="5" t="n">
        <v>-8.08</v>
      </c>
      <c r="H42" s="5" t="n">
        <v>-26.1</v>
      </c>
      <c r="I42" s="5" t="n">
        <v>21.7</v>
      </c>
      <c r="J42" s="5" t="n">
        <v>21.94</v>
      </c>
      <c r="K42" s="5" t="s">
        <v>103</v>
      </c>
      <c r="L42" s="6" t="n">
        <f aca="false">D42/100</f>
        <v>0.0027</v>
      </c>
      <c r="M42" s="6" t="n">
        <f aca="false">F42/100</f>
        <v>-0.0808</v>
      </c>
      <c r="N42" s="6" t="n">
        <f aca="false">H42/100</f>
        <v>-0.261</v>
      </c>
      <c r="O42" s="7" t="n">
        <f aca="false">C42/(1 + L42)</f>
        <v>21.7811907848808</v>
      </c>
      <c r="P42" s="8" t="n">
        <f aca="false">VLOOKUP(A42, Total_de_acoes!A:B, 2, 0)</f>
        <v>1118525506</v>
      </c>
      <c r="Q42" s="7" t="n">
        <f aca="false">(C42 - O42) * P42</f>
        <v>65779607.0986391</v>
      </c>
      <c r="R42" s="9" t="str">
        <f aca="false">IF(Q42 &gt; 0, "Subiu", IF(Q42 = 0,"Ficou","Caiu"))</f>
        <v>Subiu</v>
      </c>
      <c r="S42" s="9" t="str">
        <f aca="false">VLOOKUP(A42, Ticker!A:B, 2, 0)</f>
        <v>Gerdau</v>
      </c>
      <c r="T42" s="9" t="str">
        <f aca="false">VLOOKUP(S42, ChatGPT!A:C, 2, 0)</f>
        <v>Siderurgia</v>
      </c>
      <c r="U42" s="9" t="n">
        <f aca="false">VLOOKUP(S42, ChatGPT!A:C, 3, 0)</f>
        <v>120</v>
      </c>
      <c r="V42" s="9" t="str">
        <f aca="false">IF(U42 &gt; 100, "Mais de 100 anos", IF(U42 &lt; 50, "Menos de 50 anos", "Empresa de 50 a 100 anos"))</f>
        <v>Mais de 100 anos</v>
      </c>
    </row>
    <row r="43" customFormat="false" ht="15.75" hidden="false" customHeight="false" outlineLevel="0" collapsed="false">
      <c r="A43" s="10" t="s">
        <v>104</v>
      </c>
      <c r="B43" s="11" t="n">
        <v>45317</v>
      </c>
      <c r="C43" s="12" t="n">
        <v>3.74</v>
      </c>
      <c r="D43" s="13" t="n">
        <v>0.26</v>
      </c>
      <c r="E43" s="13" t="n">
        <v>0</v>
      </c>
      <c r="F43" s="13" t="n">
        <v>-7.2</v>
      </c>
      <c r="G43" s="13" t="n">
        <v>-7.2</v>
      </c>
      <c r="H43" s="13" t="n">
        <v>15.46</v>
      </c>
      <c r="I43" s="13" t="n">
        <v>3.71</v>
      </c>
      <c r="J43" s="13" t="n">
        <v>3.78</v>
      </c>
      <c r="K43" s="13" t="s">
        <v>105</v>
      </c>
      <c r="L43" s="6" t="n">
        <f aca="false">D43/100</f>
        <v>0.0026</v>
      </c>
      <c r="M43" s="6" t="n">
        <f aca="false">F43/100</f>
        <v>-0.072</v>
      </c>
      <c r="N43" s="6" t="n">
        <f aca="false">H43/100</f>
        <v>0.1546</v>
      </c>
      <c r="O43" s="7" t="n">
        <f aca="false">C43/(1 + L43)</f>
        <v>3.73030121683623</v>
      </c>
      <c r="P43" s="8" t="n">
        <f aca="false">VLOOKUP(A43, Total_de_acoes!A:B, 2, 0)</f>
        <v>1193047233</v>
      </c>
      <c r="Q43" s="7" t="n">
        <f aca="false">(C43 - O43) * P43</f>
        <v>11571106.4170076</v>
      </c>
      <c r="R43" s="9" t="str">
        <f aca="false">IF(Q43 &gt; 0, "Subiu", IF(Q43 = 0,"Ficou","Caiu"))</f>
        <v>Subiu</v>
      </c>
      <c r="S43" s="9" t="str">
        <f aca="false">VLOOKUP(A43, Ticker!A:B, 2, 0)</f>
        <v>Raízen</v>
      </c>
      <c r="T43" s="9" t="str">
        <f aca="false">VLOOKUP(S43, ChatGPT!A:C, 2, 0)</f>
        <v>Energia</v>
      </c>
      <c r="U43" s="9" t="n">
        <f aca="false">VLOOKUP(S43, ChatGPT!A:C, 3, 0)</f>
        <v>11</v>
      </c>
      <c r="V43" s="9" t="str">
        <f aca="false">IF(U43 &gt; 100, "Mais de 100 anos", IF(U43 &lt; 50, "Menos de 50 anos", "Empresa de 50 a 100 anos"))</f>
        <v>Menos de 50 anos</v>
      </c>
    </row>
    <row r="44" customFormat="false" ht="15.75" hidden="false" customHeight="false" outlineLevel="0" collapsed="false">
      <c r="A44" s="2" t="s">
        <v>106</v>
      </c>
      <c r="B44" s="3" t="n">
        <v>45317</v>
      </c>
      <c r="C44" s="4" t="n">
        <v>10.07</v>
      </c>
      <c r="D44" s="5" t="n">
        <v>0.19</v>
      </c>
      <c r="E44" s="5" t="n">
        <v>0.9</v>
      </c>
      <c r="F44" s="5" t="n">
        <v>-2.8</v>
      </c>
      <c r="G44" s="5" t="n">
        <v>-2.8</v>
      </c>
      <c r="H44" s="5" t="n">
        <v>32.08</v>
      </c>
      <c r="I44" s="5" t="n">
        <v>9.96</v>
      </c>
      <c r="J44" s="5" t="n">
        <v>10.13</v>
      </c>
      <c r="K44" s="5" t="s">
        <v>107</v>
      </c>
      <c r="L44" s="6" t="n">
        <f aca="false">D44/100</f>
        <v>0.0019</v>
      </c>
      <c r="M44" s="6" t="n">
        <f aca="false">F44/100</f>
        <v>-0.028</v>
      </c>
      <c r="N44" s="6" t="n">
        <f aca="false">H44/100</f>
        <v>0.3208</v>
      </c>
      <c r="O44" s="7" t="n">
        <f aca="false">C44/(1 + L44)</f>
        <v>10.0509032837609</v>
      </c>
      <c r="P44" s="8" t="n">
        <f aca="false">VLOOKUP(A44, Total_de_acoes!A:B, 2, 0)</f>
        <v>1679335290</v>
      </c>
      <c r="Q44" s="7" t="n">
        <f aca="false">(C44 - O44) * P44</f>
        <v>32069789.5035132</v>
      </c>
      <c r="R44" s="9" t="str">
        <f aca="false">IF(Q44 &gt; 0, "Subiu", IF(Q44 = 0,"Ficou","Caiu"))</f>
        <v>Subiu</v>
      </c>
      <c r="S44" s="9" t="str">
        <f aca="false">VLOOKUP(A44, Ticker!A:B, 2, 0)</f>
        <v>Copel</v>
      </c>
      <c r="T44" s="9" t="str">
        <f aca="false">VLOOKUP(S44, ChatGPT!A:C, 2, 0)</f>
        <v>Energia</v>
      </c>
      <c r="U44" s="9" t="n">
        <f aca="false">VLOOKUP(S44, ChatGPT!A:C, 3, 0)</f>
        <v>67</v>
      </c>
      <c r="V44" s="9" t="str">
        <f aca="false">IF(U44 &gt; 100, "Mais de 100 anos", IF(U44 &lt; 50, "Menos de 50 anos", "Empresa de 50 a 100 anos"))</f>
        <v>Empresa de 50 a 100 anos</v>
      </c>
    </row>
    <row r="45" customFormat="false" ht="15.75" hidden="false" customHeight="false" outlineLevel="0" collapsed="false">
      <c r="A45" s="10" t="s">
        <v>108</v>
      </c>
      <c r="B45" s="11" t="n">
        <v>45317</v>
      </c>
      <c r="C45" s="12" t="n">
        <v>8.18</v>
      </c>
      <c r="D45" s="13" t="n">
        <v>0.12</v>
      </c>
      <c r="E45" s="13" t="n">
        <v>-3.76</v>
      </c>
      <c r="F45" s="13" t="n">
        <v>-18.77</v>
      </c>
      <c r="G45" s="13" t="n">
        <v>-18.77</v>
      </c>
      <c r="H45" s="13" t="n">
        <v>-40.74</v>
      </c>
      <c r="I45" s="13" t="n">
        <v>8.11</v>
      </c>
      <c r="J45" s="13" t="n">
        <v>8.27</v>
      </c>
      <c r="K45" s="13" t="s">
        <v>109</v>
      </c>
      <c r="L45" s="6" t="n">
        <f aca="false">D45/100</f>
        <v>0.0012</v>
      </c>
      <c r="M45" s="6" t="n">
        <f aca="false">F45/100</f>
        <v>-0.1877</v>
      </c>
      <c r="N45" s="6" t="n">
        <f aca="false">H45/100</f>
        <v>-0.4074</v>
      </c>
      <c r="O45" s="7" t="n">
        <f aca="false">C45/(1 + L45)</f>
        <v>8.1701957650819</v>
      </c>
      <c r="P45" s="8" t="n">
        <f aca="false">VLOOKUP(A45, Total_de_acoes!A:B, 2, 0)</f>
        <v>421383330</v>
      </c>
      <c r="Q45" s="7" t="n">
        <f aca="false">(C45 - O45) * P45</f>
        <v>4131341.15789051</v>
      </c>
      <c r="R45" s="9" t="str">
        <f aca="false">IF(Q45 &gt; 0, "Subiu", IF(Q45 = 0,"Ficou","Caiu"))</f>
        <v>Subiu</v>
      </c>
      <c r="S45" s="9" t="str">
        <f aca="false">VLOOKUP(A45, Ticker!A:B, 2, 0)</f>
        <v>Grupo Vamos</v>
      </c>
      <c r="T45" s="9" t="str">
        <f aca="false">VLOOKUP(S45, ChatGPT!A:C, 2, 0)</f>
        <v>Locação de Veículos</v>
      </c>
      <c r="U45" s="9" t="n">
        <f aca="false">VLOOKUP(S45, ChatGPT!A:C, 3, 0)</f>
        <v>33</v>
      </c>
      <c r="V45" s="9" t="str">
        <f aca="false">IF(U45 &gt; 100, "Mais de 100 anos", IF(U45 &lt; 50, "Menos de 50 anos", "Empresa de 50 a 100 anos"))</f>
        <v>Menos de 50 anos</v>
      </c>
    </row>
    <row r="46" customFormat="false" ht="15.75" hidden="false" customHeight="false" outlineLevel="0" collapsed="false">
      <c r="A46" s="2" t="s">
        <v>110</v>
      </c>
      <c r="B46" s="3" t="n">
        <v>45317</v>
      </c>
      <c r="C46" s="4" t="n">
        <v>9.74</v>
      </c>
      <c r="D46" s="5" t="n">
        <v>0</v>
      </c>
      <c r="E46" s="5" t="n">
        <v>5.3</v>
      </c>
      <c r="F46" s="5" t="n">
        <v>0.41</v>
      </c>
      <c r="G46" s="5" t="n">
        <v>0.41</v>
      </c>
      <c r="H46" s="5" t="n">
        <v>17.99</v>
      </c>
      <c r="I46" s="5" t="n">
        <v>9.61</v>
      </c>
      <c r="J46" s="5" t="n">
        <v>9.86</v>
      </c>
      <c r="K46" s="5" t="s">
        <v>111</v>
      </c>
      <c r="L46" s="6" t="n">
        <f aca="false">D46/100</f>
        <v>0</v>
      </c>
      <c r="M46" s="6" t="n">
        <f aca="false">F46/100</f>
        <v>0.0041</v>
      </c>
      <c r="N46" s="6" t="n">
        <f aca="false">H46/100</f>
        <v>0.1799</v>
      </c>
      <c r="O46" s="7" t="n">
        <f aca="false">C46/(1 + L46)</f>
        <v>9.74</v>
      </c>
      <c r="P46" s="8" t="n">
        <f aca="false">VLOOKUP(A46, Total_de_acoes!A:B, 2, 0)</f>
        <v>331799687</v>
      </c>
      <c r="Q46" s="7" t="n">
        <f aca="false">(C46 - O46) * P46</f>
        <v>0</v>
      </c>
      <c r="R46" s="9" t="str">
        <f aca="false">IF(Q46 &gt; 0, "Subiu", IF(Q46 = 0,"Ficou","Caiu"))</f>
        <v>Ficou</v>
      </c>
      <c r="S46" s="9" t="str">
        <f aca="false">VLOOKUP(A46, Ticker!A:B, 2, 0)</f>
        <v>Marfrig</v>
      </c>
      <c r="T46" s="9" t="str">
        <f aca="false">VLOOKUP(S46, ChatGPT!A:C, 2, 0)</f>
        <v>Alimentos</v>
      </c>
      <c r="U46" s="9" t="n">
        <f aca="false">VLOOKUP(S46, ChatGPT!A:C, 3, 0)</f>
        <v>16</v>
      </c>
      <c r="V46" s="9" t="str">
        <f aca="false">IF(U46 &gt; 100, "Mais de 100 anos", IF(U46 &lt; 50, "Menos de 50 anos", "Empresa de 50 a 100 anos"))</f>
        <v>Menos de 50 anos</v>
      </c>
    </row>
    <row r="47" customFormat="false" ht="15.75" hidden="false" customHeight="false" outlineLevel="0" collapsed="false">
      <c r="A47" s="10" t="s">
        <v>112</v>
      </c>
      <c r="B47" s="11" t="n">
        <v>45317</v>
      </c>
      <c r="C47" s="12" t="n">
        <v>13.2</v>
      </c>
      <c r="D47" s="13" t="n">
        <v>0</v>
      </c>
      <c r="E47" s="13" t="n">
        <v>-1.12</v>
      </c>
      <c r="F47" s="13" t="n">
        <v>-3.86</v>
      </c>
      <c r="G47" s="13" t="n">
        <v>-3.86</v>
      </c>
      <c r="H47" s="13" t="n">
        <v>0.3</v>
      </c>
      <c r="I47" s="13" t="n">
        <v>13.15</v>
      </c>
      <c r="J47" s="13" t="n">
        <v>13.29</v>
      </c>
      <c r="K47" s="13" t="s">
        <v>113</v>
      </c>
      <c r="L47" s="6" t="n">
        <f aca="false">D47/100</f>
        <v>0</v>
      </c>
      <c r="M47" s="6" t="n">
        <f aca="false">F47/100</f>
        <v>-0.0386</v>
      </c>
      <c r="N47" s="6" t="n">
        <f aca="false">H47/100</f>
        <v>0.003</v>
      </c>
      <c r="O47" s="7" t="n">
        <f aca="false">C47/(1 + L47)</f>
        <v>13.2</v>
      </c>
      <c r="P47" s="8" t="n">
        <f aca="false">VLOOKUP(A47, Total_de_acoes!A:B, 2, 0)</f>
        <v>4394245879</v>
      </c>
      <c r="Q47" s="7" t="n">
        <f aca="false">(C47 - O47) * P47</f>
        <v>0</v>
      </c>
      <c r="R47" s="9" t="str">
        <f aca="false">IF(Q47 &gt; 0, "Subiu", IF(Q47 = 0,"Ficou","Caiu"))</f>
        <v>Ficou</v>
      </c>
      <c r="S47" s="9" t="str">
        <f aca="false">VLOOKUP(A47, Ticker!A:B, 2, 0)</f>
        <v>Ambev</v>
      </c>
      <c r="T47" s="9" t="str">
        <f aca="false">VLOOKUP(S47, ChatGPT!A:C, 2, 0)</f>
        <v>Alimentos</v>
      </c>
      <c r="U47" s="9" t="n">
        <f aca="false">VLOOKUP(S47, ChatGPT!A:C, 3, 0)</f>
        <v>30</v>
      </c>
      <c r="V47" s="9" t="str">
        <f aca="false">IF(U47 &gt; 100, "Mais de 100 anos", IF(U47 &lt; 50, "Menos de 50 anos", "Empresa de 50 a 100 anos"))</f>
        <v>Menos de 50 anos</v>
      </c>
    </row>
    <row r="48" customFormat="false" ht="15.75" hidden="false" customHeight="false" outlineLevel="0" collapsed="false">
      <c r="A48" s="2" t="s">
        <v>114</v>
      </c>
      <c r="B48" s="3" t="n">
        <v>45317</v>
      </c>
      <c r="C48" s="4" t="n">
        <v>33.73</v>
      </c>
      <c r="D48" s="5" t="n">
        <v>-0.02</v>
      </c>
      <c r="E48" s="5" t="n">
        <v>-2.37</v>
      </c>
      <c r="F48" s="5" t="n">
        <v>0.24</v>
      </c>
      <c r="G48" s="5" t="n">
        <v>0.24</v>
      </c>
      <c r="H48" s="5" t="n">
        <v>0.91</v>
      </c>
      <c r="I48" s="5" t="n">
        <v>33.73</v>
      </c>
      <c r="J48" s="5" t="n">
        <v>34.03</v>
      </c>
      <c r="K48" s="5" t="s">
        <v>115</v>
      </c>
      <c r="L48" s="6" t="n">
        <f aca="false">D48/100</f>
        <v>-0.0002</v>
      </c>
      <c r="M48" s="6" t="n">
        <f aca="false">F48/100</f>
        <v>0.0024</v>
      </c>
      <c r="N48" s="6" t="n">
        <f aca="false">H48/100</f>
        <v>0.0091</v>
      </c>
      <c r="O48" s="7" t="n">
        <f aca="false">C48/(1 + L48)</f>
        <v>33.7367473494699</v>
      </c>
      <c r="P48" s="8" t="n">
        <f aca="false">VLOOKUP(A48, Total_de_acoes!A:B, 2, 0)</f>
        <v>671750768</v>
      </c>
      <c r="Q48" s="7" t="n">
        <f aca="false">(C48 - O48) * P48</f>
        <v>-4532537.18836313</v>
      </c>
      <c r="R48" s="9" t="str">
        <f aca="false">IF(Q48 &gt; 0, "Subiu", IF(Q48 = 0,"Ficou","Caiu"))</f>
        <v>Caiu</v>
      </c>
      <c r="S48" s="9" t="str">
        <f aca="false">VLOOKUP(A48, Ticker!A:B, 2, 0)</f>
        <v>BB Seguridade</v>
      </c>
      <c r="T48" s="9" t="str">
        <f aca="false">VLOOKUP(S48, ChatGPT!A:C, 2, 0)</f>
        <v>Seguros</v>
      </c>
      <c r="U48" s="9" t="n">
        <f aca="false">VLOOKUP(S48, ChatGPT!A:C, 3, 0)</f>
        <v>8</v>
      </c>
      <c r="V48" s="9" t="str">
        <f aca="false">IF(U48 &gt; 100, "Mais de 100 anos", IF(U48 &lt; 50, "Menos de 50 anos", "Empresa de 50 a 100 anos"))</f>
        <v>Menos de 50 anos</v>
      </c>
    </row>
    <row r="49" customFormat="false" ht="15.75" hidden="false" customHeight="false" outlineLevel="0" collapsed="false">
      <c r="A49" s="10" t="s">
        <v>116</v>
      </c>
      <c r="B49" s="11" t="n">
        <v>45317</v>
      </c>
      <c r="C49" s="12" t="n">
        <v>77.04</v>
      </c>
      <c r="D49" s="13" t="n">
        <v>-0.06</v>
      </c>
      <c r="E49" s="13" t="n">
        <v>1.37</v>
      </c>
      <c r="F49" s="13" t="n">
        <v>2.22</v>
      </c>
      <c r="G49" s="13" t="n">
        <v>2.22</v>
      </c>
      <c r="H49" s="13" t="n">
        <v>45.92</v>
      </c>
      <c r="I49" s="13" t="n">
        <v>76.52</v>
      </c>
      <c r="J49" s="13" t="n">
        <v>77.69</v>
      </c>
      <c r="K49" s="13" t="s">
        <v>117</v>
      </c>
      <c r="L49" s="6" t="n">
        <f aca="false">D49/100</f>
        <v>-0.0006</v>
      </c>
      <c r="M49" s="6" t="n">
        <f aca="false">F49/100</f>
        <v>0.0222</v>
      </c>
      <c r="N49" s="6" t="n">
        <f aca="false">H49/100</f>
        <v>0.4592</v>
      </c>
      <c r="O49" s="7" t="n">
        <f aca="false">C49/(1 + L49)</f>
        <v>77.0862517510506</v>
      </c>
      <c r="P49" s="8" t="n">
        <f aca="false">VLOOKUP(A49, Total_de_acoes!A:B, 2, 0)</f>
        <v>340001799</v>
      </c>
      <c r="Q49" s="7" t="n">
        <f aca="false">(C49 - O49) * P49</f>
        <v>-15725678.5641154</v>
      </c>
      <c r="R49" s="9" t="str">
        <f aca="false">IF(Q49 &gt; 0, "Subiu", IF(Q49 = 0,"Ficou","Caiu"))</f>
        <v>Caiu</v>
      </c>
      <c r="S49" s="9" t="str">
        <f aca="false">VLOOKUP(A49, Ticker!A:B, 2, 0)</f>
        <v>Sabesp</v>
      </c>
      <c r="T49" s="9" t="str">
        <f aca="false">VLOOKUP(S49, ChatGPT!A:C, 2, 0)</f>
        <v>Água/Saneamento</v>
      </c>
      <c r="U49" s="9" t="n">
        <f aca="false">VLOOKUP(S49, ChatGPT!A:C, 3, 0)</f>
        <v>48</v>
      </c>
      <c r="V49" s="9" t="str">
        <f aca="false">IF(U49 &gt; 100, "Mais de 100 anos", IF(U49 &lt; 50, "Menos de 50 anos", "Empresa de 50 a 100 anos"))</f>
        <v>Menos de 50 anos</v>
      </c>
    </row>
    <row r="50" customFormat="false" ht="15.75" hidden="false" customHeight="false" outlineLevel="0" collapsed="false">
      <c r="A50" s="2" t="s">
        <v>118</v>
      </c>
      <c r="B50" s="3" t="n">
        <v>45317</v>
      </c>
      <c r="C50" s="4" t="n">
        <v>30.88</v>
      </c>
      <c r="D50" s="5" t="n">
        <v>-0.06</v>
      </c>
      <c r="E50" s="5" t="n">
        <v>-2.65</v>
      </c>
      <c r="F50" s="5" t="n">
        <v>-8.34</v>
      </c>
      <c r="G50" s="5" t="n">
        <v>-8.34</v>
      </c>
      <c r="H50" s="5" t="n">
        <v>5.89</v>
      </c>
      <c r="I50" s="5" t="n">
        <v>30.65</v>
      </c>
      <c r="J50" s="5" t="n">
        <v>31.34</v>
      </c>
      <c r="K50" s="5" t="s">
        <v>119</v>
      </c>
      <c r="L50" s="6" t="n">
        <f aca="false">D50/100</f>
        <v>-0.0006</v>
      </c>
      <c r="M50" s="6" t="n">
        <f aca="false">F50/100</f>
        <v>-0.0834</v>
      </c>
      <c r="N50" s="6" t="n">
        <f aca="false">H50/100</f>
        <v>0.0589</v>
      </c>
      <c r="O50" s="7" t="n">
        <f aca="false">C50/(1 + L50)</f>
        <v>30.8985391234741</v>
      </c>
      <c r="P50" s="8" t="n">
        <f aca="false">VLOOKUP(A50, Total_de_acoes!A:B, 2, 0)</f>
        <v>514122351</v>
      </c>
      <c r="Q50" s="7" t="n">
        <f aca="false">(C50 - O50) * P50</f>
        <v>-9531377.74597577</v>
      </c>
      <c r="R50" s="9" t="str">
        <f aca="false">IF(Q50 &gt; 0, "Subiu", IF(Q50 = 0,"Ficou","Caiu"))</f>
        <v>Caiu</v>
      </c>
      <c r="S50" s="9" t="str">
        <f aca="false">VLOOKUP(A50, Ticker!A:B, 2, 0)</f>
        <v>Totvs</v>
      </c>
      <c r="T50" s="9" t="str">
        <f aca="false">VLOOKUP(S50, ChatGPT!A:C, 2, 0)</f>
        <v>Tecnologia da Informação</v>
      </c>
      <c r="U50" s="9" t="n">
        <f aca="false">VLOOKUP(S50, ChatGPT!A:C, 3, 0)</f>
        <v>39</v>
      </c>
      <c r="V50" s="9" t="str">
        <f aca="false">IF(U50 &gt; 100, "Mais de 100 anos", IF(U50 &lt; 50, "Menos de 50 anos", "Empresa de 50 a 100 anos"))</f>
        <v>Menos de 50 anos</v>
      </c>
    </row>
    <row r="51" customFormat="false" ht="15.75" hidden="false" customHeight="false" outlineLevel="0" collapsed="false">
      <c r="A51" s="10" t="s">
        <v>120</v>
      </c>
      <c r="B51" s="11" t="n">
        <v>45317</v>
      </c>
      <c r="C51" s="12" t="n">
        <v>11.64</v>
      </c>
      <c r="D51" s="13" t="n">
        <v>-0.17</v>
      </c>
      <c r="E51" s="13" t="n">
        <v>0.95</v>
      </c>
      <c r="F51" s="13" t="n">
        <v>1.39</v>
      </c>
      <c r="G51" s="13" t="n">
        <v>1.39</v>
      </c>
      <c r="H51" s="13" t="n">
        <v>12.26</v>
      </c>
      <c r="I51" s="13" t="n">
        <v>11.64</v>
      </c>
      <c r="J51" s="13" t="n">
        <v>11.8</v>
      </c>
      <c r="K51" s="13" t="s">
        <v>121</v>
      </c>
      <c r="L51" s="6" t="n">
        <f aca="false">D51/100</f>
        <v>-0.0017</v>
      </c>
      <c r="M51" s="6" t="n">
        <f aca="false">F51/100</f>
        <v>0.0139</v>
      </c>
      <c r="N51" s="6" t="n">
        <f aca="false">H51/100</f>
        <v>0.1226</v>
      </c>
      <c r="O51" s="7" t="n">
        <f aca="false">C51/(1 + L51)</f>
        <v>11.6598216968847</v>
      </c>
      <c r="P51" s="8" t="n">
        <f aca="false">VLOOKUP(A51, Total_de_acoes!A:B, 2, 0)</f>
        <v>1437415777</v>
      </c>
      <c r="Q51" s="7" t="n">
        <f aca="false">(C51 - O51) * P51</f>
        <v>-28492019.8289866</v>
      </c>
      <c r="R51" s="9" t="str">
        <f aca="false">IF(Q51 &gt; 0, "Subiu", IF(Q51 = 0,"Ficou","Caiu"))</f>
        <v>Caiu</v>
      </c>
      <c r="S51" s="9" t="str">
        <f aca="false">VLOOKUP(A51, Ticker!A:B, 2, 0)</f>
        <v>CEMIG</v>
      </c>
      <c r="T51" s="9" t="str">
        <f aca="false">VLOOKUP(S51, ChatGPT!A:C, 2, 0)</f>
        <v>Energia</v>
      </c>
      <c r="U51" s="9" t="n">
        <f aca="false">VLOOKUP(S51, ChatGPT!A:C, 3, 0)</f>
        <v>69</v>
      </c>
      <c r="V51" s="9" t="str">
        <f aca="false">IF(U51 &gt; 100, "Mais de 100 anos", IF(U51 &lt; 50, "Menos de 50 anos", "Empresa de 50 a 100 anos"))</f>
        <v>Empresa de 50 a 100 anos</v>
      </c>
    </row>
    <row r="52" customFormat="false" ht="15.75" hidden="false" customHeight="false" outlineLevel="0" collapsed="false">
      <c r="A52" s="2" t="s">
        <v>122</v>
      </c>
      <c r="B52" s="3" t="n">
        <v>45317</v>
      </c>
      <c r="C52" s="4" t="n">
        <v>46.04</v>
      </c>
      <c r="D52" s="5" t="n">
        <v>-0.19</v>
      </c>
      <c r="E52" s="5" t="n">
        <v>-1.41</v>
      </c>
      <c r="F52" s="5" t="n">
        <v>-2</v>
      </c>
      <c r="G52" s="5" t="n">
        <v>-2</v>
      </c>
      <c r="H52" s="5" t="n">
        <v>7.43</v>
      </c>
      <c r="I52" s="5" t="n">
        <v>45.91</v>
      </c>
      <c r="J52" s="5" t="n">
        <v>46.42</v>
      </c>
      <c r="K52" s="5" t="s">
        <v>123</v>
      </c>
      <c r="L52" s="6" t="n">
        <f aca="false">D52/100</f>
        <v>-0.0019</v>
      </c>
      <c r="M52" s="6" t="n">
        <f aca="false">F52/100</f>
        <v>-0.02</v>
      </c>
      <c r="N52" s="6" t="n">
        <f aca="false">H52/100</f>
        <v>0.0743</v>
      </c>
      <c r="O52" s="7" t="n">
        <f aca="false">C52/(1 + L52)</f>
        <v>46.1276425207895</v>
      </c>
      <c r="P52" s="8" t="n">
        <f aca="false">VLOOKUP(A52, Total_de_acoes!A:B, 2, 0)</f>
        <v>268544014</v>
      </c>
      <c r="Q52" s="7" t="n">
        <f aca="false">(C52 - O52) * P52</f>
        <v>-23535874.3298911</v>
      </c>
      <c r="R52" s="9" t="str">
        <f aca="false">IF(Q52 &gt; 0, "Subiu", IF(Q52 = 0,"Ficou","Caiu"))</f>
        <v>Caiu</v>
      </c>
      <c r="S52" s="9" t="str">
        <f aca="false">VLOOKUP(A52, Ticker!A:B, 2, 0)</f>
        <v>Eletrobras</v>
      </c>
      <c r="T52" s="9" t="str">
        <f aca="false">VLOOKUP(S52, ChatGPT!A:C, 2, 0)</f>
        <v>Energia</v>
      </c>
      <c r="U52" s="9" t="n">
        <f aca="false">VLOOKUP(S52, ChatGPT!A:C, 3, 0)</f>
        <v>59</v>
      </c>
      <c r="V52" s="9" t="str">
        <f aca="false">IF(U52 &gt; 100, "Mais de 100 anos", IF(U52 &lt; 50, "Menos de 50 anos", "Empresa de 50 a 100 anos"))</f>
        <v>Empresa de 50 a 100 anos</v>
      </c>
    </row>
    <row r="53" customFormat="false" ht="15.75" hidden="false" customHeight="false" outlineLevel="0" collapsed="false">
      <c r="A53" s="10" t="s">
        <v>124</v>
      </c>
      <c r="B53" s="11" t="n">
        <v>45317</v>
      </c>
      <c r="C53" s="12" t="n">
        <v>12.87</v>
      </c>
      <c r="D53" s="13" t="n">
        <v>-0.23</v>
      </c>
      <c r="E53" s="13" t="n">
        <v>1.42</v>
      </c>
      <c r="F53" s="13" t="n">
        <v>-5.44</v>
      </c>
      <c r="G53" s="13" t="n">
        <v>-5.44</v>
      </c>
      <c r="H53" s="13" t="n">
        <v>6.36</v>
      </c>
      <c r="I53" s="13" t="n">
        <v>12.84</v>
      </c>
      <c r="J53" s="13" t="n">
        <v>13.09</v>
      </c>
      <c r="K53" s="13" t="s">
        <v>125</v>
      </c>
      <c r="L53" s="6" t="n">
        <f aca="false">D53/100</f>
        <v>-0.0023</v>
      </c>
      <c r="M53" s="6" t="n">
        <f aca="false">F53/100</f>
        <v>-0.0544</v>
      </c>
      <c r="N53" s="6" t="n">
        <f aca="false">H53/100</f>
        <v>0.0636</v>
      </c>
      <c r="O53" s="7" t="n">
        <f aca="false">C53/(1 + L53)</f>
        <v>12.8996692392503</v>
      </c>
      <c r="P53" s="8" t="n">
        <f aca="false">VLOOKUP(A53, Total_de_acoes!A:B, 2, 0)</f>
        <v>1579130168</v>
      </c>
      <c r="Q53" s="7" t="n">
        <f aca="false">(C53 - O53) * P53</f>
        <v>-46851590.7617187</v>
      </c>
      <c r="R53" s="9" t="str">
        <f aca="false">IF(Q53 &gt; 0, "Subiu", IF(Q53 = 0,"Ficou","Caiu"))</f>
        <v>Caiu</v>
      </c>
      <c r="S53" s="9" t="str">
        <f aca="false">VLOOKUP(A53, Ticker!A:B, 2, 0)</f>
        <v>Eneva</v>
      </c>
      <c r="T53" s="9" t="str">
        <f aca="false">VLOOKUP(S53, ChatGPT!A:C, 2, 0)</f>
        <v>Energia</v>
      </c>
      <c r="U53" s="9" t="n">
        <f aca="false">VLOOKUP(S53, ChatGPT!A:C, 3, 0)</f>
        <v>7</v>
      </c>
      <c r="V53" s="9" t="str">
        <f aca="false">IF(U53 &gt; 100, "Mais de 100 anos", IF(U53 &lt; 50, "Menos de 50 anos", "Empresa de 50 a 100 anos"))</f>
        <v>Menos de 50 anos</v>
      </c>
    </row>
    <row r="54" customFormat="false" ht="15.75" hidden="false" customHeight="false" outlineLevel="0" collapsed="false">
      <c r="A54" s="2" t="s">
        <v>126</v>
      </c>
      <c r="B54" s="3" t="n">
        <v>45317</v>
      </c>
      <c r="C54" s="4" t="n">
        <v>33.17</v>
      </c>
      <c r="D54" s="5" t="n">
        <v>-0.24</v>
      </c>
      <c r="E54" s="5" t="n">
        <v>-0.93</v>
      </c>
      <c r="F54" s="5" t="n">
        <v>-10.13</v>
      </c>
      <c r="G54" s="5" t="n">
        <v>-10.13</v>
      </c>
      <c r="H54" s="5" t="n">
        <v>-11.84</v>
      </c>
      <c r="I54" s="5" t="n">
        <v>33.04</v>
      </c>
      <c r="J54" s="5" t="n">
        <v>33.5</v>
      </c>
      <c r="K54" s="5" t="s">
        <v>127</v>
      </c>
      <c r="L54" s="6" t="n">
        <f aca="false">D54/100</f>
        <v>-0.0024</v>
      </c>
      <c r="M54" s="6" t="n">
        <f aca="false">F54/100</f>
        <v>-0.1013</v>
      </c>
      <c r="N54" s="6" t="n">
        <f aca="false">H54/100</f>
        <v>-0.1184</v>
      </c>
      <c r="O54" s="7" t="n">
        <f aca="false">C54/(1 + L54)</f>
        <v>33.2497995188452</v>
      </c>
      <c r="P54" s="8" t="n">
        <f aca="false">VLOOKUP(A54, Total_de_acoes!A:B, 2, 0)</f>
        <v>1481593024</v>
      </c>
      <c r="Q54" s="7" t="n">
        <f aca="false">(C54 - O54) * P54</f>
        <v>-118230410.439646</v>
      </c>
      <c r="R54" s="9" t="str">
        <f aca="false">IF(Q54 &gt; 0, "Subiu", IF(Q54 = 0,"Ficou","Caiu"))</f>
        <v>Caiu</v>
      </c>
      <c r="S54" s="9" t="str">
        <f aca="false">VLOOKUP(A54, Ticker!A:B, 2, 0)</f>
        <v>WEG</v>
      </c>
      <c r="T54" s="9" t="str">
        <f aca="false">VLOOKUP(S54, ChatGPT!A:C, 2, 0)</f>
        <v>Equipamentos Elétricos</v>
      </c>
      <c r="U54" s="9" t="n">
        <f aca="false">VLOOKUP(S54, ChatGPT!A:C, 3, 0)</f>
        <v>60</v>
      </c>
      <c r="V54" s="9" t="str">
        <f aca="false">IF(U54 &gt; 100, "Mais de 100 anos", IF(U54 &lt; 50, "Menos de 50 anos", "Empresa de 50 a 100 anos"))</f>
        <v>Empresa de 50 a 100 anos</v>
      </c>
    </row>
    <row r="55" customFormat="false" ht="15.75" hidden="false" customHeight="false" outlineLevel="0" collapsed="false">
      <c r="A55" s="10" t="s">
        <v>128</v>
      </c>
      <c r="B55" s="11" t="n">
        <v>45317</v>
      </c>
      <c r="C55" s="12" t="n">
        <v>19.3</v>
      </c>
      <c r="D55" s="13" t="n">
        <v>-0.25</v>
      </c>
      <c r="E55" s="13" t="n">
        <v>2.01</v>
      </c>
      <c r="F55" s="13" t="n">
        <v>2.55</v>
      </c>
      <c r="G55" s="13" t="n">
        <v>2.55</v>
      </c>
      <c r="H55" s="13" t="n">
        <v>-10.11</v>
      </c>
      <c r="I55" s="13" t="n">
        <v>19.1</v>
      </c>
      <c r="J55" s="13" t="n">
        <v>19.51</v>
      </c>
      <c r="K55" s="13" t="s">
        <v>129</v>
      </c>
      <c r="L55" s="6" t="n">
        <f aca="false">D55/100</f>
        <v>-0.0025</v>
      </c>
      <c r="M55" s="6" t="n">
        <f aca="false">F55/100</f>
        <v>0.0255</v>
      </c>
      <c r="N55" s="6" t="n">
        <f aca="false">H55/100</f>
        <v>-0.1011</v>
      </c>
      <c r="O55" s="7" t="n">
        <f aca="false">C55/(1 + L55)</f>
        <v>19.3483709273183</v>
      </c>
      <c r="P55" s="8" t="n">
        <f aca="false">VLOOKUP(A55, Total_de_acoes!A:B, 2, 0)</f>
        <v>195751130</v>
      </c>
      <c r="Q55" s="7" t="n">
        <f aca="false">(C55 - O55) * P55</f>
        <v>-9468663.68170417</v>
      </c>
      <c r="R55" s="9" t="str">
        <f aca="false">IF(Q55 &gt; 0, "Subiu", IF(Q55 = 0,"Ficou","Caiu"))</f>
        <v>Caiu</v>
      </c>
      <c r="S55" s="9" t="str">
        <f aca="false">VLOOKUP(A55, Ticker!A:B, 2, 0)</f>
        <v>SLC Agrícola</v>
      </c>
      <c r="T55" s="9" t="str">
        <f aca="false">VLOOKUP(S55, ChatGPT!A:C, 2, 0)</f>
        <v>Agronegócio</v>
      </c>
      <c r="U55" s="9" t="n">
        <f aca="false">VLOOKUP(S55, ChatGPT!A:C, 3, 0)</f>
        <v>43</v>
      </c>
      <c r="V55" s="9" t="str">
        <f aca="false">IF(U55 &gt; 100, "Mais de 100 anos", IF(U55 &lt; 50, "Menos de 50 anos", "Empresa de 50 a 100 anos"))</f>
        <v>Menos de 50 anos</v>
      </c>
    </row>
    <row r="56" customFormat="false" ht="15.75" hidden="false" customHeight="false" outlineLevel="0" collapsed="false">
      <c r="A56" s="2" t="s">
        <v>130</v>
      </c>
      <c r="B56" s="3" t="n">
        <v>45317</v>
      </c>
      <c r="C56" s="4" t="n">
        <v>24.62</v>
      </c>
      <c r="D56" s="5" t="n">
        <v>-0.28</v>
      </c>
      <c r="E56" s="5" t="n">
        <v>0.53</v>
      </c>
      <c r="F56" s="5" t="n">
        <v>-7.27</v>
      </c>
      <c r="G56" s="5" t="n">
        <v>-7.27</v>
      </c>
      <c r="H56" s="5" t="n">
        <v>39.82</v>
      </c>
      <c r="I56" s="5" t="n">
        <v>24.53</v>
      </c>
      <c r="J56" s="5" t="n">
        <v>24.92</v>
      </c>
      <c r="K56" s="5" t="s">
        <v>131</v>
      </c>
      <c r="L56" s="6" t="n">
        <f aca="false">D56/100</f>
        <v>-0.0028</v>
      </c>
      <c r="M56" s="6" t="n">
        <f aca="false">F56/100</f>
        <v>-0.0727</v>
      </c>
      <c r="N56" s="6" t="n">
        <f aca="false">H56/100</f>
        <v>0.3982</v>
      </c>
      <c r="O56" s="7" t="n">
        <f aca="false">C56/(1 + L56)</f>
        <v>24.6891295627758</v>
      </c>
      <c r="P56" s="8" t="n">
        <f aca="false">VLOOKUP(A56, Total_de_acoes!A:B, 2, 0)</f>
        <v>532616595</v>
      </c>
      <c r="Q56" s="7" t="n">
        <f aca="false">(C56 - O56) * P56</f>
        <v>-36819552.3394699</v>
      </c>
      <c r="R56" s="9" t="str">
        <f aca="false">IF(Q56 &gt; 0, "Subiu", IF(Q56 = 0,"Ficou","Caiu"))</f>
        <v>Caiu</v>
      </c>
      <c r="S56" s="9" t="str">
        <f aca="false">VLOOKUP(A56, Ticker!A:B, 2, 0)</f>
        <v>ALOS3</v>
      </c>
      <c r="T56" s="9" t="str">
        <f aca="false">VLOOKUP(S56, ChatGPT!A:C, 2, 0)</f>
        <v>Locação de Veículos</v>
      </c>
      <c r="U56" s="9" t="n">
        <f aca="false">VLOOKUP(S56, ChatGPT!A:C, 3, 0)</f>
        <v>12</v>
      </c>
      <c r="V56" s="9" t="str">
        <f aca="false">IF(U56 &gt; 100, "Mais de 100 anos", IF(U56 &lt; 50, "Menos de 50 anos", "Empresa de 50 a 100 anos"))</f>
        <v>Menos de 50 anos</v>
      </c>
    </row>
    <row r="57" customFormat="false" ht="15.75" hidden="false" customHeight="false" outlineLevel="0" collapsed="false">
      <c r="A57" s="10" t="s">
        <v>132</v>
      </c>
      <c r="B57" s="11" t="n">
        <v>45317</v>
      </c>
      <c r="C57" s="12" t="n">
        <v>13.27</v>
      </c>
      <c r="D57" s="13" t="n">
        <v>-0.3</v>
      </c>
      <c r="E57" s="13" t="n">
        <v>-1.78</v>
      </c>
      <c r="F57" s="13" t="n">
        <v>-6.42</v>
      </c>
      <c r="G57" s="13" t="n">
        <v>-6.42</v>
      </c>
      <c r="H57" s="13" t="n">
        <v>13.59</v>
      </c>
      <c r="I57" s="13" t="n">
        <v>13.23</v>
      </c>
      <c r="J57" s="13" t="n">
        <v>13.41</v>
      </c>
      <c r="K57" s="13" t="s">
        <v>133</v>
      </c>
      <c r="L57" s="6" t="n">
        <f aca="false">D57/100</f>
        <v>-0.003</v>
      </c>
      <c r="M57" s="6" t="n">
        <f aca="false">F57/100</f>
        <v>-0.0642</v>
      </c>
      <c r="N57" s="6" t="n">
        <f aca="false">H57/100</f>
        <v>0.1359</v>
      </c>
      <c r="O57" s="7" t="n">
        <f aca="false">C57/(1 + L57)</f>
        <v>13.3099297893681</v>
      </c>
      <c r="P57" s="8" t="n">
        <f aca="false">VLOOKUP(A57, Total_de_acoes!A:B, 2, 0)</f>
        <v>995335937</v>
      </c>
      <c r="Q57" s="7" t="n">
        <f aca="false">(C57 - O57) * P57</f>
        <v>-39743554.3149145</v>
      </c>
      <c r="R57" s="9" t="str">
        <f aca="false">IF(Q57 &gt; 0, "Subiu", IF(Q57 = 0,"Ficou","Caiu"))</f>
        <v>Caiu</v>
      </c>
      <c r="S57" s="9" t="str">
        <f aca="false">VLOOKUP(A57, Ticker!A:B, 2, 0)</f>
        <v>Grupo CCR</v>
      </c>
      <c r="T57" s="9" t="str">
        <f aca="false">VLOOKUP(S57, ChatGPT!A:C, 2, 0)</f>
        <v>Infraestrutura</v>
      </c>
      <c r="U57" s="9" t="n">
        <f aca="false">VLOOKUP(S57, ChatGPT!A:C, 3, 0)</f>
        <v>24</v>
      </c>
      <c r="V57" s="9" t="str">
        <f aca="false">IF(U57 &gt; 100, "Mais de 100 anos", IF(U57 &lt; 50, "Menos de 50 anos", "Empresa de 50 a 100 anos"))</f>
        <v>Menos de 50 anos</v>
      </c>
    </row>
    <row r="58" customFormat="false" ht="15.75" hidden="false" customHeight="false" outlineLevel="0" collapsed="false">
      <c r="A58" s="2" t="s">
        <v>134</v>
      </c>
      <c r="B58" s="3" t="n">
        <v>45317</v>
      </c>
      <c r="C58" s="4" t="n">
        <v>3.03</v>
      </c>
      <c r="D58" s="5" t="n">
        <v>-0.32</v>
      </c>
      <c r="E58" s="5" t="n">
        <v>-5.02</v>
      </c>
      <c r="F58" s="5" t="n">
        <v>-13.18</v>
      </c>
      <c r="G58" s="5" t="n">
        <v>-13.18</v>
      </c>
      <c r="H58" s="5" t="n">
        <v>37.73</v>
      </c>
      <c r="I58" s="5" t="n">
        <v>2.97</v>
      </c>
      <c r="J58" s="5" t="n">
        <v>3.06</v>
      </c>
      <c r="K58" s="5" t="s">
        <v>135</v>
      </c>
      <c r="L58" s="6" t="n">
        <f aca="false">D58/100</f>
        <v>-0.0032</v>
      </c>
      <c r="M58" s="6" t="n">
        <f aca="false">F58/100</f>
        <v>-0.1318</v>
      </c>
      <c r="N58" s="6" t="n">
        <f aca="false">H58/100</f>
        <v>0.3773</v>
      </c>
      <c r="O58" s="7" t="n">
        <f aca="false">C58/(1 + L58)</f>
        <v>3.03972712680578</v>
      </c>
      <c r="P58" s="8" t="n">
        <f aca="false">VLOOKUP(A58, Total_de_acoes!A:B, 2, 0)</f>
        <v>1814920980</v>
      </c>
      <c r="Q58" s="7" t="n">
        <f aca="false">(C58 - O58) * P58</f>
        <v>-17653966.5149279</v>
      </c>
      <c r="R58" s="9" t="str">
        <f aca="false">IF(Q58 &gt; 0, "Subiu", IF(Q58 = 0,"Ficou","Caiu"))</f>
        <v>Caiu</v>
      </c>
      <c r="S58" s="9" t="str">
        <f aca="false">VLOOKUP(A58, Ticker!A:B, 2, 0)</f>
        <v>Cogna</v>
      </c>
      <c r="T58" s="9" t="str">
        <f aca="false">VLOOKUP(S58, ChatGPT!A:C, 2, 0)</f>
        <v>Educação</v>
      </c>
      <c r="U58" s="9" t="n">
        <f aca="false">VLOOKUP(S58, ChatGPT!A:C, 3, 0)</f>
        <v>77</v>
      </c>
      <c r="V58" s="9" t="str">
        <f aca="false">IF(U58 &gt; 100, "Mais de 100 anos", IF(U58 &lt; 50, "Menos de 50 anos", "Empresa de 50 a 100 anos"))</f>
        <v>Empresa de 50 a 100 anos</v>
      </c>
    </row>
    <row r="59" customFormat="false" ht="15.75" hidden="false" customHeight="false" outlineLevel="0" collapsed="false">
      <c r="A59" s="10" t="s">
        <v>136</v>
      </c>
      <c r="B59" s="11" t="n">
        <v>45317</v>
      </c>
      <c r="C59" s="12" t="n">
        <v>26.12</v>
      </c>
      <c r="D59" s="13" t="n">
        <v>-0.41</v>
      </c>
      <c r="E59" s="13" t="n">
        <v>-1.25</v>
      </c>
      <c r="F59" s="13" t="n">
        <v>-1.43</v>
      </c>
      <c r="G59" s="13" t="n">
        <v>-1.43</v>
      </c>
      <c r="H59" s="13" t="n">
        <v>22.81</v>
      </c>
      <c r="I59" s="13" t="n">
        <v>26.09</v>
      </c>
      <c r="J59" s="13" t="n">
        <v>26.4</v>
      </c>
      <c r="K59" s="13" t="s">
        <v>137</v>
      </c>
      <c r="L59" s="6" t="n">
        <f aca="false">D59/100</f>
        <v>-0.0041</v>
      </c>
      <c r="M59" s="6" t="n">
        <f aca="false">F59/100</f>
        <v>-0.0143</v>
      </c>
      <c r="N59" s="6" t="n">
        <f aca="false">H59/100</f>
        <v>0.2281</v>
      </c>
      <c r="O59" s="7" t="n">
        <f aca="false">C59/(1 + L59)</f>
        <v>26.2275328848278</v>
      </c>
      <c r="P59" s="8" t="n">
        <f aca="false">VLOOKUP(A59, Total_de_acoes!A:B, 2, 0)</f>
        <v>395801044</v>
      </c>
      <c r="Q59" s="7" t="n">
        <f aca="false">(C59 - O59) * P59</f>
        <v>-42561628.0791727</v>
      </c>
      <c r="R59" s="9" t="str">
        <f aca="false">IF(Q59 &gt; 0, "Subiu", IF(Q59 = 0,"Ficou","Caiu"))</f>
        <v>Caiu</v>
      </c>
      <c r="S59" s="9" t="str">
        <f aca="false">VLOOKUP(A59, Ticker!A:B, 2, 0)</f>
        <v>Transmissão Paulista</v>
      </c>
      <c r="T59" s="9" t="str">
        <f aca="false">VLOOKUP(S59, ChatGPT!A:C, 2, 0)</f>
        <v>Energia</v>
      </c>
      <c r="U59" s="9" t="n">
        <f aca="false">VLOOKUP(S59, ChatGPT!A:C, 3, 0)</f>
        <v>22</v>
      </c>
      <c r="V59" s="9" t="str">
        <f aca="false">IF(U59 &gt; 100, "Mais de 100 anos", IF(U59 &lt; 50, "Menos de 50 anos", "Empresa de 50 a 100 anos"))</f>
        <v>Menos de 50 anos</v>
      </c>
    </row>
    <row r="60" customFormat="false" ht="15.75" hidden="false" customHeight="false" outlineLevel="0" collapsed="false">
      <c r="A60" s="2" t="s">
        <v>138</v>
      </c>
      <c r="B60" s="3" t="n">
        <v>45317</v>
      </c>
      <c r="C60" s="4" t="n">
        <v>41.04</v>
      </c>
      <c r="D60" s="5" t="n">
        <v>-0.46</v>
      </c>
      <c r="E60" s="5" t="n">
        <v>0.56</v>
      </c>
      <c r="F60" s="5" t="n">
        <v>-9.46</v>
      </c>
      <c r="G60" s="5" t="n">
        <v>-9.46</v>
      </c>
      <c r="H60" s="5" t="n">
        <v>13.41</v>
      </c>
      <c r="I60" s="5" t="n">
        <v>40.92</v>
      </c>
      <c r="J60" s="5" t="n">
        <v>41.59</v>
      </c>
      <c r="K60" s="5" t="s">
        <v>139</v>
      </c>
      <c r="L60" s="6" t="n">
        <f aca="false">D60/100</f>
        <v>-0.0046</v>
      </c>
      <c r="M60" s="6" t="n">
        <f aca="false">F60/100</f>
        <v>-0.0946</v>
      </c>
      <c r="N60" s="6" t="n">
        <f aca="false">H60/100</f>
        <v>0.1341</v>
      </c>
      <c r="O60" s="7" t="n">
        <f aca="false">C60/(1 + L60)</f>
        <v>41.2296564195298</v>
      </c>
      <c r="P60" s="8" t="n">
        <f aca="false">VLOOKUP(A60, Total_de_acoes!A:B, 2, 0)</f>
        <v>255236961</v>
      </c>
      <c r="Q60" s="7" t="n">
        <f aca="false">(C60 - O60) * P60</f>
        <v>-48407328.1549373</v>
      </c>
      <c r="R60" s="9" t="str">
        <f aca="false">IF(Q60 &gt; 0, "Subiu", IF(Q60 = 0,"Ficou","Caiu"))</f>
        <v>Caiu</v>
      </c>
      <c r="S60" s="9" t="str">
        <f aca="false">VLOOKUP(A60, Ticker!A:B, 2, 0)</f>
        <v>Engie</v>
      </c>
      <c r="T60" s="9" t="str">
        <f aca="false">VLOOKUP(S60, ChatGPT!A:C, 2, 0)</f>
        <v>Energia</v>
      </c>
      <c r="U60" s="9" t="n">
        <f aca="false">VLOOKUP(S60, ChatGPT!A:C, 3, 0)</f>
        <v>205</v>
      </c>
      <c r="V60" s="9" t="str">
        <f aca="false">IF(U60 &gt; 100, "Mais de 100 anos", IF(U60 &lt; 50, "Menos de 50 anos", "Empresa de 50 a 100 anos"))</f>
        <v>Mais de 100 anos</v>
      </c>
    </row>
    <row r="61" customFormat="false" ht="15.75" hidden="false" customHeight="false" outlineLevel="0" collapsed="false">
      <c r="A61" s="10" t="s">
        <v>140</v>
      </c>
      <c r="B61" s="11" t="n">
        <v>45317</v>
      </c>
      <c r="C61" s="12" t="n">
        <v>23.23</v>
      </c>
      <c r="D61" s="13" t="n">
        <v>-0.47</v>
      </c>
      <c r="E61" s="13" t="n">
        <v>2.43</v>
      </c>
      <c r="F61" s="13" t="n">
        <v>2.07</v>
      </c>
      <c r="G61" s="13" t="n">
        <v>2.07</v>
      </c>
      <c r="H61" s="13" t="n">
        <v>50.65</v>
      </c>
      <c r="I61" s="13" t="n">
        <v>22.97</v>
      </c>
      <c r="J61" s="13" t="n">
        <v>23.4</v>
      </c>
      <c r="K61" s="13" t="s">
        <v>141</v>
      </c>
      <c r="L61" s="6" t="n">
        <f aca="false">D61/100</f>
        <v>-0.0047</v>
      </c>
      <c r="M61" s="6" t="n">
        <f aca="false">F61/100</f>
        <v>0.0207</v>
      </c>
      <c r="N61" s="6" t="n">
        <f aca="false">H61/100</f>
        <v>0.5065</v>
      </c>
      <c r="O61" s="7" t="n">
        <f aca="false">C61/(1 + L61)</f>
        <v>23.3396965738973</v>
      </c>
      <c r="P61" s="8" t="n">
        <f aca="false">VLOOKUP(A61, Total_de_acoes!A:B, 2, 0)</f>
        <v>1114412532</v>
      </c>
      <c r="Q61" s="7" t="n">
        <f aca="false">(C61 - O61) * P61</f>
        <v>-122247236.668634</v>
      </c>
      <c r="R61" s="9" t="str">
        <f aca="false">IF(Q61 &gt; 0, "Subiu", IF(Q61 = 0,"Ficou","Caiu"))</f>
        <v>Caiu</v>
      </c>
      <c r="S61" s="9" t="str">
        <f aca="false">VLOOKUP(A61, Ticker!A:B, 2, 0)</f>
        <v>Vibra Energia</v>
      </c>
      <c r="T61" s="9" t="str">
        <f aca="false">VLOOKUP(S61, ChatGPT!A:C, 2, 0)</f>
        <v>Energia</v>
      </c>
      <c r="U61" s="9" t="n">
        <f aca="false">VLOOKUP(S61, ChatGPT!A:C, 3, 0)</f>
        <v>3</v>
      </c>
      <c r="V61" s="9" t="str">
        <f aca="false">IF(U61 &gt; 100, "Mais de 100 anos", IF(U61 &lt; 50, "Menos de 50 anos", "Empresa de 50 a 100 anos"))</f>
        <v>Menos de 50 anos</v>
      </c>
    </row>
    <row r="62" customFormat="false" ht="15.75" hidden="false" customHeight="false" outlineLevel="0" collapsed="false">
      <c r="A62" s="2" t="s">
        <v>142</v>
      </c>
      <c r="B62" s="3" t="n">
        <v>45317</v>
      </c>
      <c r="C62" s="4" t="n">
        <v>40.65</v>
      </c>
      <c r="D62" s="5" t="n">
        <v>-0.65</v>
      </c>
      <c r="E62" s="5" t="n">
        <v>5.45</v>
      </c>
      <c r="F62" s="5" t="n">
        <v>-8.24</v>
      </c>
      <c r="G62" s="5" t="n">
        <v>-8.24</v>
      </c>
      <c r="H62" s="5" t="n">
        <v>73.5</v>
      </c>
      <c r="I62" s="5" t="n">
        <v>40.09</v>
      </c>
      <c r="J62" s="5" t="n">
        <v>41.4</v>
      </c>
      <c r="K62" s="5" t="s">
        <v>143</v>
      </c>
      <c r="L62" s="6" t="n">
        <f aca="false">D62/100</f>
        <v>-0.0065</v>
      </c>
      <c r="M62" s="6" t="n">
        <f aca="false">F62/100</f>
        <v>-0.0824</v>
      </c>
      <c r="N62" s="6" t="n">
        <f aca="false">H62/100</f>
        <v>0.735</v>
      </c>
      <c r="O62" s="7" t="n">
        <f aca="false">C62/(1 + L62)</f>
        <v>40.9159536990438</v>
      </c>
      <c r="P62" s="8" t="n">
        <f aca="false">VLOOKUP(A62, Total_de_acoes!A:B, 2, 0)</f>
        <v>81838843</v>
      </c>
      <c r="Q62" s="7" t="n">
        <f aca="false">(C62 - O62) * P62</f>
        <v>-21765343.0213135</v>
      </c>
      <c r="R62" s="9" t="str">
        <f aca="false">IF(Q62 &gt; 0, "Subiu", IF(Q62 = 0,"Ficou","Caiu"))</f>
        <v>Caiu</v>
      </c>
      <c r="S62" s="9" t="str">
        <f aca="false">VLOOKUP(A62, Ticker!A:B, 2, 0)</f>
        <v>IRB Brasil RE</v>
      </c>
      <c r="T62" s="9" t="str">
        <f aca="false">VLOOKUP(S62, ChatGPT!A:C, 2, 0)</f>
        <v>Seguros</v>
      </c>
      <c r="U62" s="9" t="n">
        <f aca="false">VLOOKUP(S62, ChatGPT!A:C, 3, 0)</f>
        <v>83</v>
      </c>
      <c r="V62" s="9" t="str">
        <f aca="false">IF(U62 &gt; 100, "Mais de 100 anos", IF(U62 &lt; 50, "Menos de 50 anos", "Empresa de 50 a 100 anos"))</f>
        <v>Empresa de 50 a 100 anos</v>
      </c>
    </row>
    <row r="63" customFormat="false" ht="15.75" hidden="false" customHeight="false" outlineLevel="0" collapsed="false">
      <c r="A63" s="10" t="s">
        <v>144</v>
      </c>
      <c r="B63" s="11" t="n">
        <v>45317</v>
      </c>
      <c r="C63" s="12" t="n">
        <v>40.86</v>
      </c>
      <c r="D63" s="13" t="n">
        <v>-0.65</v>
      </c>
      <c r="E63" s="13" t="n">
        <v>-2.04</v>
      </c>
      <c r="F63" s="13" t="n">
        <v>-3.7</v>
      </c>
      <c r="G63" s="13" t="n">
        <v>-3.7</v>
      </c>
      <c r="H63" s="13" t="n">
        <v>-3.64</v>
      </c>
      <c r="I63" s="13" t="n">
        <v>40.86</v>
      </c>
      <c r="J63" s="13" t="n">
        <v>41.44</v>
      </c>
      <c r="K63" s="13" t="s">
        <v>145</v>
      </c>
      <c r="L63" s="6" t="n">
        <f aca="false">D63/100</f>
        <v>-0.0065</v>
      </c>
      <c r="M63" s="6" t="n">
        <f aca="false">F63/100</f>
        <v>-0.037</v>
      </c>
      <c r="N63" s="6" t="n">
        <f aca="false">H63/100</f>
        <v>-0.0364</v>
      </c>
      <c r="O63" s="7" t="n">
        <f aca="false">C63/(1 + L63)</f>
        <v>41.1273276295924</v>
      </c>
      <c r="P63" s="8" t="n">
        <f aca="false">VLOOKUP(A63, Total_de_acoes!A:B, 2, 0)</f>
        <v>1980568384</v>
      </c>
      <c r="Q63" s="7" t="n">
        <f aca="false">(C63 - O63) * P63</f>
        <v>-529460651.340274</v>
      </c>
      <c r="R63" s="9" t="str">
        <f aca="false">IF(Q63 &gt; 0, "Subiu", IF(Q63 = 0,"Ficou","Caiu"))</f>
        <v>Caiu</v>
      </c>
      <c r="S63" s="9" t="str">
        <f aca="false">VLOOKUP(A63, Ticker!A:B, 2, 0)</f>
        <v>Eletrobras</v>
      </c>
      <c r="T63" s="9" t="str">
        <f aca="false">VLOOKUP(S63, ChatGPT!A:C, 2, 0)</f>
        <v>Energia</v>
      </c>
      <c r="U63" s="9" t="n">
        <f aca="false">VLOOKUP(S63, ChatGPT!A:C, 3, 0)</f>
        <v>59</v>
      </c>
      <c r="V63" s="9" t="str">
        <f aca="false">IF(U63 &gt; 100, "Mais de 100 anos", IF(U63 &lt; 50, "Menos de 50 anos", "Empresa de 50 a 100 anos"))</f>
        <v>Empresa de 50 a 100 anos</v>
      </c>
    </row>
    <row r="64" customFormat="false" ht="15.75" hidden="false" customHeight="false" outlineLevel="0" collapsed="false">
      <c r="A64" s="2" t="s">
        <v>146</v>
      </c>
      <c r="B64" s="3" t="n">
        <v>45317</v>
      </c>
      <c r="C64" s="4" t="n">
        <v>3.4</v>
      </c>
      <c r="D64" s="5" t="n">
        <v>-0.87</v>
      </c>
      <c r="E64" s="5" t="n">
        <v>-4.23</v>
      </c>
      <c r="F64" s="5" t="n">
        <v>-13.92</v>
      </c>
      <c r="G64" s="5" t="n">
        <v>-13.92</v>
      </c>
      <c r="H64" s="5" t="n">
        <v>-46.63</v>
      </c>
      <c r="I64" s="5" t="n">
        <v>3.35</v>
      </c>
      <c r="J64" s="5" t="n">
        <v>3.47</v>
      </c>
      <c r="K64" s="5" t="s">
        <v>147</v>
      </c>
      <c r="L64" s="6" t="n">
        <f aca="false">D64/100</f>
        <v>-0.0087</v>
      </c>
      <c r="M64" s="6" t="n">
        <f aca="false">F64/100</f>
        <v>-0.1392</v>
      </c>
      <c r="N64" s="6" t="n">
        <f aca="false">H64/100</f>
        <v>-0.4663</v>
      </c>
      <c r="O64" s="7" t="n">
        <f aca="false">C64/(1 + L64)</f>
        <v>3.42983960455967</v>
      </c>
      <c r="P64" s="8" t="n">
        <f aca="false">VLOOKUP(A64, Total_de_acoes!A:B, 2, 0)</f>
        <v>309729428</v>
      </c>
      <c r="Q64" s="7" t="n">
        <f aca="false">(C64 - O64) * P64</f>
        <v>-9242203.65201259</v>
      </c>
      <c r="R64" s="9" t="str">
        <f aca="false">IF(Q64 &gt; 0, "Subiu", IF(Q64 = 0,"Ficou","Caiu"))</f>
        <v>Caiu</v>
      </c>
      <c r="S64" s="9" t="str">
        <f aca="false">VLOOKUP(A64, Ticker!A:B, 2, 0)</f>
        <v>Petz</v>
      </c>
      <c r="T64" s="9" t="str">
        <f aca="false">VLOOKUP(S64, ChatGPT!A:C, 2, 0)</f>
        <v>Varejo</v>
      </c>
      <c r="U64" s="9" t="n">
        <f aca="false">VLOOKUP(S64, ChatGPT!A:C, 3, 0)</f>
        <v>17</v>
      </c>
      <c r="V64" s="9" t="str">
        <f aca="false">IF(U64 &gt; 100, "Mais de 100 anos", IF(U64 &lt; 50, "Menos de 50 anos", "Empresa de 50 a 100 anos"))</f>
        <v>Menos de 50 anos</v>
      </c>
    </row>
    <row r="65" customFormat="false" ht="15.75" hidden="false" customHeight="false" outlineLevel="0" collapsed="false">
      <c r="A65" s="10" t="s">
        <v>148</v>
      </c>
      <c r="B65" s="11" t="n">
        <v>45317</v>
      </c>
      <c r="C65" s="12" t="n">
        <v>15.91</v>
      </c>
      <c r="D65" s="13" t="n">
        <v>-0.93</v>
      </c>
      <c r="E65" s="13" t="n">
        <v>-2.39</v>
      </c>
      <c r="F65" s="13" t="n">
        <v>-14.92</v>
      </c>
      <c r="G65" s="13" t="n">
        <v>-14.92</v>
      </c>
      <c r="H65" s="13" t="n">
        <v>8.93</v>
      </c>
      <c r="I65" s="13" t="n">
        <v>15.85</v>
      </c>
      <c r="J65" s="13" t="n">
        <v>16.31</v>
      </c>
      <c r="K65" s="13" t="s">
        <v>149</v>
      </c>
      <c r="L65" s="6" t="n">
        <f aca="false">D65/100</f>
        <v>-0.0093</v>
      </c>
      <c r="M65" s="6" t="n">
        <f aca="false">F65/100</f>
        <v>-0.1492</v>
      </c>
      <c r="N65" s="6" t="n">
        <f aca="false">H65/100</f>
        <v>0.0893</v>
      </c>
      <c r="O65" s="7" t="n">
        <f aca="false">C65/(1 + L65)</f>
        <v>16.0593519733522</v>
      </c>
      <c r="P65" s="8" t="n">
        <f aca="false">VLOOKUP(A65, Total_de_acoes!A:B, 2, 0)</f>
        <v>91514307</v>
      </c>
      <c r="Q65" s="7" t="n">
        <f aca="false">(C65 - O65) * P65</f>
        <v>-13667842.3404068</v>
      </c>
      <c r="R65" s="9" t="str">
        <f aca="false">IF(Q65 &gt; 0, "Subiu", IF(Q65 = 0,"Ficou","Caiu"))</f>
        <v>Caiu</v>
      </c>
      <c r="S65" s="9" t="str">
        <f aca="false">VLOOKUP(A65, Ticker!A:B, 2, 0)</f>
        <v>EZTEC</v>
      </c>
      <c r="T65" s="9" t="str">
        <f aca="false">VLOOKUP(S65, ChatGPT!A:C, 2, 0)</f>
        <v>Construção Civil</v>
      </c>
      <c r="U65" s="9" t="n">
        <f aca="false">VLOOKUP(S65, ChatGPT!A:C, 3, 0)</f>
        <v>43</v>
      </c>
      <c r="V65" s="9" t="str">
        <f aca="false">IF(U65 &gt; 100, "Mais de 100 anos", IF(U65 &lt; 50, "Menos de 50 anos", "Empresa de 50 a 100 anos"))</f>
        <v>Menos de 50 anos</v>
      </c>
    </row>
    <row r="66" customFormat="false" ht="15.75" hidden="false" customHeight="false" outlineLevel="0" collapsed="false">
      <c r="A66" s="2" t="s">
        <v>150</v>
      </c>
      <c r="B66" s="3" t="n">
        <v>45317</v>
      </c>
      <c r="C66" s="4" t="n">
        <v>16.49</v>
      </c>
      <c r="D66" s="5" t="n">
        <v>-1.07</v>
      </c>
      <c r="E66" s="5" t="n">
        <v>1.04</v>
      </c>
      <c r="F66" s="5" t="n">
        <v>-8.59</v>
      </c>
      <c r="G66" s="5" t="n">
        <v>-8.59</v>
      </c>
      <c r="H66" s="5" t="n">
        <v>17.16</v>
      </c>
      <c r="I66" s="5" t="n">
        <v>16.4</v>
      </c>
      <c r="J66" s="5" t="n">
        <v>16.71</v>
      </c>
      <c r="K66" s="5" t="s">
        <v>93</v>
      </c>
      <c r="L66" s="6" t="n">
        <f aca="false">D66/100</f>
        <v>-0.0107</v>
      </c>
      <c r="M66" s="6" t="n">
        <f aca="false">F66/100</f>
        <v>-0.0859</v>
      </c>
      <c r="N66" s="6" t="n">
        <f aca="false">H66/100</f>
        <v>0.1716</v>
      </c>
      <c r="O66" s="7" t="n">
        <f aca="false">C66/(1 + L66)</f>
        <v>16.6683513595472</v>
      </c>
      <c r="P66" s="8" t="n">
        <f aca="false">VLOOKUP(A66, Total_de_acoes!A:B, 2, 0)</f>
        <v>240822651</v>
      </c>
      <c r="Q66" s="7" t="n">
        <f aca="false">(C66 - O66) * P66</f>
        <v>-42951047.2155998</v>
      </c>
      <c r="R66" s="9" t="str">
        <f aca="false">IF(Q66 &gt; 0, "Subiu", IF(Q66 = 0,"Ficou","Caiu"))</f>
        <v>Caiu</v>
      </c>
      <c r="S66" s="9" t="str">
        <f aca="false">VLOOKUP(A66, Ticker!A:B, 2, 0)</f>
        <v>Fleury</v>
      </c>
      <c r="T66" s="9" t="str">
        <f aca="false">VLOOKUP(S66, ChatGPT!A:C, 2, 0)</f>
        <v>Saúde</v>
      </c>
      <c r="U66" s="9" t="n">
        <f aca="false">VLOOKUP(S66, ChatGPT!A:C, 3, 0)</f>
        <v>94</v>
      </c>
      <c r="V66" s="9" t="str">
        <f aca="false">IF(U66 &gt; 100, "Mais de 100 anos", IF(U66 &lt; 50, "Menos de 50 anos", "Empresa de 50 a 100 anos"))</f>
        <v>Empresa de 50 a 100 anos</v>
      </c>
    </row>
    <row r="67" customFormat="false" ht="15.75" hidden="false" customHeight="false" outlineLevel="0" collapsed="false">
      <c r="A67" s="10" t="s">
        <v>151</v>
      </c>
      <c r="B67" s="11" t="n">
        <v>45317</v>
      </c>
      <c r="C67" s="12" t="n">
        <v>6.95</v>
      </c>
      <c r="D67" s="13" t="n">
        <v>-1.27</v>
      </c>
      <c r="E67" s="13" t="n">
        <v>-0.43</v>
      </c>
      <c r="F67" s="13" t="n">
        <v>-6.71</v>
      </c>
      <c r="G67" s="13" t="n">
        <v>-6.71</v>
      </c>
      <c r="H67" s="13" t="n">
        <v>-30.01</v>
      </c>
      <c r="I67" s="13" t="n">
        <v>6.87</v>
      </c>
      <c r="J67" s="13" t="n">
        <v>7.14</v>
      </c>
      <c r="K67" s="13" t="s">
        <v>152</v>
      </c>
      <c r="L67" s="6" t="n">
        <f aca="false">D67/100</f>
        <v>-0.0127</v>
      </c>
      <c r="M67" s="6" t="n">
        <f aca="false">F67/100</f>
        <v>-0.0671</v>
      </c>
      <c r="N67" s="6" t="n">
        <f aca="false">H67/100</f>
        <v>-0.3001</v>
      </c>
      <c r="O67" s="7" t="n">
        <f aca="false">C67/(1 + L67)</f>
        <v>7.03940038488808</v>
      </c>
      <c r="P67" s="8" t="n">
        <f aca="false">VLOOKUP(A67, Total_de_acoes!A:B, 2, 0)</f>
        <v>496029967</v>
      </c>
      <c r="Q67" s="7" t="n">
        <f aca="false">(C67 - O67) * P67</f>
        <v>-44345269.9658212</v>
      </c>
      <c r="R67" s="9" t="str">
        <f aca="false">IF(Q67 &gt; 0, "Subiu", IF(Q67 = 0,"Ficou","Caiu"))</f>
        <v>Caiu</v>
      </c>
      <c r="S67" s="9" t="str">
        <f aca="false">VLOOKUP(A67, Ticker!A:B, 2, 0)</f>
        <v>Grupo Soma</v>
      </c>
      <c r="T67" s="9" t="str">
        <f aca="false">VLOOKUP(S67, ChatGPT!A:C, 2, 0)</f>
        <v>Têxtil</v>
      </c>
      <c r="U67" s="9" t="n">
        <f aca="false">VLOOKUP(S67, ChatGPT!A:C, 3, 0)</f>
        <v>56</v>
      </c>
      <c r="V67" s="9" t="str">
        <f aca="false">IF(U67 &gt; 100, "Mais de 100 anos", IF(U67 &lt; 50, "Menos de 50 anos", "Empresa de 50 a 100 anos"))</f>
        <v>Empresa de 50 a 100 anos</v>
      </c>
    </row>
    <row r="68" customFormat="false" ht="15.75" hidden="false" customHeight="false" outlineLevel="0" collapsed="false">
      <c r="A68" s="2" t="s">
        <v>153</v>
      </c>
      <c r="B68" s="3" t="n">
        <v>45317</v>
      </c>
      <c r="C68" s="4" t="n">
        <v>8.67</v>
      </c>
      <c r="D68" s="5" t="n">
        <v>-1.36</v>
      </c>
      <c r="E68" s="5" t="n">
        <v>4.08</v>
      </c>
      <c r="F68" s="5" t="n">
        <v>-14.33</v>
      </c>
      <c r="G68" s="5" t="n">
        <v>-14.33</v>
      </c>
      <c r="H68" s="5" t="n">
        <v>-34.52</v>
      </c>
      <c r="I68" s="5" t="n">
        <v>8.62</v>
      </c>
      <c r="J68" s="5" t="n">
        <v>8.8</v>
      </c>
      <c r="K68" s="5" t="s">
        <v>154</v>
      </c>
      <c r="L68" s="6" t="n">
        <f aca="false">D68/100</f>
        <v>-0.0136</v>
      </c>
      <c r="M68" s="6" t="n">
        <f aca="false">F68/100</f>
        <v>-0.1433</v>
      </c>
      <c r="N68" s="6" t="n">
        <f aca="false">H68/100</f>
        <v>-0.3452</v>
      </c>
      <c r="O68" s="7" t="n">
        <f aca="false">C68/(1 + L68)</f>
        <v>8.78953771289538</v>
      </c>
      <c r="P68" s="8" t="n">
        <f aca="false">VLOOKUP(A68, Total_de_acoes!A:B, 2, 0)</f>
        <v>176733968</v>
      </c>
      <c r="Q68" s="7" t="n">
        <f aca="false">(C68 - O68) * P68</f>
        <v>-21126374.3256449</v>
      </c>
      <c r="R68" s="9" t="str">
        <f aca="false">IF(Q68 &gt; 0, "Subiu", IF(Q68 = 0,"Ficou","Caiu"))</f>
        <v>Caiu</v>
      </c>
      <c r="S68" s="9" t="str">
        <f aca="false">VLOOKUP(A68, Ticker!A:B, 2, 0)</f>
        <v>Alpargatas</v>
      </c>
      <c r="T68" s="9" t="str">
        <f aca="false">VLOOKUP(S68, ChatGPT!A:C, 2, 0)</f>
        <v>Calçados</v>
      </c>
      <c r="U68" s="9" t="n">
        <f aca="false">VLOOKUP(S68, ChatGPT!A:C, 3, 0)</f>
        <v>113</v>
      </c>
      <c r="V68" s="9" t="str">
        <f aca="false">IF(U68 &gt; 100, "Mais de 100 anos", IF(U68 &lt; 50, "Menos de 50 anos", "Empresa de 50 a 100 anos"))</f>
        <v>Mais de 100 anos</v>
      </c>
    </row>
    <row r="69" customFormat="false" ht="15.75" hidden="false" customHeight="false" outlineLevel="0" collapsed="false">
      <c r="A69" s="10" t="s">
        <v>155</v>
      </c>
      <c r="B69" s="11" t="n">
        <v>45317</v>
      </c>
      <c r="C69" s="12" t="n">
        <v>22.84</v>
      </c>
      <c r="D69" s="13" t="n">
        <v>-1.38</v>
      </c>
      <c r="E69" s="13" t="n">
        <v>2.38</v>
      </c>
      <c r="F69" s="13" t="n">
        <v>-5.15</v>
      </c>
      <c r="G69" s="13" t="n">
        <v>-5.15</v>
      </c>
      <c r="H69" s="13" t="n">
        <v>60.09</v>
      </c>
      <c r="I69" s="13" t="n">
        <v>22.62</v>
      </c>
      <c r="J69" s="13" t="n">
        <v>23.34</v>
      </c>
      <c r="K69" s="13" t="s">
        <v>156</v>
      </c>
      <c r="L69" s="6" t="n">
        <f aca="false">D69/100</f>
        <v>-0.0138</v>
      </c>
      <c r="M69" s="6" t="n">
        <f aca="false">F69/100</f>
        <v>-0.0515</v>
      </c>
      <c r="N69" s="6" t="n">
        <f aca="false">H69/100</f>
        <v>0.6009</v>
      </c>
      <c r="O69" s="7" t="n">
        <f aca="false">C69/(1 + L69)</f>
        <v>23.1596025147029</v>
      </c>
      <c r="P69" s="8" t="n">
        <f aca="false">VLOOKUP(A69, Total_de_acoes!A:B, 2, 0)</f>
        <v>265784616</v>
      </c>
      <c r="Q69" s="7" t="n">
        <f aca="false">(C69 - O69) * P69</f>
        <v>-84945431.6429448</v>
      </c>
      <c r="R69" s="9" t="str">
        <f aca="false">IF(Q69 &gt; 0, "Subiu", IF(Q69 = 0,"Ficou","Caiu"))</f>
        <v>Caiu</v>
      </c>
      <c r="S69" s="9" t="str">
        <f aca="false">VLOOKUP(A69, Ticker!A:B, 2, 0)</f>
        <v>Cyrela</v>
      </c>
      <c r="T69" s="9" t="str">
        <f aca="false">VLOOKUP(S69, ChatGPT!A:C, 2, 0)</f>
        <v>Construção Civil</v>
      </c>
      <c r="U69" s="9" t="n">
        <f aca="false">VLOOKUP(S69, ChatGPT!A:C, 3, 0)</f>
        <v>58</v>
      </c>
      <c r="V69" s="9" t="str">
        <f aca="false">IF(U69 &gt; 100, "Mais de 100 anos", IF(U69 &lt; 50, "Menos de 50 anos", "Empresa de 50 a 100 anos"))</f>
        <v>Empresa de 50 a 100 anos</v>
      </c>
    </row>
    <row r="70" customFormat="false" ht="15.75" hidden="false" customHeight="false" outlineLevel="0" collapsed="false">
      <c r="A70" s="2" t="s">
        <v>157</v>
      </c>
      <c r="B70" s="3" t="n">
        <v>45317</v>
      </c>
      <c r="C70" s="4" t="n">
        <v>22.4</v>
      </c>
      <c r="D70" s="5" t="n">
        <v>-1.4</v>
      </c>
      <c r="E70" s="5" t="n">
        <v>5.02</v>
      </c>
      <c r="F70" s="5" t="n">
        <v>0.04</v>
      </c>
      <c r="G70" s="5" t="n">
        <v>0.04</v>
      </c>
      <c r="H70" s="5" t="n">
        <v>34.29</v>
      </c>
      <c r="I70" s="5" t="n">
        <v>22.26</v>
      </c>
      <c r="J70" s="5" t="n">
        <v>22.92</v>
      </c>
      <c r="K70" s="5" t="s">
        <v>158</v>
      </c>
      <c r="L70" s="6" t="n">
        <f aca="false">D70/100</f>
        <v>-0.014</v>
      </c>
      <c r="M70" s="6" t="n">
        <f aca="false">F70/100</f>
        <v>0.0004</v>
      </c>
      <c r="N70" s="6" t="n">
        <f aca="false">H70/100</f>
        <v>0.3429</v>
      </c>
      <c r="O70" s="7" t="n">
        <f aca="false">C70/(1 + L70)</f>
        <v>22.7180527383367</v>
      </c>
      <c r="P70" s="8" t="n">
        <f aca="false">VLOOKUP(A70, Total_de_acoes!A:B, 2, 0)</f>
        <v>734632705</v>
      </c>
      <c r="Q70" s="7" t="n">
        <f aca="false">(C70 - O70) * P70</f>
        <v>-233651943.496958</v>
      </c>
      <c r="R70" s="9" t="str">
        <f aca="false">IF(Q70 &gt; 0, "Subiu", IF(Q70 = 0,"Ficou","Caiu"))</f>
        <v>Caiu</v>
      </c>
      <c r="S70" s="9" t="str">
        <f aca="false">VLOOKUP(A70, Ticker!A:B, 2, 0)</f>
        <v>Embraer</v>
      </c>
      <c r="T70" s="9" t="str">
        <f aca="false">VLOOKUP(S70, ChatGPT!A:C, 2, 0)</f>
        <v>Aeroespacial</v>
      </c>
      <c r="U70" s="9" t="n">
        <f aca="false">VLOOKUP(S70, ChatGPT!A:C, 3, 0)</f>
        <v>53</v>
      </c>
      <c r="V70" s="9" t="str">
        <f aca="false">IF(U70 &gt; 100, "Mais de 100 anos", IF(U70 &lt; 50, "Menos de 50 anos", "Empresa de 50 a 100 anos"))</f>
        <v>Empresa de 50 a 100 anos</v>
      </c>
    </row>
    <row r="71" customFormat="false" ht="15.75" hidden="false" customHeight="false" outlineLevel="0" collapsed="false">
      <c r="A71" s="10" t="s">
        <v>159</v>
      </c>
      <c r="B71" s="11" t="n">
        <v>45317</v>
      </c>
      <c r="C71" s="12" t="n">
        <v>15.97</v>
      </c>
      <c r="D71" s="13" t="n">
        <v>-1.41</v>
      </c>
      <c r="E71" s="13" t="n">
        <v>-7.37</v>
      </c>
      <c r="F71" s="13" t="n">
        <v>-5.45</v>
      </c>
      <c r="G71" s="13" t="n">
        <v>-5.45</v>
      </c>
      <c r="H71" s="13" t="n">
        <v>23.51</v>
      </c>
      <c r="I71" s="13" t="n">
        <v>15.84</v>
      </c>
      <c r="J71" s="13" t="n">
        <v>16.43</v>
      </c>
      <c r="K71" s="13" t="s">
        <v>160</v>
      </c>
      <c r="L71" s="6" t="n">
        <f aca="false">D71/100</f>
        <v>-0.0141</v>
      </c>
      <c r="M71" s="6" t="n">
        <f aca="false">F71/100</f>
        <v>-0.0545</v>
      </c>
      <c r="N71" s="6" t="n">
        <f aca="false">H71/100</f>
        <v>0.2351</v>
      </c>
      <c r="O71" s="7" t="n">
        <f aca="false">C71/(1 + L71)</f>
        <v>16.1983974033878</v>
      </c>
      <c r="P71" s="8" t="n">
        <f aca="false">VLOOKUP(A71, Total_de_acoes!A:B, 2, 0)</f>
        <v>846244302</v>
      </c>
      <c r="Q71" s="7" t="n">
        <f aca="false">(C71 - O71) * P71</f>
        <v>-193280001.208495</v>
      </c>
      <c r="R71" s="9" t="str">
        <f aca="false">IF(Q71 &gt; 0, "Subiu", IF(Q71 = 0,"Ficou","Caiu"))</f>
        <v>Caiu</v>
      </c>
      <c r="S71" s="9" t="str">
        <f aca="false">VLOOKUP(A71, Ticker!A:B, 2, 0)</f>
        <v>Natura</v>
      </c>
      <c r="T71" s="9" t="str">
        <f aca="false">VLOOKUP(S71, ChatGPT!A:C, 2, 0)</f>
        <v>Cosméticos</v>
      </c>
      <c r="U71" s="9" t="n">
        <f aca="false">VLOOKUP(S71, ChatGPT!A:C, 3, 0)</f>
        <v>54</v>
      </c>
      <c r="V71" s="9" t="str">
        <f aca="false">IF(U71 &gt; 100, "Mais de 100 anos", IF(U71 &lt; 50, "Menos de 50 anos", "Empresa de 50 a 100 anos"))</f>
        <v>Empresa de 50 a 100 anos</v>
      </c>
    </row>
    <row r="72" customFormat="false" ht="15.75" hidden="false" customHeight="false" outlineLevel="0" collapsed="false">
      <c r="A72" s="2" t="s">
        <v>161</v>
      </c>
      <c r="B72" s="3" t="n">
        <v>45317</v>
      </c>
      <c r="C72" s="4" t="n">
        <v>13.8</v>
      </c>
      <c r="D72" s="5" t="n">
        <v>-1.42</v>
      </c>
      <c r="E72" s="5" t="n">
        <v>-3.5</v>
      </c>
      <c r="F72" s="5" t="n">
        <v>2</v>
      </c>
      <c r="G72" s="5" t="n">
        <v>2</v>
      </c>
      <c r="H72" s="5" t="n">
        <v>-34.02</v>
      </c>
      <c r="I72" s="5" t="n">
        <v>13.63</v>
      </c>
      <c r="J72" s="5" t="n">
        <v>14</v>
      </c>
      <c r="K72" s="5" t="s">
        <v>162</v>
      </c>
      <c r="L72" s="6" t="n">
        <f aca="false">D72/100</f>
        <v>-0.0142</v>
      </c>
      <c r="M72" s="6" t="n">
        <f aca="false">F72/100</f>
        <v>0.02</v>
      </c>
      <c r="N72" s="6" t="n">
        <f aca="false">H72/100</f>
        <v>-0.3402</v>
      </c>
      <c r="O72" s="7" t="n">
        <f aca="false">C72/(1 + L72)</f>
        <v>13.9987827145466</v>
      </c>
      <c r="P72" s="8" t="n">
        <f aca="false">VLOOKUP(A72, Total_de_acoes!A:B, 2, 0)</f>
        <v>1349217892</v>
      </c>
      <c r="Q72" s="7" t="n">
        <f aca="false">(C72 - O72) * P72</f>
        <v>-268201195.086548</v>
      </c>
      <c r="R72" s="9" t="str">
        <f aca="false">IF(Q72 &gt; 0, "Subiu", IF(Q72 = 0,"Ficou","Caiu"))</f>
        <v>Caiu</v>
      </c>
      <c r="S72" s="9" t="str">
        <f aca="false">VLOOKUP(A72, Ticker!A:B, 2, 0)</f>
        <v>Assaí</v>
      </c>
      <c r="T72" s="9" t="str">
        <f aca="false">VLOOKUP(S72, ChatGPT!A:C, 2, 0)</f>
        <v>Varejo</v>
      </c>
      <c r="U72" s="9" t="n">
        <f aca="false">VLOOKUP(S72, ChatGPT!A:C, 3, 0)</f>
        <v>50</v>
      </c>
      <c r="V72" s="9" t="str">
        <f aca="false">IF(U72 &gt; 100, "Mais de 100 anos", IF(U72 &lt; 50, "Menos de 50 anos", "Empresa de 50 a 100 anos"))</f>
        <v>Empresa de 50 a 100 anos</v>
      </c>
    </row>
    <row r="73" customFormat="false" ht="15.75" hidden="false" customHeight="false" outlineLevel="0" collapsed="false">
      <c r="A73" s="10" t="s">
        <v>163</v>
      </c>
      <c r="B73" s="11" t="n">
        <v>45317</v>
      </c>
      <c r="C73" s="12" t="n">
        <v>13.22</v>
      </c>
      <c r="D73" s="13" t="n">
        <v>-1.56</v>
      </c>
      <c r="E73" s="13" t="n">
        <v>-4.13</v>
      </c>
      <c r="F73" s="13" t="n">
        <v>-8.58</v>
      </c>
      <c r="G73" s="13" t="n">
        <v>-8.58</v>
      </c>
      <c r="H73" s="13" t="n">
        <v>3.88</v>
      </c>
      <c r="I73" s="13" t="n">
        <v>13.18</v>
      </c>
      <c r="J73" s="13" t="n">
        <v>13.42</v>
      </c>
      <c r="K73" s="13" t="s">
        <v>164</v>
      </c>
      <c r="L73" s="6" t="n">
        <f aca="false">D73/100</f>
        <v>-0.0156</v>
      </c>
      <c r="M73" s="6" t="n">
        <f aca="false">F73/100</f>
        <v>-0.0858</v>
      </c>
      <c r="N73" s="6" t="n">
        <f aca="false">H73/100</f>
        <v>0.0388</v>
      </c>
      <c r="O73" s="7" t="n">
        <f aca="false">C73/(1 + L73)</f>
        <v>13.4295002031694</v>
      </c>
      <c r="P73" s="8" t="n">
        <f aca="false">VLOOKUP(A73, Total_de_acoes!A:B, 2, 0)</f>
        <v>5602790110</v>
      </c>
      <c r="Q73" s="7" t="n">
        <f aca="false">(C73 - O73) * P73</f>
        <v>-1173785666.36074</v>
      </c>
      <c r="R73" s="9" t="str">
        <f aca="false">IF(Q73 &gt; 0, "Subiu", IF(Q73 = 0,"Ficou","Caiu"))</f>
        <v>Caiu</v>
      </c>
      <c r="S73" s="9" t="str">
        <f aca="false">VLOOKUP(A73, Ticker!A:B, 2, 0)</f>
        <v>B3</v>
      </c>
      <c r="T73" s="9" t="str">
        <f aca="false">VLOOKUP(S73, ChatGPT!A:C, 2, 0)</f>
        <v>Serviços Financeiros</v>
      </c>
      <c r="U73" s="9" t="n">
        <f aca="false">VLOOKUP(S73, ChatGPT!A:C, 3, 0)</f>
        <v>3</v>
      </c>
      <c r="V73" s="9" t="str">
        <f aca="false">IF(U73 &gt; 100, "Mais de 100 anos", IF(U73 &lt; 50, "Menos de 50 anos", "Empresa de 50 a 100 anos"))</f>
        <v>Menos de 50 anos</v>
      </c>
    </row>
    <row r="74" customFormat="false" ht="15.75" hidden="false" customHeight="false" outlineLevel="0" collapsed="false">
      <c r="A74" s="2" t="s">
        <v>165</v>
      </c>
      <c r="B74" s="3" t="n">
        <v>45317</v>
      </c>
      <c r="C74" s="4" t="n">
        <v>31.08</v>
      </c>
      <c r="D74" s="5" t="n">
        <v>-1.61</v>
      </c>
      <c r="E74" s="5" t="n">
        <v>-5.27</v>
      </c>
      <c r="F74" s="5" t="n">
        <v>-13.06</v>
      </c>
      <c r="G74" s="5" t="n">
        <v>-13.06</v>
      </c>
      <c r="H74" s="5" t="n">
        <v>-27.52</v>
      </c>
      <c r="I74" s="5" t="n">
        <v>30.91</v>
      </c>
      <c r="J74" s="5" t="n">
        <v>31.72</v>
      </c>
      <c r="K74" s="5" t="s">
        <v>166</v>
      </c>
      <c r="L74" s="6" t="n">
        <f aca="false">D74/100</f>
        <v>-0.0161</v>
      </c>
      <c r="M74" s="6" t="n">
        <f aca="false">F74/100</f>
        <v>-0.1306</v>
      </c>
      <c r="N74" s="6" t="n">
        <f aca="false">H74/100</f>
        <v>-0.2752</v>
      </c>
      <c r="O74" s="7" t="n">
        <f aca="false">C74/(1 + L74)</f>
        <v>31.5885760748043</v>
      </c>
      <c r="P74" s="8" t="n">
        <f aca="false">VLOOKUP(A74, Total_de_acoes!A:B, 2, 0)</f>
        <v>409490388</v>
      </c>
      <c r="Q74" s="7" t="n">
        <f aca="false">(C74 - O74) * P74</f>
        <v>-208257014.19915</v>
      </c>
      <c r="R74" s="9" t="str">
        <f aca="false">IF(Q74 &gt; 0, "Subiu", IF(Q74 = 0,"Ficou","Caiu"))</f>
        <v>Caiu</v>
      </c>
      <c r="S74" s="9" t="str">
        <f aca="false">VLOOKUP(A74, Ticker!A:B, 2, 0)</f>
        <v>Hypera</v>
      </c>
      <c r="T74" s="9" t="str">
        <f aca="false">VLOOKUP(S74, ChatGPT!A:C, 2, 0)</f>
        <v>Farmacêutico</v>
      </c>
      <c r="U74" s="9" t="n">
        <f aca="false">VLOOKUP(S74, ChatGPT!A:C, 3, 0)</f>
        <v>20</v>
      </c>
      <c r="V74" s="9" t="str">
        <f aca="false">IF(U74 &gt; 100, "Mais de 100 anos", IF(U74 &lt; 50, "Menos de 50 anos", "Empresa de 50 a 100 anos"))</f>
        <v>Menos de 50 anos</v>
      </c>
    </row>
    <row r="75" customFormat="false" ht="15.75" hidden="false" customHeight="false" outlineLevel="0" collapsed="false">
      <c r="A75" s="10" t="s">
        <v>167</v>
      </c>
      <c r="B75" s="11" t="n">
        <v>45317</v>
      </c>
      <c r="C75" s="12" t="n">
        <v>28.2</v>
      </c>
      <c r="D75" s="13" t="n">
        <v>-1.94</v>
      </c>
      <c r="E75" s="13" t="n">
        <v>0.36</v>
      </c>
      <c r="F75" s="13" t="n">
        <v>-3.79</v>
      </c>
      <c r="G75" s="13" t="n">
        <v>-3.79</v>
      </c>
      <c r="H75" s="13" t="n">
        <v>17.1</v>
      </c>
      <c r="I75" s="13" t="n">
        <v>28.13</v>
      </c>
      <c r="J75" s="13" t="n">
        <v>28.97</v>
      </c>
      <c r="K75" s="13" t="s">
        <v>168</v>
      </c>
      <c r="L75" s="6" t="n">
        <f aca="false">D75/100</f>
        <v>-0.0194</v>
      </c>
      <c r="M75" s="6" t="n">
        <f aca="false">F75/100</f>
        <v>-0.0379</v>
      </c>
      <c r="N75" s="6" t="n">
        <f aca="false">H75/100</f>
        <v>0.171</v>
      </c>
      <c r="O75" s="7" t="n">
        <f aca="false">C75/(1 + L75)</f>
        <v>28.7579033244952</v>
      </c>
      <c r="P75" s="8" t="n">
        <f aca="false">VLOOKUP(A75, Total_de_acoes!A:B, 2, 0)</f>
        <v>142377330</v>
      </c>
      <c r="Q75" s="7" t="n">
        <f aca="false">(C75 - O75) * P75</f>
        <v>-79432785.7397512</v>
      </c>
      <c r="R75" s="9" t="str">
        <f aca="false">IF(Q75 &gt; 0, "Subiu", IF(Q75 = 0,"Ficou","Caiu"))</f>
        <v>Caiu</v>
      </c>
      <c r="S75" s="9" t="str">
        <f aca="false">VLOOKUP(A75, Ticker!A:B, 2, 0)</f>
        <v>São Martinho</v>
      </c>
      <c r="T75" s="9" t="str">
        <f aca="false">VLOOKUP(S75, ChatGPT!A:C, 2, 0)</f>
        <v>Açúcar e Etanol</v>
      </c>
      <c r="U75" s="9" t="n">
        <f aca="false">VLOOKUP(S75, ChatGPT!A:C, 3, 0)</f>
        <v>84</v>
      </c>
      <c r="V75" s="9" t="str">
        <f aca="false">IF(U75 &gt; 100, "Mais de 100 anos", IF(U75 &lt; 50, "Menos de 50 anos", "Empresa de 50 a 100 anos"))</f>
        <v>Empresa de 50 a 100 anos</v>
      </c>
    </row>
    <row r="76" customFormat="false" ht="15.75" hidden="false" customHeight="false" outlineLevel="0" collapsed="false">
      <c r="A76" s="2" t="s">
        <v>169</v>
      </c>
      <c r="B76" s="3" t="n">
        <v>45317</v>
      </c>
      <c r="C76" s="4" t="n">
        <v>3.93</v>
      </c>
      <c r="D76" s="5" t="n">
        <v>-1.99</v>
      </c>
      <c r="E76" s="5" t="n">
        <v>-2.24</v>
      </c>
      <c r="F76" s="5" t="n">
        <v>-11.69</v>
      </c>
      <c r="G76" s="5" t="n">
        <v>-11.69</v>
      </c>
      <c r="H76" s="5" t="n">
        <v>-11.49</v>
      </c>
      <c r="I76" s="5" t="n">
        <v>3.89</v>
      </c>
      <c r="J76" s="5" t="n">
        <v>4.06</v>
      </c>
      <c r="K76" s="5" t="s">
        <v>170</v>
      </c>
      <c r="L76" s="6" t="n">
        <f aca="false">D76/100</f>
        <v>-0.0199</v>
      </c>
      <c r="M76" s="6" t="n">
        <f aca="false">F76/100</f>
        <v>-0.1169</v>
      </c>
      <c r="N76" s="6" t="n">
        <f aca="false">H76/100</f>
        <v>-0.1149</v>
      </c>
      <c r="O76" s="7" t="n">
        <f aca="false">C76/(1 + L76)</f>
        <v>4.00979491888583</v>
      </c>
      <c r="P76" s="8" t="n">
        <f aca="false">VLOOKUP(A76, Total_de_acoes!A:B, 2, 0)</f>
        <v>4394332306</v>
      </c>
      <c r="Q76" s="7" t="n">
        <f aca="false">(C76 - O76) * P76</f>
        <v>-350645389.914644</v>
      </c>
      <c r="R76" s="9" t="str">
        <f aca="false">IF(Q76 &gt; 0, "Subiu", IF(Q76 = 0,"Ficou","Caiu"))</f>
        <v>Caiu</v>
      </c>
      <c r="S76" s="9" t="str">
        <f aca="false">VLOOKUP(A76, Ticker!A:B, 2, 0)</f>
        <v>Hapvida</v>
      </c>
      <c r="T76" s="9" t="str">
        <f aca="false">VLOOKUP(S76, ChatGPT!A:C, 2, 0)</f>
        <v>Saúde</v>
      </c>
      <c r="U76" s="9" t="n">
        <f aca="false">VLOOKUP(S76, ChatGPT!A:C, 3, 0)</f>
        <v>46</v>
      </c>
      <c r="V76" s="9" t="str">
        <f aca="false">IF(U76 &gt; 100, "Mais de 100 anos", IF(U76 &lt; 50, "Menos de 50 anos", "Empresa de 50 a 100 anos"))</f>
        <v>Menos de 50 anos</v>
      </c>
    </row>
    <row r="77" customFormat="false" ht="15.75" hidden="false" customHeight="false" outlineLevel="0" collapsed="false">
      <c r="A77" s="10" t="s">
        <v>171</v>
      </c>
      <c r="B77" s="11" t="n">
        <v>45317</v>
      </c>
      <c r="C77" s="12" t="n">
        <v>15.78</v>
      </c>
      <c r="D77" s="13" t="n">
        <v>-2.29</v>
      </c>
      <c r="E77" s="13" t="n">
        <v>-5.62</v>
      </c>
      <c r="F77" s="13" t="n">
        <v>-9.41</v>
      </c>
      <c r="G77" s="13" t="n">
        <v>-9.41</v>
      </c>
      <c r="H77" s="13" t="n">
        <v>-24.94</v>
      </c>
      <c r="I77" s="13" t="n">
        <v>15.7</v>
      </c>
      <c r="J77" s="13" t="n">
        <v>16.23</v>
      </c>
      <c r="K77" s="13" t="s">
        <v>172</v>
      </c>
      <c r="L77" s="6" t="n">
        <f aca="false">D77/100</f>
        <v>-0.0229</v>
      </c>
      <c r="M77" s="6" t="n">
        <f aca="false">F77/100</f>
        <v>-0.0941</v>
      </c>
      <c r="N77" s="6" t="n">
        <f aca="false">H77/100</f>
        <v>-0.2494</v>
      </c>
      <c r="O77" s="7" t="n">
        <f aca="false">C77/(1 + L77)</f>
        <v>16.1498311329444</v>
      </c>
      <c r="P77" s="8" t="n">
        <f aca="false">VLOOKUP(A77, Total_de_acoes!A:B, 2, 0)</f>
        <v>951329770</v>
      </c>
      <c r="Q77" s="7" t="n">
        <f aca="false">(C77 - O77) * P77</f>
        <v>-351831366.642863</v>
      </c>
      <c r="R77" s="9" t="str">
        <f aca="false">IF(Q77 &gt; 0, "Subiu", IF(Q77 = 0,"Ficou","Caiu"))</f>
        <v>Caiu</v>
      </c>
      <c r="S77" s="9" t="str">
        <f aca="false">VLOOKUP(A77, Ticker!A:B, 2, 0)</f>
        <v>Lojas Renner</v>
      </c>
      <c r="T77" s="9" t="str">
        <f aca="false">VLOOKUP(S77, ChatGPT!A:C, 2, 0)</f>
        <v>Varejo</v>
      </c>
      <c r="U77" s="9" t="n">
        <f aca="false">VLOOKUP(S77, ChatGPT!A:C, 3, 0)</f>
        <v>103</v>
      </c>
      <c r="V77" s="9" t="str">
        <f aca="false">IF(U77 &gt; 100, "Mais de 100 anos", IF(U77 &lt; 50, "Menos de 50 anos", "Empresa de 50 a 100 anos"))</f>
        <v>Mais de 100 anos</v>
      </c>
    </row>
    <row r="78" customFormat="false" ht="15.75" hidden="false" customHeight="false" outlineLevel="0" collapsed="false">
      <c r="A78" s="2" t="s">
        <v>173</v>
      </c>
      <c r="B78" s="3" t="n">
        <v>45317</v>
      </c>
      <c r="C78" s="4" t="n">
        <v>10.71</v>
      </c>
      <c r="D78" s="5" t="n">
        <v>-2.45</v>
      </c>
      <c r="E78" s="5" t="n">
        <v>-9.47</v>
      </c>
      <c r="F78" s="5" t="n">
        <v>-13.98</v>
      </c>
      <c r="G78" s="5" t="n">
        <v>-13.98</v>
      </c>
      <c r="H78" s="5" t="n">
        <v>-32.72</v>
      </c>
      <c r="I78" s="5" t="n">
        <v>10.7</v>
      </c>
      <c r="J78" s="5" t="n">
        <v>11.08</v>
      </c>
      <c r="K78" s="5" t="s">
        <v>174</v>
      </c>
      <c r="L78" s="6" t="n">
        <f aca="false">D78/100</f>
        <v>-0.0245</v>
      </c>
      <c r="M78" s="6" t="n">
        <f aca="false">F78/100</f>
        <v>-0.1398</v>
      </c>
      <c r="N78" s="6" t="n">
        <f aca="false">H78/100</f>
        <v>-0.3272</v>
      </c>
      <c r="O78" s="7" t="n">
        <f aca="false">C78/(1 + L78)</f>
        <v>10.9789851358278</v>
      </c>
      <c r="P78" s="8" t="n">
        <f aca="false">VLOOKUP(A78, Total_de_acoes!A:B, 2, 0)</f>
        <v>533990587</v>
      </c>
      <c r="Q78" s="7" t="n">
        <f aca="false">(C78 - O78) * P78</f>
        <v>-143635530.574951</v>
      </c>
      <c r="R78" s="9" t="str">
        <f aca="false">IF(Q78 &gt; 0, "Subiu", IF(Q78 = 0,"Ficou","Caiu"))</f>
        <v>Caiu</v>
      </c>
      <c r="S78" s="9" t="str">
        <f aca="false">VLOOKUP(A78, Ticker!A:B, 2, 0)</f>
        <v>Carrefour Brasil</v>
      </c>
      <c r="T78" s="9" t="str">
        <f aca="false">VLOOKUP(S78, ChatGPT!A:C, 2, 0)</f>
        <v>Varejo</v>
      </c>
      <c r="U78" s="9" t="n">
        <f aca="false">VLOOKUP(S78, ChatGPT!A:C, 3, 0)</f>
        <v>38</v>
      </c>
      <c r="V78" s="9" t="str">
        <f aca="false">IF(U78 &gt; 100, "Mais de 100 anos", IF(U78 &lt; 50, "Menos de 50 anos", "Empresa de 50 a 100 anos"))</f>
        <v>Menos de 50 anos</v>
      </c>
    </row>
    <row r="79" customFormat="false" ht="15.75" hidden="false" customHeight="false" outlineLevel="0" collapsed="false">
      <c r="A79" s="10" t="s">
        <v>175</v>
      </c>
      <c r="B79" s="11" t="n">
        <v>45317</v>
      </c>
      <c r="C79" s="12" t="n">
        <v>8.7</v>
      </c>
      <c r="D79" s="13" t="n">
        <v>-2.46</v>
      </c>
      <c r="E79" s="13" t="n">
        <v>-6.95</v>
      </c>
      <c r="F79" s="13" t="n">
        <v>-23.55</v>
      </c>
      <c r="G79" s="13" t="n">
        <v>-23.55</v>
      </c>
      <c r="H79" s="13" t="n">
        <v>-85.74</v>
      </c>
      <c r="I79" s="13" t="n">
        <v>8.67</v>
      </c>
      <c r="J79" s="13" t="n">
        <v>8.95</v>
      </c>
      <c r="K79" s="13" t="s">
        <v>176</v>
      </c>
      <c r="L79" s="6" t="n">
        <f aca="false">D79/100</f>
        <v>-0.0246</v>
      </c>
      <c r="M79" s="6" t="n">
        <f aca="false">F79/100</f>
        <v>-0.2355</v>
      </c>
      <c r="N79" s="6" t="n">
        <f aca="false">H79/100</f>
        <v>-0.8574</v>
      </c>
      <c r="O79" s="7" t="n">
        <f aca="false">C79/(1 + L79)</f>
        <v>8.91941767480008</v>
      </c>
      <c r="P79" s="8" t="n">
        <f aca="false">VLOOKUP(A79, Total_de_acoes!A:B, 2, 0)</f>
        <v>94843047</v>
      </c>
      <c r="Q79" s="7" t="n">
        <f aca="false">(C79 - O79) * P79</f>
        <v>-20810240.8436949</v>
      </c>
      <c r="R79" s="9" t="str">
        <f aca="false">IF(Q79 &gt; 0, "Subiu", IF(Q79 = 0,"Ficou","Caiu"))</f>
        <v>Caiu</v>
      </c>
      <c r="S79" s="9" t="str">
        <f aca="false">VLOOKUP(A79, Ticker!A:B, 2, 0)</f>
        <v>Casas Bahia</v>
      </c>
      <c r="T79" s="9" t="str">
        <f aca="false">VLOOKUP(S79, ChatGPT!A:C, 2, 0)</f>
        <v>Varejo</v>
      </c>
      <c r="U79" s="9" t="n">
        <f aca="false">VLOOKUP(S79, ChatGPT!A:C, 3, 0)</f>
        <v>64</v>
      </c>
      <c r="V79" s="9" t="str">
        <f aca="false">IF(U79 &gt; 100, "Mais de 100 anos", IF(U79 &lt; 50, "Menos de 50 anos", "Empresa de 50 a 100 anos"))</f>
        <v>Empresa de 50 a 100 anos</v>
      </c>
    </row>
    <row r="80" customFormat="false" ht="15.75" hidden="false" customHeight="false" outlineLevel="0" collapsed="false">
      <c r="A80" s="2" t="s">
        <v>177</v>
      </c>
      <c r="B80" s="3" t="n">
        <v>45317</v>
      </c>
      <c r="C80" s="4" t="n">
        <v>56.24</v>
      </c>
      <c r="D80" s="5" t="n">
        <v>-3.63</v>
      </c>
      <c r="E80" s="5" t="n">
        <v>-6.41</v>
      </c>
      <c r="F80" s="5" t="n">
        <v>-11.57</v>
      </c>
      <c r="G80" s="5" t="n">
        <v>-11.57</v>
      </c>
      <c r="H80" s="5" t="n">
        <v>-2.77</v>
      </c>
      <c r="I80" s="5" t="n">
        <v>56.04</v>
      </c>
      <c r="J80" s="5" t="n">
        <v>58.9</v>
      </c>
      <c r="K80" s="5" t="s">
        <v>178</v>
      </c>
      <c r="L80" s="6" t="n">
        <f aca="false">D80/100</f>
        <v>-0.0363</v>
      </c>
      <c r="M80" s="6" t="n">
        <f aca="false">F80/100</f>
        <v>-0.1157</v>
      </c>
      <c r="N80" s="6" t="n">
        <f aca="false">H80/100</f>
        <v>-0.0277</v>
      </c>
      <c r="O80" s="7" t="n">
        <f aca="false">C80/(1 + L80)</f>
        <v>58.3584102936599</v>
      </c>
      <c r="P80" s="8" t="n">
        <f aca="false">VLOOKUP(A80, Total_de_acoes!A:B, 2, 0)</f>
        <v>853202347</v>
      </c>
      <c r="Q80" s="7" t="n">
        <f aca="false">(C80 - O80) * P80</f>
        <v>-1807432634.45954</v>
      </c>
      <c r="R80" s="9" t="str">
        <f aca="false">IF(Q80 &gt; 0, "Subiu", IF(Q80 = 0,"Ficou","Caiu"))</f>
        <v>Caiu</v>
      </c>
      <c r="S80" s="9" t="str">
        <f aca="false">VLOOKUP(A80, Ticker!A:B, 2, 0)</f>
        <v>Localiza</v>
      </c>
      <c r="T80" s="9" t="str">
        <f aca="false">VLOOKUP(S80, ChatGPT!A:C, 2, 0)</f>
        <v>Locação de Veículos</v>
      </c>
      <c r="U80" s="9" t="n">
        <f aca="false">VLOOKUP(S80, ChatGPT!A:C, 3, 0)</f>
        <v>48</v>
      </c>
      <c r="V80" s="9" t="str">
        <f aca="false">IF(U80 &gt; 100, "Mais de 100 anos", IF(U80 &lt; 50, "Menos de 50 anos", "Empresa de 50 a 100 anos"))</f>
        <v>Menos de 50 anos</v>
      </c>
    </row>
    <row r="81" customFormat="false" ht="15.75" hidden="false" customHeight="false" outlineLevel="0" collapsed="false">
      <c r="A81" s="10" t="s">
        <v>179</v>
      </c>
      <c r="B81" s="11" t="n">
        <v>45317</v>
      </c>
      <c r="C81" s="12" t="n">
        <v>3.07</v>
      </c>
      <c r="D81" s="13" t="n">
        <v>-4.36</v>
      </c>
      <c r="E81" s="13" t="n">
        <v>-5.54</v>
      </c>
      <c r="F81" s="13" t="n">
        <v>-12.29</v>
      </c>
      <c r="G81" s="13" t="n">
        <v>-12.29</v>
      </c>
      <c r="H81" s="13" t="n">
        <v>-36.83</v>
      </c>
      <c r="I81" s="13" t="n">
        <v>3.05</v>
      </c>
      <c r="J81" s="13" t="n">
        <v>3.23</v>
      </c>
      <c r="K81" s="13" t="s">
        <v>180</v>
      </c>
      <c r="L81" s="6" t="n">
        <f aca="false">D81/100</f>
        <v>-0.0436</v>
      </c>
      <c r="M81" s="6" t="n">
        <f aca="false">F81/100</f>
        <v>-0.1229</v>
      </c>
      <c r="N81" s="6" t="n">
        <f aca="false">H81/100</f>
        <v>-0.3683</v>
      </c>
      <c r="O81" s="7" t="n">
        <f aca="false">C81/(1 + L81)</f>
        <v>3.20995399414471</v>
      </c>
      <c r="P81" s="8" t="n">
        <f aca="false">VLOOKUP(A81, Total_de_acoes!A:B, 2, 0)</f>
        <v>525582771</v>
      </c>
      <c r="Q81" s="7" t="n">
        <f aca="false">(C81 - O81) * P81</f>
        <v>-73557408.0550942</v>
      </c>
      <c r="R81" s="9" t="str">
        <f aca="false">IF(Q81 &gt; 0, "Subiu", IF(Q81 = 0,"Ficou","Caiu"))</f>
        <v>Caiu</v>
      </c>
      <c r="S81" s="9" t="str">
        <f aca="false">VLOOKUP(A81, Ticker!A:B, 2, 0)</f>
        <v>CVC</v>
      </c>
      <c r="T81" s="9" t="str">
        <f aca="false">VLOOKUP(S81, ChatGPT!A:C, 2, 0)</f>
        <v>Turismo</v>
      </c>
      <c r="U81" s="9" t="n">
        <f aca="false">VLOOKUP(S81, ChatGPT!A:C, 3, 0)</f>
        <v>49</v>
      </c>
      <c r="V81" s="9" t="str">
        <f aca="false">IF(U81 &gt; 100, "Mais de 100 anos", IF(U81 &lt; 50, "Menos de 50 anos", "Empresa de 50 a 100 anos"))</f>
        <v>Menos de 50 anos</v>
      </c>
    </row>
    <row r="82" customFormat="false" ht="15.75" hidden="false" customHeight="false" outlineLevel="0" collapsed="false">
      <c r="A82" s="2" t="s">
        <v>181</v>
      </c>
      <c r="B82" s="3" t="n">
        <v>45317</v>
      </c>
      <c r="C82" s="4" t="n">
        <v>5.92</v>
      </c>
      <c r="D82" s="5" t="n">
        <v>-8.07</v>
      </c>
      <c r="E82" s="5" t="n">
        <v>-15.91</v>
      </c>
      <c r="F82" s="5" t="n">
        <v>-34</v>
      </c>
      <c r="G82" s="5" t="n">
        <v>-34</v>
      </c>
      <c r="H82" s="5" t="n">
        <v>-25.44</v>
      </c>
      <c r="I82" s="5" t="n">
        <v>5.51</v>
      </c>
      <c r="J82" s="5" t="n">
        <v>6.02</v>
      </c>
      <c r="K82" s="5" t="s">
        <v>182</v>
      </c>
      <c r="L82" s="6" t="n">
        <f aca="false">D82/100</f>
        <v>-0.0807</v>
      </c>
      <c r="M82" s="6" t="n">
        <f aca="false">F82/100</f>
        <v>-0.34</v>
      </c>
      <c r="N82" s="6" t="n">
        <f aca="false">H82/100</f>
        <v>-0.2544</v>
      </c>
      <c r="O82" s="7" t="n">
        <f aca="false">C82/(1 + L82)</f>
        <v>6.43968236701838</v>
      </c>
      <c r="P82" s="8" t="n">
        <f aca="false">VLOOKUP(A82, Total_de_acoes!A:B, 2, 0)</f>
        <v>198184909</v>
      </c>
      <c r="Q82" s="7" t="n">
        <f aca="false">(C82 - O82) * P82</f>
        <v>-102993202.616443</v>
      </c>
      <c r="R82" s="9" t="str">
        <f aca="false">IF(Q82 &gt; 0, "Subiu", IF(Q82 = 0,"Ficou","Caiu"))</f>
        <v>Caiu</v>
      </c>
      <c r="S82" s="9" t="str">
        <f aca="false">VLOOKUP(A82, Ticker!A:B, 2, 0)</f>
        <v>GOL</v>
      </c>
      <c r="T82" s="9" t="str">
        <f aca="false">VLOOKUP(S82, ChatGPT!A:C, 2, 0)</f>
        <v>Transporte</v>
      </c>
      <c r="U82" s="9" t="n">
        <f aca="false">VLOOKUP(S82, ChatGPT!A:C, 3, 0)</f>
        <v>20</v>
      </c>
      <c r="V82" s="9" t="str">
        <f aca="false">IF(U82 &gt; 100, "Mais de 100 anos", IF(U82 &lt; 50, "Menos de 50 anos", "Empresa de 50 a 100 anos"))</f>
        <v>Menos de 50 anos</v>
      </c>
    </row>
    <row r="83" customFormat="false" ht="15.7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R83" s="15"/>
      <c r="S83" s="15"/>
      <c r="T83" s="15"/>
      <c r="U83" s="15"/>
      <c r="V83" s="15"/>
    </row>
    <row r="84" customFormat="false" ht="15.75" hidden="false" customHeight="false" outlineLevel="0" collapsed="false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R84" s="15"/>
      <c r="S84" s="15"/>
      <c r="T84" s="15"/>
      <c r="U84" s="15"/>
      <c r="V84" s="15"/>
    </row>
    <row r="85" customFormat="false" ht="15.7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R85" s="15"/>
      <c r="S85" s="15"/>
      <c r="T85" s="15"/>
      <c r="U85" s="15"/>
      <c r="V85" s="15"/>
    </row>
    <row r="86" customFormat="false" ht="15.75" hidden="false" customHeight="false" outlineLevel="0" collapsed="false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R86" s="15"/>
      <c r="S86" s="15"/>
      <c r="T86" s="15"/>
      <c r="U86" s="15"/>
      <c r="V86" s="15"/>
    </row>
    <row r="87" customFormat="false" ht="15.7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R87" s="15"/>
      <c r="S87" s="15"/>
      <c r="T87" s="15"/>
      <c r="U87" s="15"/>
      <c r="V87" s="15"/>
    </row>
    <row r="88" customFormat="false" ht="15.75" hidden="false" customHeight="false" outlineLevel="0" collapsed="false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R88" s="15"/>
      <c r="S88" s="15"/>
      <c r="T88" s="15"/>
      <c r="U88" s="15"/>
      <c r="V88" s="15"/>
    </row>
    <row r="89" customFormat="false" ht="15.7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R89" s="15"/>
      <c r="S89" s="15"/>
      <c r="T89" s="15"/>
      <c r="U89" s="15"/>
      <c r="V89" s="15"/>
    </row>
    <row r="90" customFormat="false" ht="15.75" hidden="false" customHeight="false" outlineLevel="0" collapsed="false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R90" s="15"/>
      <c r="S90" s="15"/>
      <c r="T90" s="15"/>
      <c r="U90" s="15"/>
      <c r="V90" s="15"/>
    </row>
    <row r="91" customFormat="false" ht="15.7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R91" s="15"/>
      <c r="S91" s="15"/>
      <c r="T91" s="15"/>
      <c r="U91" s="15"/>
      <c r="V91" s="15"/>
    </row>
    <row r="92" customFormat="false" ht="15.75" hidden="false" customHeight="false" outlineLevel="0" collapsed="false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R92" s="15"/>
      <c r="S92" s="15"/>
      <c r="T92" s="15"/>
      <c r="U92" s="15"/>
      <c r="V92" s="15"/>
    </row>
    <row r="93" customFormat="false" ht="15.7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R93" s="15"/>
      <c r="S93" s="15"/>
      <c r="T93" s="15"/>
      <c r="U93" s="15"/>
      <c r="V93" s="15"/>
    </row>
    <row r="94" customFormat="false" ht="15.75" hidden="false" customHeight="false" outlineLevel="0" collapsed="false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R94" s="15"/>
      <c r="S94" s="15"/>
      <c r="T94" s="15"/>
      <c r="U94" s="15"/>
      <c r="V94" s="15"/>
    </row>
    <row r="95" customFormat="false" ht="15.7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R95" s="15"/>
      <c r="S95" s="15"/>
      <c r="T95" s="15"/>
      <c r="U95" s="15"/>
      <c r="V95" s="15"/>
    </row>
    <row r="96" customFormat="false" ht="15.75" hidden="false" customHeight="false" outlineLevel="0" collapsed="false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R96" s="15"/>
      <c r="S96" s="15"/>
      <c r="T96" s="15"/>
      <c r="U96" s="15"/>
      <c r="V96" s="15"/>
    </row>
    <row r="97" customFormat="false" ht="15.7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R97" s="15"/>
      <c r="S97" s="15"/>
      <c r="T97" s="15"/>
      <c r="U97" s="15"/>
      <c r="V97" s="15"/>
    </row>
    <row r="98" customFormat="false" ht="15.75" hidden="false" customHeight="false" outlineLevel="0" collapsed="false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R98" s="15"/>
      <c r="S98" s="15"/>
      <c r="T98" s="15"/>
      <c r="U98" s="15"/>
      <c r="V98" s="15"/>
    </row>
    <row r="99" customFormat="false" ht="15.7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R99" s="15"/>
      <c r="S99" s="15"/>
      <c r="T99" s="15"/>
      <c r="U99" s="15"/>
      <c r="V99" s="15"/>
    </row>
    <row r="100" customFormat="false" ht="15.75" hidden="false" customHeight="false" outlineLevel="0" collapsed="false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R100" s="15"/>
      <c r="S100" s="15"/>
      <c r="T100" s="15"/>
      <c r="U100" s="15"/>
      <c r="V100" s="15"/>
    </row>
    <row r="101" customFormat="false" ht="15.7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R101" s="15"/>
      <c r="S101" s="15"/>
      <c r="T101" s="15"/>
      <c r="U101" s="15"/>
      <c r="V101" s="15"/>
    </row>
    <row r="102" customFormat="false" ht="15.75" hidden="false" customHeight="false" outlineLevel="0" collapsed="false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R102" s="15"/>
      <c r="S102" s="15"/>
      <c r="T102" s="15"/>
      <c r="U102" s="15"/>
      <c r="V102" s="15"/>
    </row>
    <row r="103" customFormat="false" ht="15.7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R103" s="15"/>
      <c r="S103" s="15"/>
      <c r="T103" s="15"/>
      <c r="U103" s="15"/>
      <c r="V103" s="15"/>
    </row>
    <row r="104" customFormat="false" ht="15.75" hidden="false" customHeight="false" outlineLevel="0" collapsed="false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R104" s="15"/>
      <c r="S104" s="15"/>
      <c r="T104" s="15"/>
      <c r="U104" s="15"/>
      <c r="V104" s="15"/>
    </row>
    <row r="105" customFormat="false" ht="15.7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R105" s="15"/>
      <c r="S105" s="15"/>
      <c r="T105" s="15"/>
      <c r="U105" s="15"/>
      <c r="V105" s="15"/>
    </row>
    <row r="106" customFormat="false" ht="15.75" hidden="false" customHeight="false" outlineLevel="0" collapsed="false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R106" s="15"/>
      <c r="S106" s="15"/>
      <c r="T106" s="15"/>
      <c r="U106" s="15"/>
      <c r="V106" s="15"/>
    </row>
    <row r="107" customFormat="false" ht="15.7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R107" s="15"/>
      <c r="S107" s="15"/>
      <c r="T107" s="15"/>
      <c r="U107" s="15"/>
      <c r="V107" s="15"/>
    </row>
    <row r="108" customFormat="false" ht="15.75" hidden="false" customHeight="false" outlineLevel="0" collapsed="false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R108" s="15"/>
      <c r="S108" s="15"/>
      <c r="T108" s="15"/>
      <c r="U108" s="15"/>
      <c r="V108" s="15"/>
    </row>
    <row r="109" customFormat="false" ht="15.7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R109" s="15"/>
      <c r="S109" s="15"/>
      <c r="T109" s="15"/>
      <c r="U109" s="15"/>
      <c r="V109" s="15"/>
    </row>
    <row r="110" customFormat="false" ht="15.75" hidden="false" customHeight="false" outlineLevel="0" collapsed="false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R110" s="15"/>
      <c r="S110" s="15"/>
      <c r="T110" s="15"/>
      <c r="U110" s="15"/>
      <c r="V110" s="15"/>
    </row>
    <row r="111" customFormat="false" ht="15.7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R111" s="15"/>
      <c r="S111" s="15"/>
      <c r="T111" s="15"/>
      <c r="U111" s="15"/>
      <c r="V111" s="15"/>
    </row>
    <row r="112" customFormat="false" ht="15.75" hidden="false" customHeight="false" outlineLevel="0" collapsed="false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R112" s="15"/>
      <c r="S112" s="15"/>
      <c r="T112" s="15"/>
      <c r="U112" s="15"/>
      <c r="V112" s="15"/>
    </row>
    <row r="113" customFormat="false" ht="15.7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R113" s="15"/>
      <c r="S113" s="15"/>
      <c r="T113" s="15"/>
      <c r="U113" s="15"/>
      <c r="V113" s="15"/>
    </row>
    <row r="114" customFormat="false" ht="15.75" hidden="false" customHeight="false" outlineLevel="0" collapsed="false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R114" s="15"/>
      <c r="S114" s="15"/>
      <c r="T114" s="15"/>
      <c r="U114" s="15"/>
      <c r="V114" s="15"/>
    </row>
    <row r="115" customFormat="false" ht="15.7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R115" s="15"/>
      <c r="S115" s="15"/>
      <c r="T115" s="15"/>
      <c r="U115" s="15"/>
      <c r="V115" s="15"/>
    </row>
    <row r="116" customFormat="false" ht="15.75" hidden="false" customHeight="false" outlineLevel="0" collapsed="false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R116" s="15"/>
      <c r="S116" s="15"/>
      <c r="T116" s="15"/>
      <c r="U116" s="15"/>
      <c r="V116" s="15"/>
    </row>
    <row r="117" customFormat="false" ht="15.7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R117" s="15"/>
      <c r="S117" s="15"/>
      <c r="T117" s="15"/>
      <c r="U117" s="15"/>
      <c r="V117" s="15"/>
    </row>
    <row r="118" customFormat="false" ht="15.75" hidden="false" customHeight="false" outlineLevel="0" collapsed="false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R118" s="15"/>
      <c r="S118" s="15"/>
      <c r="T118" s="15"/>
      <c r="U118" s="15"/>
      <c r="V118" s="15"/>
    </row>
    <row r="119" customFormat="false" ht="15.7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R119" s="15"/>
      <c r="S119" s="15"/>
      <c r="T119" s="15"/>
      <c r="U119" s="15"/>
      <c r="V119" s="15"/>
    </row>
    <row r="120" customFormat="false" ht="15.75" hidden="false" customHeight="false" outlineLevel="0" collapsed="false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R120" s="15"/>
      <c r="S120" s="15"/>
      <c r="T120" s="15"/>
      <c r="U120" s="15"/>
      <c r="V120" s="15"/>
    </row>
    <row r="121" customFormat="false" ht="15.7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R121" s="15"/>
      <c r="S121" s="15"/>
      <c r="T121" s="15"/>
      <c r="U121" s="15"/>
      <c r="V121" s="15"/>
    </row>
    <row r="122" customFormat="false" ht="15.75" hidden="false" customHeight="false" outlineLevel="0" collapsed="false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R122" s="15"/>
      <c r="S122" s="15"/>
      <c r="T122" s="15"/>
      <c r="U122" s="15"/>
      <c r="V122" s="15"/>
    </row>
    <row r="123" customFormat="false" ht="15.7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R123" s="15"/>
      <c r="S123" s="15"/>
      <c r="T123" s="15"/>
      <c r="U123" s="15"/>
      <c r="V123" s="15"/>
    </row>
    <row r="124" customFormat="false" ht="15.75" hidden="false" customHeight="false" outlineLevel="0" collapsed="false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R124" s="15"/>
      <c r="S124" s="15"/>
      <c r="T124" s="15"/>
      <c r="U124" s="15"/>
      <c r="V124" s="15"/>
    </row>
    <row r="125" customFormat="false" ht="15.7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R125" s="15"/>
      <c r="S125" s="15"/>
      <c r="T125" s="15"/>
      <c r="U125" s="15"/>
      <c r="V125" s="15"/>
    </row>
    <row r="126" customFormat="false" ht="15.75" hidden="false" customHeight="false" outlineLevel="0" collapsed="false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R126" s="15"/>
      <c r="S126" s="15"/>
      <c r="T126" s="15"/>
      <c r="U126" s="15"/>
      <c r="V126" s="15"/>
    </row>
    <row r="127" customFormat="false" ht="15.7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R127" s="15"/>
      <c r="S127" s="15"/>
      <c r="T127" s="15"/>
      <c r="U127" s="15"/>
      <c r="V127" s="15"/>
    </row>
    <row r="128" customFormat="false" ht="15.75" hidden="false" customHeight="false" outlineLevel="0" collapsed="false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R128" s="15"/>
      <c r="S128" s="15"/>
      <c r="T128" s="15"/>
      <c r="U128" s="15"/>
      <c r="V128" s="15"/>
    </row>
    <row r="129" customFormat="false" ht="15.7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R129" s="15"/>
      <c r="S129" s="15"/>
      <c r="T129" s="15"/>
      <c r="U129" s="15"/>
      <c r="V129" s="15"/>
    </row>
    <row r="130" customFormat="false" ht="15.75" hidden="false" customHeight="false" outlineLevel="0" collapsed="false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R130" s="15"/>
      <c r="S130" s="15"/>
      <c r="T130" s="15"/>
      <c r="U130" s="15"/>
      <c r="V130" s="15"/>
    </row>
    <row r="131" customFormat="false" ht="15.7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R131" s="15"/>
      <c r="S131" s="15"/>
      <c r="T131" s="15"/>
      <c r="U131" s="15"/>
      <c r="V131" s="15"/>
    </row>
    <row r="132" customFormat="false" ht="15.75" hidden="false" customHeight="false" outlineLevel="0" collapsed="false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R132" s="15"/>
      <c r="S132" s="15"/>
      <c r="T132" s="15"/>
      <c r="U132" s="15"/>
      <c r="V132" s="15"/>
    </row>
    <row r="133" customFormat="false" ht="15.7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R133" s="15"/>
      <c r="S133" s="15"/>
      <c r="T133" s="15"/>
      <c r="U133" s="15"/>
      <c r="V133" s="15"/>
    </row>
    <row r="134" customFormat="false" ht="15.75" hidden="false" customHeight="false" outlineLevel="0" collapsed="false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R134" s="15"/>
      <c r="S134" s="15"/>
      <c r="T134" s="15"/>
      <c r="U134" s="15"/>
      <c r="V134" s="15"/>
    </row>
    <row r="135" customFormat="false" ht="15.7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R135" s="15"/>
      <c r="S135" s="15"/>
      <c r="T135" s="15"/>
      <c r="U135" s="15"/>
      <c r="V135" s="15"/>
    </row>
    <row r="136" customFormat="false" ht="15.75" hidden="false" customHeight="false" outlineLevel="0" collapsed="false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R136" s="15"/>
      <c r="S136" s="15"/>
      <c r="T136" s="15"/>
      <c r="U136" s="15"/>
      <c r="V136" s="15"/>
    </row>
    <row r="137" customFormat="false" ht="15.7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R137" s="15"/>
      <c r="S137" s="15"/>
      <c r="T137" s="15"/>
      <c r="U137" s="15"/>
      <c r="V137" s="15"/>
    </row>
    <row r="138" customFormat="false" ht="15.75" hidden="false" customHeight="false" outlineLevel="0" collapsed="false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R138" s="15"/>
      <c r="S138" s="15"/>
      <c r="T138" s="15"/>
      <c r="U138" s="15"/>
      <c r="V138" s="15"/>
    </row>
    <row r="139" customFormat="false" ht="15.7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R139" s="15"/>
      <c r="S139" s="15"/>
      <c r="T139" s="15"/>
      <c r="U139" s="15"/>
      <c r="V139" s="15"/>
    </row>
    <row r="140" customFormat="false" ht="15.75" hidden="false" customHeight="false" outlineLevel="0" collapsed="false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R140" s="15"/>
      <c r="S140" s="15"/>
      <c r="T140" s="15"/>
      <c r="U140" s="15"/>
      <c r="V140" s="15"/>
    </row>
    <row r="141" customFormat="false" ht="15.7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R141" s="15"/>
      <c r="S141" s="15"/>
      <c r="T141" s="15"/>
      <c r="U141" s="15"/>
      <c r="V141" s="15"/>
    </row>
    <row r="142" customFormat="false" ht="15.75" hidden="false" customHeight="false" outlineLevel="0" collapsed="false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R142" s="15"/>
      <c r="S142" s="15"/>
      <c r="T142" s="15"/>
      <c r="U142" s="15"/>
      <c r="V142" s="15"/>
    </row>
    <row r="143" customFormat="false" ht="15.7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R143" s="15"/>
      <c r="S143" s="15"/>
      <c r="T143" s="15"/>
      <c r="U143" s="15"/>
      <c r="V143" s="15"/>
    </row>
    <row r="144" customFormat="false" ht="15.75" hidden="false" customHeight="false" outlineLevel="0" collapsed="false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R144" s="15"/>
      <c r="S144" s="15"/>
      <c r="T144" s="15"/>
      <c r="U144" s="15"/>
      <c r="V144" s="15"/>
    </row>
    <row r="145" customFormat="false" ht="15.7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R145" s="15"/>
      <c r="S145" s="15"/>
      <c r="T145" s="15"/>
      <c r="U145" s="15"/>
      <c r="V145" s="15"/>
    </row>
    <row r="146" customFormat="false" ht="15.75" hidden="false" customHeight="false" outlineLevel="0" collapsed="false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R146" s="15"/>
      <c r="S146" s="15"/>
      <c r="T146" s="15"/>
      <c r="U146" s="15"/>
      <c r="V146" s="15"/>
    </row>
    <row r="147" customFormat="false" ht="15.7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R147" s="15"/>
      <c r="S147" s="15"/>
      <c r="T147" s="15"/>
      <c r="U147" s="15"/>
      <c r="V147" s="15"/>
    </row>
    <row r="148" customFormat="false" ht="15.75" hidden="false" customHeight="false" outlineLevel="0" collapsed="false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R148" s="15"/>
      <c r="S148" s="15"/>
      <c r="T148" s="15"/>
      <c r="U148" s="15"/>
      <c r="V148" s="15"/>
    </row>
    <row r="149" customFormat="false" ht="15.7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R149" s="15"/>
      <c r="S149" s="15"/>
      <c r="T149" s="15"/>
      <c r="U149" s="15"/>
      <c r="V149" s="15"/>
    </row>
    <row r="150" customFormat="false" ht="15.75" hidden="false" customHeight="false" outlineLevel="0" collapsed="false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R150" s="15"/>
      <c r="S150" s="15"/>
      <c r="T150" s="15"/>
      <c r="U150" s="15"/>
      <c r="V150" s="15"/>
    </row>
    <row r="151" customFormat="false" ht="15.7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R151" s="15"/>
      <c r="S151" s="15"/>
      <c r="T151" s="15"/>
      <c r="U151" s="15"/>
      <c r="V151" s="15"/>
    </row>
    <row r="152" customFormat="false" ht="15.75" hidden="false" customHeight="false" outlineLevel="0" collapsed="false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R152" s="15"/>
      <c r="S152" s="15"/>
      <c r="T152" s="15"/>
      <c r="U152" s="15"/>
      <c r="V152" s="15"/>
    </row>
    <row r="153" customFormat="false" ht="15.7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R153" s="15"/>
      <c r="S153" s="15"/>
      <c r="T153" s="15"/>
      <c r="U153" s="15"/>
      <c r="V153" s="15"/>
    </row>
    <row r="154" customFormat="false" ht="15.75" hidden="false" customHeight="false" outlineLevel="0" collapsed="false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R154" s="15"/>
      <c r="S154" s="15"/>
      <c r="T154" s="15"/>
      <c r="U154" s="15"/>
      <c r="V154" s="15"/>
    </row>
    <row r="155" customFormat="false" ht="15.7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R155" s="15"/>
      <c r="S155" s="15"/>
      <c r="T155" s="15"/>
      <c r="U155" s="15"/>
      <c r="V155" s="15"/>
    </row>
    <row r="156" customFormat="false" ht="15.75" hidden="false" customHeight="false" outlineLevel="0" collapsed="false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R156" s="15"/>
      <c r="S156" s="15"/>
      <c r="T156" s="15"/>
      <c r="U156" s="15"/>
      <c r="V156" s="15"/>
    </row>
    <row r="157" customFormat="false" ht="15.7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R157" s="15"/>
      <c r="S157" s="15"/>
      <c r="T157" s="15"/>
      <c r="U157" s="15"/>
      <c r="V157" s="15"/>
    </row>
    <row r="158" customFormat="false" ht="15.75" hidden="false" customHeight="false" outlineLevel="0" collapsed="false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R158" s="15"/>
      <c r="S158" s="15"/>
      <c r="T158" s="15"/>
      <c r="U158" s="15"/>
      <c r="V158" s="15"/>
    </row>
    <row r="159" customFormat="false" ht="15.7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R159" s="15"/>
      <c r="S159" s="15"/>
      <c r="T159" s="15"/>
      <c r="U159" s="15"/>
      <c r="V159" s="15"/>
    </row>
    <row r="160" customFormat="false" ht="15.75" hidden="false" customHeight="false" outlineLevel="0" collapsed="false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R160" s="15"/>
      <c r="S160" s="15"/>
      <c r="T160" s="15"/>
      <c r="U160" s="15"/>
      <c r="V160" s="15"/>
    </row>
    <row r="161" customFormat="false" ht="15.7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R161" s="15"/>
      <c r="S161" s="15"/>
      <c r="T161" s="15"/>
      <c r="U161" s="15"/>
      <c r="V161" s="15"/>
    </row>
    <row r="162" customFormat="false" ht="15.75" hidden="false" customHeight="fals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R162" s="15"/>
      <c r="S162" s="15"/>
      <c r="T162" s="15"/>
      <c r="U162" s="15"/>
      <c r="V162" s="15"/>
    </row>
    <row r="163" customFormat="false" ht="15.7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R163" s="15"/>
      <c r="S163" s="15"/>
      <c r="T163" s="15"/>
      <c r="U163" s="15"/>
      <c r="V163" s="15"/>
    </row>
    <row r="164" customFormat="false" ht="15.75" hidden="false" customHeight="false" outlineLevel="0" collapsed="false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R164" s="15"/>
      <c r="S164" s="15"/>
      <c r="T164" s="15"/>
      <c r="U164" s="15"/>
      <c r="V164" s="15"/>
    </row>
    <row r="165" customFormat="false" ht="15.7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R165" s="15"/>
      <c r="S165" s="15"/>
      <c r="T165" s="15"/>
      <c r="U165" s="15"/>
      <c r="V165" s="15"/>
    </row>
    <row r="166" customFormat="false" ht="15.75" hidden="false" customHeight="false" outlineLevel="0" collapsed="false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R166" s="15"/>
      <c r="S166" s="15"/>
      <c r="T166" s="15"/>
      <c r="U166" s="15"/>
      <c r="V166" s="15"/>
    </row>
    <row r="167" customFormat="false" ht="15.7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R167" s="15"/>
      <c r="S167" s="15"/>
      <c r="T167" s="15"/>
      <c r="U167" s="15"/>
      <c r="V167" s="15"/>
    </row>
    <row r="168" customFormat="false" ht="15.75" hidden="false" customHeight="false" outlineLevel="0" collapsed="false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R168" s="15"/>
      <c r="S168" s="15"/>
      <c r="T168" s="15"/>
      <c r="U168" s="15"/>
      <c r="V168" s="15"/>
    </row>
    <row r="169" customFormat="false" ht="15.7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R169" s="15"/>
      <c r="S169" s="15"/>
      <c r="T169" s="15"/>
      <c r="U169" s="15"/>
      <c r="V169" s="15"/>
    </row>
    <row r="170" customFormat="false" ht="15.75" hidden="false" customHeight="false" outlineLevel="0" collapsed="false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R170" s="15"/>
      <c r="S170" s="15"/>
      <c r="T170" s="15"/>
      <c r="U170" s="15"/>
      <c r="V170" s="15"/>
    </row>
    <row r="171" customFormat="false" ht="15.7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R171" s="15"/>
      <c r="S171" s="15"/>
      <c r="T171" s="15"/>
      <c r="U171" s="15"/>
      <c r="V171" s="15"/>
    </row>
    <row r="172" customFormat="false" ht="15.75" hidden="false" customHeight="false" outlineLevel="0" collapsed="false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R172" s="15"/>
      <c r="S172" s="15"/>
      <c r="T172" s="15"/>
      <c r="U172" s="15"/>
      <c r="V172" s="15"/>
    </row>
    <row r="173" customFormat="false" ht="15.7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R173" s="15"/>
      <c r="S173" s="15"/>
      <c r="T173" s="15"/>
      <c r="U173" s="15"/>
      <c r="V173" s="15"/>
    </row>
    <row r="174" customFormat="false" ht="15.75" hidden="false" customHeight="false" outlineLevel="0" collapsed="false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R174" s="15"/>
      <c r="S174" s="15"/>
      <c r="T174" s="15"/>
      <c r="U174" s="15"/>
      <c r="V174" s="15"/>
    </row>
    <row r="175" customFormat="false" ht="15.7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R175" s="15"/>
      <c r="S175" s="15"/>
      <c r="T175" s="15"/>
      <c r="U175" s="15"/>
      <c r="V175" s="15"/>
    </row>
    <row r="176" customFormat="false" ht="15.75" hidden="false" customHeight="false" outlineLevel="0" collapsed="false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R176" s="15"/>
      <c r="S176" s="15"/>
      <c r="T176" s="15"/>
      <c r="U176" s="15"/>
      <c r="V176" s="15"/>
    </row>
    <row r="177" customFormat="false" ht="15.7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R177" s="15"/>
      <c r="S177" s="15"/>
      <c r="T177" s="15"/>
      <c r="U177" s="15"/>
      <c r="V177" s="15"/>
    </row>
    <row r="178" customFormat="false" ht="15.75" hidden="false" customHeight="false" outlineLevel="0" collapsed="false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R178" s="15"/>
      <c r="S178" s="15"/>
      <c r="T178" s="15"/>
      <c r="U178" s="15"/>
      <c r="V178" s="15"/>
    </row>
    <row r="179" customFormat="false" ht="15.7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R179" s="15"/>
      <c r="S179" s="15"/>
      <c r="T179" s="15"/>
      <c r="U179" s="15"/>
      <c r="V179" s="15"/>
    </row>
    <row r="180" customFormat="false" ht="15.75" hidden="false" customHeight="false" outlineLevel="0" collapsed="false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R180" s="15"/>
      <c r="S180" s="15"/>
      <c r="T180" s="15"/>
      <c r="U180" s="15"/>
      <c r="V180" s="15"/>
    </row>
    <row r="181" customFormat="false" ht="15.7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R181" s="15"/>
      <c r="S181" s="15"/>
      <c r="T181" s="15"/>
      <c r="U181" s="15"/>
      <c r="V181" s="15"/>
    </row>
    <row r="182" customFormat="false" ht="15.75" hidden="false" customHeight="false" outlineLevel="0" collapsed="false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R182" s="15"/>
      <c r="S182" s="15"/>
      <c r="T182" s="15"/>
      <c r="U182" s="15"/>
      <c r="V182" s="15"/>
    </row>
    <row r="183" customFormat="false" ht="15.7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R183" s="15"/>
      <c r="S183" s="15"/>
      <c r="T183" s="15"/>
      <c r="U183" s="15"/>
      <c r="V183" s="15"/>
    </row>
    <row r="184" customFormat="false" ht="15.75" hidden="false" customHeight="false" outlineLevel="0" collapsed="false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R184" s="15"/>
      <c r="S184" s="15"/>
      <c r="T184" s="15"/>
      <c r="U184" s="15"/>
      <c r="V184" s="15"/>
    </row>
    <row r="185" customFormat="false" ht="15.7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R185" s="15"/>
      <c r="S185" s="15"/>
      <c r="T185" s="15"/>
      <c r="U185" s="15"/>
      <c r="V185" s="15"/>
    </row>
    <row r="186" customFormat="false" ht="15.75" hidden="false" customHeight="false" outlineLevel="0" collapsed="false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R186" s="15"/>
      <c r="S186" s="15"/>
      <c r="T186" s="15"/>
      <c r="U186" s="15"/>
      <c r="V186" s="15"/>
    </row>
    <row r="187" customFormat="false" ht="15.7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R187" s="15"/>
      <c r="S187" s="15"/>
      <c r="T187" s="15"/>
      <c r="U187" s="15"/>
      <c r="V187" s="15"/>
    </row>
    <row r="188" customFormat="false" ht="15.75" hidden="false" customHeight="false" outlineLevel="0" collapsed="false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R188" s="15"/>
      <c r="S188" s="15"/>
      <c r="T188" s="15"/>
      <c r="U188" s="15"/>
      <c r="V188" s="15"/>
    </row>
    <row r="189" customFormat="false" ht="15.7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R189" s="15"/>
      <c r="S189" s="15"/>
      <c r="T189" s="15"/>
      <c r="U189" s="15"/>
      <c r="V189" s="15"/>
    </row>
    <row r="190" customFormat="false" ht="15.75" hidden="false" customHeight="false" outlineLevel="0" collapsed="false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R190" s="15"/>
      <c r="S190" s="15"/>
      <c r="T190" s="15"/>
      <c r="U190" s="15"/>
      <c r="V190" s="15"/>
    </row>
    <row r="191" customFormat="false" ht="15.7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R191" s="15"/>
      <c r="S191" s="15"/>
      <c r="T191" s="15"/>
      <c r="U191" s="15"/>
      <c r="V191" s="15"/>
    </row>
    <row r="192" customFormat="false" ht="15.75" hidden="false" customHeight="false" outlineLevel="0" collapsed="false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R192" s="15"/>
      <c r="S192" s="15"/>
      <c r="T192" s="15"/>
      <c r="U192" s="15"/>
      <c r="V192" s="15"/>
    </row>
    <row r="193" customFormat="false" ht="15.7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R193" s="15"/>
      <c r="S193" s="15"/>
      <c r="T193" s="15"/>
      <c r="U193" s="15"/>
      <c r="V193" s="15"/>
    </row>
    <row r="194" customFormat="false" ht="15.75" hidden="false" customHeight="false" outlineLevel="0" collapsed="false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R194" s="15"/>
      <c r="S194" s="15"/>
      <c r="T194" s="15"/>
      <c r="U194" s="15"/>
      <c r="V194" s="15"/>
    </row>
    <row r="195" customFormat="false" ht="15.7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R195" s="15"/>
      <c r="S195" s="15"/>
      <c r="T195" s="15"/>
      <c r="U195" s="15"/>
      <c r="V195" s="15"/>
    </row>
    <row r="196" customFormat="false" ht="15.75" hidden="false" customHeight="false" outlineLevel="0" collapsed="false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R196" s="15"/>
      <c r="S196" s="15"/>
      <c r="T196" s="15"/>
      <c r="U196" s="15"/>
      <c r="V196" s="15"/>
    </row>
    <row r="197" customFormat="false" ht="15.7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R197" s="15"/>
      <c r="S197" s="15"/>
      <c r="T197" s="15"/>
      <c r="U197" s="15"/>
      <c r="V197" s="15"/>
    </row>
    <row r="198" customFormat="false" ht="15.75" hidden="false" customHeight="false" outlineLevel="0" collapsed="false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R198" s="15"/>
      <c r="S198" s="15"/>
      <c r="T198" s="15"/>
      <c r="U198" s="15"/>
      <c r="V198" s="15"/>
    </row>
    <row r="199" customFormat="false" ht="15.7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R199" s="15"/>
      <c r="S199" s="15"/>
      <c r="T199" s="15"/>
      <c r="U199" s="15"/>
      <c r="V199" s="15"/>
    </row>
    <row r="200" customFormat="false" ht="15.75" hidden="false" customHeight="false" outlineLevel="0" collapsed="false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R200" s="15"/>
      <c r="S200" s="15"/>
      <c r="T200" s="15"/>
      <c r="U200" s="15"/>
      <c r="V200" s="15"/>
    </row>
    <row r="201" customFormat="false" ht="15.7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R201" s="15"/>
      <c r="S201" s="15"/>
      <c r="T201" s="15"/>
      <c r="U201" s="15"/>
      <c r="V201" s="15"/>
    </row>
    <row r="202" customFormat="false" ht="15.75" hidden="false" customHeight="false" outlineLevel="0" collapsed="false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R202" s="15"/>
      <c r="S202" s="15"/>
      <c r="T202" s="15"/>
      <c r="U202" s="15"/>
      <c r="V202" s="15"/>
    </row>
    <row r="203" customFormat="false" ht="15.7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R203" s="15"/>
      <c r="S203" s="15"/>
      <c r="T203" s="15"/>
      <c r="U203" s="15"/>
      <c r="V203" s="15"/>
    </row>
    <row r="204" customFormat="false" ht="15.75" hidden="false" customHeight="false" outlineLevel="0" collapsed="false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R204" s="15"/>
      <c r="S204" s="15"/>
      <c r="T204" s="15"/>
      <c r="U204" s="15"/>
      <c r="V204" s="15"/>
    </row>
    <row r="205" customFormat="false" ht="15.7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R205" s="15"/>
      <c r="S205" s="15"/>
      <c r="T205" s="15"/>
      <c r="U205" s="15"/>
      <c r="V205" s="15"/>
    </row>
    <row r="206" customFormat="false" ht="15.75" hidden="false" customHeight="false" outlineLevel="0" collapsed="false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R206" s="15"/>
      <c r="S206" s="15"/>
      <c r="T206" s="15"/>
      <c r="U206" s="15"/>
      <c r="V206" s="15"/>
    </row>
    <row r="207" customFormat="false" ht="15.7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R207" s="15"/>
      <c r="S207" s="15"/>
      <c r="T207" s="15"/>
      <c r="U207" s="15"/>
      <c r="V207" s="15"/>
    </row>
    <row r="208" customFormat="false" ht="15.75" hidden="false" customHeight="false" outlineLevel="0" collapsed="false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R208" s="15"/>
      <c r="S208" s="15"/>
      <c r="T208" s="15"/>
      <c r="U208" s="15"/>
      <c r="V208" s="15"/>
    </row>
    <row r="209" customFormat="false" ht="15.7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R209" s="15"/>
      <c r="S209" s="15"/>
      <c r="T209" s="15"/>
      <c r="U209" s="15"/>
      <c r="V209" s="15"/>
    </row>
    <row r="210" customFormat="false" ht="15.75" hidden="false" customHeight="false" outlineLevel="0" collapsed="false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R210" s="15"/>
      <c r="S210" s="15"/>
      <c r="T210" s="15"/>
      <c r="U210" s="15"/>
      <c r="V210" s="15"/>
    </row>
    <row r="211" customFormat="false" ht="15.7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R211" s="15"/>
      <c r="S211" s="15"/>
      <c r="T211" s="15"/>
      <c r="U211" s="15"/>
      <c r="V211" s="15"/>
    </row>
    <row r="212" customFormat="false" ht="15.75" hidden="false" customHeight="false" outlineLevel="0" collapsed="false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R212" s="15"/>
      <c r="S212" s="15"/>
      <c r="T212" s="15"/>
      <c r="U212" s="15"/>
      <c r="V212" s="15"/>
    </row>
    <row r="213" customFormat="false" ht="15.7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R213" s="15"/>
      <c r="S213" s="15"/>
      <c r="T213" s="15"/>
      <c r="U213" s="15"/>
      <c r="V213" s="15"/>
    </row>
    <row r="214" customFormat="false" ht="15.75" hidden="false" customHeight="false" outlineLevel="0" collapsed="false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R214" s="15"/>
      <c r="S214" s="15"/>
      <c r="T214" s="15"/>
      <c r="U214" s="15"/>
      <c r="V214" s="15"/>
    </row>
    <row r="215" customFormat="false" ht="15.7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R215" s="15"/>
      <c r="S215" s="15"/>
      <c r="T215" s="15"/>
      <c r="U215" s="15"/>
      <c r="V215" s="15"/>
    </row>
    <row r="216" customFormat="false" ht="15.75" hidden="false" customHeight="false" outlineLevel="0" collapsed="false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R216" s="15"/>
      <c r="S216" s="15"/>
      <c r="T216" s="15"/>
      <c r="U216" s="15"/>
      <c r="V216" s="15"/>
    </row>
    <row r="217" customFormat="false" ht="15.7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R217" s="15"/>
      <c r="S217" s="15"/>
      <c r="T217" s="15"/>
      <c r="U217" s="15"/>
      <c r="V217" s="15"/>
    </row>
    <row r="218" customFormat="false" ht="15.75" hidden="false" customHeight="false" outlineLevel="0" collapsed="false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R218" s="15"/>
      <c r="S218" s="15"/>
      <c r="T218" s="15"/>
      <c r="U218" s="15"/>
      <c r="V218" s="15"/>
    </row>
    <row r="219" customFormat="false" ht="15.7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R219" s="15"/>
      <c r="S219" s="15"/>
      <c r="T219" s="15"/>
      <c r="U219" s="15"/>
      <c r="V219" s="15"/>
    </row>
    <row r="220" customFormat="false" ht="15.75" hidden="false" customHeight="false" outlineLevel="0" collapsed="false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R220" s="15"/>
      <c r="S220" s="15"/>
      <c r="T220" s="15"/>
      <c r="U220" s="15"/>
      <c r="V220" s="15"/>
    </row>
    <row r="221" customFormat="false" ht="15.7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R221" s="15"/>
      <c r="S221" s="15"/>
      <c r="T221" s="15"/>
      <c r="U221" s="15"/>
      <c r="V221" s="15"/>
    </row>
    <row r="222" customFormat="false" ht="15.75" hidden="false" customHeight="false" outlineLevel="0" collapsed="false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R222" s="15"/>
      <c r="S222" s="15"/>
      <c r="T222" s="15"/>
      <c r="U222" s="15"/>
      <c r="V222" s="15"/>
    </row>
    <row r="223" customFormat="false" ht="15.7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R223" s="15"/>
      <c r="S223" s="15"/>
      <c r="T223" s="15"/>
      <c r="U223" s="15"/>
      <c r="V223" s="15"/>
    </row>
    <row r="224" customFormat="false" ht="15.75" hidden="false" customHeight="false" outlineLevel="0" collapsed="false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R224" s="15"/>
      <c r="S224" s="15"/>
      <c r="T224" s="15"/>
      <c r="U224" s="15"/>
      <c r="V224" s="15"/>
    </row>
    <row r="225" customFormat="false" ht="15.7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R225" s="15"/>
      <c r="S225" s="15"/>
      <c r="T225" s="15"/>
      <c r="U225" s="15"/>
      <c r="V225" s="15"/>
    </row>
    <row r="226" customFormat="false" ht="15.75" hidden="false" customHeight="false" outlineLevel="0" collapsed="false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R226" s="15"/>
      <c r="S226" s="15"/>
      <c r="T226" s="15"/>
      <c r="U226" s="15"/>
      <c r="V226" s="15"/>
    </row>
    <row r="227" customFormat="false" ht="15.7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R227" s="15"/>
      <c r="S227" s="15"/>
      <c r="T227" s="15"/>
      <c r="U227" s="15"/>
      <c r="V227" s="15"/>
    </row>
    <row r="228" customFormat="false" ht="15.75" hidden="false" customHeight="false" outlineLevel="0" collapsed="false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R228" s="15"/>
      <c r="S228" s="15"/>
      <c r="T228" s="15"/>
      <c r="U228" s="15"/>
      <c r="V228" s="15"/>
    </row>
    <row r="229" customFormat="false" ht="15.7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R229" s="15"/>
      <c r="S229" s="15"/>
      <c r="T229" s="15"/>
      <c r="U229" s="15"/>
      <c r="V229" s="15"/>
    </row>
    <row r="230" customFormat="false" ht="15.75" hidden="false" customHeight="false" outlineLevel="0" collapsed="false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R230" s="15"/>
      <c r="S230" s="15"/>
      <c r="T230" s="15"/>
      <c r="U230" s="15"/>
      <c r="V230" s="15"/>
    </row>
    <row r="231" customFormat="false" ht="15.7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R231" s="15"/>
      <c r="S231" s="15"/>
      <c r="T231" s="15"/>
      <c r="U231" s="15"/>
      <c r="V231" s="15"/>
    </row>
    <row r="232" customFormat="false" ht="15.75" hidden="false" customHeight="false" outlineLevel="0" collapsed="false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R232" s="15"/>
      <c r="S232" s="15"/>
      <c r="T232" s="15"/>
      <c r="U232" s="15"/>
      <c r="V232" s="15"/>
    </row>
    <row r="233" customFormat="false" ht="15.7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R233" s="15"/>
      <c r="S233" s="15"/>
      <c r="T233" s="15"/>
      <c r="U233" s="15"/>
      <c r="V233" s="15"/>
    </row>
    <row r="234" customFormat="false" ht="15.75" hidden="false" customHeight="false" outlineLevel="0" collapsed="false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R234" s="15"/>
      <c r="S234" s="15"/>
      <c r="T234" s="15"/>
      <c r="U234" s="15"/>
      <c r="V234" s="15"/>
    </row>
    <row r="235" customFormat="false" ht="15.7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R235" s="15"/>
      <c r="S235" s="15"/>
      <c r="T235" s="15"/>
      <c r="U235" s="15"/>
      <c r="V235" s="15"/>
    </row>
    <row r="236" customFormat="false" ht="15.75" hidden="false" customHeight="false" outlineLevel="0" collapsed="false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R236" s="15"/>
      <c r="S236" s="15"/>
      <c r="T236" s="15"/>
      <c r="U236" s="15"/>
      <c r="V236" s="15"/>
    </row>
    <row r="237" customFormat="false" ht="15.7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R237" s="15"/>
      <c r="S237" s="15"/>
      <c r="T237" s="15"/>
      <c r="U237" s="15"/>
      <c r="V237" s="15"/>
    </row>
    <row r="238" customFormat="false" ht="15.75" hidden="false" customHeight="false" outlineLevel="0" collapsed="false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R238" s="15"/>
      <c r="S238" s="15"/>
      <c r="T238" s="15"/>
      <c r="U238" s="15"/>
      <c r="V238" s="15"/>
    </row>
    <row r="239" customFormat="false" ht="15.7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R239" s="15"/>
      <c r="S239" s="15"/>
      <c r="T239" s="15"/>
      <c r="U239" s="15"/>
      <c r="V239" s="15"/>
    </row>
    <row r="240" customFormat="false" ht="15.75" hidden="false" customHeight="false" outlineLevel="0" collapsed="false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R240" s="15"/>
      <c r="S240" s="15"/>
      <c r="T240" s="15"/>
      <c r="U240" s="15"/>
      <c r="V240" s="15"/>
    </row>
    <row r="241" customFormat="false" ht="15.7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R241" s="15"/>
      <c r="S241" s="15"/>
      <c r="T241" s="15"/>
      <c r="U241" s="15"/>
      <c r="V241" s="15"/>
    </row>
    <row r="242" customFormat="false" ht="15.75" hidden="false" customHeight="false" outlineLevel="0" collapsed="false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R242" s="15"/>
      <c r="S242" s="15"/>
      <c r="T242" s="15"/>
      <c r="U242" s="15"/>
      <c r="V242" s="15"/>
    </row>
    <row r="243" customFormat="false" ht="15.7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R243" s="15"/>
      <c r="S243" s="15"/>
      <c r="T243" s="15"/>
      <c r="U243" s="15"/>
      <c r="V243" s="15"/>
    </row>
    <row r="244" customFormat="false" ht="15.75" hidden="false" customHeight="false" outlineLevel="0" collapsed="false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R244" s="15"/>
      <c r="S244" s="15"/>
      <c r="T244" s="15"/>
      <c r="U244" s="15"/>
      <c r="V244" s="15"/>
    </row>
    <row r="245" customFormat="false" ht="15.7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R245" s="15"/>
      <c r="S245" s="15"/>
      <c r="T245" s="15"/>
      <c r="U245" s="15"/>
      <c r="V245" s="15"/>
    </row>
    <row r="246" customFormat="false" ht="15.75" hidden="false" customHeight="false" outlineLevel="0" collapsed="false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R246" s="15"/>
      <c r="S246" s="15"/>
      <c r="T246" s="15"/>
      <c r="U246" s="15"/>
      <c r="V246" s="15"/>
    </row>
    <row r="247" customFormat="false" ht="15.7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R247" s="15"/>
      <c r="S247" s="15"/>
      <c r="T247" s="15"/>
      <c r="U247" s="15"/>
      <c r="V247" s="15"/>
    </row>
    <row r="248" customFormat="false" ht="15.75" hidden="false" customHeight="false" outlineLevel="0" collapsed="false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R248" s="15"/>
      <c r="S248" s="15"/>
      <c r="T248" s="15"/>
      <c r="U248" s="15"/>
      <c r="V248" s="15"/>
    </row>
    <row r="249" customFormat="false" ht="15.7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R249" s="15"/>
      <c r="S249" s="15"/>
      <c r="T249" s="15"/>
      <c r="U249" s="15"/>
      <c r="V249" s="15"/>
    </row>
    <row r="250" customFormat="false" ht="15.75" hidden="false" customHeight="false" outlineLevel="0" collapsed="false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R250" s="15"/>
      <c r="S250" s="15"/>
      <c r="T250" s="15"/>
      <c r="U250" s="15"/>
      <c r="V250" s="15"/>
    </row>
    <row r="251" customFormat="false" ht="15.7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R251" s="15"/>
      <c r="S251" s="15"/>
      <c r="T251" s="15"/>
      <c r="U251" s="15"/>
      <c r="V251" s="15"/>
    </row>
    <row r="252" customFormat="false" ht="15.75" hidden="false" customHeight="false" outlineLevel="0" collapsed="false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R252" s="15"/>
      <c r="S252" s="15"/>
      <c r="T252" s="15"/>
      <c r="U252" s="15"/>
      <c r="V252" s="15"/>
    </row>
    <row r="253" customFormat="false" ht="15.7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R253" s="15"/>
      <c r="S253" s="15"/>
      <c r="T253" s="15"/>
      <c r="U253" s="15"/>
      <c r="V253" s="15"/>
    </row>
    <row r="254" customFormat="false" ht="15.75" hidden="false" customHeight="false" outlineLevel="0" collapsed="false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R254" s="15"/>
      <c r="S254" s="15"/>
      <c r="T254" s="15"/>
      <c r="U254" s="15"/>
      <c r="V254" s="15"/>
    </row>
    <row r="255" customFormat="false" ht="15.7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R255" s="15"/>
      <c r="S255" s="15"/>
      <c r="T255" s="15"/>
      <c r="U255" s="15"/>
      <c r="V255" s="15"/>
    </row>
    <row r="256" customFormat="false" ht="15.75" hidden="false" customHeight="false" outlineLevel="0" collapsed="false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R256" s="15"/>
      <c r="S256" s="15"/>
      <c r="T256" s="15"/>
      <c r="U256" s="15"/>
      <c r="V256" s="15"/>
    </row>
    <row r="257" customFormat="false" ht="15.7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R257" s="15"/>
      <c r="S257" s="15"/>
      <c r="T257" s="15"/>
      <c r="U257" s="15"/>
      <c r="V257" s="15"/>
    </row>
    <row r="258" customFormat="false" ht="15.75" hidden="false" customHeight="false" outlineLevel="0" collapsed="false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R258" s="15"/>
      <c r="S258" s="15"/>
      <c r="T258" s="15"/>
      <c r="U258" s="15"/>
      <c r="V258" s="15"/>
    </row>
    <row r="259" customFormat="false" ht="15.7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R259" s="15"/>
      <c r="S259" s="15"/>
      <c r="T259" s="15"/>
      <c r="U259" s="15"/>
      <c r="V259" s="15"/>
    </row>
    <row r="260" customFormat="false" ht="15.75" hidden="false" customHeight="false" outlineLevel="0" collapsed="false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R260" s="15"/>
      <c r="S260" s="15"/>
      <c r="T260" s="15"/>
      <c r="U260" s="15"/>
      <c r="V260" s="15"/>
    </row>
    <row r="261" customFormat="false" ht="15.7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R261" s="15"/>
      <c r="S261" s="15"/>
      <c r="T261" s="15"/>
      <c r="U261" s="15"/>
      <c r="V261" s="15"/>
    </row>
    <row r="262" customFormat="false" ht="15.75" hidden="false" customHeight="false" outlineLevel="0" collapsed="false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R262" s="15"/>
      <c r="S262" s="15"/>
      <c r="T262" s="15"/>
      <c r="U262" s="15"/>
      <c r="V262" s="15"/>
    </row>
    <row r="263" customFormat="false" ht="15.7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R263" s="15"/>
      <c r="S263" s="15"/>
      <c r="T263" s="15"/>
      <c r="U263" s="15"/>
      <c r="V263" s="15"/>
    </row>
    <row r="264" customFormat="false" ht="15.75" hidden="false" customHeight="false" outlineLevel="0" collapsed="false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R264" s="15"/>
      <c r="S264" s="15"/>
      <c r="T264" s="15"/>
      <c r="U264" s="15"/>
      <c r="V264" s="15"/>
    </row>
    <row r="265" customFormat="false" ht="15.7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R265" s="15"/>
      <c r="S265" s="15"/>
      <c r="T265" s="15"/>
      <c r="U265" s="15"/>
      <c r="V265" s="15"/>
    </row>
    <row r="266" customFormat="false" ht="15.75" hidden="false" customHeight="false" outlineLevel="0" collapsed="false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R266" s="15"/>
      <c r="S266" s="15"/>
      <c r="T266" s="15"/>
      <c r="U266" s="15"/>
      <c r="V266" s="15"/>
    </row>
    <row r="267" customFormat="false" ht="15.7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R267" s="15"/>
      <c r="S267" s="15"/>
      <c r="T267" s="15"/>
      <c r="U267" s="15"/>
      <c r="V267" s="15"/>
    </row>
    <row r="268" customFormat="false" ht="15.75" hidden="false" customHeight="false" outlineLevel="0" collapsed="false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R268" s="15"/>
      <c r="S268" s="15"/>
      <c r="T268" s="15"/>
      <c r="U268" s="15"/>
      <c r="V268" s="15"/>
    </row>
    <row r="269" customFormat="false" ht="15.7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R269" s="15"/>
      <c r="S269" s="15"/>
      <c r="T269" s="15"/>
      <c r="U269" s="15"/>
      <c r="V269" s="15"/>
    </row>
    <row r="270" customFormat="false" ht="15.75" hidden="false" customHeight="false" outlineLevel="0" collapsed="false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R270" s="15"/>
      <c r="S270" s="15"/>
      <c r="T270" s="15"/>
      <c r="U270" s="15"/>
      <c r="V270" s="15"/>
    </row>
    <row r="271" customFormat="false" ht="15.7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R271" s="15"/>
      <c r="S271" s="15"/>
      <c r="T271" s="15"/>
      <c r="U271" s="15"/>
      <c r="V271" s="15"/>
    </row>
    <row r="272" customFormat="false" ht="15.75" hidden="false" customHeight="false" outlineLevel="0" collapsed="false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R272" s="15"/>
      <c r="S272" s="15"/>
      <c r="T272" s="15"/>
      <c r="U272" s="15"/>
      <c r="V272" s="15"/>
    </row>
    <row r="273" customFormat="false" ht="15.7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R273" s="15"/>
      <c r="S273" s="15"/>
      <c r="T273" s="15"/>
      <c r="U273" s="15"/>
      <c r="V273" s="15"/>
    </row>
    <row r="274" customFormat="false" ht="15.75" hidden="false" customHeight="false" outlineLevel="0" collapsed="false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R274" s="15"/>
      <c r="S274" s="15"/>
      <c r="T274" s="15"/>
      <c r="U274" s="15"/>
      <c r="V274" s="15"/>
    </row>
    <row r="275" customFormat="false" ht="15.7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R275" s="15"/>
      <c r="S275" s="15"/>
      <c r="T275" s="15"/>
      <c r="U275" s="15"/>
      <c r="V275" s="15"/>
    </row>
    <row r="276" customFormat="false" ht="15.75" hidden="false" customHeight="false" outlineLevel="0" collapsed="false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R276" s="15"/>
      <c r="S276" s="15"/>
      <c r="T276" s="15"/>
      <c r="U276" s="15"/>
      <c r="V276" s="15"/>
    </row>
    <row r="277" customFormat="false" ht="15.7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R277" s="15"/>
      <c r="S277" s="15"/>
      <c r="T277" s="15"/>
      <c r="U277" s="15"/>
      <c r="V277" s="15"/>
    </row>
    <row r="278" customFormat="false" ht="15.75" hidden="false" customHeight="false" outlineLevel="0" collapsed="false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R278" s="15"/>
      <c r="S278" s="15"/>
      <c r="T278" s="15"/>
      <c r="U278" s="15"/>
      <c r="V278" s="15"/>
    </row>
    <row r="279" customFormat="false" ht="15.7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R279" s="15"/>
      <c r="S279" s="15"/>
      <c r="T279" s="15"/>
      <c r="U279" s="15"/>
      <c r="V279" s="15"/>
    </row>
    <row r="280" customFormat="false" ht="15.75" hidden="false" customHeight="false" outlineLevel="0" collapsed="false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R280" s="15"/>
      <c r="S280" s="15"/>
      <c r="T280" s="15"/>
      <c r="U280" s="15"/>
      <c r="V280" s="15"/>
    </row>
    <row r="281" customFormat="false" ht="15.7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R281" s="15"/>
      <c r="S281" s="15"/>
      <c r="T281" s="15"/>
      <c r="U281" s="15"/>
      <c r="V281" s="15"/>
    </row>
    <row r="282" customFormat="false" ht="15.75" hidden="false" customHeight="false" outlineLevel="0" collapsed="false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R282" s="15"/>
      <c r="S282" s="15"/>
      <c r="T282" s="15"/>
      <c r="U282" s="15"/>
      <c r="V282" s="15"/>
    </row>
    <row r="283" customFormat="false" ht="15.7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R283" s="15"/>
      <c r="S283" s="15"/>
      <c r="T283" s="15"/>
      <c r="U283" s="15"/>
      <c r="V283" s="15"/>
    </row>
    <row r="284" customFormat="false" ht="15.75" hidden="false" customHeight="false" outlineLevel="0" collapsed="false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R284" s="15"/>
      <c r="S284" s="15"/>
      <c r="T284" s="15"/>
      <c r="U284" s="15"/>
      <c r="V284" s="15"/>
    </row>
    <row r="285" customFormat="false" ht="15.7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R285" s="15"/>
      <c r="S285" s="15"/>
      <c r="T285" s="15"/>
      <c r="U285" s="15"/>
      <c r="V285" s="15"/>
    </row>
    <row r="286" customFormat="false" ht="15.75" hidden="false" customHeight="false" outlineLevel="0" collapsed="false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R286" s="15"/>
      <c r="S286" s="15"/>
      <c r="T286" s="15"/>
      <c r="U286" s="15"/>
      <c r="V286" s="15"/>
    </row>
    <row r="287" customFormat="false" ht="15.7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R287" s="15"/>
      <c r="S287" s="15"/>
      <c r="T287" s="15"/>
      <c r="U287" s="15"/>
      <c r="V287" s="15"/>
    </row>
    <row r="288" customFormat="false" ht="15.75" hidden="false" customHeight="false" outlineLevel="0" collapsed="false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R288" s="15"/>
      <c r="S288" s="15"/>
      <c r="T288" s="15"/>
      <c r="U288" s="15"/>
      <c r="V288" s="15"/>
    </row>
    <row r="289" customFormat="false" ht="15.7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R289" s="15"/>
      <c r="S289" s="15"/>
      <c r="T289" s="15"/>
      <c r="U289" s="15"/>
      <c r="V289" s="15"/>
    </row>
    <row r="290" customFormat="false" ht="15.75" hidden="false" customHeight="false" outlineLevel="0" collapsed="false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R290" s="15"/>
      <c r="S290" s="15"/>
      <c r="T290" s="15"/>
      <c r="U290" s="15"/>
      <c r="V290" s="15"/>
    </row>
    <row r="291" customFormat="false" ht="15.7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R291" s="15"/>
      <c r="S291" s="15"/>
      <c r="T291" s="15"/>
      <c r="U291" s="15"/>
      <c r="V291" s="15"/>
    </row>
    <row r="292" customFormat="false" ht="15.75" hidden="false" customHeight="false" outlineLevel="0" collapsed="false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R292" s="15"/>
      <c r="S292" s="15"/>
      <c r="T292" s="15"/>
      <c r="U292" s="15"/>
      <c r="V292" s="15"/>
    </row>
    <row r="293" customFormat="false" ht="15.7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R293" s="15"/>
      <c r="S293" s="15"/>
      <c r="T293" s="15"/>
      <c r="U293" s="15"/>
      <c r="V293" s="15"/>
    </row>
    <row r="294" customFormat="false" ht="15.75" hidden="false" customHeight="false" outlineLevel="0" collapsed="false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R294" s="15"/>
      <c r="S294" s="15"/>
      <c r="T294" s="15"/>
      <c r="U294" s="15"/>
      <c r="V294" s="15"/>
    </row>
    <row r="295" customFormat="false" ht="15.7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R295" s="15"/>
      <c r="S295" s="15"/>
      <c r="T295" s="15"/>
      <c r="U295" s="15"/>
      <c r="V295" s="15"/>
    </row>
    <row r="296" customFormat="false" ht="15.75" hidden="false" customHeight="false" outlineLevel="0" collapsed="false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R296" s="15"/>
      <c r="S296" s="15"/>
      <c r="T296" s="15"/>
      <c r="U296" s="15"/>
      <c r="V296" s="15"/>
    </row>
    <row r="297" customFormat="false" ht="15.7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R297" s="15"/>
      <c r="S297" s="15"/>
      <c r="T297" s="15"/>
      <c r="U297" s="15"/>
      <c r="V297" s="15"/>
    </row>
    <row r="298" customFormat="false" ht="15.75" hidden="false" customHeight="false" outlineLevel="0" collapsed="false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R298" s="15"/>
      <c r="S298" s="15"/>
      <c r="T298" s="15"/>
      <c r="U298" s="15"/>
      <c r="V298" s="15"/>
    </row>
    <row r="299" customFormat="false" ht="15.7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R299" s="15"/>
      <c r="S299" s="15"/>
      <c r="T299" s="15"/>
      <c r="U299" s="15"/>
      <c r="V299" s="15"/>
    </row>
    <row r="300" customFormat="false" ht="15.75" hidden="false" customHeight="false" outlineLevel="0" collapsed="false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R300" s="15"/>
      <c r="S300" s="15"/>
      <c r="T300" s="15"/>
      <c r="U300" s="15"/>
      <c r="V300" s="15"/>
    </row>
    <row r="301" customFormat="false" ht="15.7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R301" s="15"/>
      <c r="S301" s="15"/>
      <c r="T301" s="15"/>
      <c r="U301" s="15"/>
      <c r="V301" s="15"/>
    </row>
    <row r="302" customFormat="false" ht="15.75" hidden="false" customHeight="false" outlineLevel="0" collapsed="false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R302" s="15"/>
      <c r="S302" s="15"/>
      <c r="T302" s="15"/>
      <c r="U302" s="15"/>
      <c r="V302" s="15"/>
    </row>
    <row r="303" customFormat="false" ht="15.7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R303" s="15"/>
      <c r="S303" s="15"/>
      <c r="T303" s="15"/>
      <c r="U303" s="15"/>
      <c r="V303" s="15"/>
    </row>
    <row r="304" customFormat="false" ht="15.75" hidden="false" customHeight="false" outlineLevel="0" collapsed="false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R304" s="15"/>
      <c r="S304" s="15"/>
      <c r="T304" s="15"/>
      <c r="U304" s="15"/>
      <c r="V304" s="15"/>
    </row>
    <row r="305" customFormat="false" ht="15.7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R305" s="15"/>
      <c r="S305" s="15"/>
      <c r="T305" s="15"/>
      <c r="U305" s="15"/>
      <c r="V305" s="15"/>
    </row>
    <row r="306" customFormat="false" ht="15.75" hidden="false" customHeight="false" outlineLevel="0" collapsed="false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R306" s="15"/>
      <c r="S306" s="15"/>
      <c r="T306" s="15"/>
      <c r="U306" s="15"/>
      <c r="V306" s="15"/>
    </row>
    <row r="307" customFormat="false" ht="15.7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R307" s="15"/>
      <c r="S307" s="15"/>
      <c r="T307" s="15"/>
      <c r="U307" s="15"/>
      <c r="V307" s="15"/>
    </row>
    <row r="308" customFormat="false" ht="15.75" hidden="false" customHeight="false" outlineLevel="0" collapsed="false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R308" s="15"/>
      <c r="S308" s="15"/>
      <c r="T308" s="15"/>
      <c r="U308" s="15"/>
      <c r="V308" s="15"/>
    </row>
    <row r="309" customFormat="false" ht="15.7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R309" s="15"/>
      <c r="S309" s="15"/>
      <c r="T309" s="15"/>
      <c r="U309" s="15"/>
      <c r="V309" s="15"/>
    </row>
    <row r="310" customFormat="false" ht="15.75" hidden="false" customHeight="false" outlineLevel="0" collapsed="false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R310" s="15"/>
      <c r="S310" s="15"/>
      <c r="T310" s="15"/>
      <c r="U310" s="15"/>
      <c r="V310" s="15"/>
    </row>
    <row r="311" customFormat="false" ht="15.7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R311" s="15"/>
      <c r="S311" s="15"/>
      <c r="T311" s="15"/>
      <c r="U311" s="15"/>
      <c r="V311" s="15"/>
    </row>
    <row r="312" customFormat="false" ht="15.75" hidden="false" customHeight="false" outlineLevel="0" collapsed="false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R312" s="15"/>
      <c r="S312" s="15"/>
      <c r="T312" s="15"/>
      <c r="U312" s="15"/>
      <c r="V312" s="15"/>
    </row>
    <row r="313" customFormat="false" ht="15.7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R313" s="15"/>
      <c r="S313" s="15"/>
      <c r="T313" s="15"/>
      <c r="U313" s="15"/>
      <c r="V313" s="15"/>
    </row>
    <row r="314" customFormat="false" ht="15.75" hidden="false" customHeight="false" outlineLevel="0" collapsed="false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R314" s="15"/>
      <c r="S314" s="15"/>
      <c r="T314" s="15"/>
      <c r="U314" s="15"/>
      <c r="V314" s="15"/>
    </row>
    <row r="315" customFormat="false" ht="15.7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R315" s="15"/>
      <c r="S315" s="15"/>
      <c r="T315" s="15"/>
      <c r="U315" s="15"/>
      <c r="V315" s="15"/>
    </row>
    <row r="316" customFormat="false" ht="15.75" hidden="false" customHeight="false" outlineLevel="0" collapsed="false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R316" s="15"/>
      <c r="S316" s="15"/>
      <c r="T316" s="15"/>
      <c r="U316" s="15"/>
      <c r="V316" s="15"/>
    </row>
    <row r="317" customFormat="false" ht="15.7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R317" s="15"/>
      <c r="S317" s="15"/>
      <c r="T317" s="15"/>
      <c r="U317" s="15"/>
      <c r="V317" s="15"/>
    </row>
    <row r="318" customFormat="false" ht="15.75" hidden="false" customHeight="false" outlineLevel="0" collapsed="false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R318" s="15"/>
      <c r="S318" s="15"/>
      <c r="T318" s="15"/>
      <c r="U318" s="15"/>
      <c r="V318" s="15"/>
    </row>
    <row r="319" customFormat="false" ht="15.7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R319" s="15"/>
      <c r="S319" s="15"/>
      <c r="T319" s="15"/>
      <c r="U319" s="15"/>
      <c r="V319" s="15"/>
    </row>
    <row r="320" customFormat="false" ht="15.75" hidden="false" customHeight="false" outlineLevel="0" collapsed="false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R320" s="15"/>
      <c r="S320" s="15"/>
      <c r="T320" s="15"/>
      <c r="U320" s="15"/>
      <c r="V320" s="15"/>
    </row>
    <row r="321" customFormat="false" ht="15.7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R321" s="15"/>
      <c r="S321" s="15"/>
      <c r="T321" s="15"/>
      <c r="U321" s="15"/>
      <c r="V321" s="15"/>
    </row>
    <row r="322" customFormat="false" ht="15.75" hidden="false" customHeight="false" outlineLevel="0" collapsed="false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R322" s="15"/>
      <c r="S322" s="15"/>
      <c r="T322" s="15"/>
      <c r="U322" s="15"/>
      <c r="V322" s="15"/>
    </row>
    <row r="323" customFormat="false" ht="15.7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R323" s="15"/>
      <c r="S323" s="15"/>
      <c r="T323" s="15"/>
      <c r="U323" s="15"/>
      <c r="V323" s="15"/>
    </row>
    <row r="324" customFormat="false" ht="15.75" hidden="false" customHeight="false" outlineLevel="0" collapsed="false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R324" s="15"/>
      <c r="S324" s="15"/>
      <c r="T324" s="15"/>
      <c r="U324" s="15"/>
      <c r="V324" s="15"/>
    </row>
    <row r="325" customFormat="false" ht="15.7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R325" s="15"/>
      <c r="S325" s="15"/>
      <c r="T325" s="15"/>
      <c r="U325" s="15"/>
      <c r="V325" s="15"/>
    </row>
    <row r="326" customFormat="false" ht="15.75" hidden="false" customHeight="false" outlineLevel="0" collapsed="false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R326" s="15"/>
      <c r="S326" s="15"/>
      <c r="T326" s="15"/>
      <c r="U326" s="15"/>
      <c r="V326" s="15"/>
    </row>
    <row r="327" customFormat="false" ht="15.7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R327" s="15"/>
      <c r="S327" s="15"/>
      <c r="T327" s="15"/>
      <c r="U327" s="15"/>
      <c r="V327" s="15"/>
    </row>
    <row r="328" customFormat="false" ht="15.75" hidden="false" customHeight="false" outlineLevel="0" collapsed="false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R328" s="15"/>
      <c r="S328" s="15"/>
      <c r="T328" s="15"/>
      <c r="U328" s="15"/>
      <c r="V328" s="15"/>
    </row>
    <row r="329" customFormat="false" ht="15.7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R329" s="15"/>
      <c r="S329" s="15"/>
      <c r="T329" s="15"/>
      <c r="U329" s="15"/>
      <c r="V329" s="15"/>
    </row>
    <row r="330" customFormat="false" ht="15.75" hidden="false" customHeight="false" outlineLevel="0" collapsed="false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R330" s="15"/>
      <c r="S330" s="15"/>
      <c r="T330" s="15"/>
      <c r="U330" s="15"/>
      <c r="V330" s="15"/>
    </row>
    <row r="331" customFormat="false" ht="15.7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R331" s="15"/>
      <c r="S331" s="15"/>
      <c r="T331" s="15"/>
      <c r="U331" s="15"/>
      <c r="V331" s="15"/>
    </row>
    <row r="332" customFormat="false" ht="15.75" hidden="false" customHeight="false" outlineLevel="0" collapsed="false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R332" s="15"/>
      <c r="S332" s="15"/>
      <c r="T332" s="15"/>
      <c r="U332" s="15"/>
      <c r="V332" s="15"/>
    </row>
    <row r="333" customFormat="false" ht="15.7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R333" s="15"/>
      <c r="S333" s="15"/>
      <c r="T333" s="15"/>
      <c r="U333" s="15"/>
      <c r="V333" s="15"/>
    </row>
    <row r="334" customFormat="false" ht="15.75" hidden="false" customHeight="false" outlineLevel="0" collapsed="false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R334" s="15"/>
      <c r="S334" s="15"/>
      <c r="T334" s="15"/>
      <c r="U334" s="15"/>
      <c r="V334" s="15"/>
    </row>
    <row r="335" customFormat="false" ht="15.7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R335" s="15"/>
      <c r="S335" s="15"/>
      <c r="T335" s="15"/>
      <c r="U335" s="15"/>
      <c r="V335" s="15"/>
    </row>
    <row r="336" customFormat="false" ht="15.75" hidden="false" customHeight="false" outlineLevel="0" collapsed="false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R336" s="15"/>
      <c r="S336" s="15"/>
      <c r="T336" s="15"/>
      <c r="U336" s="15"/>
      <c r="V336" s="15"/>
    </row>
    <row r="337" customFormat="false" ht="15.7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R337" s="15"/>
      <c r="S337" s="15"/>
      <c r="T337" s="15"/>
      <c r="U337" s="15"/>
      <c r="V337" s="15"/>
    </row>
    <row r="338" customFormat="false" ht="15.75" hidden="false" customHeight="false" outlineLevel="0" collapsed="false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R338" s="15"/>
      <c r="S338" s="15"/>
      <c r="T338" s="15"/>
      <c r="U338" s="15"/>
      <c r="V338" s="15"/>
    </row>
    <row r="339" customFormat="false" ht="15.7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R339" s="15"/>
      <c r="S339" s="15"/>
      <c r="T339" s="15"/>
      <c r="U339" s="15"/>
      <c r="V339" s="15"/>
    </row>
    <row r="340" customFormat="false" ht="15.75" hidden="false" customHeight="false" outlineLevel="0" collapsed="false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R340" s="15"/>
      <c r="S340" s="15"/>
      <c r="T340" s="15"/>
      <c r="U340" s="15"/>
      <c r="V340" s="15"/>
    </row>
    <row r="341" customFormat="false" ht="15.7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R341" s="15"/>
      <c r="S341" s="15"/>
      <c r="T341" s="15"/>
      <c r="U341" s="15"/>
      <c r="V341" s="15"/>
    </row>
    <row r="342" customFormat="false" ht="15.75" hidden="false" customHeight="false" outlineLevel="0" collapsed="false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R342" s="15"/>
      <c r="S342" s="15"/>
      <c r="T342" s="15"/>
      <c r="U342" s="15"/>
      <c r="V342" s="15"/>
    </row>
    <row r="343" customFormat="false" ht="15.7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R343" s="15"/>
      <c r="S343" s="15"/>
      <c r="T343" s="15"/>
      <c r="U343" s="15"/>
      <c r="V343" s="15"/>
    </row>
    <row r="344" customFormat="false" ht="15.75" hidden="false" customHeight="false" outlineLevel="0" collapsed="false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R344" s="15"/>
      <c r="S344" s="15"/>
      <c r="T344" s="15"/>
      <c r="U344" s="15"/>
      <c r="V344" s="15"/>
    </row>
    <row r="345" customFormat="false" ht="15.7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R345" s="15"/>
      <c r="S345" s="15"/>
      <c r="T345" s="15"/>
      <c r="U345" s="15"/>
      <c r="V345" s="15"/>
    </row>
    <row r="346" customFormat="false" ht="15.75" hidden="false" customHeight="false" outlineLevel="0" collapsed="false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R346" s="15"/>
      <c r="S346" s="15"/>
      <c r="T346" s="15"/>
      <c r="U346" s="15"/>
      <c r="V346" s="15"/>
    </row>
    <row r="347" customFormat="false" ht="15.7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R347" s="15"/>
      <c r="S347" s="15"/>
      <c r="T347" s="15"/>
      <c r="U347" s="15"/>
      <c r="V347" s="15"/>
    </row>
    <row r="348" customFormat="false" ht="15.75" hidden="false" customHeight="false" outlineLevel="0" collapsed="false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R348" s="15"/>
      <c r="S348" s="15"/>
      <c r="T348" s="15"/>
      <c r="U348" s="15"/>
      <c r="V348" s="15"/>
    </row>
    <row r="349" customFormat="false" ht="15.7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R349" s="15"/>
      <c r="S349" s="15"/>
      <c r="T349" s="15"/>
      <c r="U349" s="15"/>
      <c r="V349" s="15"/>
    </row>
    <row r="350" customFormat="false" ht="15.75" hidden="false" customHeight="false" outlineLevel="0" collapsed="false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R350" s="15"/>
      <c r="S350" s="15"/>
      <c r="T350" s="15"/>
      <c r="U350" s="15"/>
      <c r="V350" s="15"/>
    </row>
    <row r="351" customFormat="false" ht="15.7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R351" s="15"/>
      <c r="S351" s="15"/>
      <c r="T351" s="15"/>
      <c r="U351" s="15"/>
      <c r="V351" s="15"/>
    </row>
    <row r="352" customFormat="false" ht="15.75" hidden="false" customHeight="false" outlineLevel="0" collapsed="false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R352" s="15"/>
      <c r="S352" s="15"/>
      <c r="T352" s="15"/>
      <c r="U352" s="15"/>
      <c r="V352" s="15"/>
    </row>
    <row r="353" customFormat="false" ht="15.7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R353" s="15"/>
      <c r="S353" s="15"/>
      <c r="T353" s="15"/>
      <c r="U353" s="15"/>
      <c r="V353" s="15"/>
    </row>
    <row r="354" customFormat="false" ht="15.75" hidden="false" customHeight="false" outlineLevel="0" collapsed="false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R354" s="15"/>
      <c r="S354" s="15"/>
      <c r="T354" s="15"/>
      <c r="U354" s="15"/>
      <c r="V354" s="15"/>
    </row>
    <row r="355" customFormat="false" ht="15.7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R355" s="15"/>
      <c r="S355" s="15"/>
      <c r="T355" s="15"/>
      <c r="U355" s="15"/>
      <c r="V355" s="15"/>
    </row>
    <row r="356" customFormat="false" ht="15.75" hidden="false" customHeight="false" outlineLevel="0" collapsed="false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R356" s="15"/>
      <c r="S356" s="15"/>
      <c r="T356" s="15"/>
      <c r="U356" s="15"/>
      <c r="V356" s="15"/>
    </row>
    <row r="357" customFormat="false" ht="15.7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R357" s="15"/>
      <c r="S357" s="15"/>
      <c r="T357" s="15"/>
      <c r="U357" s="15"/>
      <c r="V357" s="15"/>
    </row>
    <row r="358" customFormat="false" ht="15.75" hidden="false" customHeight="false" outlineLevel="0" collapsed="false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R358" s="15"/>
      <c r="S358" s="15"/>
      <c r="T358" s="15"/>
      <c r="U358" s="15"/>
      <c r="V358" s="15"/>
    </row>
    <row r="359" customFormat="false" ht="15.7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R359" s="15"/>
      <c r="S359" s="15"/>
      <c r="T359" s="15"/>
      <c r="U359" s="15"/>
      <c r="V359" s="15"/>
    </row>
    <row r="360" customFormat="false" ht="15.75" hidden="false" customHeight="false" outlineLevel="0" collapsed="false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R360" s="15"/>
      <c r="S360" s="15"/>
      <c r="T360" s="15"/>
      <c r="U360" s="15"/>
      <c r="V360" s="15"/>
    </row>
    <row r="361" customFormat="false" ht="15.7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R361" s="15"/>
      <c r="S361" s="15"/>
      <c r="T361" s="15"/>
      <c r="U361" s="15"/>
      <c r="V361" s="15"/>
    </row>
    <row r="362" customFormat="false" ht="15.75" hidden="false" customHeight="false" outlineLevel="0" collapsed="false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R362" s="15"/>
      <c r="S362" s="15"/>
      <c r="T362" s="15"/>
      <c r="U362" s="15"/>
      <c r="V362" s="15"/>
    </row>
    <row r="363" customFormat="false" ht="15.7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R363" s="15"/>
      <c r="S363" s="15"/>
      <c r="T363" s="15"/>
      <c r="U363" s="15"/>
      <c r="V363" s="15"/>
    </row>
    <row r="364" customFormat="false" ht="15.75" hidden="false" customHeight="false" outlineLevel="0" collapsed="false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R364" s="15"/>
      <c r="S364" s="15"/>
      <c r="T364" s="15"/>
      <c r="U364" s="15"/>
      <c r="V364" s="15"/>
    </row>
    <row r="365" customFormat="false" ht="15.7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R365" s="15"/>
      <c r="S365" s="15"/>
      <c r="T365" s="15"/>
      <c r="U365" s="15"/>
      <c r="V365" s="15"/>
    </row>
    <row r="366" customFormat="false" ht="15.75" hidden="false" customHeight="false" outlineLevel="0" collapsed="false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R366" s="15"/>
      <c r="S366" s="15"/>
      <c r="T366" s="15"/>
      <c r="U366" s="15"/>
      <c r="V366" s="15"/>
    </row>
    <row r="367" customFormat="false" ht="15.7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R367" s="15"/>
      <c r="S367" s="15"/>
      <c r="T367" s="15"/>
      <c r="U367" s="15"/>
      <c r="V367" s="15"/>
    </row>
    <row r="368" customFormat="false" ht="15.75" hidden="false" customHeight="false" outlineLevel="0" collapsed="false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R368" s="15"/>
      <c r="S368" s="15"/>
      <c r="T368" s="15"/>
      <c r="U368" s="15"/>
      <c r="V368" s="15"/>
    </row>
    <row r="369" customFormat="false" ht="15.7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R369" s="15"/>
      <c r="S369" s="15"/>
      <c r="T369" s="15"/>
      <c r="U369" s="15"/>
      <c r="V369" s="15"/>
    </row>
    <row r="370" customFormat="false" ht="15.75" hidden="false" customHeight="false" outlineLevel="0" collapsed="false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R370" s="15"/>
      <c r="S370" s="15"/>
      <c r="T370" s="15"/>
      <c r="U370" s="15"/>
      <c r="V370" s="15"/>
    </row>
    <row r="371" customFormat="false" ht="15.7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R371" s="15"/>
      <c r="S371" s="15"/>
      <c r="T371" s="15"/>
      <c r="U371" s="15"/>
      <c r="V371" s="15"/>
    </row>
    <row r="372" customFormat="false" ht="15.75" hidden="false" customHeight="false" outlineLevel="0" collapsed="false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R372" s="15"/>
      <c r="S372" s="15"/>
      <c r="T372" s="15"/>
      <c r="U372" s="15"/>
      <c r="V372" s="15"/>
    </row>
    <row r="373" customFormat="false" ht="15.7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R373" s="15"/>
      <c r="S373" s="15"/>
      <c r="T373" s="15"/>
      <c r="U373" s="15"/>
      <c r="V373" s="15"/>
    </row>
    <row r="374" customFormat="false" ht="15.75" hidden="false" customHeight="false" outlineLevel="0" collapsed="false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R374" s="15"/>
      <c r="S374" s="15"/>
      <c r="T374" s="15"/>
      <c r="U374" s="15"/>
      <c r="V374" s="15"/>
    </row>
    <row r="375" customFormat="false" ht="15.7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R375" s="15"/>
      <c r="S375" s="15"/>
      <c r="T375" s="15"/>
      <c r="U375" s="15"/>
      <c r="V375" s="15"/>
    </row>
    <row r="376" customFormat="false" ht="15.75" hidden="false" customHeight="false" outlineLevel="0" collapsed="false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R376" s="15"/>
      <c r="S376" s="15"/>
      <c r="T376" s="15"/>
      <c r="U376" s="15"/>
      <c r="V376" s="15"/>
    </row>
    <row r="377" customFormat="false" ht="15.7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R377" s="15"/>
      <c r="S377" s="15"/>
      <c r="T377" s="15"/>
      <c r="U377" s="15"/>
      <c r="V377" s="15"/>
    </row>
    <row r="378" customFormat="false" ht="15.75" hidden="false" customHeight="false" outlineLevel="0" collapsed="false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R378" s="15"/>
      <c r="S378" s="15"/>
      <c r="T378" s="15"/>
      <c r="U378" s="15"/>
      <c r="V378" s="15"/>
    </row>
    <row r="379" customFormat="false" ht="15.7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R379" s="15"/>
      <c r="S379" s="15"/>
      <c r="T379" s="15"/>
      <c r="U379" s="15"/>
      <c r="V379" s="15"/>
    </row>
    <row r="380" customFormat="false" ht="15.75" hidden="false" customHeight="false" outlineLevel="0" collapsed="false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R380" s="15"/>
      <c r="S380" s="15"/>
      <c r="T380" s="15"/>
      <c r="U380" s="15"/>
      <c r="V380" s="15"/>
    </row>
    <row r="381" customFormat="false" ht="15.7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R381" s="15"/>
      <c r="S381" s="15"/>
      <c r="T381" s="15"/>
      <c r="U381" s="15"/>
      <c r="V381" s="15"/>
    </row>
    <row r="382" customFormat="false" ht="15.75" hidden="false" customHeight="false" outlineLevel="0" collapsed="false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R382" s="15"/>
      <c r="S382" s="15"/>
      <c r="T382" s="15"/>
      <c r="U382" s="15"/>
      <c r="V382" s="15"/>
    </row>
    <row r="383" customFormat="false" ht="15.7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R383" s="15"/>
      <c r="S383" s="15"/>
      <c r="T383" s="15"/>
      <c r="U383" s="15"/>
      <c r="V383" s="15"/>
    </row>
    <row r="384" customFormat="false" ht="15.75" hidden="false" customHeight="false" outlineLevel="0" collapsed="false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R384" s="15"/>
      <c r="S384" s="15"/>
      <c r="T384" s="15"/>
      <c r="U384" s="15"/>
      <c r="V384" s="15"/>
    </row>
    <row r="385" customFormat="false" ht="15.7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R385" s="15"/>
      <c r="S385" s="15"/>
      <c r="T385" s="15"/>
      <c r="U385" s="15"/>
      <c r="V385" s="15"/>
    </row>
    <row r="386" customFormat="false" ht="15.75" hidden="false" customHeight="false" outlineLevel="0" collapsed="false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R386" s="15"/>
      <c r="S386" s="15"/>
      <c r="T386" s="15"/>
      <c r="U386" s="15"/>
      <c r="V386" s="15"/>
    </row>
    <row r="387" customFormat="false" ht="15.7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R387" s="15"/>
      <c r="S387" s="15"/>
      <c r="T387" s="15"/>
      <c r="U387" s="15"/>
      <c r="V387" s="15"/>
    </row>
    <row r="388" customFormat="false" ht="15.75" hidden="false" customHeight="false" outlineLevel="0" collapsed="false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R388" s="15"/>
      <c r="S388" s="15"/>
      <c r="T388" s="15"/>
      <c r="U388" s="15"/>
      <c r="V388" s="15"/>
    </row>
    <row r="389" customFormat="false" ht="15.7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R389" s="15"/>
      <c r="S389" s="15"/>
      <c r="T389" s="15"/>
      <c r="U389" s="15"/>
      <c r="V389" s="15"/>
    </row>
    <row r="390" customFormat="false" ht="15.75" hidden="false" customHeight="false" outlineLevel="0" collapsed="false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R390" s="15"/>
      <c r="S390" s="15"/>
      <c r="T390" s="15"/>
      <c r="U390" s="15"/>
      <c r="V390" s="15"/>
    </row>
    <row r="391" customFormat="false" ht="15.7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R391" s="15"/>
      <c r="S391" s="15"/>
      <c r="T391" s="15"/>
      <c r="U391" s="15"/>
      <c r="V391" s="15"/>
    </row>
    <row r="392" customFormat="false" ht="15.75" hidden="false" customHeight="false" outlineLevel="0" collapsed="false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R392" s="15"/>
      <c r="S392" s="15"/>
      <c r="T392" s="15"/>
      <c r="U392" s="15"/>
      <c r="V392" s="15"/>
    </row>
    <row r="393" customFormat="false" ht="15.7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R393" s="15"/>
      <c r="S393" s="15"/>
      <c r="T393" s="15"/>
      <c r="U393" s="15"/>
      <c r="V393" s="15"/>
    </row>
    <row r="394" customFormat="false" ht="15.75" hidden="false" customHeight="false" outlineLevel="0" collapsed="false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R394" s="15"/>
      <c r="S394" s="15"/>
      <c r="T394" s="15"/>
      <c r="U394" s="15"/>
      <c r="V394" s="15"/>
    </row>
    <row r="395" customFormat="false" ht="15.7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R395" s="15"/>
      <c r="S395" s="15"/>
      <c r="T395" s="15"/>
      <c r="U395" s="15"/>
      <c r="V395" s="15"/>
    </row>
    <row r="396" customFormat="false" ht="15.75" hidden="false" customHeight="false" outlineLevel="0" collapsed="false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R396" s="15"/>
      <c r="S396" s="15"/>
      <c r="T396" s="15"/>
      <c r="U396" s="15"/>
      <c r="V396" s="15"/>
    </row>
    <row r="397" customFormat="false" ht="15.7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R397" s="15"/>
      <c r="S397" s="15"/>
      <c r="T397" s="15"/>
      <c r="U397" s="15"/>
      <c r="V397" s="15"/>
    </row>
    <row r="398" customFormat="false" ht="15.75" hidden="false" customHeight="false" outlineLevel="0" collapsed="false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R398" s="15"/>
      <c r="S398" s="15"/>
      <c r="T398" s="15"/>
      <c r="U398" s="15"/>
      <c r="V398" s="15"/>
    </row>
    <row r="399" customFormat="false" ht="15.7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R399" s="15"/>
      <c r="S399" s="15"/>
      <c r="T399" s="15"/>
      <c r="U399" s="15"/>
      <c r="V399" s="15"/>
    </row>
    <row r="400" customFormat="false" ht="15.75" hidden="false" customHeight="false" outlineLevel="0" collapsed="false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R400" s="15"/>
      <c r="S400" s="15"/>
      <c r="T400" s="15"/>
      <c r="U400" s="15"/>
      <c r="V400" s="15"/>
    </row>
    <row r="401" customFormat="false" ht="15.7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R401" s="15"/>
      <c r="S401" s="15"/>
      <c r="T401" s="15"/>
      <c r="U401" s="15"/>
      <c r="V401" s="15"/>
    </row>
    <row r="402" customFormat="false" ht="15.75" hidden="false" customHeight="false" outlineLevel="0" collapsed="false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R402" s="15"/>
      <c r="S402" s="15"/>
      <c r="T402" s="15"/>
      <c r="U402" s="15"/>
      <c r="V402" s="15"/>
    </row>
    <row r="403" customFormat="false" ht="15.7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R403" s="15"/>
      <c r="S403" s="15"/>
      <c r="T403" s="15"/>
      <c r="U403" s="15"/>
      <c r="V403" s="15"/>
    </row>
    <row r="404" customFormat="false" ht="15.75" hidden="false" customHeight="false" outlineLevel="0" collapsed="false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R404" s="15"/>
      <c r="S404" s="15"/>
      <c r="T404" s="15"/>
      <c r="U404" s="15"/>
      <c r="V404" s="15"/>
    </row>
    <row r="405" customFormat="false" ht="15.7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R405" s="15"/>
      <c r="S405" s="15"/>
      <c r="T405" s="15"/>
      <c r="U405" s="15"/>
      <c r="V405" s="15"/>
    </row>
    <row r="406" customFormat="false" ht="15.75" hidden="false" customHeight="false" outlineLevel="0" collapsed="false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R406" s="15"/>
      <c r="S406" s="15"/>
      <c r="T406" s="15"/>
      <c r="U406" s="15"/>
      <c r="V406" s="15"/>
    </row>
    <row r="407" customFormat="false" ht="15.7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R407" s="15"/>
      <c r="S407" s="15"/>
      <c r="T407" s="15"/>
      <c r="U407" s="15"/>
      <c r="V407" s="15"/>
    </row>
    <row r="408" customFormat="false" ht="15.75" hidden="false" customHeight="false" outlineLevel="0" collapsed="false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R408" s="15"/>
      <c r="S408" s="15"/>
      <c r="T408" s="15"/>
      <c r="U408" s="15"/>
      <c r="V408" s="15"/>
    </row>
    <row r="409" customFormat="false" ht="15.7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R409" s="15"/>
      <c r="S409" s="15"/>
      <c r="T409" s="15"/>
      <c r="U409" s="15"/>
      <c r="V409" s="15"/>
    </row>
    <row r="410" customFormat="false" ht="15.75" hidden="false" customHeight="false" outlineLevel="0" collapsed="false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R410" s="15"/>
      <c r="S410" s="15"/>
      <c r="T410" s="15"/>
      <c r="U410" s="15"/>
      <c r="V410" s="15"/>
    </row>
    <row r="411" customFormat="false" ht="15.7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R411" s="15"/>
      <c r="S411" s="15"/>
      <c r="T411" s="15"/>
      <c r="U411" s="15"/>
      <c r="V411" s="15"/>
    </row>
    <row r="412" customFormat="false" ht="15.75" hidden="false" customHeight="false" outlineLevel="0" collapsed="false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R412" s="15"/>
      <c r="S412" s="15"/>
      <c r="T412" s="15"/>
      <c r="U412" s="15"/>
      <c r="V412" s="15"/>
    </row>
    <row r="413" customFormat="false" ht="15.7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R413" s="15"/>
      <c r="S413" s="15"/>
      <c r="T413" s="15"/>
      <c r="U413" s="15"/>
      <c r="V413" s="15"/>
    </row>
    <row r="414" customFormat="false" ht="15.75" hidden="false" customHeight="false" outlineLevel="0" collapsed="false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R414" s="15"/>
      <c r="S414" s="15"/>
      <c r="T414" s="15"/>
      <c r="U414" s="15"/>
      <c r="V414" s="15"/>
    </row>
    <row r="415" customFormat="false" ht="15.7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R415" s="15"/>
      <c r="S415" s="15"/>
      <c r="T415" s="15"/>
      <c r="U415" s="15"/>
      <c r="V415" s="15"/>
    </row>
    <row r="416" customFormat="false" ht="15.75" hidden="false" customHeight="false" outlineLevel="0" collapsed="false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R416" s="15"/>
      <c r="S416" s="15"/>
      <c r="T416" s="15"/>
      <c r="U416" s="15"/>
      <c r="V416" s="15"/>
    </row>
    <row r="417" customFormat="false" ht="15.7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R417" s="15"/>
      <c r="S417" s="15"/>
      <c r="T417" s="15"/>
      <c r="U417" s="15"/>
      <c r="V417" s="15"/>
    </row>
    <row r="418" customFormat="false" ht="15.75" hidden="false" customHeight="false" outlineLevel="0" collapsed="false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R418" s="15"/>
      <c r="S418" s="15"/>
      <c r="T418" s="15"/>
      <c r="U418" s="15"/>
      <c r="V418" s="15"/>
    </row>
    <row r="419" customFormat="false" ht="15.7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R419" s="15"/>
      <c r="S419" s="15"/>
      <c r="T419" s="15"/>
      <c r="U419" s="15"/>
      <c r="V419" s="15"/>
    </row>
    <row r="420" customFormat="false" ht="15.75" hidden="false" customHeight="false" outlineLevel="0" collapsed="false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R420" s="15"/>
      <c r="S420" s="15"/>
      <c r="T420" s="15"/>
      <c r="U420" s="15"/>
      <c r="V420" s="15"/>
    </row>
    <row r="421" customFormat="false" ht="15.7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R421" s="15"/>
      <c r="S421" s="15"/>
      <c r="T421" s="15"/>
      <c r="U421" s="15"/>
      <c r="V421" s="15"/>
    </row>
    <row r="422" customFormat="false" ht="15.75" hidden="false" customHeight="false" outlineLevel="0" collapsed="false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R422" s="15"/>
      <c r="S422" s="15"/>
      <c r="T422" s="15"/>
      <c r="U422" s="15"/>
      <c r="V422" s="15"/>
    </row>
    <row r="423" customFormat="false" ht="15.7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R423" s="15"/>
      <c r="S423" s="15"/>
      <c r="T423" s="15"/>
      <c r="U423" s="15"/>
      <c r="V423" s="15"/>
    </row>
    <row r="424" customFormat="false" ht="15.75" hidden="false" customHeight="false" outlineLevel="0" collapsed="false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R424" s="15"/>
      <c r="S424" s="15"/>
      <c r="T424" s="15"/>
      <c r="U424" s="15"/>
      <c r="V424" s="15"/>
    </row>
    <row r="425" customFormat="false" ht="15.7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R425" s="15"/>
      <c r="S425" s="15"/>
      <c r="T425" s="15"/>
      <c r="U425" s="15"/>
      <c r="V425" s="15"/>
    </row>
    <row r="426" customFormat="false" ht="15.75" hidden="false" customHeight="false" outlineLevel="0" collapsed="false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R426" s="15"/>
      <c r="S426" s="15"/>
      <c r="T426" s="15"/>
      <c r="U426" s="15"/>
      <c r="V426" s="15"/>
    </row>
    <row r="427" customFormat="false" ht="15.7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R427" s="15"/>
      <c r="S427" s="15"/>
      <c r="T427" s="15"/>
      <c r="U427" s="15"/>
      <c r="V427" s="15"/>
    </row>
    <row r="428" customFormat="false" ht="15.75" hidden="false" customHeight="false" outlineLevel="0" collapsed="false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R428" s="15"/>
      <c r="S428" s="15"/>
      <c r="T428" s="15"/>
      <c r="U428" s="15"/>
      <c r="V428" s="15"/>
    </row>
    <row r="429" customFormat="false" ht="15.7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R429" s="15"/>
      <c r="S429" s="15"/>
      <c r="T429" s="15"/>
      <c r="U429" s="15"/>
      <c r="V429" s="15"/>
    </row>
    <row r="430" customFormat="false" ht="15.75" hidden="false" customHeight="false" outlineLevel="0" collapsed="false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R430" s="15"/>
      <c r="S430" s="15"/>
      <c r="T430" s="15"/>
      <c r="U430" s="15"/>
      <c r="V430" s="15"/>
    </row>
    <row r="431" customFormat="false" ht="15.7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R431" s="15"/>
      <c r="S431" s="15"/>
      <c r="T431" s="15"/>
      <c r="U431" s="15"/>
      <c r="V431" s="15"/>
    </row>
    <row r="432" customFormat="false" ht="15.75" hidden="false" customHeight="false" outlineLevel="0" collapsed="false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R432" s="15"/>
      <c r="S432" s="15"/>
      <c r="T432" s="15"/>
      <c r="U432" s="15"/>
      <c r="V432" s="15"/>
    </row>
    <row r="433" customFormat="false" ht="15.7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R433" s="15"/>
      <c r="S433" s="15"/>
      <c r="T433" s="15"/>
      <c r="U433" s="15"/>
      <c r="V433" s="15"/>
    </row>
    <row r="434" customFormat="false" ht="15.75" hidden="false" customHeight="false" outlineLevel="0" collapsed="false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R434" s="15"/>
      <c r="S434" s="15"/>
      <c r="T434" s="15"/>
      <c r="U434" s="15"/>
      <c r="V434" s="15"/>
    </row>
    <row r="435" customFormat="false" ht="15.7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R435" s="15"/>
      <c r="S435" s="15"/>
      <c r="T435" s="15"/>
      <c r="U435" s="15"/>
      <c r="V435" s="15"/>
    </row>
    <row r="436" customFormat="false" ht="15.75" hidden="false" customHeight="false" outlineLevel="0" collapsed="false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R436" s="15"/>
      <c r="S436" s="15"/>
      <c r="T436" s="15"/>
      <c r="U436" s="15"/>
      <c r="V436" s="15"/>
    </row>
    <row r="437" customFormat="false" ht="15.7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R437" s="15"/>
      <c r="S437" s="15"/>
      <c r="T437" s="15"/>
      <c r="U437" s="15"/>
      <c r="V437" s="15"/>
    </row>
    <row r="438" customFormat="false" ht="15.75" hidden="false" customHeight="false" outlineLevel="0" collapsed="false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R438" s="15"/>
      <c r="S438" s="15"/>
      <c r="T438" s="15"/>
      <c r="U438" s="15"/>
      <c r="V438" s="15"/>
    </row>
    <row r="439" customFormat="false" ht="15.7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R439" s="15"/>
      <c r="S439" s="15"/>
      <c r="T439" s="15"/>
      <c r="U439" s="15"/>
      <c r="V439" s="15"/>
    </row>
    <row r="440" customFormat="false" ht="15.75" hidden="false" customHeight="false" outlineLevel="0" collapsed="false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R440" s="15"/>
      <c r="S440" s="15"/>
      <c r="T440" s="15"/>
      <c r="U440" s="15"/>
      <c r="V440" s="15"/>
    </row>
    <row r="441" customFormat="false" ht="15.7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R441" s="15"/>
      <c r="S441" s="15"/>
      <c r="T441" s="15"/>
      <c r="U441" s="15"/>
      <c r="V441" s="15"/>
    </row>
    <row r="442" customFormat="false" ht="15.75" hidden="false" customHeight="false" outlineLevel="0" collapsed="false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R442" s="15"/>
      <c r="S442" s="15"/>
      <c r="T442" s="15"/>
      <c r="U442" s="15"/>
      <c r="V442" s="15"/>
    </row>
    <row r="443" customFormat="false" ht="15.7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R443" s="15"/>
      <c r="S443" s="15"/>
      <c r="T443" s="15"/>
      <c r="U443" s="15"/>
      <c r="V443" s="15"/>
    </row>
    <row r="444" customFormat="false" ht="15.75" hidden="false" customHeight="false" outlineLevel="0" collapsed="false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R444" s="15"/>
      <c r="S444" s="15"/>
      <c r="T444" s="15"/>
      <c r="U444" s="15"/>
      <c r="V444" s="15"/>
    </row>
    <row r="445" customFormat="false" ht="15.7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R445" s="15"/>
      <c r="S445" s="15"/>
      <c r="T445" s="15"/>
      <c r="U445" s="15"/>
      <c r="V445" s="15"/>
    </row>
    <row r="446" customFormat="false" ht="15.75" hidden="false" customHeight="false" outlineLevel="0" collapsed="false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R446" s="15"/>
      <c r="S446" s="15"/>
      <c r="T446" s="15"/>
      <c r="U446" s="15"/>
      <c r="V446" s="15"/>
    </row>
    <row r="447" customFormat="false" ht="15.7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R447" s="15"/>
      <c r="S447" s="15"/>
      <c r="T447" s="15"/>
      <c r="U447" s="15"/>
      <c r="V447" s="15"/>
    </row>
    <row r="448" customFormat="false" ht="15.75" hidden="false" customHeight="false" outlineLevel="0" collapsed="false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R448" s="15"/>
      <c r="S448" s="15"/>
      <c r="T448" s="15"/>
      <c r="U448" s="15"/>
      <c r="V448" s="15"/>
    </row>
    <row r="449" customFormat="false" ht="15.7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R449" s="15"/>
      <c r="S449" s="15"/>
      <c r="T449" s="15"/>
      <c r="U449" s="15"/>
      <c r="V449" s="15"/>
    </row>
    <row r="450" customFormat="false" ht="15.75" hidden="false" customHeight="false" outlineLevel="0" collapsed="false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R450" s="15"/>
      <c r="S450" s="15"/>
      <c r="T450" s="15"/>
      <c r="U450" s="15"/>
      <c r="V450" s="15"/>
    </row>
    <row r="451" customFormat="false" ht="15.7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R451" s="15"/>
      <c r="S451" s="15"/>
      <c r="T451" s="15"/>
      <c r="U451" s="15"/>
      <c r="V451" s="15"/>
    </row>
    <row r="452" customFormat="false" ht="15.75" hidden="false" customHeight="false" outlineLevel="0" collapsed="false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R452" s="15"/>
      <c r="S452" s="15"/>
      <c r="T452" s="15"/>
      <c r="U452" s="15"/>
      <c r="V452" s="15"/>
    </row>
    <row r="453" customFormat="false" ht="15.7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R453" s="15"/>
      <c r="S453" s="15"/>
      <c r="T453" s="15"/>
      <c r="U453" s="15"/>
      <c r="V453" s="15"/>
    </row>
    <row r="454" customFormat="false" ht="15.75" hidden="false" customHeight="false" outlineLevel="0" collapsed="false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R454" s="15"/>
      <c r="S454" s="15"/>
      <c r="T454" s="15"/>
      <c r="U454" s="15"/>
      <c r="V454" s="15"/>
    </row>
    <row r="455" customFormat="false" ht="15.7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R455" s="15"/>
      <c r="S455" s="15"/>
      <c r="T455" s="15"/>
      <c r="U455" s="15"/>
      <c r="V455" s="15"/>
    </row>
    <row r="456" customFormat="false" ht="15.75" hidden="false" customHeight="false" outlineLevel="0" collapsed="false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R456" s="15"/>
      <c r="S456" s="15"/>
      <c r="T456" s="15"/>
      <c r="U456" s="15"/>
      <c r="V456" s="15"/>
    </row>
    <row r="457" customFormat="false" ht="15.7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R457" s="15"/>
      <c r="S457" s="15"/>
      <c r="T457" s="15"/>
      <c r="U457" s="15"/>
      <c r="V457" s="15"/>
    </row>
    <row r="458" customFormat="false" ht="15.75" hidden="false" customHeight="false" outlineLevel="0" collapsed="false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R458" s="15"/>
      <c r="S458" s="15"/>
      <c r="T458" s="15"/>
      <c r="U458" s="15"/>
      <c r="V458" s="15"/>
    </row>
    <row r="459" customFormat="false" ht="15.7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R459" s="15"/>
      <c r="S459" s="15"/>
      <c r="T459" s="15"/>
      <c r="U459" s="15"/>
      <c r="V459" s="15"/>
    </row>
    <row r="460" customFormat="false" ht="15.75" hidden="false" customHeight="false" outlineLevel="0" collapsed="false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R460" s="15"/>
      <c r="S460" s="15"/>
      <c r="T460" s="15"/>
      <c r="U460" s="15"/>
      <c r="V460" s="15"/>
    </row>
    <row r="461" customFormat="false" ht="15.7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R461" s="15"/>
      <c r="S461" s="15"/>
      <c r="T461" s="15"/>
      <c r="U461" s="15"/>
      <c r="V461" s="15"/>
    </row>
    <row r="462" customFormat="false" ht="15.75" hidden="false" customHeight="false" outlineLevel="0" collapsed="false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R462" s="15"/>
      <c r="S462" s="15"/>
      <c r="T462" s="15"/>
      <c r="U462" s="15"/>
      <c r="V462" s="15"/>
    </row>
    <row r="463" customFormat="false" ht="15.7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R463" s="15"/>
      <c r="S463" s="15"/>
      <c r="T463" s="15"/>
      <c r="U463" s="15"/>
      <c r="V463" s="15"/>
    </row>
    <row r="464" customFormat="false" ht="15.75" hidden="false" customHeight="false" outlineLevel="0" collapsed="false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R464" s="15"/>
      <c r="S464" s="15"/>
      <c r="T464" s="15"/>
      <c r="U464" s="15"/>
      <c r="V464" s="15"/>
    </row>
    <row r="465" customFormat="false" ht="15.7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R465" s="15"/>
      <c r="S465" s="15"/>
      <c r="T465" s="15"/>
      <c r="U465" s="15"/>
      <c r="V465" s="15"/>
    </row>
    <row r="466" customFormat="false" ht="15.75" hidden="false" customHeight="false" outlineLevel="0" collapsed="false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R466" s="15"/>
      <c r="S466" s="15"/>
      <c r="T466" s="15"/>
      <c r="U466" s="15"/>
      <c r="V466" s="15"/>
    </row>
    <row r="467" customFormat="false" ht="15.7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R467" s="15"/>
      <c r="S467" s="15"/>
      <c r="T467" s="15"/>
      <c r="U467" s="15"/>
      <c r="V467" s="15"/>
    </row>
    <row r="468" customFormat="false" ht="15.75" hidden="false" customHeight="false" outlineLevel="0" collapsed="false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R468" s="15"/>
      <c r="S468" s="15"/>
      <c r="T468" s="15"/>
      <c r="U468" s="15"/>
      <c r="V468" s="15"/>
    </row>
    <row r="469" customFormat="false" ht="15.7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R469" s="15"/>
      <c r="S469" s="15"/>
      <c r="T469" s="15"/>
      <c r="U469" s="15"/>
      <c r="V469" s="15"/>
    </row>
    <row r="470" customFormat="false" ht="15.75" hidden="false" customHeight="false" outlineLevel="0" collapsed="false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R470" s="15"/>
      <c r="S470" s="15"/>
      <c r="T470" s="15"/>
      <c r="U470" s="15"/>
      <c r="V470" s="15"/>
    </row>
    <row r="471" customFormat="false" ht="15.7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R471" s="15"/>
      <c r="S471" s="15"/>
      <c r="T471" s="15"/>
      <c r="U471" s="15"/>
      <c r="V471" s="15"/>
    </row>
    <row r="472" customFormat="false" ht="15.75" hidden="false" customHeight="false" outlineLevel="0" collapsed="false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R472" s="15"/>
      <c r="S472" s="15"/>
      <c r="T472" s="15"/>
      <c r="U472" s="15"/>
      <c r="V472" s="15"/>
    </row>
    <row r="473" customFormat="false" ht="15.7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R473" s="15"/>
      <c r="S473" s="15"/>
      <c r="T473" s="15"/>
      <c r="U473" s="15"/>
      <c r="V473" s="15"/>
    </row>
    <row r="474" customFormat="false" ht="15.75" hidden="false" customHeight="false" outlineLevel="0" collapsed="false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R474" s="15"/>
      <c r="S474" s="15"/>
      <c r="T474" s="15"/>
      <c r="U474" s="15"/>
      <c r="V474" s="15"/>
    </row>
    <row r="475" customFormat="false" ht="15.7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R475" s="15"/>
      <c r="S475" s="15"/>
      <c r="T475" s="15"/>
      <c r="U475" s="15"/>
      <c r="V475" s="15"/>
    </row>
    <row r="476" customFormat="false" ht="15.75" hidden="false" customHeight="false" outlineLevel="0" collapsed="false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R476" s="15"/>
      <c r="S476" s="15"/>
      <c r="T476" s="15"/>
      <c r="U476" s="15"/>
      <c r="V476" s="15"/>
    </row>
    <row r="477" customFormat="false" ht="15.7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R477" s="15"/>
      <c r="S477" s="15"/>
      <c r="T477" s="15"/>
      <c r="U477" s="15"/>
      <c r="V477" s="15"/>
    </row>
    <row r="478" customFormat="false" ht="15.75" hidden="false" customHeight="false" outlineLevel="0" collapsed="false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R478" s="15"/>
      <c r="S478" s="15"/>
      <c r="T478" s="15"/>
      <c r="U478" s="15"/>
      <c r="V478" s="15"/>
    </row>
    <row r="479" customFormat="false" ht="15.7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R479" s="15"/>
      <c r="S479" s="15"/>
      <c r="T479" s="15"/>
      <c r="U479" s="15"/>
      <c r="V479" s="15"/>
    </row>
    <row r="480" customFormat="false" ht="15.75" hidden="false" customHeight="false" outlineLevel="0" collapsed="false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R480" s="15"/>
      <c r="S480" s="15"/>
      <c r="T480" s="15"/>
      <c r="U480" s="15"/>
      <c r="V480" s="15"/>
    </row>
    <row r="481" customFormat="false" ht="15.7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R481" s="15"/>
      <c r="S481" s="15"/>
      <c r="T481" s="15"/>
      <c r="U481" s="15"/>
      <c r="V481" s="15"/>
    </row>
    <row r="482" customFormat="false" ht="15.75" hidden="false" customHeight="false" outlineLevel="0" collapsed="false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R482" s="15"/>
      <c r="S482" s="15"/>
      <c r="T482" s="15"/>
      <c r="U482" s="15"/>
      <c r="V482" s="15"/>
    </row>
    <row r="483" customFormat="false" ht="15.7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R483" s="15"/>
      <c r="S483" s="15"/>
      <c r="T483" s="15"/>
      <c r="U483" s="15"/>
      <c r="V483" s="15"/>
    </row>
    <row r="484" customFormat="false" ht="15.75" hidden="false" customHeight="false" outlineLevel="0" collapsed="false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R484" s="15"/>
      <c r="S484" s="15"/>
      <c r="T484" s="15"/>
      <c r="U484" s="15"/>
      <c r="V484" s="15"/>
    </row>
    <row r="485" customFormat="false" ht="15.7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R485" s="15"/>
      <c r="S485" s="15"/>
      <c r="T485" s="15"/>
      <c r="U485" s="15"/>
      <c r="V485" s="15"/>
    </row>
    <row r="486" customFormat="false" ht="15.75" hidden="false" customHeight="false" outlineLevel="0" collapsed="false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R486" s="15"/>
      <c r="S486" s="15"/>
      <c r="T486" s="15"/>
      <c r="U486" s="15"/>
      <c r="V486" s="15"/>
    </row>
    <row r="487" customFormat="false" ht="15.7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R487" s="15"/>
      <c r="S487" s="15"/>
      <c r="T487" s="15"/>
      <c r="U487" s="15"/>
      <c r="V487" s="15"/>
    </row>
    <row r="488" customFormat="false" ht="15.75" hidden="false" customHeight="false" outlineLevel="0" collapsed="false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R488" s="15"/>
      <c r="S488" s="15"/>
      <c r="T488" s="15"/>
      <c r="U488" s="15"/>
      <c r="V488" s="15"/>
    </row>
    <row r="489" customFormat="false" ht="15.7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R489" s="15"/>
      <c r="S489" s="15"/>
      <c r="T489" s="15"/>
      <c r="U489" s="15"/>
      <c r="V489" s="15"/>
    </row>
    <row r="490" customFormat="false" ht="15.75" hidden="false" customHeight="false" outlineLevel="0" collapsed="false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R490" s="15"/>
      <c r="S490" s="15"/>
      <c r="T490" s="15"/>
      <c r="U490" s="15"/>
      <c r="V490" s="15"/>
    </row>
    <row r="491" customFormat="false" ht="15.7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R491" s="15"/>
      <c r="S491" s="15"/>
      <c r="T491" s="15"/>
      <c r="U491" s="15"/>
      <c r="V491" s="15"/>
    </row>
    <row r="492" customFormat="false" ht="15.75" hidden="false" customHeight="false" outlineLevel="0" collapsed="false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R492" s="15"/>
      <c r="S492" s="15"/>
      <c r="T492" s="15"/>
      <c r="U492" s="15"/>
      <c r="V492" s="15"/>
    </row>
    <row r="493" customFormat="false" ht="15.7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R493" s="15"/>
      <c r="S493" s="15"/>
      <c r="T493" s="15"/>
      <c r="U493" s="15"/>
      <c r="V493" s="15"/>
    </row>
    <row r="494" customFormat="false" ht="15.75" hidden="false" customHeight="false" outlineLevel="0" collapsed="false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R494" s="15"/>
      <c r="S494" s="15"/>
      <c r="T494" s="15"/>
      <c r="U494" s="15"/>
      <c r="V494" s="15"/>
    </row>
    <row r="495" customFormat="false" ht="15.7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R495" s="15"/>
      <c r="S495" s="15"/>
      <c r="T495" s="15"/>
      <c r="U495" s="15"/>
      <c r="V495" s="15"/>
    </row>
    <row r="496" customFormat="false" ht="15.75" hidden="false" customHeight="false" outlineLevel="0" collapsed="false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R496" s="15"/>
      <c r="S496" s="15"/>
      <c r="T496" s="15"/>
      <c r="U496" s="15"/>
      <c r="V496" s="15"/>
    </row>
    <row r="497" customFormat="false" ht="15.7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R497" s="15"/>
      <c r="S497" s="15"/>
      <c r="T497" s="15"/>
      <c r="U497" s="15"/>
      <c r="V497" s="15"/>
    </row>
    <row r="498" customFormat="false" ht="15.75" hidden="false" customHeight="false" outlineLevel="0" collapsed="false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R498" s="15"/>
      <c r="S498" s="15"/>
      <c r="T498" s="15"/>
      <c r="U498" s="15"/>
      <c r="V498" s="15"/>
    </row>
    <row r="499" customFormat="false" ht="15.7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R499" s="15"/>
      <c r="S499" s="15"/>
      <c r="T499" s="15"/>
      <c r="U499" s="15"/>
      <c r="V499" s="15"/>
    </row>
    <row r="500" customFormat="false" ht="15.75" hidden="false" customHeight="false" outlineLevel="0" collapsed="false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R500" s="15"/>
      <c r="S500" s="15"/>
      <c r="T500" s="15"/>
      <c r="U500" s="15"/>
      <c r="V500" s="15"/>
    </row>
    <row r="501" customFormat="false" ht="15.7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R501" s="15"/>
      <c r="S501" s="15"/>
      <c r="T501" s="15"/>
      <c r="U501" s="15"/>
      <c r="V501" s="15"/>
    </row>
    <row r="502" customFormat="false" ht="15.75" hidden="false" customHeight="false" outlineLevel="0" collapsed="false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R502" s="15"/>
      <c r="S502" s="15"/>
      <c r="T502" s="15"/>
      <c r="U502" s="15"/>
      <c r="V502" s="15"/>
    </row>
    <row r="503" customFormat="false" ht="15.7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R503" s="15"/>
      <c r="S503" s="15"/>
      <c r="T503" s="15"/>
      <c r="U503" s="15"/>
      <c r="V503" s="15"/>
    </row>
    <row r="504" customFormat="false" ht="15.75" hidden="false" customHeight="false" outlineLevel="0" collapsed="false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R504" s="15"/>
      <c r="S504" s="15"/>
      <c r="T504" s="15"/>
      <c r="U504" s="15"/>
      <c r="V504" s="15"/>
    </row>
    <row r="505" customFormat="false" ht="15.7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R505" s="15"/>
      <c r="S505" s="15"/>
      <c r="T505" s="15"/>
      <c r="U505" s="15"/>
      <c r="V505" s="15"/>
    </row>
    <row r="506" customFormat="false" ht="15.75" hidden="false" customHeight="false" outlineLevel="0" collapsed="false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R506" s="15"/>
      <c r="S506" s="15"/>
      <c r="T506" s="15"/>
      <c r="U506" s="15"/>
      <c r="V506" s="15"/>
    </row>
    <row r="507" customFormat="false" ht="15.7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R507" s="15"/>
      <c r="S507" s="15"/>
      <c r="T507" s="15"/>
      <c r="U507" s="15"/>
      <c r="V507" s="15"/>
    </row>
    <row r="508" customFormat="false" ht="15.75" hidden="false" customHeight="false" outlineLevel="0" collapsed="false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R508" s="15"/>
      <c r="S508" s="15"/>
      <c r="T508" s="15"/>
      <c r="U508" s="15"/>
      <c r="V508" s="15"/>
    </row>
    <row r="509" customFormat="false" ht="15.7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R509" s="15"/>
      <c r="S509" s="15"/>
      <c r="T509" s="15"/>
      <c r="U509" s="15"/>
      <c r="V509" s="15"/>
    </row>
    <row r="510" customFormat="false" ht="15.75" hidden="false" customHeight="false" outlineLevel="0" collapsed="false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R510" s="15"/>
      <c r="S510" s="15"/>
      <c r="T510" s="15"/>
      <c r="U510" s="15"/>
      <c r="V510" s="15"/>
    </row>
    <row r="511" customFormat="false" ht="15.7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R511" s="15"/>
      <c r="S511" s="15"/>
      <c r="T511" s="15"/>
      <c r="U511" s="15"/>
      <c r="V511" s="15"/>
    </row>
    <row r="512" customFormat="false" ht="15.75" hidden="false" customHeight="false" outlineLevel="0" collapsed="false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R512" s="15"/>
      <c r="S512" s="15"/>
      <c r="T512" s="15"/>
      <c r="U512" s="15"/>
      <c r="V512" s="15"/>
    </row>
    <row r="513" customFormat="false" ht="15.7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R513" s="15"/>
      <c r="S513" s="15"/>
      <c r="T513" s="15"/>
      <c r="U513" s="15"/>
      <c r="V513" s="15"/>
    </row>
    <row r="514" customFormat="false" ht="15.75" hidden="false" customHeight="false" outlineLevel="0" collapsed="false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R514" s="15"/>
      <c r="S514" s="15"/>
      <c r="T514" s="15"/>
      <c r="U514" s="15"/>
      <c r="V514" s="15"/>
    </row>
    <row r="515" customFormat="false" ht="15.7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R515" s="15"/>
      <c r="S515" s="15"/>
      <c r="T515" s="15"/>
      <c r="U515" s="15"/>
      <c r="V515" s="15"/>
    </row>
    <row r="516" customFormat="false" ht="15.75" hidden="false" customHeight="false" outlineLevel="0" collapsed="false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R516" s="15"/>
      <c r="S516" s="15"/>
      <c r="T516" s="15"/>
      <c r="U516" s="15"/>
      <c r="V516" s="15"/>
    </row>
    <row r="517" customFormat="false" ht="15.7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R517" s="15"/>
      <c r="S517" s="15"/>
      <c r="T517" s="15"/>
      <c r="U517" s="15"/>
      <c r="V517" s="15"/>
    </row>
    <row r="518" customFormat="false" ht="15.75" hidden="false" customHeight="false" outlineLevel="0" collapsed="false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R518" s="15"/>
      <c r="S518" s="15"/>
      <c r="T518" s="15"/>
      <c r="U518" s="15"/>
      <c r="V518" s="15"/>
    </row>
    <row r="519" customFormat="false" ht="15.7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R519" s="15"/>
      <c r="S519" s="15"/>
      <c r="T519" s="15"/>
      <c r="U519" s="15"/>
      <c r="V519" s="15"/>
    </row>
    <row r="520" customFormat="false" ht="15.75" hidden="false" customHeight="false" outlineLevel="0" collapsed="false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R520" s="15"/>
      <c r="S520" s="15"/>
      <c r="T520" s="15"/>
      <c r="U520" s="15"/>
      <c r="V520" s="15"/>
    </row>
    <row r="521" customFormat="false" ht="15.7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R521" s="15"/>
      <c r="S521" s="15"/>
      <c r="T521" s="15"/>
      <c r="U521" s="15"/>
      <c r="V521" s="15"/>
    </row>
    <row r="522" customFormat="false" ht="15.75" hidden="false" customHeight="false" outlineLevel="0" collapsed="false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R522" s="15"/>
      <c r="S522" s="15"/>
      <c r="T522" s="15"/>
      <c r="U522" s="15"/>
      <c r="V522" s="15"/>
    </row>
    <row r="523" customFormat="false" ht="15.7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R523" s="15"/>
      <c r="S523" s="15"/>
      <c r="T523" s="15"/>
      <c r="U523" s="15"/>
      <c r="V523" s="15"/>
    </row>
    <row r="524" customFormat="false" ht="15.75" hidden="false" customHeight="false" outlineLevel="0" collapsed="false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R524" s="15"/>
      <c r="S524" s="15"/>
      <c r="T524" s="15"/>
      <c r="U524" s="15"/>
      <c r="V524" s="15"/>
    </row>
    <row r="525" customFormat="false" ht="15.7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R525" s="15"/>
      <c r="S525" s="15"/>
      <c r="T525" s="15"/>
      <c r="U525" s="15"/>
      <c r="V525" s="15"/>
    </row>
    <row r="526" customFormat="false" ht="15.75" hidden="false" customHeight="false" outlineLevel="0" collapsed="false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R526" s="15"/>
      <c r="S526" s="15"/>
      <c r="T526" s="15"/>
      <c r="U526" s="15"/>
      <c r="V526" s="15"/>
    </row>
    <row r="527" customFormat="false" ht="15.7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R527" s="15"/>
      <c r="S527" s="15"/>
      <c r="T527" s="15"/>
      <c r="U527" s="15"/>
      <c r="V527" s="15"/>
    </row>
    <row r="528" customFormat="false" ht="15.75" hidden="false" customHeight="false" outlineLevel="0" collapsed="false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R528" s="15"/>
      <c r="S528" s="15"/>
      <c r="T528" s="15"/>
      <c r="U528" s="15"/>
      <c r="V528" s="15"/>
    </row>
    <row r="529" customFormat="false" ht="15.7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R529" s="15"/>
      <c r="S529" s="15"/>
      <c r="T529" s="15"/>
      <c r="U529" s="15"/>
      <c r="V529" s="15"/>
    </row>
    <row r="530" customFormat="false" ht="15.75" hidden="false" customHeight="false" outlineLevel="0" collapsed="false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R530" s="15"/>
      <c r="S530" s="15"/>
      <c r="T530" s="15"/>
      <c r="U530" s="15"/>
      <c r="V530" s="15"/>
    </row>
    <row r="531" customFormat="false" ht="15.7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R531" s="15"/>
      <c r="S531" s="15"/>
      <c r="T531" s="15"/>
      <c r="U531" s="15"/>
      <c r="V531" s="15"/>
    </row>
    <row r="532" customFormat="false" ht="15.75" hidden="false" customHeight="false" outlineLevel="0" collapsed="false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R532" s="15"/>
      <c r="S532" s="15"/>
      <c r="T532" s="15"/>
      <c r="U532" s="15"/>
      <c r="V532" s="15"/>
    </row>
    <row r="533" customFormat="false" ht="15.7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R533" s="15"/>
      <c r="S533" s="15"/>
      <c r="T533" s="15"/>
      <c r="U533" s="15"/>
      <c r="V533" s="15"/>
    </row>
    <row r="534" customFormat="false" ht="15.75" hidden="false" customHeight="false" outlineLevel="0" collapsed="false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R534" s="15"/>
      <c r="S534" s="15"/>
      <c r="T534" s="15"/>
      <c r="U534" s="15"/>
      <c r="V534" s="15"/>
    </row>
    <row r="535" customFormat="false" ht="15.7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R535" s="15"/>
      <c r="S535" s="15"/>
      <c r="T535" s="15"/>
      <c r="U535" s="15"/>
      <c r="V535" s="15"/>
    </row>
    <row r="536" customFormat="false" ht="15.75" hidden="false" customHeight="false" outlineLevel="0" collapsed="false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R536" s="15"/>
      <c r="S536" s="15"/>
      <c r="T536" s="15"/>
      <c r="U536" s="15"/>
      <c r="V536" s="15"/>
    </row>
    <row r="537" customFormat="false" ht="15.7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R537" s="15"/>
      <c r="S537" s="15"/>
      <c r="T537" s="15"/>
      <c r="U537" s="15"/>
      <c r="V537" s="15"/>
    </row>
    <row r="538" customFormat="false" ht="15.75" hidden="false" customHeight="false" outlineLevel="0" collapsed="false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R538" s="15"/>
      <c r="S538" s="15"/>
      <c r="T538" s="15"/>
      <c r="U538" s="15"/>
      <c r="V538" s="15"/>
    </row>
    <row r="539" customFormat="false" ht="15.7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R539" s="15"/>
      <c r="S539" s="15"/>
      <c r="T539" s="15"/>
      <c r="U539" s="15"/>
      <c r="V539" s="15"/>
    </row>
    <row r="540" customFormat="false" ht="15.75" hidden="false" customHeight="false" outlineLevel="0" collapsed="false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R540" s="15"/>
      <c r="S540" s="15"/>
      <c r="T540" s="15"/>
      <c r="U540" s="15"/>
      <c r="V540" s="15"/>
    </row>
    <row r="541" customFormat="false" ht="15.7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R541" s="15"/>
      <c r="S541" s="15"/>
      <c r="T541" s="15"/>
      <c r="U541" s="15"/>
      <c r="V541" s="15"/>
    </row>
    <row r="542" customFormat="false" ht="15.75" hidden="false" customHeight="false" outlineLevel="0" collapsed="false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R542" s="15"/>
      <c r="S542" s="15"/>
      <c r="T542" s="15"/>
      <c r="U542" s="15"/>
      <c r="V542" s="15"/>
    </row>
    <row r="543" customFormat="false" ht="15.7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R543" s="15"/>
      <c r="S543" s="15"/>
      <c r="T543" s="15"/>
      <c r="U543" s="15"/>
      <c r="V543" s="15"/>
    </row>
    <row r="544" customFormat="false" ht="15.75" hidden="false" customHeight="false" outlineLevel="0" collapsed="false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R544" s="15"/>
      <c r="S544" s="15"/>
      <c r="T544" s="15"/>
      <c r="U544" s="15"/>
      <c r="V544" s="15"/>
    </row>
    <row r="545" customFormat="false" ht="15.7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R545" s="15"/>
      <c r="S545" s="15"/>
      <c r="T545" s="15"/>
      <c r="U545" s="15"/>
      <c r="V545" s="15"/>
    </row>
    <row r="546" customFormat="false" ht="15.75" hidden="false" customHeight="false" outlineLevel="0" collapsed="false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R546" s="15"/>
      <c r="S546" s="15"/>
      <c r="T546" s="15"/>
      <c r="U546" s="15"/>
      <c r="V546" s="15"/>
    </row>
    <row r="547" customFormat="false" ht="15.7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R547" s="15"/>
      <c r="S547" s="15"/>
      <c r="T547" s="15"/>
      <c r="U547" s="15"/>
      <c r="V547" s="15"/>
    </row>
    <row r="548" customFormat="false" ht="15.75" hidden="false" customHeight="false" outlineLevel="0" collapsed="false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R548" s="15"/>
      <c r="S548" s="15"/>
      <c r="T548" s="15"/>
      <c r="U548" s="15"/>
      <c r="V548" s="15"/>
    </row>
    <row r="549" customFormat="false" ht="15.7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R549" s="15"/>
      <c r="S549" s="15"/>
      <c r="T549" s="15"/>
      <c r="U549" s="15"/>
      <c r="V549" s="15"/>
    </row>
    <row r="550" customFormat="false" ht="15.75" hidden="false" customHeight="false" outlineLevel="0" collapsed="false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R550" s="15"/>
      <c r="S550" s="15"/>
      <c r="T550" s="15"/>
      <c r="U550" s="15"/>
      <c r="V550" s="15"/>
    </row>
    <row r="551" customFormat="false" ht="15.7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R551" s="15"/>
      <c r="S551" s="15"/>
      <c r="T551" s="15"/>
      <c r="U551" s="15"/>
      <c r="V551" s="15"/>
    </row>
    <row r="552" customFormat="false" ht="15.75" hidden="false" customHeight="false" outlineLevel="0" collapsed="false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R552" s="15"/>
      <c r="S552" s="15"/>
      <c r="T552" s="15"/>
      <c r="U552" s="15"/>
      <c r="V552" s="15"/>
    </row>
    <row r="553" customFormat="false" ht="15.7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R553" s="15"/>
      <c r="S553" s="15"/>
      <c r="T553" s="15"/>
      <c r="U553" s="15"/>
      <c r="V553" s="15"/>
    </row>
    <row r="554" customFormat="false" ht="15.75" hidden="false" customHeight="false" outlineLevel="0" collapsed="false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R554" s="15"/>
      <c r="S554" s="15"/>
      <c r="T554" s="15"/>
      <c r="U554" s="15"/>
      <c r="V554" s="15"/>
    </row>
    <row r="555" customFormat="false" ht="15.7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R555" s="15"/>
      <c r="S555" s="15"/>
      <c r="T555" s="15"/>
      <c r="U555" s="15"/>
      <c r="V555" s="15"/>
    </row>
    <row r="556" customFormat="false" ht="15.75" hidden="false" customHeight="false" outlineLevel="0" collapsed="false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R556" s="15"/>
      <c r="S556" s="15"/>
      <c r="T556" s="15"/>
      <c r="U556" s="15"/>
      <c r="V556" s="15"/>
    </row>
    <row r="557" customFormat="false" ht="15.7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R557" s="15"/>
      <c r="S557" s="15"/>
      <c r="T557" s="15"/>
      <c r="U557" s="15"/>
      <c r="V557" s="15"/>
    </row>
    <row r="558" customFormat="false" ht="15.75" hidden="false" customHeight="false" outlineLevel="0" collapsed="false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R558" s="15"/>
      <c r="S558" s="15"/>
      <c r="T558" s="15"/>
      <c r="U558" s="15"/>
      <c r="V558" s="15"/>
    </row>
    <row r="559" customFormat="false" ht="15.7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R559" s="15"/>
      <c r="S559" s="15"/>
      <c r="T559" s="15"/>
      <c r="U559" s="15"/>
      <c r="V559" s="15"/>
    </row>
    <row r="560" customFormat="false" ht="15.75" hidden="false" customHeight="false" outlineLevel="0" collapsed="false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R560" s="15"/>
      <c r="S560" s="15"/>
      <c r="T560" s="15"/>
      <c r="U560" s="15"/>
      <c r="V560" s="15"/>
    </row>
    <row r="561" customFormat="false" ht="15.7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R561" s="15"/>
      <c r="S561" s="15"/>
      <c r="T561" s="15"/>
      <c r="U561" s="15"/>
      <c r="V561" s="15"/>
    </row>
    <row r="562" customFormat="false" ht="15.75" hidden="false" customHeight="false" outlineLevel="0" collapsed="false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R562" s="15"/>
      <c r="S562" s="15"/>
      <c r="T562" s="15"/>
      <c r="U562" s="15"/>
      <c r="V562" s="15"/>
    </row>
    <row r="563" customFormat="false" ht="15.7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R563" s="15"/>
      <c r="S563" s="15"/>
      <c r="T563" s="15"/>
      <c r="U563" s="15"/>
      <c r="V563" s="15"/>
    </row>
    <row r="564" customFormat="false" ht="15.75" hidden="false" customHeight="false" outlineLevel="0" collapsed="false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R564" s="15"/>
      <c r="S564" s="15"/>
      <c r="T564" s="15"/>
      <c r="U564" s="15"/>
      <c r="V564" s="15"/>
    </row>
    <row r="565" customFormat="false" ht="15.7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R565" s="15"/>
      <c r="S565" s="15"/>
      <c r="T565" s="15"/>
      <c r="U565" s="15"/>
      <c r="V565" s="15"/>
    </row>
    <row r="566" customFormat="false" ht="15.75" hidden="false" customHeight="false" outlineLevel="0" collapsed="false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R566" s="15"/>
      <c r="S566" s="15"/>
      <c r="T566" s="15"/>
      <c r="U566" s="15"/>
      <c r="V566" s="15"/>
    </row>
    <row r="567" customFormat="false" ht="15.7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R567" s="15"/>
      <c r="S567" s="15"/>
      <c r="T567" s="15"/>
      <c r="U567" s="15"/>
      <c r="V567" s="15"/>
    </row>
    <row r="568" customFormat="false" ht="15.75" hidden="false" customHeight="false" outlineLevel="0" collapsed="false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R568" s="15"/>
      <c r="S568" s="15"/>
      <c r="T568" s="15"/>
      <c r="U568" s="15"/>
      <c r="V568" s="15"/>
    </row>
    <row r="569" customFormat="false" ht="15.7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R569" s="15"/>
      <c r="S569" s="15"/>
      <c r="T569" s="15"/>
      <c r="U569" s="15"/>
      <c r="V569" s="15"/>
    </row>
    <row r="570" customFormat="false" ht="15.75" hidden="false" customHeight="false" outlineLevel="0" collapsed="false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R570" s="15"/>
      <c r="S570" s="15"/>
      <c r="T570" s="15"/>
      <c r="U570" s="15"/>
      <c r="V570" s="15"/>
    </row>
    <row r="571" customFormat="false" ht="15.7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R571" s="15"/>
      <c r="S571" s="15"/>
      <c r="T571" s="15"/>
      <c r="U571" s="15"/>
      <c r="V571" s="15"/>
    </row>
    <row r="572" customFormat="false" ht="15.75" hidden="false" customHeight="false" outlineLevel="0" collapsed="false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R572" s="15"/>
      <c r="S572" s="15"/>
      <c r="T572" s="15"/>
      <c r="U572" s="15"/>
      <c r="V572" s="15"/>
    </row>
    <row r="573" customFormat="false" ht="15.7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R573" s="15"/>
      <c r="S573" s="15"/>
      <c r="T573" s="15"/>
      <c r="U573" s="15"/>
      <c r="V573" s="15"/>
    </row>
    <row r="574" customFormat="false" ht="15.75" hidden="false" customHeight="false" outlineLevel="0" collapsed="false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R574" s="15"/>
      <c r="S574" s="15"/>
      <c r="T574" s="15"/>
      <c r="U574" s="15"/>
      <c r="V574" s="15"/>
    </row>
    <row r="575" customFormat="false" ht="15.7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R575" s="15"/>
      <c r="S575" s="15"/>
      <c r="T575" s="15"/>
      <c r="U575" s="15"/>
      <c r="V575" s="15"/>
    </row>
    <row r="576" customFormat="false" ht="15.75" hidden="false" customHeight="false" outlineLevel="0" collapsed="false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R576" s="15"/>
      <c r="S576" s="15"/>
      <c r="T576" s="15"/>
      <c r="U576" s="15"/>
      <c r="V576" s="15"/>
    </row>
    <row r="577" customFormat="false" ht="15.7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R577" s="15"/>
      <c r="S577" s="15"/>
      <c r="T577" s="15"/>
      <c r="U577" s="15"/>
      <c r="V577" s="15"/>
    </row>
    <row r="578" customFormat="false" ht="15.75" hidden="false" customHeight="false" outlineLevel="0" collapsed="false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R578" s="15"/>
      <c r="S578" s="15"/>
      <c r="T578" s="15"/>
      <c r="U578" s="15"/>
      <c r="V578" s="15"/>
    </row>
    <row r="579" customFormat="false" ht="15.7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R579" s="15"/>
      <c r="S579" s="15"/>
      <c r="T579" s="15"/>
      <c r="U579" s="15"/>
      <c r="V579" s="15"/>
    </row>
    <row r="580" customFormat="false" ht="15.75" hidden="false" customHeight="false" outlineLevel="0" collapsed="false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R580" s="15"/>
      <c r="S580" s="15"/>
      <c r="T580" s="15"/>
      <c r="U580" s="15"/>
      <c r="V580" s="15"/>
    </row>
    <row r="581" customFormat="false" ht="15.7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R581" s="15"/>
      <c r="S581" s="15"/>
      <c r="T581" s="15"/>
      <c r="U581" s="15"/>
      <c r="V581" s="15"/>
    </row>
    <row r="582" customFormat="false" ht="15.75" hidden="false" customHeight="false" outlineLevel="0" collapsed="false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R582" s="15"/>
      <c r="S582" s="15"/>
      <c r="T582" s="15"/>
      <c r="U582" s="15"/>
      <c r="V582" s="15"/>
    </row>
    <row r="583" customFormat="false" ht="15.7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R583" s="15"/>
      <c r="S583" s="15"/>
      <c r="T583" s="15"/>
      <c r="U583" s="15"/>
      <c r="V583" s="15"/>
    </row>
    <row r="584" customFormat="false" ht="15.75" hidden="false" customHeight="false" outlineLevel="0" collapsed="false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R584" s="15"/>
      <c r="S584" s="15"/>
      <c r="T584" s="15"/>
      <c r="U584" s="15"/>
      <c r="V584" s="15"/>
    </row>
    <row r="585" customFormat="false" ht="15.7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R585" s="15"/>
      <c r="S585" s="15"/>
      <c r="T585" s="15"/>
      <c r="U585" s="15"/>
      <c r="V585" s="15"/>
    </row>
    <row r="586" customFormat="false" ht="15.75" hidden="false" customHeight="false" outlineLevel="0" collapsed="false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R586" s="15"/>
      <c r="S586" s="15"/>
      <c r="T586" s="15"/>
      <c r="U586" s="15"/>
      <c r="V586" s="15"/>
    </row>
    <row r="587" customFormat="false" ht="15.7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R587" s="15"/>
      <c r="S587" s="15"/>
      <c r="T587" s="15"/>
      <c r="U587" s="15"/>
      <c r="V587" s="15"/>
    </row>
    <row r="588" customFormat="false" ht="15.75" hidden="false" customHeight="false" outlineLevel="0" collapsed="false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R588" s="15"/>
      <c r="S588" s="15"/>
      <c r="T588" s="15"/>
      <c r="U588" s="15"/>
      <c r="V588" s="15"/>
    </row>
    <row r="589" customFormat="false" ht="15.7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R589" s="15"/>
      <c r="S589" s="15"/>
      <c r="T589" s="15"/>
      <c r="U589" s="15"/>
      <c r="V589" s="15"/>
    </row>
    <row r="590" customFormat="false" ht="15.75" hidden="false" customHeight="false" outlineLevel="0" collapsed="false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R590" s="15"/>
      <c r="S590" s="15"/>
      <c r="T590" s="15"/>
      <c r="U590" s="15"/>
      <c r="V590" s="15"/>
    </row>
    <row r="591" customFormat="false" ht="15.7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R591" s="15"/>
      <c r="S591" s="15"/>
      <c r="T591" s="15"/>
      <c r="U591" s="15"/>
      <c r="V591" s="15"/>
    </row>
    <row r="592" customFormat="false" ht="15.75" hidden="false" customHeight="false" outlineLevel="0" collapsed="false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R592" s="15"/>
      <c r="S592" s="15"/>
      <c r="T592" s="15"/>
      <c r="U592" s="15"/>
      <c r="V592" s="15"/>
    </row>
    <row r="593" customFormat="false" ht="15.7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R593" s="15"/>
      <c r="S593" s="15"/>
      <c r="T593" s="15"/>
      <c r="U593" s="15"/>
      <c r="V593" s="15"/>
    </row>
    <row r="594" customFormat="false" ht="15.75" hidden="false" customHeight="false" outlineLevel="0" collapsed="false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R594" s="15"/>
      <c r="S594" s="15"/>
      <c r="T594" s="15"/>
      <c r="U594" s="15"/>
      <c r="V594" s="15"/>
    </row>
    <row r="595" customFormat="false" ht="15.7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R595" s="15"/>
      <c r="S595" s="15"/>
      <c r="T595" s="15"/>
      <c r="U595" s="15"/>
      <c r="V595" s="15"/>
    </row>
    <row r="596" customFormat="false" ht="15.75" hidden="false" customHeight="false" outlineLevel="0" collapsed="false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R596" s="15"/>
      <c r="S596" s="15"/>
      <c r="T596" s="15"/>
      <c r="U596" s="15"/>
      <c r="V596" s="15"/>
    </row>
    <row r="597" customFormat="false" ht="15.7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R597" s="15"/>
      <c r="S597" s="15"/>
      <c r="T597" s="15"/>
      <c r="U597" s="15"/>
      <c r="V597" s="15"/>
    </row>
    <row r="598" customFormat="false" ht="15.75" hidden="false" customHeight="false" outlineLevel="0" collapsed="false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R598" s="15"/>
      <c r="S598" s="15"/>
      <c r="T598" s="15"/>
      <c r="U598" s="15"/>
      <c r="V598" s="15"/>
    </row>
    <row r="599" customFormat="false" ht="15.7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R599" s="15"/>
      <c r="S599" s="15"/>
      <c r="T599" s="15"/>
      <c r="U599" s="15"/>
      <c r="V599" s="15"/>
    </row>
    <row r="600" customFormat="false" ht="15.75" hidden="false" customHeight="false" outlineLevel="0" collapsed="false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R600" s="15"/>
      <c r="S600" s="15"/>
      <c r="T600" s="15"/>
      <c r="U600" s="15"/>
      <c r="V600" s="15"/>
    </row>
    <row r="601" customFormat="false" ht="15.7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R601" s="15"/>
      <c r="S601" s="15"/>
      <c r="T601" s="15"/>
      <c r="U601" s="15"/>
      <c r="V601" s="15"/>
    </row>
    <row r="602" customFormat="false" ht="15.75" hidden="false" customHeight="false" outlineLevel="0" collapsed="false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R602" s="15"/>
      <c r="S602" s="15"/>
      <c r="T602" s="15"/>
      <c r="U602" s="15"/>
      <c r="V602" s="15"/>
    </row>
    <row r="603" customFormat="false" ht="15.7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R603" s="15"/>
      <c r="S603" s="15"/>
      <c r="T603" s="15"/>
      <c r="U603" s="15"/>
      <c r="V603" s="15"/>
    </row>
    <row r="604" customFormat="false" ht="15.75" hidden="false" customHeight="false" outlineLevel="0" collapsed="false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R604" s="15"/>
      <c r="S604" s="15"/>
      <c r="T604" s="15"/>
      <c r="U604" s="15"/>
      <c r="V604" s="15"/>
    </row>
    <row r="605" customFormat="false" ht="15.7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R605" s="15"/>
      <c r="S605" s="15"/>
      <c r="T605" s="15"/>
      <c r="U605" s="15"/>
      <c r="V605" s="15"/>
    </row>
    <row r="606" customFormat="false" ht="15.75" hidden="false" customHeight="false" outlineLevel="0" collapsed="false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R606" s="15"/>
      <c r="S606" s="15"/>
      <c r="T606" s="15"/>
      <c r="U606" s="15"/>
      <c r="V606" s="15"/>
    </row>
    <row r="607" customFormat="false" ht="15.7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R607" s="15"/>
      <c r="S607" s="15"/>
      <c r="T607" s="15"/>
      <c r="U607" s="15"/>
      <c r="V607" s="15"/>
    </row>
    <row r="608" customFormat="false" ht="15.75" hidden="false" customHeight="false" outlineLevel="0" collapsed="false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R608" s="15"/>
      <c r="S608" s="15"/>
      <c r="T608" s="15"/>
      <c r="U608" s="15"/>
      <c r="V608" s="15"/>
    </row>
    <row r="609" customFormat="false" ht="15.7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R609" s="15"/>
      <c r="S609" s="15"/>
      <c r="T609" s="15"/>
      <c r="U609" s="15"/>
      <c r="V609" s="15"/>
    </row>
    <row r="610" customFormat="false" ht="15.75" hidden="false" customHeight="false" outlineLevel="0" collapsed="false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R610" s="15"/>
      <c r="S610" s="15"/>
      <c r="T610" s="15"/>
      <c r="U610" s="15"/>
      <c r="V610" s="15"/>
    </row>
    <row r="611" customFormat="false" ht="15.7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R611" s="15"/>
      <c r="S611" s="15"/>
      <c r="T611" s="15"/>
      <c r="U611" s="15"/>
      <c r="V611" s="15"/>
    </row>
    <row r="612" customFormat="false" ht="15.75" hidden="false" customHeight="false" outlineLevel="0" collapsed="false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R612" s="15"/>
      <c r="S612" s="15"/>
      <c r="T612" s="15"/>
      <c r="U612" s="15"/>
      <c r="V612" s="15"/>
    </row>
    <row r="613" customFormat="false" ht="15.7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R613" s="15"/>
      <c r="S613" s="15"/>
      <c r="T613" s="15"/>
      <c r="U613" s="15"/>
      <c r="V613" s="15"/>
    </row>
    <row r="614" customFormat="false" ht="15.75" hidden="false" customHeight="false" outlineLevel="0" collapsed="false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R614" s="15"/>
      <c r="S614" s="15"/>
      <c r="T614" s="15"/>
      <c r="U614" s="15"/>
      <c r="V614" s="15"/>
    </row>
    <row r="615" customFormat="false" ht="15.7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R615" s="15"/>
      <c r="S615" s="15"/>
      <c r="T615" s="15"/>
      <c r="U615" s="15"/>
      <c r="V615" s="15"/>
    </row>
    <row r="616" customFormat="false" ht="15.75" hidden="false" customHeight="false" outlineLevel="0" collapsed="false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R616" s="15"/>
      <c r="S616" s="15"/>
      <c r="T616" s="15"/>
      <c r="U616" s="15"/>
      <c r="V616" s="15"/>
    </row>
    <row r="617" customFormat="false" ht="15.7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R617" s="15"/>
      <c r="S617" s="15"/>
      <c r="T617" s="15"/>
      <c r="U617" s="15"/>
      <c r="V617" s="15"/>
    </row>
    <row r="618" customFormat="false" ht="15.75" hidden="false" customHeight="false" outlineLevel="0" collapsed="false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R618" s="15"/>
      <c r="S618" s="15"/>
      <c r="T618" s="15"/>
      <c r="U618" s="15"/>
      <c r="V618" s="15"/>
    </row>
    <row r="619" customFormat="false" ht="15.7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R619" s="15"/>
      <c r="S619" s="15"/>
      <c r="T619" s="15"/>
      <c r="U619" s="15"/>
      <c r="V619" s="15"/>
    </row>
    <row r="620" customFormat="false" ht="15.75" hidden="false" customHeight="false" outlineLevel="0" collapsed="false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R620" s="15"/>
      <c r="S620" s="15"/>
      <c r="T620" s="15"/>
      <c r="U620" s="15"/>
      <c r="V620" s="15"/>
    </row>
    <row r="621" customFormat="false" ht="15.7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R621" s="15"/>
      <c r="S621" s="15"/>
      <c r="T621" s="15"/>
      <c r="U621" s="15"/>
      <c r="V621" s="15"/>
    </row>
    <row r="622" customFormat="false" ht="15.75" hidden="false" customHeight="false" outlineLevel="0" collapsed="false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R622" s="15"/>
      <c r="S622" s="15"/>
      <c r="T622" s="15"/>
      <c r="U622" s="15"/>
      <c r="V622" s="15"/>
    </row>
    <row r="623" customFormat="false" ht="15.7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R623" s="15"/>
      <c r="S623" s="15"/>
      <c r="T623" s="15"/>
      <c r="U623" s="15"/>
      <c r="V623" s="15"/>
    </row>
    <row r="624" customFormat="false" ht="15.75" hidden="false" customHeight="false" outlineLevel="0" collapsed="false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R624" s="15"/>
      <c r="S624" s="15"/>
      <c r="T624" s="15"/>
      <c r="U624" s="15"/>
      <c r="V624" s="15"/>
    </row>
    <row r="625" customFormat="false" ht="15.7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R625" s="15"/>
      <c r="S625" s="15"/>
      <c r="T625" s="15"/>
      <c r="U625" s="15"/>
      <c r="V625" s="15"/>
    </row>
    <row r="626" customFormat="false" ht="15.75" hidden="false" customHeight="false" outlineLevel="0" collapsed="false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R626" s="15"/>
      <c r="S626" s="15"/>
      <c r="T626" s="15"/>
      <c r="U626" s="15"/>
      <c r="V626" s="15"/>
    </row>
    <row r="627" customFormat="false" ht="15.7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R627" s="15"/>
      <c r="S627" s="15"/>
      <c r="T627" s="15"/>
      <c r="U627" s="15"/>
      <c r="V627" s="15"/>
    </row>
    <row r="628" customFormat="false" ht="15.75" hidden="false" customHeight="false" outlineLevel="0" collapsed="false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R628" s="15"/>
      <c r="S628" s="15"/>
      <c r="T628" s="15"/>
      <c r="U628" s="15"/>
      <c r="V628" s="15"/>
    </row>
    <row r="629" customFormat="false" ht="15.7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R629" s="15"/>
      <c r="S629" s="15"/>
      <c r="T629" s="15"/>
      <c r="U629" s="15"/>
      <c r="V629" s="15"/>
    </row>
    <row r="630" customFormat="false" ht="15.75" hidden="false" customHeight="false" outlineLevel="0" collapsed="false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R630" s="15"/>
      <c r="S630" s="15"/>
      <c r="T630" s="15"/>
      <c r="U630" s="15"/>
      <c r="V630" s="15"/>
    </row>
    <row r="631" customFormat="false" ht="15.7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R631" s="15"/>
      <c r="S631" s="15"/>
      <c r="T631" s="15"/>
      <c r="U631" s="15"/>
      <c r="V631" s="15"/>
    </row>
    <row r="632" customFormat="false" ht="15.75" hidden="false" customHeight="false" outlineLevel="0" collapsed="false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R632" s="15"/>
      <c r="S632" s="15"/>
      <c r="T632" s="15"/>
      <c r="U632" s="15"/>
      <c r="V632" s="15"/>
    </row>
    <row r="633" customFormat="false" ht="15.7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R633" s="15"/>
      <c r="S633" s="15"/>
      <c r="T633" s="15"/>
      <c r="U633" s="15"/>
      <c r="V633" s="15"/>
    </row>
    <row r="634" customFormat="false" ht="15.75" hidden="false" customHeight="false" outlineLevel="0" collapsed="false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R634" s="15"/>
      <c r="S634" s="15"/>
      <c r="T634" s="15"/>
      <c r="U634" s="15"/>
      <c r="V634" s="15"/>
    </row>
    <row r="635" customFormat="false" ht="15.7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R635" s="15"/>
      <c r="S635" s="15"/>
      <c r="T635" s="15"/>
      <c r="U635" s="15"/>
      <c r="V635" s="15"/>
    </row>
    <row r="636" customFormat="false" ht="15.75" hidden="false" customHeight="false" outlineLevel="0" collapsed="false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R636" s="15"/>
      <c r="S636" s="15"/>
      <c r="T636" s="15"/>
      <c r="U636" s="15"/>
      <c r="V636" s="15"/>
    </row>
    <row r="637" customFormat="false" ht="15.7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R637" s="15"/>
      <c r="S637" s="15"/>
      <c r="T637" s="15"/>
      <c r="U637" s="15"/>
      <c r="V637" s="15"/>
    </row>
    <row r="638" customFormat="false" ht="15.75" hidden="false" customHeight="false" outlineLevel="0" collapsed="false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R638" s="15"/>
      <c r="S638" s="15"/>
      <c r="T638" s="15"/>
      <c r="U638" s="15"/>
      <c r="V638" s="15"/>
    </row>
    <row r="639" customFormat="false" ht="15.7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R639" s="15"/>
      <c r="S639" s="15"/>
      <c r="T639" s="15"/>
      <c r="U639" s="15"/>
      <c r="V639" s="15"/>
    </row>
    <row r="640" customFormat="false" ht="15.75" hidden="false" customHeight="false" outlineLevel="0" collapsed="false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R640" s="15"/>
      <c r="S640" s="15"/>
      <c r="T640" s="15"/>
      <c r="U640" s="15"/>
      <c r="V640" s="15"/>
    </row>
    <row r="641" customFormat="false" ht="15.7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R641" s="15"/>
      <c r="S641" s="15"/>
      <c r="T641" s="15"/>
      <c r="U641" s="15"/>
      <c r="V641" s="15"/>
    </row>
    <row r="642" customFormat="false" ht="15.75" hidden="false" customHeight="false" outlineLevel="0" collapsed="false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R642" s="15"/>
      <c r="S642" s="15"/>
      <c r="T642" s="15"/>
      <c r="U642" s="15"/>
      <c r="V642" s="15"/>
    </row>
    <row r="643" customFormat="false" ht="15.7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R643" s="15"/>
      <c r="S643" s="15"/>
      <c r="T643" s="15"/>
      <c r="U643" s="15"/>
      <c r="V643" s="15"/>
    </row>
    <row r="644" customFormat="false" ht="15.75" hidden="false" customHeight="false" outlineLevel="0" collapsed="false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R644" s="15"/>
      <c r="S644" s="15"/>
      <c r="T644" s="15"/>
      <c r="U644" s="15"/>
      <c r="V644" s="15"/>
    </row>
    <row r="645" customFormat="false" ht="15.7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R645" s="15"/>
      <c r="S645" s="15"/>
      <c r="T645" s="15"/>
      <c r="U645" s="15"/>
      <c r="V645" s="15"/>
    </row>
    <row r="646" customFormat="false" ht="15.75" hidden="false" customHeight="false" outlineLevel="0" collapsed="false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R646" s="15"/>
      <c r="S646" s="15"/>
      <c r="T646" s="15"/>
      <c r="U646" s="15"/>
      <c r="V646" s="15"/>
    </row>
    <row r="647" customFormat="false" ht="15.7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R647" s="15"/>
      <c r="S647" s="15"/>
      <c r="T647" s="15"/>
      <c r="U647" s="15"/>
      <c r="V647" s="15"/>
    </row>
    <row r="648" customFormat="false" ht="15.75" hidden="false" customHeight="false" outlineLevel="0" collapsed="false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R648" s="15"/>
      <c r="S648" s="15"/>
      <c r="T648" s="15"/>
      <c r="U648" s="15"/>
      <c r="V648" s="15"/>
    </row>
    <row r="649" customFormat="false" ht="15.7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R649" s="15"/>
      <c r="S649" s="15"/>
      <c r="T649" s="15"/>
      <c r="U649" s="15"/>
      <c r="V649" s="15"/>
    </row>
    <row r="650" customFormat="false" ht="15.75" hidden="false" customHeight="false" outlineLevel="0" collapsed="false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R650" s="15"/>
      <c r="S650" s="15"/>
      <c r="T650" s="15"/>
      <c r="U650" s="15"/>
      <c r="V650" s="15"/>
    </row>
    <row r="651" customFormat="false" ht="15.7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R651" s="15"/>
      <c r="S651" s="15"/>
      <c r="T651" s="15"/>
      <c r="U651" s="15"/>
      <c r="V651" s="15"/>
    </row>
    <row r="652" customFormat="false" ht="15.75" hidden="false" customHeight="false" outlineLevel="0" collapsed="false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R652" s="15"/>
      <c r="S652" s="15"/>
      <c r="T652" s="15"/>
      <c r="U652" s="15"/>
      <c r="V652" s="15"/>
    </row>
    <row r="653" customFormat="false" ht="15.7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R653" s="15"/>
      <c r="S653" s="15"/>
      <c r="T653" s="15"/>
      <c r="U653" s="15"/>
      <c r="V653" s="15"/>
    </row>
    <row r="654" customFormat="false" ht="15.75" hidden="false" customHeight="false" outlineLevel="0" collapsed="false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R654" s="15"/>
      <c r="S654" s="15"/>
      <c r="T654" s="15"/>
      <c r="U654" s="15"/>
      <c r="V654" s="15"/>
    </row>
    <row r="655" customFormat="false" ht="15.7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R655" s="15"/>
      <c r="S655" s="15"/>
      <c r="T655" s="15"/>
      <c r="U655" s="15"/>
      <c r="V655" s="15"/>
    </row>
    <row r="656" customFormat="false" ht="15.75" hidden="false" customHeight="false" outlineLevel="0" collapsed="false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R656" s="15"/>
      <c r="S656" s="15"/>
      <c r="T656" s="15"/>
      <c r="U656" s="15"/>
      <c r="V656" s="15"/>
    </row>
    <row r="657" customFormat="false" ht="15.7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R657" s="15"/>
      <c r="S657" s="15"/>
      <c r="T657" s="15"/>
      <c r="U657" s="15"/>
      <c r="V657" s="15"/>
    </row>
    <row r="658" customFormat="false" ht="15.75" hidden="false" customHeight="false" outlineLevel="0" collapsed="false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R658" s="15"/>
      <c r="S658" s="15"/>
      <c r="T658" s="15"/>
      <c r="U658" s="15"/>
      <c r="V658" s="15"/>
    </row>
    <row r="659" customFormat="false" ht="15.7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R659" s="15"/>
      <c r="S659" s="15"/>
      <c r="T659" s="15"/>
      <c r="U659" s="15"/>
      <c r="V659" s="15"/>
    </row>
    <row r="660" customFormat="false" ht="15.75" hidden="false" customHeight="false" outlineLevel="0" collapsed="false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R660" s="15"/>
      <c r="S660" s="15"/>
      <c r="T660" s="15"/>
      <c r="U660" s="15"/>
      <c r="V660" s="15"/>
    </row>
    <row r="661" customFormat="false" ht="15.7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R661" s="15"/>
      <c r="S661" s="15"/>
      <c r="T661" s="15"/>
      <c r="U661" s="15"/>
      <c r="V661" s="15"/>
    </row>
    <row r="662" customFormat="false" ht="15.75" hidden="false" customHeight="false" outlineLevel="0" collapsed="false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R662" s="15"/>
      <c r="S662" s="15"/>
      <c r="T662" s="15"/>
      <c r="U662" s="15"/>
      <c r="V662" s="15"/>
    </row>
    <row r="663" customFormat="false" ht="15.7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R663" s="15"/>
      <c r="S663" s="15"/>
      <c r="T663" s="15"/>
      <c r="U663" s="15"/>
      <c r="V663" s="15"/>
    </row>
    <row r="664" customFormat="false" ht="15.75" hidden="false" customHeight="false" outlineLevel="0" collapsed="false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R664" s="15"/>
      <c r="S664" s="15"/>
      <c r="T664" s="15"/>
      <c r="U664" s="15"/>
      <c r="V664" s="15"/>
    </row>
    <row r="665" customFormat="false" ht="15.7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R665" s="15"/>
      <c r="S665" s="15"/>
      <c r="T665" s="15"/>
      <c r="U665" s="15"/>
      <c r="V665" s="15"/>
    </row>
    <row r="666" customFormat="false" ht="15.75" hidden="false" customHeight="false" outlineLevel="0" collapsed="false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R666" s="15"/>
      <c r="S666" s="15"/>
      <c r="T666" s="15"/>
      <c r="U666" s="15"/>
      <c r="V666" s="15"/>
    </row>
    <row r="667" customFormat="false" ht="15.7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R667" s="15"/>
      <c r="S667" s="15"/>
      <c r="T667" s="15"/>
      <c r="U667" s="15"/>
      <c r="V667" s="15"/>
    </row>
    <row r="668" customFormat="false" ht="15.75" hidden="false" customHeight="false" outlineLevel="0" collapsed="false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R668" s="15"/>
      <c r="S668" s="15"/>
      <c r="T668" s="15"/>
      <c r="U668" s="15"/>
      <c r="V668" s="15"/>
    </row>
    <row r="669" customFormat="false" ht="15.7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R669" s="15"/>
      <c r="S669" s="15"/>
      <c r="T669" s="15"/>
      <c r="U669" s="15"/>
      <c r="V669" s="15"/>
    </row>
    <row r="670" customFormat="false" ht="15.75" hidden="false" customHeight="false" outlineLevel="0" collapsed="false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R670" s="15"/>
      <c r="S670" s="15"/>
      <c r="T670" s="15"/>
      <c r="U670" s="15"/>
      <c r="V670" s="15"/>
    </row>
    <row r="671" customFormat="false" ht="15.7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R671" s="15"/>
      <c r="S671" s="15"/>
      <c r="T671" s="15"/>
      <c r="U671" s="15"/>
      <c r="V671" s="15"/>
    </row>
    <row r="672" customFormat="false" ht="15.75" hidden="false" customHeight="false" outlineLevel="0" collapsed="false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R672" s="15"/>
      <c r="S672" s="15"/>
      <c r="T672" s="15"/>
      <c r="U672" s="15"/>
      <c r="V672" s="15"/>
    </row>
    <row r="673" customFormat="false" ht="15.7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R673" s="15"/>
      <c r="S673" s="15"/>
      <c r="T673" s="15"/>
      <c r="U673" s="15"/>
      <c r="V673" s="15"/>
    </row>
    <row r="674" customFormat="false" ht="15.75" hidden="false" customHeight="false" outlineLevel="0" collapsed="false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R674" s="15"/>
      <c r="S674" s="15"/>
      <c r="T674" s="15"/>
      <c r="U674" s="15"/>
      <c r="V674" s="15"/>
    </row>
    <row r="675" customFormat="false" ht="15.7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R675" s="15"/>
      <c r="S675" s="15"/>
      <c r="T675" s="15"/>
      <c r="U675" s="15"/>
      <c r="V675" s="15"/>
    </row>
    <row r="676" customFormat="false" ht="15.75" hidden="false" customHeight="false" outlineLevel="0" collapsed="false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R676" s="15"/>
      <c r="S676" s="15"/>
      <c r="T676" s="15"/>
      <c r="U676" s="15"/>
      <c r="V676" s="15"/>
    </row>
    <row r="677" customFormat="false" ht="15.7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R677" s="15"/>
      <c r="S677" s="15"/>
      <c r="T677" s="15"/>
      <c r="U677" s="15"/>
      <c r="V677" s="15"/>
    </row>
    <row r="678" customFormat="false" ht="15.75" hidden="false" customHeight="false" outlineLevel="0" collapsed="false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R678" s="15"/>
      <c r="S678" s="15"/>
      <c r="T678" s="15"/>
      <c r="U678" s="15"/>
      <c r="V678" s="15"/>
    </row>
    <row r="679" customFormat="false" ht="15.7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R679" s="15"/>
      <c r="S679" s="15"/>
      <c r="T679" s="15"/>
      <c r="U679" s="15"/>
      <c r="V679" s="15"/>
    </row>
    <row r="680" customFormat="false" ht="15.75" hidden="false" customHeight="false" outlineLevel="0" collapsed="false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R680" s="15"/>
      <c r="S680" s="15"/>
      <c r="T680" s="15"/>
      <c r="U680" s="15"/>
      <c r="V680" s="15"/>
    </row>
    <row r="681" customFormat="false" ht="15.7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R681" s="15"/>
      <c r="S681" s="15"/>
      <c r="T681" s="15"/>
      <c r="U681" s="15"/>
      <c r="V681" s="15"/>
    </row>
    <row r="682" customFormat="false" ht="15.75" hidden="false" customHeight="false" outlineLevel="0" collapsed="false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R682" s="15"/>
      <c r="S682" s="15"/>
      <c r="T682" s="15"/>
      <c r="U682" s="15"/>
      <c r="V682" s="15"/>
    </row>
    <row r="683" customFormat="false" ht="15.7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R683" s="15"/>
      <c r="S683" s="15"/>
      <c r="T683" s="15"/>
      <c r="U683" s="15"/>
      <c r="V683" s="15"/>
    </row>
    <row r="684" customFormat="false" ht="15.75" hidden="false" customHeight="false" outlineLevel="0" collapsed="false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R684" s="15"/>
      <c r="S684" s="15"/>
      <c r="T684" s="15"/>
      <c r="U684" s="15"/>
      <c r="V684" s="15"/>
    </row>
    <row r="685" customFormat="false" ht="15.7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R685" s="15"/>
      <c r="S685" s="15"/>
      <c r="T685" s="15"/>
      <c r="U685" s="15"/>
      <c r="V685" s="15"/>
    </row>
    <row r="686" customFormat="false" ht="15.75" hidden="false" customHeight="false" outlineLevel="0" collapsed="false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R686" s="15"/>
      <c r="S686" s="15"/>
      <c r="T686" s="15"/>
      <c r="U686" s="15"/>
      <c r="V686" s="15"/>
    </row>
    <row r="687" customFormat="false" ht="15.7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R687" s="15"/>
      <c r="S687" s="15"/>
      <c r="T687" s="15"/>
      <c r="U687" s="15"/>
      <c r="V687" s="15"/>
    </row>
    <row r="688" customFormat="false" ht="15.75" hidden="false" customHeight="false" outlineLevel="0" collapsed="false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R688" s="15"/>
      <c r="S688" s="15"/>
      <c r="T688" s="15"/>
      <c r="U688" s="15"/>
      <c r="V688" s="15"/>
    </row>
    <row r="689" customFormat="false" ht="15.7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R689" s="15"/>
      <c r="S689" s="15"/>
      <c r="T689" s="15"/>
      <c r="U689" s="15"/>
      <c r="V689" s="15"/>
    </row>
    <row r="690" customFormat="false" ht="15.75" hidden="false" customHeight="false" outlineLevel="0" collapsed="false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R690" s="15"/>
      <c r="S690" s="15"/>
      <c r="T690" s="15"/>
      <c r="U690" s="15"/>
      <c r="V690" s="15"/>
    </row>
    <row r="691" customFormat="false" ht="15.7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R691" s="15"/>
      <c r="S691" s="15"/>
      <c r="T691" s="15"/>
      <c r="U691" s="15"/>
      <c r="V691" s="15"/>
    </row>
    <row r="692" customFormat="false" ht="15.75" hidden="false" customHeight="false" outlineLevel="0" collapsed="false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R692" s="15"/>
      <c r="S692" s="15"/>
      <c r="T692" s="15"/>
      <c r="U692" s="15"/>
      <c r="V692" s="15"/>
    </row>
    <row r="693" customFormat="false" ht="15.7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R693" s="15"/>
      <c r="S693" s="15"/>
      <c r="T693" s="15"/>
      <c r="U693" s="15"/>
      <c r="V693" s="15"/>
    </row>
    <row r="694" customFormat="false" ht="15.75" hidden="false" customHeight="false" outlineLevel="0" collapsed="false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R694" s="15"/>
      <c r="S694" s="15"/>
      <c r="T694" s="15"/>
      <c r="U694" s="15"/>
      <c r="V694" s="15"/>
    </row>
    <row r="695" customFormat="false" ht="15.7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R695" s="15"/>
      <c r="S695" s="15"/>
      <c r="T695" s="15"/>
      <c r="U695" s="15"/>
      <c r="V695" s="15"/>
    </row>
    <row r="696" customFormat="false" ht="15.75" hidden="false" customHeight="false" outlineLevel="0" collapsed="false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R696" s="15"/>
      <c r="S696" s="15"/>
      <c r="T696" s="15"/>
      <c r="U696" s="15"/>
      <c r="V696" s="15"/>
    </row>
    <row r="697" customFormat="false" ht="15.7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R697" s="15"/>
      <c r="S697" s="15"/>
      <c r="T697" s="15"/>
      <c r="U697" s="15"/>
      <c r="V697" s="15"/>
    </row>
    <row r="698" customFormat="false" ht="15.75" hidden="false" customHeight="false" outlineLevel="0" collapsed="false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R698" s="15"/>
      <c r="S698" s="15"/>
      <c r="T698" s="15"/>
      <c r="U698" s="15"/>
      <c r="V698" s="15"/>
    </row>
    <row r="699" customFormat="false" ht="15.7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R699" s="15"/>
      <c r="S699" s="15"/>
      <c r="T699" s="15"/>
      <c r="U699" s="15"/>
      <c r="V699" s="15"/>
    </row>
    <row r="700" customFormat="false" ht="15.75" hidden="false" customHeight="false" outlineLevel="0" collapsed="false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R700" s="15"/>
      <c r="S700" s="15"/>
      <c r="T700" s="15"/>
      <c r="U700" s="15"/>
      <c r="V700" s="15"/>
    </row>
    <row r="701" customFormat="false" ht="15.7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R701" s="15"/>
      <c r="S701" s="15"/>
      <c r="T701" s="15"/>
      <c r="U701" s="15"/>
      <c r="V701" s="15"/>
    </row>
    <row r="702" customFormat="false" ht="15.75" hidden="false" customHeight="false" outlineLevel="0" collapsed="false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R702" s="15"/>
      <c r="S702" s="15"/>
      <c r="T702" s="15"/>
      <c r="U702" s="15"/>
      <c r="V702" s="15"/>
    </row>
    <row r="703" customFormat="false" ht="15.7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R703" s="15"/>
      <c r="S703" s="15"/>
      <c r="T703" s="15"/>
      <c r="U703" s="15"/>
      <c r="V703" s="15"/>
    </row>
    <row r="704" customFormat="false" ht="15.75" hidden="false" customHeight="false" outlineLevel="0" collapsed="false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R704" s="15"/>
      <c r="S704" s="15"/>
      <c r="T704" s="15"/>
      <c r="U704" s="15"/>
      <c r="V704" s="15"/>
    </row>
    <row r="705" customFormat="false" ht="15.7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R705" s="15"/>
      <c r="S705" s="15"/>
      <c r="T705" s="15"/>
      <c r="U705" s="15"/>
      <c r="V705" s="15"/>
    </row>
    <row r="706" customFormat="false" ht="15.75" hidden="false" customHeight="false" outlineLevel="0" collapsed="false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R706" s="15"/>
      <c r="S706" s="15"/>
      <c r="T706" s="15"/>
      <c r="U706" s="15"/>
      <c r="V706" s="15"/>
    </row>
    <row r="707" customFormat="false" ht="15.7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R707" s="15"/>
      <c r="S707" s="15"/>
      <c r="T707" s="15"/>
      <c r="U707" s="15"/>
      <c r="V707" s="15"/>
    </row>
    <row r="708" customFormat="false" ht="15.75" hidden="false" customHeight="false" outlineLevel="0" collapsed="false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R708" s="15"/>
      <c r="S708" s="15"/>
      <c r="T708" s="15"/>
      <c r="U708" s="15"/>
      <c r="V708" s="15"/>
    </row>
    <row r="709" customFormat="false" ht="15.7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R709" s="15"/>
      <c r="S709" s="15"/>
      <c r="T709" s="15"/>
      <c r="U709" s="15"/>
      <c r="V709" s="15"/>
    </row>
    <row r="710" customFormat="false" ht="15.75" hidden="false" customHeight="false" outlineLevel="0" collapsed="false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R710" s="15"/>
      <c r="S710" s="15"/>
      <c r="T710" s="15"/>
      <c r="U710" s="15"/>
      <c r="V710" s="15"/>
    </row>
    <row r="711" customFormat="false" ht="15.7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R711" s="15"/>
      <c r="S711" s="15"/>
      <c r="T711" s="15"/>
      <c r="U711" s="15"/>
      <c r="V711" s="15"/>
    </row>
    <row r="712" customFormat="false" ht="15.75" hidden="false" customHeight="false" outlineLevel="0" collapsed="false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R712" s="15"/>
      <c r="S712" s="15"/>
      <c r="T712" s="15"/>
      <c r="U712" s="15"/>
      <c r="V712" s="15"/>
    </row>
    <row r="713" customFormat="false" ht="15.7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R713" s="15"/>
      <c r="S713" s="15"/>
      <c r="T713" s="15"/>
      <c r="U713" s="15"/>
      <c r="V713" s="15"/>
    </row>
    <row r="714" customFormat="false" ht="15.75" hidden="false" customHeight="false" outlineLevel="0" collapsed="false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R714" s="15"/>
      <c r="S714" s="15"/>
      <c r="T714" s="15"/>
      <c r="U714" s="15"/>
      <c r="V714" s="15"/>
    </row>
    <row r="715" customFormat="false" ht="15.7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R715" s="15"/>
      <c r="S715" s="15"/>
      <c r="T715" s="15"/>
      <c r="U715" s="15"/>
      <c r="V715" s="15"/>
    </row>
    <row r="716" customFormat="false" ht="15.75" hidden="false" customHeight="false" outlineLevel="0" collapsed="false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R716" s="15"/>
      <c r="S716" s="15"/>
      <c r="T716" s="15"/>
      <c r="U716" s="15"/>
      <c r="V716" s="15"/>
    </row>
    <row r="717" customFormat="false" ht="15.7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R717" s="15"/>
      <c r="S717" s="15"/>
      <c r="T717" s="15"/>
      <c r="U717" s="15"/>
      <c r="V717" s="15"/>
    </row>
    <row r="718" customFormat="false" ht="15.75" hidden="false" customHeight="false" outlineLevel="0" collapsed="false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R718" s="15"/>
      <c r="S718" s="15"/>
      <c r="T718" s="15"/>
      <c r="U718" s="15"/>
      <c r="V718" s="15"/>
    </row>
    <row r="719" customFormat="false" ht="15.7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R719" s="15"/>
      <c r="S719" s="15"/>
      <c r="T719" s="15"/>
      <c r="U719" s="15"/>
      <c r="V719" s="15"/>
    </row>
    <row r="720" customFormat="false" ht="15.75" hidden="false" customHeight="false" outlineLevel="0" collapsed="false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R720" s="15"/>
      <c r="S720" s="15"/>
      <c r="T720" s="15"/>
      <c r="U720" s="15"/>
      <c r="V720" s="15"/>
    </row>
    <row r="721" customFormat="false" ht="15.7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R721" s="15"/>
      <c r="S721" s="15"/>
      <c r="T721" s="15"/>
      <c r="U721" s="15"/>
      <c r="V721" s="15"/>
    </row>
    <row r="722" customFormat="false" ht="15.75" hidden="false" customHeight="false" outlineLevel="0" collapsed="false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R722" s="15"/>
      <c r="S722" s="15"/>
      <c r="T722" s="15"/>
      <c r="U722" s="15"/>
      <c r="V722" s="15"/>
    </row>
    <row r="723" customFormat="false" ht="15.7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R723" s="15"/>
      <c r="S723" s="15"/>
      <c r="T723" s="15"/>
      <c r="U723" s="15"/>
      <c r="V723" s="15"/>
    </row>
    <row r="724" customFormat="false" ht="15.75" hidden="false" customHeight="false" outlineLevel="0" collapsed="false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R724" s="15"/>
      <c r="S724" s="15"/>
      <c r="T724" s="15"/>
      <c r="U724" s="15"/>
      <c r="V724" s="15"/>
    </row>
    <row r="725" customFormat="false" ht="15.7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R725" s="15"/>
      <c r="S725" s="15"/>
      <c r="T725" s="15"/>
      <c r="U725" s="15"/>
      <c r="V725" s="15"/>
    </row>
    <row r="726" customFormat="false" ht="15.75" hidden="false" customHeight="false" outlineLevel="0" collapsed="false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R726" s="15"/>
      <c r="S726" s="15"/>
      <c r="T726" s="15"/>
      <c r="U726" s="15"/>
      <c r="V726" s="15"/>
    </row>
    <row r="727" customFormat="false" ht="15.7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R727" s="15"/>
      <c r="S727" s="15"/>
      <c r="T727" s="15"/>
      <c r="U727" s="15"/>
      <c r="V727" s="15"/>
    </row>
    <row r="728" customFormat="false" ht="15.75" hidden="false" customHeight="false" outlineLevel="0" collapsed="false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R728" s="15"/>
      <c r="S728" s="15"/>
      <c r="T728" s="15"/>
      <c r="U728" s="15"/>
      <c r="V728" s="15"/>
    </row>
    <row r="729" customFormat="false" ht="15.7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R729" s="15"/>
      <c r="S729" s="15"/>
      <c r="T729" s="15"/>
      <c r="U729" s="15"/>
      <c r="V729" s="15"/>
    </row>
    <row r="730" customFormat="false" ht="15.75" hidden="false" customHeight="false" outlineLevel="0" collapsed="false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R730" s="15"/>
      <c r="S730" s="15"/>
      <c r="T730" s="15"/>
      <c r="U730" s="15"/>
      <c r="V730" s="15"/>
    </row>
    <row r="731" customFormat="false" ht="15.7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R731" s="15"/>
      <c r="S731" s="15"/>
      <c r="T731" s="15"/>
      <c r="U731" s="15"/>
      <c r="V731" s="15"/>
    </row>
    <row r="732" customFormat="false" ht="15.75" hidden="false" customHeight="false" outlineLevel="0" collapsed="false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R732" s="15"/>
      <c r="S732" s="15"/>
      <c r="T732" s="15"/>
      <c r="U732" s="15"/>
      <c r="V732" s="15"/>
    </row>
    <row r="733" customFormat="false" ht="15.7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R733" s="15"/>
      <c r="S733" s="15"/>
      <c r="T733" s="15"/>
      <c r="U733" s="15"/>
      <c r="V733" s="15"/>
    </row>
    <row r="734" customFormat="false" ht="15.75" hidden="false" customHeight="false" outlineLevel="0" collapsed="false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R734" s="15"/>
      <c r="S734" s="15"/>
      <c r="T734" s="15"/>
      <c r="U734" s="15"/>
      <c r="V734" s="15"/>
    </row>
    <row r="735" customFormat="false" ht="15.7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R735" s="15"/>
      <c r="S735" s="15"/>
      <c r="T735" s="15"/>
      <c r="U735" s="15"/>
      <c r="V735" s="15"/>
    </row>
    <row r="736" customFormat="false" ht="15.75" hidden="false" customHeight="false" outlineLevel="0" collapsed="false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R736" s="15"/>
      <c r="S736" s="15"/>
      <c r="T736" s="15"/>
      <c r="U736" s="15"/>
      <c r="V736" s="15"/>
    </row>
    <row r="737" customFormat="false" ht="15.7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R737" s="15"/>
      <c r="S737" s="15"/>
      <c r="T737" s="15"/>
      <c r="U737" s="15"/>
      <c r="V737" s="15"/>
    </row>
    <row r="738" customFormat="false" ht="15.75" hidden="false" customHeight="false" outlineLevel="0" collapsed="false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R738" s="15"/>
      <c r="S738" s="15"/>
      <c r="T738" s="15"/>
      <c r="U738" s="15"/>
      <c r="V738" s="15"/>
    </row>
    <row r="739" customFormat="false" ht="15.7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R739" s="15"/>
      <c r="S739" s="15"/>
      <c r="T739" s="15"/>
      <c r="U739" s="15"/>
      <c r="V739" s="15"/>
    </row>
    <row r="740" customFormat="false" ht="15.75" hidden="false" customHeight="false" outlineLevel="0" collapsed="false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R740" s="15"/>
      <c r="S740" s="15"/>
      <c r="T740" s="15"/>
      <c r="U740" s="15"/>
      <c r="V740" s="15"/>
    </row>
    <row r="741" customFormat="false" ht="15.7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R741" s="15"/>
      <c r="S741" s="15"/>
      <c r="T741" s="15"/>
      <c r="U741" s="15"/>
      <c r="V741" s="15"/>
    </row>
    <row r="742" customFormat="false" ht="15.75" hidden="false" customHeight="false" outlineLevel="0" collapsed="false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R742" s="15"/>
      <c r="S742" s="15"/>
      <c r="T742" s="15"/>
      <c r="U742" s="15"/>
      <c r="V742" s="15"/>
    </row>
    <row r="743" customFormat="false" ht="15.7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R743" s="15"/>
      <c r="S743" s="15"/>
      <c r="T743" s="15"/>
      <c r="U743" s="15"/>
      <c r="V743" s="15"/>
    </row>
    <row r="744" customFormat="false" ht="15.75" hidden="false" customHeight="false" outlineLevel="0" collapsed="false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R744" s="15"/>
      <c r="S744" s="15"/>
      <c r="T744" s="15"/>
      <c r="U744" s="15"/>
      <c r="V744" s="15"/>
    </row>
    <row r="745" customFormat="false" ht="15.7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R745" s="15"/>
      <c r="S745" s="15"/>
      <c r="T745" s="15"/>
      <c r="U745" s="15"/>
      <c r="V745" s="15"/>
    </row>
    <row r="746" customFormat="false" ht="15.75" hidden="false" customHeight="false" outlineLevel="0" collapsed="false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R746" s="15"/>
      <c r="S746" s="15"/>
      <c r="T746" s="15"/>
      <c r="U746" s="15"/>
      <c r="V746" s="15"/>
    </row>
    <row r="747" customFormat="false" ht="15.7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R747" s="15"/>
      <c r="S747" s="15"/>
      <c r="T747" s="15"/>
      <c r="U747" s="15"/>
      <c r="V747" s="15"/>
    </row>
    <row r="748" customFormat="false" ht="15.75" hidden="false" customHeight="false" outlineLevel="0" collapsed="false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R748" s="15"/>
      <c r="S748" s="15"/>
      <c r="T748" s="15"/>
      <c r="U748" s="15"/>
      <c r="V748" s="15"/>
    </row>
    <row r="749" customFormat="false" ht="15.7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R749" s="15"/>
      <c r="S749" s="15"/>
      <c r="T749" s="15"/>
      <c r="U749" s="15"/>
      <c r="V749" s="15"/>
    </row>
    <row r="750" customFormat="false" ht="15.75" hidden="false" customHeight="false" outlineLevel="0" collapsed="false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R750" s="15"/>
      <c r="S750" s="15"/>
      <c r="T750" s="15"/>
      <c r="U750" s="15"/>
      <c r="V750" s="15"/>
    </row>
    <row r="751" customFormat="false" ht="15.7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R751" s="15"/>
      <c r="S751" s="15"/>
      <c r="T751" s="15"/>
      <c r="U751" s="15"/>
      <c r="V751" s="15"/>
    </row>
    <row r="752" customFormat="false" ht="15.75" hidden="false" customHeight="false" outlineLevel="0" collapsed="false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R752" s="15"/>
      <c r="S752" s="15"/>
      <c r="T752" s="15"/>
      <c r="U752" s="15"/>
      <c r="V752" s="15"/>
    </row>
    <row r="753" customFormat="false" ht="15.7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R753" s="15"/>
      <c r="S753" s="15"/>
      <c r="T753" s="15"/>
      <c r="U753" s="15"/>
      <c r="V753" s="15"/>
    </row>
    <row r="754" customFormat="false" ht="15.75" hidden="false" customHeight="false" outlineLevel="0" collapsed="false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R754" s="15"/>
      <c r="S754" s="15"/>
      <c r="T754" s="15"/>
      <c r="U754" s="15"/>
      <c r="V754" s="15"/>
    </row>
    <row r="755" customFormat="false" ht="15.7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R755" s="15"/>
      <c r="S755" s="15"/>
      <c r="T755" s="15"/>
      <c r="U755" s="15"/>
      <c r="V755" s="15"/>
    </row>
    <row r="756" customFormat="false" ht="15.75" hidden="false" customHeight="false" outlineLevel="0" collapsed="false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R756" s="15"/>
      <c r="S756" s="15"/>
      <c r="T756" s="15"/>
      <c r="U756" s="15"/>
      <c r="V756" s="15"/>
    </row>
    <row r="757" customFormat="false" ht="15.7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R757" s="15"/>
      <c r="S757" s="15"/>
      <c r="T757" s="15"/>
      <c r="U757" s="15"/>
      <c r="V757" s="15"/>
    </row>
    <row r="758" customFormat="false" ht="15.75" hidden="false" customHeight="false" outlineLevel="0" collapsed="false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R758" s="15"/>
      <c r="S758" s="15"/>
      <c r="T758" s="15"/>
      <c r="U758" s="15"/>
      <c r="V758" s="15"/>
    </row>
    <row r="759" customFormat="false" ht="15.7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R759" s="15"/>
      <c r="S759" s="15"/>
      <c r="T759" s="15"/>
      <c r="U759" s="15"/>
      <c r="V759" s="15"/>
    </row>
    <row r="760" customFormat="false" ht="15.75" hidden="false" customHeight="false" outlineLevel="0" collapsed="false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R760" s="15"/>
      <c r="S760" s="15"/>
      <c r="T760" s="15"/>
      <c r="U760" s="15"/>
      <c r="V760" s="15"/>
    </row>
    <row r="761" customFormat="false" ht="15.7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R761" s="15"/>
      <c r="S761" s="15"/>
      <c r="T761" s="15"/>
      <c r="U761" s="15"/>
      <c r="V761" s="15"/>
    </row>
    <row r="762" customFormat="false" ht="15.75" hidden="false" customHeight="false" outlineLevel="0" collapsed="false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R762" s="15"/>
      <c r="S762" s="15"/>
      <c r="T762" s="15"/>
      <c r="U762" s="15"/>
      <c r="V762" s="15"/>
    </row>
    <row r="763" customFormat="false" ht="15.7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R763" s="15"/>
      <c r="S763" s="15"/>
      <c r="T763" s="15"/>
      <c r="U763" s="15"/>
      <c r="V763" s="15"/>
    </row>
    <row r="764" customFormat="false" ht="15.75" hidden="false" customHeight="false" outlineLevel="0" collapsed="false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R764" s="15"/>
      <c r="S764" s="15"/>
      <c r="T764" s="15"/>
      <c r="U764" s="15"/>
      <c r="V764" s="15"/>
    </row>
    <row r="765" customFormat="false" ht="15.7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R765" s="15"/>
      <c r="S765" s="15"/>
      <c r="T765" s="15"/>
      <c r="U765" s="15"/>
      <c r="V765" s="15"/>
    </row>
    <row r="766" customFormat="false" ht="15.75" hidden="false" customHeight="false" outlineLevel="0" collapsed="false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R766" s="15"/>
      <c r="S766" s="15"/>
      <c r="T766" s="15"/>
      <c r="U766" s="15"/>
      <c r="V766" s="15"/>
    </row>
    <row r="767" customFormat="false" ht="15.7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R767" s="15"/>
      <c r="S767" s="15"/>
      <c r="T767" s="15"/>
      <c r="U767" s="15"/>
      <c r="V767" s="15"/>
    </row>
    <row r="768" customFormat="false" ht="15.75" hidden="false" customHeight="false" outlineLevel="0" collapsed="false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R768" s="15"/>
      <c r="S768" s="15"/>
      <c r="T768" s="15"/>
      <c r="U768" s="15"/>
      <c r="V768" s="15"/>
    </row>
    <row r="769" customFormat="false" ht="15.7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R769" s="15"/>
      <c r="S769" s="15"/>
      <c r="T769" s="15"/>
      <c r="U769" s="15"/>
      <c r="V769" s="15"/>
    </row>
    <row r="770" customFormat="false" ht="15.75" hidden="false" customHeight="false" outlineLevel="0" collapsed="false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R770" s="15"/>
      <c r="S770" s="15"/>
      <c r="T770" s="15"/>
      <c r="U770" s="15"/>
      <c r="V770" s="15"/>
    </row>
    <row r="771" customFormat="false" ht="15.7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R771" s="15"/>
      <c r="S771" s="15"/>
      <c r="T771" s="15"/>
      <c r="U771" s="15"/>
      <c r="V771" s="15"/>
    </row>
    <row r="772" customFormat="false" ht="15.75" hidden="false" customHeight="false" outlineLevel="0" collapsed="false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R772" s="15"/>
      <c r="S772" s="15"/>
      <c r="T772" s="15"/>
      <c r="U772" s="15"/>
      <c r="V772" s="15"/>
    </row>
    <row r="773" customFormat="false" ht="15.7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R773" s="15"/>
      <c r="S773" s="15"/>
      <c r="T773" s="15"/>
      <c r="U773" s="15"/>
      <c r="V773" s="15"/>
    </row>
    <row r="774" customFormat="false" ht="15.75" hidden="false" customHeight="false" outlineLevel="0" collapsed="false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R774" s="15"/>
      <c r="S774" s="15"/>
      <c r="T774" s="15"/>
      <c r="U774" s="15"/>
      <c r="V774" s="15"/>
    </row>
    <row r="775" customFormat="false" ht="15.7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R775" s="15"/>
      <c r="S775" s="15"/>
      <c r="T775" s="15"/>
      <c r="U775" s="15"/>
      <c r="V775" s="15"/>
    </row>
    <row r="776" customFormat="false" ht="15.75" hidden="false" customHeight="false" outlineLevel="0" collapsed="false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R776" s="15"/>
      <c r="S776" s="15"/>
      <c r="T776" s="15"/>
      <c r="U776" s="15"/>
      <c r="V776" s="15"/>
    </row>
    <row r="777" customFormat="false" ht="15.7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R777" s="15"/>
      <c r="S777" s="15"/>
      <c r="T777" s="15"/>
      <c r="U777" s="15"/>
      <c r="V777" s="15"/>
    </row>
    <row r="778" customFormat="false" ht="15.75" hidden="false" customHeight="false" outlineLevel="0" collapsed="false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R778" s="15"/>
      <c r="S778" s="15"/>
      <c r="T778" s="15"/>
      <c r="U778" s="15"/>
      <c r="V778" s="15"/>
    </row>
    <row r="779" customFormat="false" ht="15.7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R779" s="15"/>
      <c r="S779" s="15"/>
      <c r="T779" s="15"/>
      <c r="U779" s="15"/>
      <c r="V779" s="15"/>
    </row>
    <row r="780" customFormat="false" ht="15.75" hidden="false" customHeight="false" outlineLevel="0" collapsed="false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R780" s="15"/>
      <c r="S780" s="15"/>
      <c r="T780" s="15"/>
      <c r="U780" s="15"/>
      <c r="V780" s="15"/>
    </row>
    <row r="781" customFormat="false" ht="15.7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R781" s="15"/>
      <c r="S781" s="15"/>
      <c r="T781" s="15"/>
      <c r="U781" s="15"/>
      <c r="V781" s="15"/>
    </row>
    <row r="782" customFormat="false" ht="15.75" hidden="false" customHeight="false" outlineLevel="0" collapsed="false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R782" s="15"/>
      <c r="S782" s="15"/>
      <c r="T782" s="15"/>
      <c r="U782" s="15"/>
      <c r="V782" s="15"/>
    </row>
    <row r="783" customFormat="false" ht="15.7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R783" s="15"/>
      <c r="S783" s="15"/>
      <c r="T783" s="15"/>
      <c r="U783" s="15"/>
      <c r="V783" s="15"/>
    </row>
    <row r="784" customFormat="false" ht="15.75" hidden="false" customHeight="false" outlineLevel="0" collapsed="false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R784" s="15"/>
      <c r="S784" s="15"/>
      <c r="T784" s="15"/>
      <c r="U784" s="15"/>
      <c r="V784" s="15"/>
    </row>
    <row r="785" customFormat="false" ht="15.7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R785" s="15"/>
      <c r="S785" s="15"/>
      <c r="T785" s="15"/>
      <c r="U785" s="15"/>
      <c r="V785" s="15"/>
    </row>
    <row r="786" customFormat="false" ht="15.75" hidden="false" customHeight="false" outlineLevel="0" collapsed="false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R786" s="15"/>
      <c r="S786" s="15"/>
      <c r="T786" s="15"/>
      <c r="U786" s="15"/>
      <c r="V786" s="15"/>
    </row>
    <row r="787" customFormat="false" ht="15.7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R787" s="15"/>
      <c r="S787" s="15"/>
      <c r="T787" s="15"/>
      <c r="U787" s="15"/>
      <c r="V787" s="15"/>
    </row>
    <row r="788" customFormat="false" ht="15.75" hidden="false" customHeight="false" outlineLevel="0" collapsed="false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R788" s="15"/>
      <c r="S788" s="15"/>
      <c r="T788" s="15"/>
      <c r="U788" s="15"/>
      <c r="V788" s="15"/>
    </row>
    <row r="789" customFormat="false" ht="15.7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R789" s="15"/>
      <c r="S789" s="15"/>
      <c r="T789" s="15"/>
      <c r="U789" s="15"/>
      <c r="V789" s="15"/>
    </row>
    <row r="790" customFormat="false" ht="15.75" hidden="false" customHeight="false" outlineLevel="0" collapsed="false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R790" s="15"/>
      <c r="S790" s="15"/>
      <c r="T790" s="15"/>
      <c r="U790" s="15"/>
      <c r="V790" s="15"/>
    </row>
    <row r="791" customFormat="false" ht="15.7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R791" s="15"/>
      <c r="S791" s="15"/>
      <c r="T791" s="15"/>
      <c r="U791" s="15"/>
      <c r="V791" s="15"/>
    </row>
    <row r="792" customFormat="false" ht="15.75" hidden="false" customHeight="false" outlineLevel="0" collapsed="false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R792" s="15"/>
      <c r="S792" s="15"/>
      <c r="T792" s="15"/>
      <c r="U792" s="15"/>
      <c r="V792" s="15"/>
    </row>
    <row r="793" customFormat="false" ht="15.7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R793" s="15"/>
      <c r="S793" s="15"/>
      <c r="T793" s="15"/>
      <c r="U793" s="15"/>
      <c r="V793" s="15"/>
    </row>
    <row r="794" customFormat="false" ht="15.75" hidden="false" customHeight="false" outlineLevel="0" collapsed="false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R794" s="15"/>
      <c r="S794" s="15"/>
      <c r="T794" s="15"/>
      <c r="U794" s="15"/>
      <c r="V794" s="15"/>
    </row>
    <row r="795" customFormat="false" ht="15.7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R795" s="15"/>
      <c r="S795" s="15"/>
      <c r="T795" s="15"/>
      <c r="U795" s="15"/>
      <c r="V795" s="15"/>
    </row>
    <row r="796" customFormat="false" ht="15.75" hidden="false" customHeight="false" outlineLevel="0" collapsed="false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R796" s="15"/>
      <c r="S796" s="15"/>
      <c r="T796" s="15"/>
      <c r="U796" s="15"/>
      <c r="V796" s="15"/>
    </row>
    <row r="797" customFormat="false" ht="15.7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R797" s="15"/>
      <c r="S797" s="15"/>
      <c r="T797" s="15"/>
      <c r="U797" s="15"/>
      <c r="V797" s="15"/>
    </row>
    <row r="798" customFormat="false" ht="15.75" hidden="false" customHeight="false" outlineLevel="0" collapsed="false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R798" s="15"/>
      <c r="S798" s="15"/>
      <c r="T798" s="15"/>
      <c r="U798" s="15"/>
      <c r="V798" s="15"/>
    </row>
    <row r="799" customFormat="false" ht="15.7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R799" s="15"/>
      <c r="S799" s="15"/>
      <c r="T799" s="15"/>
      <c r="U799" s="15"/>
      <c r="V799" s="15"/>
    </row>
    <row r="800" customFormat="false" ht="15.75" hidden="false" customHeight="false" outlineLevel="0" collapsed="false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R800" s="15"/>
      <c r="S800" s="15"/>
      <c r="T800" s="15"/>
      <c r="U800" s="15"/>
      <c r="V800" s="15"/>
    </row>
    <row r="801" customFormat="false" ht="15.7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R801" s="15"/>
      <c r="S801" s="15"/>
      <c r="T801" s="15"/>
      <c r="U801" s="15"/>
      <c r="V801" s="15"/>
    </row>
    <row r="802" customFormat="false" ht="15.75" hidden="false" customHeight="false" outlineLevel="0" collapsed="false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R802" s="15"/>
      <c r="S802" s="15"/>
      <c r="T802" s="15"/>
      <c r="U802" s="15"/>
      <c r="V802" s="15"/>
    </row>
    <row r="803" customFormat="false" ht="15.7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R803" s="15"/>
      <c r="S803" s="15"/>
      <c r="T803" s="15"/>
      <c r="U803" s="15"/>
      <c r="V803" s="15"/>
    </row>
    <row r="804" customFormat="false" ht="15.75" hidden="false" customHeight="false" outlineLevel="0" collapsed="false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R804" s="15"/>
      <c r="S804" s="15"/>
      <c r="T804" s="15"/>
      <c r="U804" s="15"/>
      <c r="V804" s="15"/>
    </row>
    <row r="805" customFormat="false" ht="15.7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R805" s="15"/>
      <c r="S805" s="15"/>
      <c r="T805" s="15"/>
      <c r="U805" s="15"/>
      <c r="V805" s="15"/>
    </row>
    <row r="806" customFormat="false" ht="15.75" hidden="false" customHeight="false" outlineLevel="0" collapsed="false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R806" s="15"/>
      <c r="S806" s="15"/>
      <c r="T806" s="15"/>
      <c r="U806" s="15"/>
      <c r="V806" s="15"/>
    </row>
    <row r="807" customFormat="false" ht="15.7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R807" s="15"/>
      <c r="S807" s="15"/>
      <c r="T807" s="15"/>
      <c r="U807" s="15"/>
      <c r="V807" s="15"/>
    </row>
    <row r="808" customFormat="false" ht="15.75" hidden="false" customHeight="false" outlineLevel="0" collapsed="false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R808" s="15"/>
      <c r="S808" s="15"/>
      <c r="T808" s="15"/>
      <c r="U808" s="15"/>
      <c r="V808" s="15"/>
    </row>
    <row r="809" customFormat="false" ht="15.7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R809" s="15"/>
      <c r="S809" s="15"/>
      <c r="T809" s="15"/>
      <c r="U809" s="15"/>
      <c r="V809" s="15"/>
    </row>
    <row r="810" customFormat="false" ht="15.75" hidden="false" customHeight="false" outlineLevel="0" collapsed="false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R810" s="15"/>
      <c r="S810" s="15"/>
      <c r="T810" s="15"/>
      <c r="U810" s="15"/>
      <c r="V810" s="15"/>
    </row>
    <row r="811" customFormat="false" ht="15.7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R811" s="15"/>
      <c r="S811" s="15"/>
      <c r="T811" s="15"/>
      <c r="U811" s="15"/>
      <c r="V811" s="15"/>
    </row>
    <row r="812" customFormat="false" ht="15.75" hidden="false" customHeight="false" outlineLevel="0" collapsed="false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R812" s="15"/>
      <c r="S812" s="15"/>
      <c r="T812" s="15"/>
      <c r="U812" s="15"/>
      <c r="V812" s="15"/>
    </row>
    <row r="813" customFormat="false" ht="15.7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R813" s="15"/>
      <c r="S813" s="15"/>
      <c r="T813" s="15"/>
      <c r="U813" s="15"/>
      <c r="V813" s="15"/>
    </row>
    <row r="814" customFormat="false" ht="15.75" hidden="false" customHeight="false" outlineLevel="0" collapsed="false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R814" s="15"/>
      <c r="S814" s="15"/>
      <c r="T814" s="15"/>
      <c r="U814" s="15"/>
      <c r="V814" s="15"/>
    </row>
    <row r="815" customFormat="false" ht="15.7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R815" s="15"/>
      <c r="S815" s="15"/>
      <c r="T815" s="15"/>
      <c r="U815" s="15"/>
      <c r="V815" s="15"/>
    </row>
    <row r="816" customFormat="false" ht="15.75" hidden="false" customHeight="false" outlineLevel="0" collapsed="false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R816" s="15"/>
      <c r="S816" s="15"/>
      <c r="T816" s="15"/>
      <c r="U816" s="15"/>
      <c r="V816" s="15"/>
    </row>
    <row r="817" customFormat="false" ht="15.7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R817" s="15"/>
      <c r="S817" s="15"/>
      <c r="T817" s="15"/>
      <c r="U817" s="15"/>
      <c r="V817" s="15"/>
    </row>
    <row r="818" customFormat="false" ht="15.75" hidden="false" customHeight="false" outlineLevel="0" collapsed="false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R818" s="15"/>
      <c r="S818" s="15"/>
      <c r="T818" s="15"/>
      <c r="U818" s="15"/>
      <c r="V818" s="15"/>
    </row>
    <row r="819" customFormat="false" ht="15.7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R819" s="15"/>
      <c r="S819" s="15"/>
      <c r="T819" s="15"/>
      <c r="U819" s="15"/>
      <c r="V819" s="15"/>
    </row>
    <row r="820" customFormat="false" ht="15.75" hidden="false" customHeight="false" outlineLevel="0" collapsed="false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R820" s="15"/>
      <c r="S820" s="15"/>
      <c r="T820" s="15"/>
      <c r="U820" s="15"/>
      <c r="V820" s="15"/>
    </row>
    <row r="821" customFormat="false" ht="15.7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R821" s="15"/>
      <c r="S821" s="15"/>
      <c r="T821" s="15"/>
      <c r="U821" s="15"/>
      <c r="V821" s="15"/>
    </row>
    <row r="822" customFormat="false" ht="15.75" hidden="false" customHeight="false" outlineLevel="0" collapsed="false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R822" s="15"/>
      <c r="S822" s="15"/>
      <c r="T822" s="15"/>
      <c r="U822" s="15"/>
      <c r="V822" s="15"/>
    </row>
    <row r="823" customFormat="false" ht="15.7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R823" s="15"/>
      <c r="S823" s="15"/>
      <c r="T823" s="15"/>
      <c r="U823" s="15"/>
      <c r="V823" s="15"/>
    </row>
    <row r="824" customFormat="false" ht="15.75" hidden="false" customHeight="false" outlineLevel="0" collapsed="false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R824" s="15"/>
      <c r="S824" s="15"/>
      <c r="T824" s="15"/>
      <c r="U824" s="15"/>
      <c r="V824" s="15"/>
    </row>
    <row r="825" customFormat="false" ht="15.7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R825" s="15"/>
      <c r="S825" s="15"/>
      <c r="T825" s="15"/>
      <c r="U825" s="15"/>
      <c r="V825" s="15"/>
    </row>
    <row r="826" customFormat="false" ht="15.75" hidden="false" customHeight="false" outlineLevel="0" collapsed="false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R826" s="15"/>
      <c r="S826" s="15"/>
      <c r="T826" s="15"/>
      <c r="U826" s="15"/>
      <c r="V826" s="15"/>
    </row>
    <row r="827" customFormat="false" ht="15.7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R827" s="15"/>
      <c r="S827" s="15"/>
      <c r="T827" s="15"/>
      <c r="U827" s="15"/>
      <c r="V827" s="15"/>
    </row>
    <row r="828" customFormat="false" ht="15.75" hidden="false" customHeight="false" outlineLevel="0" collapsed="false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R828" s="15"/>
      <c r="S828" s="15"/>
      <c r="T828" s="15"/>
      <c r="U828" s="15"/>
      <c r="V828" s="15"/>
    </row>
    <row r="829" customFormat="false" ht="15.7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R829" s="15"/>
      <c r="S829" s="15"/>
      <c r="T829" s="15"/>
      <c r="U829" s="15"/>
      <c r="V829" s="15"/>
    </row>
    <row r="830" customFormat="false" ht="15.75" hidden="false" customHeight="false" outlineLevel="0" collapsed="false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R830" s="15"/>
      <c r="S830" s="15"/>
      <c r="T830" s="15"/>
      <c r="U830" s="15"/>
      <c r="V830" s="15"/>
    </row>
    <row r="831" customFormat="false" ht="15.7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R831" s="15"/>
      <c r="S831" s="15"/>
      <c r="T831" s="15"/>
      <c r="U831" s="15"/>
      <c r="V831" s="15"/>
    </row>
    <row r="832" customFormat="false" ht="15.75" hidden="false" customHeight="false" outlineLevel="0" collapsed="false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R832" s="15"/>
      <c r="S832" s="15"/>
      <c r="T832" s="15"/>
      <c r="U832" s="15"/>
      <c r="V832" s="15"/>
    </row>
    <row r="833" customFormat="false" ht="15.7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R833" s="15"/>
      <c r="S833" s="15"/>
      <c r="T833" s="15"/>
      <c r="U833" s="15"/>
      <c r="V833" s="15"/>
    </row>
    <row r="834" customFormat="false" ht="15.75" hidden="false" customHeight="false" outlineLevel="0" collapsed="false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R834" s="15"/>
      <c r="S834" s="15"/>
      <c r="T834" s="15"/>
      <c r="U834" s="15"/>
      <c r="V834" s="15"/>
    </row>
    <row r="835" customFormat="false" ht="15.7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R835" s="15"/>
      <c r="S835" s="15"/>
      <c r="T835" s="15"/>
      <c r="U835" s="15"/>
      <c r="V835" s="15"/>
    </row>
    <row r="836" customFormat="false" ht="15.75" hidden="false" customHeight="false" outlineLevel="0" collapsed="false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R836" s="15"/>
      <c r="S836" s="15"/>
      <c r="T836" s="15"/>
      <c r="U836" s="15"/>
      <c r="V836" s="15"/>
    </row>
    <row r="837" customFormat="false" ht="15.7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R837" s="15"/>
      <c r="S837" s="15"/>
      <c r="T837" s="15"/>
      <c r="U837" s="15"/>
      <c r="V837" s="15"/>
    </row>
    <row r="838" customFormat="false" ht="15.75" hidden="false" customHeight="false" outlineLevel="0" collapsed="false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R838" s="15"/>
      <c r="S838" s="15"/>
      <c r="T838" s="15"/>
      <c r="U838" s="15"/>
      <c r="V838" s="15"/>
    </row>
    <row r="839" customFormat="false" ht="15.7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R839" s="15"/>
      <c r="S839" s="15"/>
      <c r="T839" s="15"/>
      <c r="U839" s="15"/>
      <c r="V839" s="15"/>
    </row>
    <row r="840" customFormat="false" ht="15.75" hidden="false" customHeight="false" outlineLevel="0" collapsed="false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R840" s="15"/>
      <c r="S840" s="15"/>
      <c r="T840" s="15"/>
      <c r="U840" s="15"/>
      <c r="V840" s="15"/>
    </row>
    <row r="841" customFormat="false" ht="15.7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R841" s="15"/>
      <c r="S841" s="15"/>
      <c r="T841" s="15"/>
      <c r="U841" s="15"/>
      <c r="V841" s="15"/>
    </row>
    <row r="842" customFormat="false" ht="15.75" hidden="false" customHeight="false" outlineLevel="0" collapsed="false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R842" s="15"/>
      <c r="S842" s="15"/>
      <c r="T842" s="15"/>
      <c r="U842" s="15"/>
      <c r="V842" s="15"/>
    </row>
    <row r="843" customFormat="false" ht="15.7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R843" s="15"/>
      <c r="S843" s="15"/>
      <c r="T843" s="15"/>
      <c r="U843" s="15"/>
      <c r="V843" s="15"/>
    </row>
    <row r="844" customFormat="false" ht="15.75" hidden="false" customHeight="false" outlineLevel="0" collapsed="false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R844" s="15"/>
      <c r="S844" s="15"/>
      <c r="T844" s="15"/>
      <c r="U844" s="15"/>
      <c r="V844" s="15"/>
    </row>
    <row r="845" customFormat="false" ht="15.7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R845" s="15"/>
      <c r="S845" s="15"/>
      <c r="T845" s="15"/>
      <c r="U845" s="15"/>
      <c r="V845" s="15"/>
    </row>
    <row r="846" customFormat="false" ht="15.75" hidden="false" customHeight="false" outlineLevel="0" collapsed="false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R846" s="15"/>
      <c r="S846" s="15"/>
      <c r="T846" s="15"/>
      <c r="U846" s="15"/>
      <c r="V846" s="15"/>
    </row>
    <row r="847" customFormat="false" ht="15.7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R847" s="15"/>
      <c r="S847" s="15"/>
      <c r="T847" s="15"/>
      <c r="U847" s="15"/>
      <c r="V847" s="15"/>
    </row>
    <row r="848" customFormat="false" ht="15.75" hidden="false" customHeight="false" outlineLevel="0" collapsed="false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R848" s="15"/>
      <c r="S848" s="15"/>
      <c r="T848" s="15"/>
      <c r="U848" s="15"/>
      <c r="V848" s="15"/>
    </row>
    <row r="849" customFormat="false" ht="15.7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R849" s="15"/>
      <c r="S849" s="15"/>
      <c r="T849" s="15"/>
      <c r="U849" s="15"/>
      <c r="V849" s="15"/>
    </row>
    <row r="850" customFormat="false" ht="15.75" hidden="false" customHeight="false" outlineLevel="0" collapsed="false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R850" s="15"/>
      <c r="S850" s="15"/>
      <c r="T850" s="15"/>
      <c r="U850" s="15"/>
      <c r="V850" s="15"/>
    </row>
    <row r="851" customFormat="false" ht="15.7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R851" s="15"/>
      <c r="S851" s="15"/>
      <c r="T851" s="15"/>
      <c r="U851" s="15"/>
      <c r="V851" s="15"/>
    </row>
    <row r="852" customFormat="false" ht="15.75" hidden="false" customHeight="false" outlineLevel="0" collapsed="false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R852" s="15"/>
      <c r="S852" s="15"/>
      <c r="T852" s="15"/>
      <c r="U852" s="15"/>
      <c r="V852" s="15"/>
    </row>
    <row r="853" customFormat="false" ht="15.7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R853" s="15"/>
      <c r="S853" s="15"/>
      <c r="T853" s="15"/>
      <c r="U853" s="15"/>
      <c r="V853" s="15"/>
    </row>
    <row r="854" customFormat="false" ht="15.75" hidden="false" customHeight="false" outlineLevel="0" collapsed="false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R854" s="15"/>
      <c r="S854" s="15"/>
      <c r="T854" s="15"/>
      <c r="U854" s="15"/>
      <c r="V854" s="15"/>
    </row>
    <row r="855" customFormat="false" ht="15.7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R855" s="15"/>
      <c r="S855" s="15"/>
      <c r="T855" s="15"/>
      <c r="U855" s="15"/>
      <c r="V855" s="15"/>
    </row>
    <row r="856" customFormat="false" ht="15.75" hidden="false" customHeight="false" outlineLevel="0" collapsed="false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R856" s="15"/>
      <c r="S856" s="15"/>
      <c r="T856" s="15"/>
      <c r="U856" s="15"/>
      <c r="V856" s="15"/>
    </row>
    <row r="857" customFormat="false" ht="15.7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R857" s="15"/>
      <c r="S857" s="15"/>
      <c r="T857" s="15"/>
      <c r="U857" s="15"/>
      <c r="V857" s="15"/>
    </row>
    <row r="858" customFormat="false" ht="15.75" hidden="false" customHeight="false" outlineLevel="0" collapsed="false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R858" s="15"/>
      <c r="S858" s="15"/>
      <c r="T858" s="15"/>
      <c r="U858" s="15"/>
      <c r="V858" s="15"/>
    </row>
    <row r="859" customFormat="false" ht="15.7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R859" s="15"/>
      <c r="S859" s="15"/>
      <c r="T859" s="15"/>
      <c r="U859" s="15"/>
      <c r="V859" s="15"/>
    </row>
    <row r="860" customFormat="false" ht="15.75" hidden="false" customHeight="false" outlineLevel="0" collapsed="false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R860" s="15"/>
      <c r="S860" s="15"/>
      <c r="T860" s="15"/>
      <c r="U860" s="15"/>
      <c r="V860" s="15"/>
    </row>
    <row r="861" customFormat="false" ht="15.7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R861" s="15"/>
      <c r="S861" s="15"/>
      <c r="T861" s="15"/>
      <c r="U861" s="15"/>
      <c r="V861" s="15"/>
    </row>
    <row r="862" customFormat="false" ht="15.75" hidden="false" customHeight="false" outlineLevel="0" collapsed="false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R862" s="15"/>
      <c r="S862" s="15"/>
      <c r="T862" s="15"/>
      <c r="U862" s="15"/>
      <c r="V862" s="15"/>
    </row>
    <row r="863" customFormat="false" ht="15.7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R863" s="15"/>
      <c r="S863" s="15"/>
      <c r="T863" s="15"/>
      <c r="U863" s="15"/>
      <c r="V863" s="15"/>
    </row>
    <row r="864" customFormat="false" ht="15.75" hidden="false" customHeight="false" outlineLevel="0" collapsed="false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R864" s="15"/>
      <c r="S864" s="15"/>
      <c r="T864" s="15"/>
      <c r="U864" s="15"/>
      <c r="V864" s="15"/>
    </row>
    <row r="865" customFormat="false" ht="15.7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R865" s="15"/>
      <c r="S865" s="15"/>
      <c r="T865" s="15"/>
      <c r="U865" s="15"/>
      <c r="V865" s="15"/>
    </row>
    <row r="866" customFormat="false" ht="15.75" hidden="false" customHeight="false" outlineLevel="0" collapsed="false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R866" s="15"/>
      <c r="S866" s="15"/>
      <c r="T866" s="15"/>
      <c r="U866" s="15"/>
      <c r="V866" s="15"/>
    </row>
    <row r="867" customFormat="false" ht="15.7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R867" s="15"/>
      <c r="S867" s="15"/>
      <c r="T867" s="15"/>
      <c r="U867" s="15"/>
      <c r="V867" s="15"/>
    </row>
    <row r="868" customFormat="false" ht="15.75" hidden="false" customHeight="false" outlineLevel="0" collapsed="false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R868" s="15"/>
      <c r="S868" s="15"/>
      <c r="T868" s="15"/>
      <c r="U868" s="15"/>
      <c r="V868" s="15"/>
    </row>
    <row r="869" customFormat="false" ht="15.7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R869" s="15"/>
      <c r="S869" s="15"/>
      <c r="T869" s="15"/>
      <c r="U869" s="15"/>
      <c r="V869" s="15"/>
    </row>
    <row r="870" customFormat="false" ht="15.75" hidden="false" customHeight="false" outlineLevel="0" collapsed="false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R870" s="15"/>
      <c r="S870" s="15"/>
      <c r="T870" s="15"/>
      <c r="U870" s="15"/>
      <c r="V870" s="15"/>
    </row>
    <row r="871" customFormat="false" ht="15.7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R871" s="15"/>
      <c r="S871" s="15"/>
      <c r="T871" s="15"/>
      <c r="U871" s="15"/>
      <c r="V871" s="15"/>
    </row>
    <row r="872" customFormat="false" ht="15.75" hidden="false" customHeight="false" outlineLevel="0" collapsed="false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R872" s="15"/>
      <c r="S872" s="15"/>
      <c r="T872" s="15"/>
      <c r="U872" s="15"/>
      <c r="V872" s="15"/>
    </row>
    <row r="873" customFormat="false" ht="15.7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R873" s="15"/>
      <c r="S873" s="15"/>
      <c r="T873" s="15"/>
      <c r="U873" s="15"/>
      <c r="V873" s="15"/>
    </row>
    <row r="874" customFormat="false" ht="15.75" hidden="false" customHeight="false" outlineLevel="0" collapsed="false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R874" s="15"/>
      <c r="S874" s="15"/>
      <c r="T874" s="15"/>
      <c r="U874" s="15"/>
      <c r="V874" s="15"/>
    </row>
    <row r="875" customFormat="false" ht="15.7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R875" s="15"/>
      <c r="S875" s="15"/>
      <c r="T875" s="15"/>
      <c r="U875" s="15"/>
      <c r="V875" s="15"/>
    </row>
    <row r="876" customFormat="false" ht="15.75" hidden="false" customHeight="false" outlineLevel="0" collapsed="false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R876" s="15"/>
      <c r="S876" s="15"/>
      <c r="T876" s="15"/>
      <c r="U876" s="15"/>
      <c r="V876" s="15"/>
    </row>
    <row r="877" customFormat="false" ht="15.7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R877" s="15"/>
      <c r="S877" s="15"/>
      <c r="T877" s="15"/>
      <c r="U877" s="15"/>
      <c r="V877" s="15"/>
    </row>
    <row r="878" customFormat="false" ht="15.75" hidden="false" customHeight="false" outlineLevel="0" collapsed="false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R878" s="15"/>
      <c r="S878" s="15"/>
      <c r="T878" s="15"/>
      <c r="U878" s="15"/>
      <c r="V878" s="15"/>
    </row>
    <row r="879" customFormat="false" ht="15.7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R879" s="15"/>
      <c r="S879" s="15"/>
      <c r="T879" s="15"/>
      <c r="U879" s="15"/>
      <c r="V879" s="15"/>
    </row>
    <row r="880" customFormat="false" ht="15.75" hidden="false" customHeight="false" outlineLevel="0" collapsed="false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R880" s="15"/>
      <c r="S880" s="15"/>
      <c r="T880" s="15"/>
      <c r="U880" s="15"/>
      <c r="V880" s="15"/>
    </row>
    <row r="881" customFormat="false" ht="15.7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R881" s="15"/>
      <c r="S881" s="15"/>
      <c r="T881" s="15"/>
      <c r="U881" s="15"/>
      <c r="V881" s="15"/>
    </row>
    <row r="882" customFormat="false" ht="15.75" hidden="false" customHeight="false" outlineLevel="0" collapsed="false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R882" s="15"/>
      <c r="S882" s="15"/>
      <c r="T882" s="15"/>
      <c r="U882" s="15"/>
      <c r="V882" s="15"/>
    </row>
    <row r="883" customFormat="false" ht="15.7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R883" s="15"/>
      <c r="S883" s="15"/>
      <c r="T883" s="15"/>
      <c r="U883" s="15"/>
      <c r="V883" s="15"/>
    </row>
    <row r="884" customFormat="false" ht="15.75" hidden="false" customHeight="false" outlineLevel="0" collapsed="false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R884" s="15"/>
      <c r="S884" s="15"/>
      <c r="T884" s="15"/>
      <c r="U884" s="15"/>
      <c r="V884" s="15"/>
    </row>
    <row r="885" customFormat="false" ht="15.7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R885" s="15"/>
      <c r="S885" s="15"/>
      <c r="T885" s="15"/>
      <c r="U885" s="15"/>
      <c r="V885" s="15"/>
    </row>
    <row r="886" customFormat="false" ht="15.75" hidden="false" customHeight="false" outlineLevel="0" collapsed="false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R886" s="15"/>
      <c r="S886" s="15"/>
      <c r="T886" s="15"/>
      <c r="U886" s="15"/>
      <c r="V886" s="15"/>
    </row>
    <row r="887" customFormat="false" ht="15.7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R887" s="15"/>
      <c r="S887" s="15"/>
      <c r="T887" s="15"/>
      <c r="U887" s="15"/>
      <c r="V887" s="15"/>
    </row>
    <row r="888" customFormat="false" ht="15.75" hidden="false" customHeight="false" outlineLevel="0" collapsed="false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R888" s="15"/>
      <c r="S888" s="15"/>
      <c r="T888" s="15"/>
      <c r="U888" s="15"/>
      <c r="V888" s="15"/>
    </row>
    <row r="889" customFormat="false" ht="15.7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R889" s="15"/>
      <c r="S889" s="15"/>
      <c r="T889" s="15"/>
      <c r="U889" s="15"/>
      <c r="V889" s="15"/>
    </row>
    <row r="890" customFormat="false" ht="15.75" hidden="false" customHeight="false" outlineLevel="0" collapsed="false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R890" s="15"/>
      <c r="S890" s="15"/>
      <c r="T890" s="15"/>
      <c r="U890" s="15"/>
      <c r="V890" s="15"/>
    </row>
    <row r="891" customFormat="false" ht="15.7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R891" s="15"/>
      <c r="S891" s="15"/>
      <c r="T891" s="15"/>
      <c r="U891" s="15"/>
      <c r="V891" s="15"/>
    </row>
    <row r="892" customFormat="false" ht="15.75" hidden="false" customHeight="false" outlineLevel="0" collapsed="false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R892" s="15"/>
      <c r="S892" s="15"/>
      <c r="T892" s="15"/>
      <c r="U892" s="15"/>
      <c r="V892" s="15"/>
    </row>
    <row r="893" customFormat="false" ht="15.7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R893" s="15"/>
      <c r="S893" s="15"/>
      <c r="T893" s="15"/>
      <c r="U893" s="15"/>
      <c r="V893" s="15"/>
    </row>
    <row r="894" customFormat="false" ht="15.75" hidden="false" customHeight="false" outlineLevel="0" collapsed="false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R894" s="15"/>
      <c r="S894" s="15"/>
      <c r="T894" s="15"/>
      <c r="U894" s="15"/>
      <c r="V894" s="15"/>
    </row>
    <row r="895" customFormat="false" ht="15.7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R895" s="15"/>
      <c r="S895" s="15"/>
      <c r="T895" s="15"/>
      <c r="U895" s="15"/>
      <c r="V895" s="15"/>
    </row>
    <row r="896" customFormat="false" ht="15.75" hidden="false" customHeight="false" outlineLevel="0" collapsed="false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R896" s="15"/>
      <c r="S896" s="15"/>
      <c r="T896" s="15"/>
      <c r="U896" s="15"/>
      <c r="V896" s="15"/>
    </row>
    <row r="897" customFormat="false" ht="15.7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R897" s="15"/>
      <c r="S897" s="15"/>
      <c r="T897" s="15"/>
      <c r="U897" s="15"/>
      <c r="V897" s="15"/>
    </row>
    <row r="898" customFormat="false" ht="15.75" hidden="false" customHeight="false" outlineLevel="0" collapsed="false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R898" s="15"/>
      <c r="S898" s="15"/>
      <c r="T898" s="15"/>
      <c r="U898" s="15"/>
      <c r="V898" s="15"/>
    </row>
    <row r="899" customFormat="false" ht="15.7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R899" s="15"/>
      <c r="S899" s="15"/>
      <c r="T899" s="15"/>
      <c r="U899" s="15"/>
      <c r="V899" s="15"/>
    </row>
    <row r="900" customFormat="false" ht="15.75" hidden="false" customHeight="false" outlineLevel="0" collapsed="false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R900" s="15"/>
      <c r="S900" s="15"/>
      <c r="T900" s="15"/>
      <c r="U900" s="15"/>
      <c r="V900" s="15"/>
    </row>
    <row r="901" customFormat="false" ht="15.7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R901" s="15"/>
      <c r="S901" s="15"/>
      <c r="T901" s="15"/>
      <c r="U901" s="15"/>
      <c r="V901" s="15"/>
    </row>
    <row r="902" customFormat="false" ht="15.75" hidden="false" customHeight="false" outlineLevel="0" collapsed="false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R902" s="15"/>
      <c r="S902" s="15"/>
      <c r="T902" s="15"/>
      <c r="U902" s="15"/>
      <c r="V902" s="15"/>
    </row>
    <row r="903" customFormat="false" ht="15.7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R903" s="15"/>
      <c r="S903" s="15"/>
      <c r="T903" s="15"/>
      <c r="U903" s="15"/>
      <c r="V903" s="15"/>
    </row>
    <row r="904" customFormat="false" ht="15.75" hidden="false" customHeight="false" outlineLevel="0" collapsed="false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R904" s="15"/>
      <c r="S904" s="15"/>
      <c r="T904" s="15"/>
      <c r="U904" s="15"/>
      <c r="V904" s="15"/>
    </row>
    <row r="905" customFormat="false" ht="15.7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R905" s="15"/>
      <c r="S905" s="15"/>
      <c r="T905" s="15"/>
      <c r="U905" s="15"/>
      <c r="V905" s="15"/>
    </row>
    <row r="906" customFormat="false" ht="15.75" hidden="false" customHeight="false" outlineLevel="0" collapsed="false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R906" s="15"/>
      <c r="S906" s="15"/>
      <c r="T906" s="15"/>
      <c r="U906" s="15"/>
      <c r="V906" s="15"/>
    </row>
    <row r="907" customFormat="false" ht="15.7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R907" s="15"/>
      <c r="S907" s="15"/>
      <c r="T907" s="15"/>
      <c r="U907" s="15"/>
      <c r="V907" s="15"/>
    </row>
    <row r="908" customFormat="false" ht="15.75" hidden="false" customHeight="false" outlineLevel="0" collapsed="false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R908" s="15"/>
      <c r="S908" s="15"/>
      <c r="T908" s="15"/>
      <c r="U908" s="15"/>
      <c r="V908" s="15"/>
    </row>
    <row r="909" customFormat="false" ht="15.7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R909" s="15"/>
      <c r="S909" s="15"/>
      <c r="T909" s="15"/>
      <c r="U909" s="15"/>
      <c r="V909" s="15"/>
    </row>
    <row r="910" customFormat="false" ht="15.75" hidden="false" customHeight="false" outlineLevel="0" collapsed="false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R910" s="15"/>
      <c r="S910" s="15"/>
      <c r="T910" s="15"/>
      <c r="U910" s="15"/>
      <c r="V910" s="15"/>
    </row>
    <row r="911" customFormat="false" ht="15.7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R911" s="15"/>
      <c r="S911" s="15"/>
      <c r="T911" s="15"/>
      <c r="U911" s="15"/>
      <c r="V911" s="15"/>
    </row>
    <row r="912" customFormat="false" ht="15.75" hidden="false" customHeight="false" outlineLevel="0" collapsed="false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R912" s="15"/>
      <c r="S912" s="15"/>
      <c r="T912" s="15"/>
      <c r="U912" s="15"/>
      <c r="V912" s="15"/>
    </row>
    <row r="913" customFormat="false" ht="15.7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R913" s="15"/>
      <c r="S913" s="15"/>
      <c r="T913" s="15"/>
      <c r="U913" s="15"/>
      <c r="V913" s="15"/>
    </row>
    <row r="914" customFormat="false" ht="15.75" hidden="false" customHeight="false" outlineLevel="0" collapsed="false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R914" s="15"/>
      <c r="S914" s="15"/>
      <c r="T914" s="15"/>
      <c r="U914" s="15"/>
      <c r="V914" s="15"/>
    </row>
    <row r="915" customFormat="false" ht="15.7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R915" s="15"/>
      <c r="S915" s="15"/>
      <c r="T915" s="15"/>
      <c r="U915" s="15"/>
      <c r="V915" s="15"/>
    </row>
    <row r="916" customFormat="false" ht="15.75" hidden="false" customHeight="false" outlineLevel="0" collapsed="false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R916" s="15"/>
      <c r="S916" s="15"/>
      <c r="T916" s="15"/>
      <c r="U916" s="15"/>
      <c r="V916" s="15"/>
    </row>
    <row r="917" customFormat="false" ht="15.7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R917" s="15"/>
      <c r="S917" s="15"/>
      <c r="T917" s="15"/>
      <c r="U917" s="15"/>
      <c r="V917" s="15"/>
    </row>
    <row r="918" customFormat="false" ht="15.75" hidden="false" customHeight="false" outlineLevel="0" collapsed="false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R918" s="15"/>
      <c r="S918" s="15"/>
      <c r="T918" s="15"/>
      <c r="U918" s="15"/>
      <c r="V918" s="15"/>
    </row>
    <row r="919" customFormat="false" ht="15.7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R919" s="15"/>
      <c r="S919" s="15"/>
      <c r="T919" s="15"/>
      <c r="U919" s="15"/>
      <c r="V919" s="15"/>
    </row>
    <row r="920" customFormat="false" ht="15.75" hidden="false" customHeight="false" outlineLevel="0" collapsed="false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R920" s="15"/>
      <c r="S920" s="15"/>
      <c r="T920" s="15"/>
      <c r="U920" s="15"/>
      <c r="V920" s="15"/>
    </row>
    <row r="921" customFormat="false" ht="15.7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R921" s="15"/>
      <c r="S921" s="15"/>
      <c r="T921" s="15"/>
      <c r="U921" s="15"/>
      <c r="V921" s="15"/>
    </row>
    <row r="922" customFormat="false" ht="15.75" hidden="false" customHeight="false" outlineLevel="0" collapsed="false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R922" s="15"/>
      <c r="S922" s="15"/>
      <c r="T922" s="15"/>
      <c r="U922" s="15"/>
      <c r="V922" s="15"/>
    </row>
    <row r="923" customFormat="false" ht="15.7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R923" s="15"/>
      <c r="S923" s="15"/>
      <c r="T923" s="15"/>
      <c r="U923" s="15"/>
      <c r="V923" s="15"/>
    </row>
    <row r="924" customFormat="false" ht="15.75" hidden="false" customHeight="false" outlineLevel="0" collapsed="false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R924" s="15"/>
      <c r="S924" s="15"/>
      <c r="T924" s="15"/>
      <c r="U924" s="15"/>
      <c r="V924" s="15"/>
    </row>
    <row r="925" customFormat="false" ht="15.7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R925" s="15"/>
      <c r="S925" s="15"/>
      <c r="T925" s="15"/>
      <c r="U925" s="15"/>
      <c r="V925" s="15"/>
    </row>
    <row r="926" customFormat="false" ht="15.75" hidden="false" customHeight="false" outlineLevel="0" collapsed="false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R926" s="15"/>
      <c r="S926" s="15"/>
      <c r="T926" s="15"/>
      <c r="U926" s="15"/>
      <c r="V926" s="15"/>
    </row>
    <row r="927" customFormat="false" ht="15.7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R927" s="15"/>
      <c r="S927" s="15"/>
      <c r="T927" s="15"/>
      <c r="U927" s="15"/>
      <c r="V927" s="15"/>
    </row>
    <row r="928" customFormat="false" ht="15.75" hidden="false" customHeight="false" outlineLevel="0" collapsed="false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R928" s="15"/>
      <c r="S928" s="15"/>
      <c r="T928" s="15"/>
      <c r="U928" s="15"/>
      <c r="V928" s="15"/>
    </row>
    <row r="929" customFormat="false" ht="15.7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R929" s="15"/>
      <c r="S929" s="15"/>
      <c r="T929" s="15"/>
      <c r="U929" s="15"/>
      <c r="V929" s="15"/>
    </row>
    <row r="930" customFormat="false" ht="15.75" hidden="false" customHeight="false" outlineLevel="0" collapsed="false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R930" s="15"/>
      <c r="S930" s="15"/>
      <c r="T930" s="15"/>
      <c r="U930" s="15"/>
      <c r="V930" s="15"/>
    </row>
    <row r="931" customFormat="false" ht="15.7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R931" s="15"/>
      <c r="S931" s="15"/>
      <c r="T931" s="15"/>
      <c r="U931" s="15"/>
      <c r="V931" s="15"/>
    </row>
    <row r="932" customFormat="false" ht="15.75" hidden="false" customHeight="false" outlineLevel="0" collapsed="false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R932" s="15"/>
      <c r="S932" s="15"/>
      <c r="T932" s="15"/>
      <c r="U932" s="15"/>
      <c r="V932" s="15"/>
    </row>
    <row r="933" customFormat="false" ht="15.7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R933" s="15"/>
      <c r="S933" s="15"/>
      <c r="T933" s="15"/>
      <c r="U933" s="15"/>
      <c r="V933" s="15"/>
    </row>
    <row r="934" customFormat="false" ht="15.75" hidden="false" customHeight="false" outlineLevel="0" collapsed="false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R934" s="15"/>
      <c r="S934" s="15"/>
      <c r="T934" s="15"/>
      <c r="U934" s="15"/>
      <c r="V934" s="15"/>
    </row>
    <row r="935" customFormat="false" ht="15.7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R935" s="15"/>
      <c r="S935" s="15"/>
      <c r="T935" s="15"/>
      <c r="U935" s="15"/>
      <c r="V935" s="15"/>
    </row>
    <row r="936" customFormat="false" ht="15.75" hidden="false" customHeight="false" outlineLevel="0" collapsed="false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R936" s="15"/>
      <c r="S936" s="15"/>
      <c r="T936" s="15"/>
      <c r="U936" s="15"/>
      <c r="V936" s="15"/>
    </row>
    <row r="937" customFormat="false" ht="15.7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R937" s="15"/>
      <c r="S937" s="15"/>
      <c r="T937" s="15"/>
      <c r="U937" s="15"/>
      <c r="V937" s="15"/>
    </row>
    <row r="938" customFormat="false" ht="15.75" hidden="false" customHeight="false" outlineLevel="0" collapsed="false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R938" s="15"/>
      <c r="S938" s="15"/>
      <c r="T938" s="15"/>
      <c r="U938" s="15"/>
      <c r="V938" s="15"/>
    </row>
    <row r="939" customFormat="false" ht="15.7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R939" s="15"/>
      <c r="S939" s="15"/>
      <c r="T939" s="15"/>
      <c r="U939" s="15"/>
      <c r="V939" s="15"/>
    </row>
    <row r="940" customFormat="false" ht="15.75" hidden="false" customHeight="false" outlineLevel="0" collapsed="false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R940" s="15"/>
      <c r="S940" s="15"/>
      <c r="T940" s="15"/>
      <c r="U940" s="15"/>
      <c r="V940" s="15"/>
    </row>
    <row r="941" customFormat="false" ht="15.7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R941" s="15"/>
      <c r="S941" s="15"/>
      <c r="T941" s="15"/>
      <c r="U941" s="15"/>
      <c r="V941" s="15"/>
    </row>
    <row r="942" customFormat="false" ht="15.75" hidden="false" customHeight="false" outlineLevel="0" collapsed="false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R942" s="15"/>
      <c r="S942" s="15"/>
      <c r="T942" s="15"/>
      <c r="U942" s="15"/>
      <c r="V942" s="15"/>
    </row>
    <row r="943" customFormat="false" ht="15.7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R943" s="15"/>
      <c r="S943" s="15"/>
      <c r="T943" s="15"/>
      <c r="U943" s="15"/>
      <c r="V943" s="15"/>
    </row>
    <row r="944" customFormat="false" ht="15.75" hidden="false" customHeight="false" outlineLevel="0" collapsed="false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R944" s="15"/>
      <c r="S944" s="15"/>
      <c r="T944" s="15"/>
      <c r="U944" s="15"/>
      <c r="V944" s="15"/>
    </row>
    <row r="945" customFormat="false" ht="15.7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R945" s="15"/>
      <c r="S945" s="15"/>
      <c r="T945" s="15"/>
      <c r="U945" s="15"/>
      <c r="V945" s="15"/>
    </row>
    <row r="946" customFormat="false" ht="15.75" hidden="false" customHeight="false" outlineLevel="0" collapsed="false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R946" s="15"/>
      <c r="S946" s="15"/>
      <c r="T946" s="15"/>
      <c r="U946" s="15"/>
      <c r="V946" s="15"/>
    </row>
    <row r="947" customFormat="false" ht="15.7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R947" s="15"/>
      <c r="S947" s="15"/>
      <c r="T947" s="15"/>
      <c r="U947" s="15"/>
      <c r="V947" s="15"/>
    </row>
    <row r="948" customFormat="false" ht="15.75" hidden="false" customHeight="false" outlineLevel="0" collapsed="false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R948" s="15"/>
      <c r="S948" s="15"/>
      <c r="T948" s="15"/>
      <c r="U948" s="15"/>
      <c r="V948" s="15"/>
    </row>
    <row r="949" customFormat="false" ht="15.7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R949" s="15"/>
      <c r="S949" s="15"/>
      <c r="T949" s="15"/>
      <c r="U949" s="15"/>
      <c r="V949" s="15"/>
    </row>
    <row r="950" customFormat="false" ht="15.75" hidden="false" customHeight="false" outlineLevel="0" collapsed="false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R950" s="15"/>
      <c r="S950" s="15"/>
      <c r="T950" s="15"/>
      <c r="U950" s="15"/>
      <c r="V950" s="15"/>
    </row>
    <row r="951" customFormat="false" ht="15.7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R951" s="15"/>
      <c r="S951" s="15"/>
      <c r="T951" s="15"/>
      <c r="U951" s="15"/>
      <c r="V951" s="15"/>
    </row>
    <row r="952" customFormat="false" ht="15.75" hidden="false" customHeight="false" outlineLevel="0" collapsed="false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R952" s="15"/>
      <c r="S952" s="15"/>
      <c r="T952" s="15"/>
      <c r="U952" s="15"/>
      <c r="V952" s="15"/>
    </row>
    <row r="953" customFormat="false" ht="15.7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R953" s="15"/>
      <c r="S953" s="15"/>
      <c r="T953" s="15"/>
      <c r="U953" s="15"/>
      <c r="V953" s="15"/>
    </row>
    <row r="954" customFormat="false" ht="15.75" hidden="false" customHeight="false" outlineLevel="0" collapsed="false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R954" s="15"/>
      <c r="S954" s="15"/>
      <c r="T954" s="15"/>
      <c r="U954" s="15"/>
      <c r="V954" s="15"/>
    </row>
    <row r="955" customFormat="false" ht="15.7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R955" s="15"/>
      <c r="S955" s="15"/>
      <c r="T955" s="15"/>
      <c r="U955" s="15"/>
      <c r="V955" s="15"/>
    </row>
    <row r="956" customFormat="false" ht="15.75" hidden="false" customHeight="false" outlineLevel="0" collapsed="false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R956" s="15"/>
      <c r="S956" s="15"/>
      <c r="T956" s="15"/>
      <c r="U956" s="15"/>
      <c r="V956" s="15"/>
    </row>
    <row r="957" customFormat="false" ht="15.7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R957" s="15"/>
      <c r="S957" s="15"/>
      <c r="T957" s="15"/>
      <c r="U957" s="15"/>
      <c r="V957" s="15"/>
    </row>
    <row r="958" customFormat="false" ht="15.75" hidden="false" customHeight="false" outlineLevel="0" collapsed="false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R958" s="15"/>
      <c r="S958" s="15"/>
      <c r="T958" s="15"/>
      <c r="U958" s="15"/>
      <c r="V958" s="15"/>
    </row>
    <row r="959" customFormat="false" ht="15.7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R959" s="15"/>
      <c r="S959" s="15"/>
      <c r="T959" s="15"/>
      <c r="U959" s="15"/>
      <c r="V959" s="15"/>
    </row>
    <row r="960" customFormat="false" ht="15.75" hidden="false" customHeight="false" outlineLevel="0" collapsed="false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R960" s="15"/>
      <c r="S960" s="15"/>
      <c r="T960" s="15"/>
      <c r="U960" s="15"/>
      <c r="V960" s="15"/>
    </row>
    <row r="961" customFormat="false" ht="15.7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R961" s="15"/>
      <c r="S961" s="15"/>
      <c r="T961" s="15"/>
      <c r="U961" s="15"/>
      <c r="V961" s="15"/>
    </row>
    <row r="962" customFormat="false" ht="15.75" hidden="false" customHeight="false" outlineLevel="0" collapsed="false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R962" s="15"/>
      <c r="S962" s="15"/>
      <c r="T962" s="15"/>
      <c r="U962" s="15"/>
      <c r="V962" s="15"/>
    </row>
    <row r="963" customFormat="false" ht="15.7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R963" s="15"/>
      <c r="S963" s="15"/>
      <c r="T963" s="15"/>
      <c r="U963" s="15"/>
      <c r="V963" s="15"/>
    </row>
    <row r="964" customFormat="false" ht="15.75" hidden="false" customHeight="false" outlineLevel="0" collapsed="false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R964" s="15"/>
      <c r="S964" s="15"/>
      <c r="T964" s="15"/>
      <c r="U964" s="15"/>
      <c r="V964" s="15"/>
    </row>
    <row r="965" customFormat="false" ht="15.7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R965" s="15"/>
      <c r="S965" s="15"/>
      <c r="T965" s="15"/>
      <c r="U965" s="15"/>
      <c r="V965" s="15"/>
    </row>
    <row r="966" customFormat="false" ht="15.75" hidden="false" customHeight="false" outlineLevel="0" collapsed="false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R966" s="15"/>
      <c r="S966" s="15"/>
      <c r="T966" s="15"/>
      <c r="U966" s="15"/>
      <c r="V966" s="15"/>
    </row>
    <row r="967" customFormat="false" ht="15.7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R967" s="15"/>
      <c r="S967" s="15"/>
      <c r="T967" s="15"/>
      <c r="U967" s="15"/>
      <c r="V967" s="15"/>
    </row>
    <row r="968" customFormat="false" ht="15.75" hidden="false" customHeight="false" outlineLevel="0" collapsed="false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R968" s="15"/>
      <c r="S968" s="15"/>
      <c r="T968" s="15"/>
      <c r="U968" s="15"/>
      <c r="V968" s="15"/>
    </row>
    <row r="969" customFormat="false" ht="15.7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R969" s="15"/>
      <c r="S969" s="15"/>
      <c r="T969" s="15"/>
      <c r="U969" s="15"/>
      <c r="V969" s="15"/>
    </row>
    <row r="970" customFormat="false" ht="15.75" hidden="false" customHeight="false" outlineLevel="0" collapsed="false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R970" s="15"/>
      <c r="S970" s="15"/>
      <c r="T970" s="15"/>
      <c r="U970" s="15"/>
      <c r="V970" s="15"/>
    </row>
    <row r="971" customFormat="false" ht="15.7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R971" s="15"/>
      <c r="S971" s="15"/>
      <c r="T971" s="15"/>
      <c r="U971" s="15"/>
      <c r="V971" s="15"/>
    </row>
    <row r="972" customFormat="false" ht="15.75" hidden="false" customHeight="false" outlineLevel="0" collapsed="false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R972" s="15"/>
      <c r="S972" s="15"/>
      <c r="T972" s="15"/>
      <c r="U972" s="15"/>
      <c r="V972" s="15"/>
    </row>
    <row r="973" customFormat="false" ht="15.7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R973" s="15"/>
      <c r="S973" s="15"/>
      <c r="T973" s="15"/>
      <c r="U973" s="15"/>
      <c r="V973" s="15"/>
    </row>
    <row r="974" customFormat="false" ht="15.75" hidden="false" customHeight="false" outlineLevel="0" collapsed="false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R974" s="15"/>
      <c r="S974" s="15"/>
      <c r="T974" s="15"/>
      <c r="U974" s="15"/>
      <c r="V974" s="15"/>
    </row>
    <row r="975" customFormat="false" ht="15.7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R975" s="15"/>
      <c r="S975" s="15"/>
      <c r="T975" s="15"/>
      <c r="U975" s="15"/>
      <c r="V975" s="15"/>
    </row>
    <row r="976" customFormat="false" ht="15.75" hidden="false" customHeight="false" outlineLevel="0" collapsed="false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R976" s="15"/>
      <c r="S976" s="15"/>
      <c r="T976" s="15"/>
      <c r="U976" s="15"/>
      <c r="V976" s="15"/>
    </row>
    <row r="977" customFormat="false" ht="15.7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R977" s="15"/>
      <c r="S977" s="15"/>
      <c r="T977" s="15"/>
      <c r="U977" s="15"/>
      <c r="V977" s="15"/>
    </row>
    <row r="978" customFormat="false" ht="15.75" hidden="false" customHeight="false" outlineLevel="0" collapsed="false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R978" s="15"/>
      <c r="S978" s="15"/>
      <c r="T978" s="15"/>
      <c r="U978" s="15"/>
      <c r="V978" s="15"/>
    </row>
    <row r="979" customFormat="false" ht="15.7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R979" s="15"/>
      <c r="S979" s="15"/>
      <c r="T979" s="15"/>
      <c r="U979" s="15"/>
      <c r="V979" s="15"/>
    </row>
    <row r="980" customFormat="false" ht="15.75" hidden="false" customHeight="false" outlineLevel="0" collapsed="false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R980" s="15"/>
      <c r="S980" s="15"/>
      <c r="T980" s="15"/>
      <c r="U980" s="15"/>
      <c r="V980" s="15"/>
    </row>
    <row r="981" customFormat="false" ht="15.7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R981" s="15"/>
      <c r="S981" s="15"/>
      <c r="T981" s="15"/>
      <c r="U981" s="15"/>
      <c r="V981" s="15"/>
    </row>
    <row r="982" customFormat="false" ht="15.75" hidden="false" customHeight="false" outlineLevel="0" collapsed="false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R982" s="15"/>
      <c r="S982" s="15"/>
      <c r="T982" s="15"/>
      <c r="U982" s="15"/>
      <c r="V982" s="15"/>
    </row>
    <row r="983" customFormat="false" ht="15.7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R983" s="15"/>
      <c r="S983" s="15"/>
      <c r="T983" s="15"/>
      <c r="U983" s="15"/>
      <c r="V983" s="15"/>
    </row>
    <row r="984" customFormat="false" ht="15.75" hidden="false" customHeight="false" outlineLevel="0" collapsed="false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R984" s="15"/>
      <c r="S984" s="15"/>
      <c r="T984" s="15"/>
      <c r="U984" s="15"/>
      <c r="V984" s="15"/>
    </row>
    <row r="985" customFormat="false" ht="15.7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R985" s="15"/>
      <c r="S985" s="15"/>
      <c r="T985" s="15"/>
      <c r="U985" s="15"/>
      <c r="V985" s="15"/>
    </row>
    <row r="986" customFormat="false" ht="15.75" hidden="false" customHeight="false" outlineLevel="0" collapsed="false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R986" s="15"/>
      <c r="S986" s="15"/>
      <c r="T986" s="15"/>
      <c r="U986" s="15"/>
      <c r="V986" s="15"/>
    </row>
    <row r="987" customFormat="false" ht="15.7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R987" s="15"/>
      <c r="S987" s="15"/>
      <c r="T987" s="15"/>
      <c r="U987" s="15"/>
      <c r="V987" s="15"/>
    </row>
    <row r="988" customFormat="false" ht="15.75" hidden="false" customHeight="false" outlineLevel="0" collapsed="false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R988" s="15"/>
      <c r="S988" s="15"/>
      <c r="T988" s="15"/>
      <c r="U988" s="15"/>
      <c r="V988" s="15"/>
    </row>
    <row r="989" customFormat="false" ht="15.7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R989" s="15"/>
      <c r="S989" s="15"/>
      <c r="T989" s="15"/>
      <c r="U989" s="15"/>
      <c r="V989" s="15"/>
    </row>
    <row r="990" customFormat="false" ht="15.75" hidden="false" customHeight="false" outlineLevel="0" collapsed="false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R990" s="15"/>
      <c r="S990" s="15"/>
      <c r="T990" s="15"/>
      <c r="U990" s="15"/>
      <c r="V990" s="15"/>
    </row>
    <row r="991" customFormat="false" ht="15.75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R991" s="15"/>
      <c r="S991" s="15"/>
      <c r="T991" s="15"/>
      <c r="U991" s="15"/>
      <c r="V991" s="15"/>
    </row>
    <row r="992" customFormat="false" ht="15.75" hidden="false" customHeight="false" outlineLevel="0" collapsed="false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R992" s="15"/>
      <c r="S992" s="15"/>
      <c r="T992" s="15"/>
      <c r="U992" s="15"/>
      <c r="V992" s="15"/>
    </row>
    <row r="993" customFormat="false" ht="15.75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R993" s="15"/>
      <c r="S993" s="15"/>
      <c r="T993" s="15"/>
      <c r="U993" s="15"/>
      <c r="V993" s="15"/>
    </row>
    <row r="994" customFormat="false" ht="15.75" hidden="false" customHeight="false" outlineLevel="0" collapsed="false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R994" s="15"/>
      <c r="S994" s="15"/>
      <c r="T994" s="15"/>
      <c r="U994" s="15"/>
      <c r="V994" s="15"/>
    </row>
    <row r="995" customFormat="false" ht="15.75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R995" s="15"/>
      <c r="S995" s="15"/>
      <c r="T995" s="15"/>
      <c r="U995" s="15"/>
      <c r="V995" s="15"/>
    </row>
    <row r="996" customFormat="false" ht="15.75" hidden="false" customHeight="false" outlineLevel="0" collapsed="false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R996" s="15"/>
      <c r="S996" s="15"/>
      <c r="T996" s="15"/>
      <c r="U996" s="15"/>
      <c r="V996" s="15"/>
    </row>
    <row r="997" customFormat="false" ht="15.75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R997" s="15"/>
      <c r="S997" s="15"/>
      <c r="T997" s="15"/>
      <c r="U997" s="15"/>
      <c r="V997" s="15"/>
    </row>
    <row r="998" customFormat="false" ht="15.75" hidden="false" customHeight="false" outlineLevel="0" collapsed="false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R998" s="15"/>
      <c r="S998" s="15"/>
      <c r="T998" s="15"/>
      <c r="U998" s="15"/>
      <c r="V998" s="15"/>
    </row>
    <row r="999" customFormat="false" ht="15.75" hidden="false" customHeight="fals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R999" s="15"/>
      <c r="S999" s="15"/>
      <c r="T999" s="15"/>
      <c r="U999" s="15"/>
      <c r="V999" s="15"/>
    </row>
    <row r="1000" customFormat="false" ht="15.75" hidden="false" customHeight="false" outlineLevel="0" collapsed="false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R1000" s="15"/>
      <c r="S1000" s="15"/>
      <c r="T1000" s="15"/>
      <c r="U1000" s="15"/>
      <c r="V1000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:L 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"/>
    <col collapsed="false" customWidth="true" hidden="false" outlineLevel="0" max="4" min="2" style="0" width="15.63"/>
    <col collapsed="false" customWidth="true" hidden="false" outlineLevel="0" max="5" min="5" style="0" width="13.75"/>
    <col collapsed="false" customWidth="true" hidden="false" outlineLevel="0" max="6" min="6" style="0" width="15.88"/>
    <col collapsed="false" customWidth="true" hidden="false" outlineLevel="0" max="7" min="7" style="0" width="14.5"/>
    <col collapsed="false" customWidth="true" hidden="false" outlineLevel="0" max="8" min="8" style="0" width="18.74"/>
    <col collapsed="false" customWidth="true" hidden="false" outlineLevel="0" max="9" min="9" style="0" width="15.88"/>
    <col collapsed="false" customWidth="true" hidden="false" outlineLevel="0" max="10" min="10" style="0" width="20.88"/>
  </cols>
  <sheetData>
    <row r="1" customFormat="false" ht="15.75" hidden="false" customHeight="false" outlineLevel="0" collapsed="false">
      <c r="A1" s="17" t="s">
        <v>183</v>
      </c>
      <c r="B1" s="17" t="s">
        <v>18</v>
      </c>
      <c r="C1" s="17" t="s">
        <v>184</v>
      </c>
      <c r="D1" s="17" t="s">
        <v>18</v>
      </c>
      <c r="E1" s="17" t="s">
        <v>185</v>
      </c>
      <c r="F1" s="17" t="s">
        <v>186</v>
      </c>
      <c r="G1" s="17" t="s">
        <v>187</v>
      </c>
      <c r="H1" s="15"/>
    </row>
    <row r="2" customFormat="false" ht="15.75" hidden="false" customHeight="false" outlineLevel="0" collapsed="false">
      <c r="A2" s="18" t="n">
        <f aca="false">MAX(Principal!Q:Q)</f>
        <v>4762926995</v>
      </c>
      <c r="B2" s="19" t="e">
        <f aca="false">VLOOKUP(A2, Principal!Q:S, 3, 0)</f>
        <v>#N/A</v>
      </c>
      <c r="C2" s="18" t="n">
        <f aca="false">MIN(Principal!Q:Q)</f>
        <v>-1807432634</v>
      </c>
      <c r="D2" s="20" t="e">
        <f aca="false">VLOOKUP(C2, Principal!Q:S, 3, 0)</f>
        <v>#N/A</v>
      </c>
      <c r="E2" s="18" t="n">
        <f aca="false">AVERAGE(Principal!Q:Q)</f>
        <v>165190210.5</v>
      </c>
      <c r="F2" s="18" t="n">
        <f aca="false">AVERAGEIF(Principal!R:R, "Subiu", Principal!Q:Q)</f>
        <v>448164250.2</v>
      </c>
      <c r="G2" s="18" t="n">
        <f aca="false">AVERAGEIF(Principal!R:R, "Caiu", Principal!Q:Q)</f>
        <v>-181109141.8</v>
      </c>
      <c r="H2" s="15"/>
    </row>
    <row r="3" customFormat="false" ht="15.75" hidden="false" customHeight="false" outlineLevel="0" collapsed="false">
      <c r="A3" s="15"/>
      <c r="B3" s="15"/>
      <c r="C3" s="15"/>
      <c r="D3" s="15"/>
      <c r="E3" s="15"/>
      <c r="F3" s="15"/>
      <c r="G3" s="15"/>
      <c r="H3" s="15"/>
    </row>
    <row r="4" customFormat="false" ht="15.75" hidden="false" customHeight="false" outlineLevel="0" collapsed="false">
      <c r="A4" s="15"/>
      <c r="B4" s="15"/>
      <c r="C4" s="15"/>
      <c r="D4" s="15"/>
      <c r="E4" s="15"/>
      <c r="F4" s="15"/>
      <c r="G4" s="15"/>
      <c r="H4" s="15"/>
    </row>
    <row r="5" customFormat="false" ht="15.75" hidden="false" customHeight="false" outlineLevel="0" collapsed="false">
      <c r="A5" s="21" t="s">
        <v>19</v>
      </c>
      <c r="B5" s="21" t="s">
        <v>188</v>
      </c>
      <c r="C5" s="21" t="s">
        <v>189</v>
      </c>
      <c r="D5" s="15"/>
      <c r="E5" s="21" t="s">
        <v>17</v>
      </c>
      <c r="F5" s="21" t="s">
        <v>190</v>
      </c>
      <c r="G5" s="15"/>
      <c r="H5" s="21" t="s">
        <v>191</v>
      </c>
      <c r="I5" s="21" t="s">
        <v>188</v>
      </c>
      <c r="J5" s="21" t="s">
        <v>192</v>
      </c>
    </row>
    <row r="6" customFormat="false" ht="15.75" hidden="false" customHeight="false" outlineLevel="0" collapsed="false">
      <c r="A6" s="19" t="str">
        <f aca="false">IFERROR(__xludf.dummyfunction("UNIQUE(Principal!T2:T1000)"),"Siderurgia")</f>
        <v>Siderurgia</v>
      </c>
      <c r="B6" s="18" t="n">
        <f aca="false">SUMIF(Principal!T:T, A6, Principal!Q:Q)</f>
        <v>489935930.9</v>
      </c>
      <c r="C6" s="18" t="n">
        <f aca="false">SUMIFS(Principal!Q:Q, Principal!T:T, A6, Principal!R:R, "Subiu")</f>
        <v>489935930.9</v>
      </c>
      <c r="D6" s="15"/>
      <c r="E6" s="19" t="s">
        <v>193</v>
      </c>
      <c r="F6" s="18" t="n">
        <f aca="false">SUMIF(Principal!R:R, E6, Principal!Q:Q)</f>
        <v>19719227010</v>
      </c>
      <c r="G6" s="15"/>
      <c r="H6" s="19" t="str">
        <f aca="false">IFERROR(__xludf.dummyfunction("UNIQUE(Principal!V2:V1000)"),"Empresa de 50 a 100 anos")</f>
        <v>Empresa de 50 a 100 anos</v>
      </c>
      <c r="I6" s="18" t="n">
        <f aca="false">SUMIF(Principal!V:V, H6, Principal!Q:Q)</f>
        <v>12017448187</v>
      </c>
      <c r="J6" s="19" t="n">
        <f aca="false">COUNTIF(Principal!V:V, H6)</f>
        <v>33</v>
      </c>
    </row>
    <row r="7" customFormat="false" ht="15.75" hidden="false" customHeight="false" outlineLevel="0" collapsed="false">
      <c r="A7" s="19" t="str">
        <f aca="false">IFERROR(__xludf.dummyfunction("""COMPUTED_VALUE"""),"Mineração")</f>
        <v>Mineração</v>
      </c>
      <c r="B7" s="18" t="n">
        <f aca="false">SUMIF(Principal!T:T, A7, Principal!Q:Q)</f>
        <v>4940442966</v>
      </c>
      <c r="C7" s="18" t="n">
        <f aca="false">SUMIFS(Principal!Q:Q, Principal!T:T, A7, Principal!R:R, "Subiu")</f>
        <v>4940442966</v>
      </c>
      <c r="D7" s="15"/>
      <c r="E7" s="19" t="s">
        <v>194</v>
      </c>
      <c r="F7" s="18" t="n">
        <f aca="false">SUMIF(Principal!R:R, E7, Principal!Q:Q)</f>
        <v>0</v>
      </c>
      <c r="G7" s="15"/>
      <c r="H7" s="19" t="str">
        <f aca="false">IFERROR(__xludf.dummyfunction("""COMPUTED_VALUE"""),"Mais de 100 anos")</f>
        <v>Mais de 100 anos</v>
      </c>
      <c r="I7" s="18" t="n">
        <f aca="false">SUMIF(Principal!V:V, H7, Principal!Q:Q)</f>
        <v>571138661.7</v>
      </c>
      <c r="J7" s="19" t="n">
        <f aca="false">COUNTIF(Principal!V:V, H7)</f>
        <v>8</v>
      </c>
    </row>
    <row r="8" customFormat="false" ht="15.75" hidden="false" customHeight="false" outlineLevel="0" collapsed="false">
      <c r="A8" s="19" t="str">
        <f aca="false">IFERROR(__xludf.dummyfunction("""COMPUTED_VALUE"""),"Energia/Petróleo")</f>
        <v>Energia/Petróleo</v>
      </c>
      <c r="B8" s="18" t="n">
        <f aca="false">SUMIF(Principal!T:T, A8, Principal!Q:Q)</f>
        <v>6093288832</v>
      </c>
      <c r="C8" s="18" t="n">
        <f aca="false">SUMIFS(Principal!Q:Q, Principal!T:T, A8, Principal!R:R, "Subiu")</f>
        <v>6093288832</v>
      </c>
      <c r="D8" s="15"/>
      <c r="E8" s="19" t="s">
        <v>195</v>
      </c>
      <c r="F8" s="18" t="n">
        <f aca="false">SUMIF(Principal!R:R, E8, Principal!Q:Q)</f>
        <v>-6338819961</v>
      </c>
      <c r="G8" s="15"/>
      <c r="H8" s="19" t="str">
        <f aca="false">IFERROR(__xludf.dummyfunction("""COMPUTED_VALUE"""),"Menos de 50 anos")</f>
        <v>Menos de 50 anos</v>
      </c>
      <c r="I8" s="18" t="n">
        <f aca="false">SUMIF(Principal!V:V, H8, Principal!Q:Q)</f>
        <v>791820200.4</v>
      </c>
      <c r="J8" s="19" t="n">
        <f aca="false">COUNTIF(Principal!V:V, H8)</f>
        <v>40</v>
      </c>
    </row>
    <row r="9" customFormat="false" ht="15.75" hidden="false" customHeight="false" outlineLevel="0" collapsed="false">
      <c r="A9" s="19" t="str">
        <f aca="false">IFERROR(__xludf.dummyfunction("""COMPUTED_VALUE"""),"Papel e Celulose")</f>
        <v>Papel e Celulose</v>
      </c>
      <c r="B9" s="18" t="n">
        <f aca="false">SUMIF(Principal!T:T, A9, Principal!Q:Q)</f>
        <v>722946282.7</v>
      </c>
      <c r="C9" s="18" t="n">
        <f aca="false">SUMIFS(Principal!Q:Q, Principal!T:T, A9, Principal!R:R, "Subiu")</f>
        <v>722946282.7</v>
      </c>
      <c r="D9" s="15"/>
      <c r="E9" s="15"/>
      <c r="F9" s="15"/>
      <c r="G9" s="15"/>
      <c r="H9" s="15"/>
    </row>
    <row r="10" customFormat="false" ht="15.75" hidden="false" customHeight="false" outlineLevel="0" collapsed="false">
      <c r="A10" s="19" t="str">
        <f aca="false">IFERROR(__xludf.dummyfunction("""COMPUTED_VALUE"""),"Energia")</f>
        <v>Energia</v>
      </c>
      <c r="B10" s="18" t="n">
        <f aca="false">SUMIF(Principal!T:T, A10, Principal!Q:Q)</f>
        <v>-20439929.55</v>
      </c>
      <c r="C10" s="18" t="n">
        <f aca="false">SUMIFS(Principal!Q:Q, Principal!T:T, A10, Principal!R:R, "Subiu")</f>
        <v>821116399.6</v>
      </c>
      <c r="D10" s="15"/>
      <c r="E10" s="15"/>
      <c r="F10" s="15"/>
      <c r="G10" s="15"/>
      <c r="H10" s="15"/>
    </row>
    <row r="11" customFormat="false" ht="15.75" hidden="false" customHeight="false" outlineLevel="0" collapsed="false">
      <c r="A11" s="19" t="str">
        <f aca="false">IFERROR(__xludf.dummyfunction("""COMPUTED_VALUE"""),"Shopping Centers")</f>
        <v>Shopping Centers</v>
      </c>
      <c r="B11" s="18" t="n">
        <f aca="false">SUMIF(Principal!T:T, A11, Principal!Q:Q)</f>
        <v>117732680.1</v>
      </c>
      <c r="C11" s="18" t="n">
        <f aca="false">SUMIFS(Principal!Q:Q, Principal!T:T, A11, Principal!R:R, "Subiu")</f>
        <v>117732680.1</v>
      </c>
      <c r="D11" s="15"/>
      <c r="E11" s="15"/>
      <c r="F11" s="15"/>
      <c r="G11" s="15"/>
      <c r="H11" s="15"/>
    </row>
    <row r="12" customFormat="false" ht="15.75" hidden="false" customHeight="false" outlineLevel="0" collapsed="false">
      <c r="A12" s="19" t="str">
        <f aca="false">IFERROR(__xludf.dummyfunction("""COMPUTED_VALUE"""),"Bancário")</f>
        <v>Bancário</v>
      </c>
      <c r="B12" s="18" t="n">
        <f aca="false">SUMIF(Principal!T:T, A12, Principal!Q:Q)</f>
        <v>4156604263</v>
      </c>
      <c r="C12" s="18" t="n">
        <f aca="false">SUMIFS(Principal!Q:Q, Principal!T:T, A12, Principal!R:R, "Subiu")</f>
        <v>4156604263</v>
      </c>
      <c r="D12" s="15"/>
      <c r="E12" s="15"/>
      <c r="F12" s="15"/>
      <c r="G12" s="15"/>
      <c r="H12" s="15"/>
    </row>
    <row r="13" customFormat="false" ht="15.75" hidden="false" customHeight="false" outlineLevel="0" collapsed="false">
      <c r="A13" s="19" t="str">
        <f aca="false">IFERROR(__xludf.dummyfunction("""COMPUTED_VALUE"""),"Saúde")</f>
        <v>Saúde</v>
      </c>
      <c r="B13" s="18" t="n">
        <f aca="false">SUMIF(Principal!T:T, A13, Principal!Q:Q)</f>
        <v>60321469.88</v>
      </c>
      <c r="C13" s="18" t="n">
        <f aca="false">SUMIFS(Principal!Q:Q, Principal!T:T, A13, Principal!R:R, "Subiu")</f>
        <v>453917907</v>
      </c>
      <c r="D13" s="15"/>
      <c r="E13" s="15"/>
      <c r="F13" s="15"/>
      <c r="G13" s="15"/>
      <c r="H13" s="15"/>
    </row>
    <row r="14" customFormat="false" ht="15.75" hidden="false" customHeight="false" outlineLevel="0" collapsed="false">
      <c r="A14" s="19" t="str">
        <f aca="false">IFERROR(__xludf.dummyfunction("""COMPUTED_VALUE"""),"Químico")</f>
        <v>Químico</v>
      </c>
      <c r="B14" s="18" t="n">
        <f aca="false">SUMIF(Principal!T:T, A14, Principal!Q:Q)</f>
        <v>69054317.64</v>
      </c>
      <c r="C14" s="18" t="n">
        <f aca="false">SUMIFS(Principal!Q:Q, Principal!T:T, A14, Principal!R:R, "Subiu")</f>
        <v>69054317.64</v>
      </c>
      <c r="D14" s="15"/>
      <c r="E14" s="15"/>
      <c r="F14" s="15"/>
      <c r="G14" s="15"/>
      <c r="H14" s="15"/>
    </row>
    <row r="15" customFormat="false" ht="15.75" hidden="false" customHeight="false" outlineLevel="0" collapsed="false">
      <c r="A15" s="19" t="str">
        <f aca="false">IFERROR(__xludf.dummyfunction("""COMPUTED_VALUE"""),"Transporte")</f>
        <v>Transporte</v>
      </c>
      <c r="B15" s="18" t="n">
        <f aca="false">SUMIF(Principal!T:T, A15, Principal!Q:Q)</f>
        <v>192230336.6</v>
      </c>
      <c r="C15" s="18" t="n">
        <f aca="false">SUMIFS(Principal!Q:Q, Principal!T:T, A15, Principal!R:R, "Subiu")</f>
        <v>295223539.2</v>
      </c>
      <c r="D15" s="15"/>
      <c r="E15" s="15"/>
      <c r="F15" s="15"/>
      <c r="G15" s="15"/>
      <c r="H15" s="15"/>
    </row>
    <row r="16" customFormat="false" ht="15.75" hidden="false" customHeight="false" outlineLevel="0" collapsed="false">
      <c r="A16" s="19" t="str">
        <f aca="false">IFERROR(__xludf.dummyfunction("""COMPUTED_VALUE"""),"Educação")</f>
        <v>Educação</v>
      </c>
      <c r="B16" s="18" t="n">
        <f aca="false">SUMIF(Principal!T:T, A16, Principal!Q:Q)</f>
        <v>54641872.47</v>
      </c>
      <c r="C16" s="18" t="n">
        <f aca="false">SUMIFS(Principal!Q:Q, Principal!T:T, A16, Principal!R:R, "Subiu")</f>
        <v>72295838.99</v>
      </c>
      <c r="D16" s="15"/>
      <c r="E16" s="15"/>
      <c r="F16" s="15"/>
      <c r="G16" s="15"/>
      <c r="H16" s="15"/>
    </row>
    <row r="17" customFormat="false" ht="15.75" hidden="false" customHeight="false" outlineLevel="0" collapsed="false">
      <c r="A17" s="19" t="str">
        <f aca="false">IFERROR(__xludf.dummyfunction("""COMPUTED_VALUE"""),"Conglomerados")</f>
        <v>Conglomerados</v>
      </c>
      <c r="B17" s="18" t="n">
        <f aca="false">SUMIF(Principal!T:T, A17, Principal!Q:Q)</f>
        <v>388705224</v>
      </c>
      <c r="C17" s="18" t="n">
        <f aca="false">SUMIFS(Principal!Q:Q, Principal!T:T, A17, Principal!R:R, "Subiu")</f>
        <v>388705224</v>
      </c>
      <c r="D17" s="15"/>
      <c r="E17" s="15"/>
      <c r="F17" s="15"/>
      <c r="G17" s="15"/>
      <c r="H17" s="15"/>
    </row>
    <row r="18" customFormat="false" ht="15.75" hidden="false" customHeight="false" outlineLevel="0" collapsed="false">
      <c r="A18" s="19" t="str">
        <f aca="false">IFERROR(__xludf.dummyfunction("""COMPUTED_VALUE"""),"Construção Civil")</f>
        <v>Construção Civil</v>
      </c>
      <c r="B18" s="18" t="n">
        <f aca="false">SUMIF(Principal!T:T, A18, Principal!Q:Q)</f>
        <v>-61087401.61</v>
      </c>
      <c r="C18" s="18" t="n">
        <f aca="false">SUMIFS(Principal!Q:Q, Principal!T:T, A18, Principal!R:R, "Subiu")</f>
        <v>37525872.38</v>
      </c>
      <c r="D18" s="15"/>
      <c r="E18" s="15"/>
      <c r="F18" s="15"/>
      <c r="G18" s="15"/>
      <c r="H18" s="15"/>
    </row>
    <row r="19" customFormat="false" ht="15.75" hidden="false" customHeight="false" outlineLevel="0" collapsed="false">
      <c r="A19" s="19" t="str">
        <f aca="false">IFERROR(__xludf.dummyfunction("""COMPUTED_VALUE"""),"Calçados")</f>
        <v>Calçados</v>
      </c>
      <c r="B19" s="18" t="n">
        <f aca="false">SUMIF(Principal!T:T, A19, Principal!Q:Q)</f>
        <v>19895417.77</v>
      </c>
      <c r="C19" s="18" t="n">
        <f aca="false">SUMIFS(Principal!Q:Q, Principal!T:T, A19, Principal!R:R, "Subiu")</f>
        <v>41021792.09</v>
      </c>
      <c r="D19" s="15"/>
      <c r="E19" s="15"/>
      <c r="F19" s="15"/>
      <c r="G19" s="15"/>
      <c r="H19" s="15"/>
    </row>
    <row r="20" customFormat="false" ht="15.75" hidden="false" customHeight="false" outlineLevel="0" collapsed="false">
      <c r="A20" s="19" t="str">
        <f aca="false">IFERROR(__xludf.dummyfunction("""COMPUTED_VALUE"""),"Alimentos")</f>
        <v>Alimentos</v>
      </c>
      <c r="B20" s="18" t="n">
        <f aca="false">SUMIF(Principal!T:T, A20, Principal!Q:Q)</f>
        <v>414174599.3</v>
      </c>
      <c r="C20" s="18" t="n">
        <f aca="false">SUMIFS(Principal!Q:Q, Principal!T:T, A20, Principal!R:R, "Subiu")</f>
        <v>414174599.3</v>
      </c>
      <c r="D20" s="15"/>
      <c r="E20" s="15"/>
      <c r="F20" s="15"/>
      <c r="G20" s="15"/>
      <c r="H20" s="15"/>
    </row>
    <row r="21" customFormat="false" ht="15.75" hidden="false" customHeight="false" outlineLevel="0" collapsed="false">
      <c r="A21" s="19" t="str">
        <f aca="false">IFERROR(__xludf.dummyfunction("""COMPUTED_VALUE"""),"Telecomunicações")</f>
        <v>Telecomunicações</v>
      </c>
      <c r="B21" s="18" t="n">
        <f aca="false">SUMIF(Principal!T:T, A21, Principal!Q:Q)</f>
        <v>292938114.4</v>
      </c>
      <c r="C21" s="18" t="n">
        <f aca="false">SUMIFS(Principal!Q:Q, Principal!T:T, A21, Principal!R:R, "Subiu")</f>
        <v>292938114.4</v>
      </c>
      <c r="D21" s="15"/>
      <c r="E21" s="15"/>
      <c r="F21" s="15"/>
      <c r="G21" s="15"/>
      <c r="H21" s="15"/>
    </row>
    <row r="22" customFormat="false" ht="15.75" hidden="false" customHeight="false" outlineLevel="0" collapsed="false">
      <c r="A22" s="19" t="str">
        <f aca="false">IFERROR(__xludf.dummyfunction("""COMPUTED_VALUE"""),"Serviços Financeiros")</f>
        <v>Serviços Financeiros</v>
      </c>
      <c r="B22" s="18" t="n">
        <f aca="false">SUMIF(Principal!T:T, A22, Principal!Q:Q)</f>
        <v>-1112059536</v>
      </c>
      <c r="C22" s="18" t="n">
        <f aca="false">SUMIFS(Principal!Q:Q, Principal!T:T, A22, Principal!R:R, "Subiu")</f>
        <v>61726129.99</v>
      </c>
      <c r="D22" s="15"/>
      <c r="E22" s="15"/>
      <c r="F22" s="15"/>
      <c r="G22" s="15"/>
      <c r="H22" s="15"/>
    </row>
    <row r="23" customFormat="false" ht="15.75" hidden="false" customHeight="false" outlineLevel="0" collapsed="false">
      <c r="A23" s="19" t="str">
        <f aca="false">IFERROR(__xludf.dummyfunction("""COMPUTED_VALUE"""),"Tecnologia da Informação")</f>
        <v>Tecnologia da Informação</v>
      </c>
      <c r="B23" s="18" t="n">
        <f aca="false">SUMIF(Principal!T:T, A23, Principal!Q:Q)</f>
        <v>6067508.905</v>
      </c>
      <c r="C23" s="18" t="n">
        <f aca="false">SUMIFS(Principal!Q:Q, Principal!T:T, A23, Principal!R:R, "Subiu")</f>
        <v>15598886.65</v>
      </c>
      <c r="D23" s="15"/>
      <c r="E23" s="15"/>
      <c r="F23" s="15"/>
      <c r="G23" s="15"/>
      <c r="H23" s="15"/>
    </row>
    <row r="24" customFormat="false" ht="15.75" hidden="false" customHeight="false" outlineLevel="0" collapsed="false">
      <c r="A24" s="19" t="str">
        <f aca="false">IFERROR(__xludf.dummyfunction("""COMPUTED_VALUE"""),"Varejo/Farmacêutico")</f>
        <v>Varejo/Farmacêutico</v>
      </c>
      <c r="B24" s="18" t="n">
        <f aca="false">SUMIF(Principal!T:T, A24, Principal!Q:Q)</f>
        <v>202352473.7</v>
      </c>
      <c r="C24" s="18" t="n">
        <f aca="false">SUMIFS(Principal!Q:Q, Principal!T:T, A24, Principal!R:R, "Subiu")</f>
        <v>202352473.7</v>
      </c>
      <c r="D24" s="15"/>
      <c r="E24" s="15"/>
      <c r="F24" s="15"/>
      <c r="G24" s="15"/>
      <c r="H24" s="15"/>
    </row>
    <row r="25" customFormat="false" ht="15.75" hidden="false" customHeight="false" outlineLevel="0" collapsed="false">
      <c r="A25" s="19" t="str">
        <f aca="false">IFERROR(__xludf.dummyfunction("""COMPUTED_VALUE"""),"Varejo")</f>
        <v>Varejo</v>
      </c>
      <c r="B25" s="18" t="n">
        <f aca="false">SUMIF(Principal!T:T, A25, Principal!Q:Q)</f>
        <v>-765226917.5</v>
      </c>
      <c r="C25" s="18" t="n">
        <f aca="false">SUMIFS(Principal!Q:Q, Principal!T:T, A25, Principal!R:R, "Subiu")</f>
        <v>28493619.27</v>
      </c>
      <c r="D25" s="15"/>
      <c r="E25" s="15"/>
      <c r="F25" s="15"/>
      <c r="G25" s="15"/>
      <c r="H25" s="15"/>
    </row>
    <row r="26" customFormat="false" ht="15.75" hidden="false" customHeight="false" outlineLevel="0" collapsed="false">
      <c r="A26" s="19" t="str">
        <f aca="false">IFERROR(__xludf.dummyfunction("""COMPUTED_VALUE"""),"Locação de Veículos")</f>
        <v>Locação de Veículos</v>
      </c>
      <c r="B26" s="18" t="n">
        <f aca="false">SUMIF(Principal!T:T, A26, Principal!Q:Q)</f>
        <v>-1840120846</v>
      </c>
      <c r="C26" s="18" t="n">
        <f aca="false">SUMIFS(Principal!Q:Q, Principal!T:T, A26, Principal!R:R, "Subiu")</f>
        <v>4131341.158</v>
      </c>
      <c r="D26" s="15"/>
      <c r="E26" s="15"/>
      <c r="F26" s="15"/>
      <c r="G26" s="15"/>
      <c r="H26" s="15"/>
    </row>
    <row r="27" customFormat="false" ht="15.75" hidden="false" customHeight="false" outlineLevel="0" collapsed="false">
      <c r="A27" s="19" t="str">
        <f aca="false">IFERROR(__xludf.dummyfunction("""COMPUTED_VALUE"""),"Seguros")</f>
        <v>Seguros</v>
      </c>
      <c r="B27" s="18" t="n">
        <f aca="false">SUMIF(Principal!T:T, A27, Principal!Q:Q)</f>
        <v>-26297880.21</v>
      </c>
      <c r="C27" s="18" t="n">
        <f aca="false">SUMIFS(Principal!Q:Q, Principal!T:T, A27, Principal!R:R, "Subiu")</f>
        <v>0</v>
      </c>
      <c r="D27" s="15"/>
      <c r="E27" s="15"/>
      <c r="F27" s="15"/>
      <c r="G27" s="15"/>
      <c r="H27" s="15"/>
    </row>
    <row r="28" customFormat="false" ht="15.75" hidden="false" customHeight="false" outlineLevel="0" collapsed="false">
      <c r="A28" s="19" t="str">
        <f aca="false">IFERROR(__xludf.dummyfunction("""COMPUTED_VALUE"""),"Água/Saneamento")</f>
        <v>Água/Saneamento</v>
      </c>
      <c r="B28" s="18" t="n">
        <f aca="false">SUMIF(Principal!T:T, A28, Principal!Q:Q)</f>
        <v>-15725678.56</v>
      </c>
      <c r="C28" s="18" t="n">
        <f aca="false">SUMIFS(Principal!Q:Q, Principal!T:T, A28, Principal!R:R, "Subiu")</f>
        <v>0</v>
      </c>
      <c r="D28" s="15"/>
      <c r="E28" s="15"/>
      <c r="F28" s="15"/>
      <c r="G28" s="15"/>
      <c r="H28" s="15"/>
    </row>
    <row r="29" customFormat="false" ht="15.75" hidden="false" customHeight="false" outlineLevel="0" collapsed="false">
      <c r="A29" s="19" t="str">
        <f aca="false">IFERROR(__xludf.dummyfunction("""COMPUTED_VALUE"""),"Equipamentos Elétricos")</f>
        <v>Equipamentos Elétricos</v>
      </c>
      <c r="B29" s="18" t="n">
        <f aca="false">SUMIF(Principal!T:T, A29, Principal!Q:Q)</f>
        <v>-118230410.4</v>
      </c>
      <c r="C29" s="18" t="n">
        <f aca="false">SUMIFS(Principal!Q:Q, Principal!T:T, A29, Principal!R:R, "Subiu")</f>
        <v>0</v>
      </c>
      <c r="D29" s="15"/>
      <c r="E29" s="15"/>
      <c r="F29" s="15"/>
      <c r="G29" s="15"/>
      <c r="H29" s="15"/>
    </row>
    <row r="30" customFormat="false" ht="15.75" hidden="false" customHeight="false" outlineLevel="0" collapsed="false">
      <c r="A30" s="19" t="str">
        <f aca="false">IFERROR(__xludf.dummyfunction("""COMPUTED_VALUE"""),"Agronegócio")</f>
        <v>Agronegócio</v>
      </c>
      <c r="B30" s="18" t="n">
        <f aca="false">SUMIF(Principal!T:T, A30, Principal!Q:Q)</f>
        <v>-9468663.682</v>
      </c>
      <c r="C30" s="18" t="n">
        <f aca="false">SUMIFS(Principal!Q:Q, Principal!T:T, A30, Principal!R:R, "Subiu")</f>
        <v>0</v>
      </c>
      <c r="D30" s="15"/>
      <c r="E30" s="15"/>
      <c r="F30" s="15"/>
      <c r="G30" s="15"/>
      <c r="H30" s="15"/>
    </row>
    <row r="31" customFormat="false" ht="15.75" hidden="false" customHeight="false" outlineLevel="0" collapsed="false">
      <c r="A31" s="19" t="str">
        <f aca="false">IFERROR(__xludf.dummyfunction("""COMPUTED_VALUE"""),"Infraestrutura")</f>
        <v>Infraestrutura</v>
      </c>
      <c r="B31" s="18" t="n">
        <f aca="false">SUMIF(Principal!T:T, A31, Principal!Q:Q)</f>
        <v>-39743554.31</v>
      </c>
      <c r="C31" s="18" t="n">
        <f aca="false">SUMIFS(Principal!Q:Q, Principal!T:T, A31, Principal!R:R, "Subiu")</f>
        <v>0</v>
      </c>
      <c r="D31" s="15"/>
      <c r="E31" s="15"/>
      <c r="F31" s="15"/>
      <c r="G31" s="15"/>
      <c r="H31" s="15"/>
    </row>
    <row r="32" customFormat="false" ht="15.75" hidden="false" customHeight="false" outlineLevel="0" collapsed="false">
      <c r="A32" s="19" t="str">
        <f aca="false">IFERROR(__xludf.dummyfunction("""COMPUTED_VALUE"""),"Têxtil")</f>
        <v>Têxtil</v>
      </c>
      <c r="B32" s="18" t="n">
        <f aca="false">SUMIF(Principal!T:T, A32, Principal!Q:Q)</f>
        <v>-44345269.97</v>
      </c>
      <c r="C32" s="18" t="n">
        <f aca="false">SUMIFS(Principal!Q:Q, Principal!T:T, A32, Principal!R:R, "Subiu")</f>
        <v>0</v>
      </c>
      <c r="D32" s="15"/>
      <c r="E32" s="15"/>
      <c r="F32" s="15"/>
      <c r="G32" s="15"/>
      <c r="H32" s="15"/>
    </row>
    <row r="33" customFormat="false" ht="15.75" hidden="false" customHeight="false" outlineLevel="0" collapsed="false">
      <c r="A33" s="19" t="str">
        <f aca="false">IFERROR(__xludf.dummyfunction("""COMPUTED_VALUE"""),"Aeroespacial")</f>
        <v>Aeroespacial</v>
      </c>
      <c r="B33" s="18" t="n">
        <f aca="false">SUMIF(Principal!T:T, A33, Principal!Q:Q)</f>
        <v>-233651943.5</v>
      </c>
      <c r="C33" s="18" t="n">
        <f aca="false">SUMIFS(Principal!Q:Q, Principal!T:T, A33, Principal!R:R, "Subiu")</f>
        <v>0</v>
      </c>
      <c r="D33" s="15"/>
      <c r="E33" s="15"/>
      <c r="F33" s="15"/>
      <c r="G33" s="15"/>
      <c r="H33" s="15"/>
    </row>
    <row r="34" customFormat="false" ht="15.75" hidden="false" customHeight="false" outlineLevel="0" collapsed="false">
      <c r="A34" s="19" t="str">
        <f aca="false">IFERROR(__xludf.dummyfunction("""COMPUTED_VALUE"""),"Cosméticos")</f>
        <v>Cosméticos</v>
      </c>
      <c r="B34" s="18" t="n">
        <f aca="false">SUMIF(Principal!T:T, A34, Principal!Q:Q)</f>
        <v>-193280001.2</v>
      </c>
      <c r="C34" s="18" t="n">
        <f aca="false">SUMIFS(Principal!Q:Q, Principal!T:T, A34, Principal!R:R, "Subiu")</f>
        <v>0</v>
      </c>
      <c r="D34" s="15"/>
      <c r="E34" s="15"/>
      <c r="F34" s="15"/>
      <c r="G34" s="15"/>
      <c r="H34" s="15"/>
    </row>
    <row r="35" customFormat="false" ht="15.75" hidden="false" customHeight="false" outlineLevel="0" collapsed="false">
      <c r="A35" s="19" t="str">
        <f aca="false">IFERROR(__xludf.dummyfunction("""COMPUTED_VALUE"""),"Farmacêutico")</f>
        <v>Farmacêutico</v>
      </c>
      <c r="B35" s="18" t="n">
        <f aca="false">SUMIF(Principal!T:T, A35, Principal!Q:Q)</f>
        <v>-208257014.2</v>
      </c>
      <c r="C35" s="18" t="n">
        <f aca="false">SUMIFS(Principal!Q:Q, Principal!T:T, A35, Principal!R:R, "Subiu")</f>
        <v>0</v>
      </c>
      <c r="D35" s="15"/>
      <c r="E35" s="15"/>
      <c r="F35" s="15"/>
      <c r="G35" s="15"/>
      <c r="H35" s="15"/>
    </row>
    <row r="36" customFormat="false" ht="15.75" hidden="false" customHeight="false" outlineLevel="0" collapsed="false">
      <c r="A36" s="19" t="str">
        <f aca="false">IFERROR(__xludf.dummyfunction("""COMPUTED_VALUE"""),"Açúcar e Etanol")</f>
        <v>Açúcar e Etanol</v>
      </c>
      <c r="B36" s="18" t="n">
        <f aca="false">SUMIF(Principal!T:T, A36, Principal!Q:Q)</f>
        <v>-79432785.74</v>
      </c>
      <c r="C36" s="18" t="n">
        <f aca="false">SUMIFS(Principal!Q:Q, Principal!T:T, A36, Principal!R:R, "Subiu")</f>
        <v>0</v>
      </c>
      <c r="D36" s="15"/>
      <c r="E36" s="15"/>
      <c r="F36" s="15"/>
      <c r="G36" s="15"/>
      <c r="H36" s="15"/>
    </row>
    <row r="37" customFormat="false" ht="15.75" hidden="false" customHeight="false" outlineLevel="0" collapsed="false">
      <c r="A37" s="19" t="str">
        <f aca="false">IFERROR(__xludf.dummyfunction("""COMPUTED_VALUE"""),"Turismo")</f>
        <v>Turismo</v>
      </c>
      <c r="B37" s="18" t="n">
        <f aca="false">SUMIF(Principal!T:T, A37, Principal!Q:Q)</f>
        <v>-73557408.06</v>
      </c>
      <c r="C37" s="18" t="n">
        <f aca="false">SUMIFS(Principal!Q:Q, Principal!T:T, A37, Principal!R:R, "Subiu")</f>
        <v>0</v>
      </c>
      <c r="D37" s="15"/>
      <c r="E37" s="15"/>
      <c r="F37" s="15"/>
      <c r="G37" s="15"/>
      <c r="H37" s="15"/>
    </row>
    <row r="38" customFormat="false" ht="15.75" hidden="false" customHeight="false" outlineLevel="0" collapsed="false">
      <c r="A38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:L 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9.38"/>
  </cols>
  <sheetData>
    <row r="1" customFormat="false" ht="15.75" hidden="false" customHeight="false" outlineLevel="0" collapsed="false">
      <c r="A1" s="23" t="s">
        <v>196</v>
      </c>
      <c r="B1" s="23" t="s">
        <v>197</v>
      </c>
    </row>
    <row r="2" customFormat="false" ht="15.75" hidden="false" customHeight="false" outlineLevel="0" collapsed="false">
      <c r="A2" s="24" t="s">
        <v>48</v>
      </c>
      <c r="B2" s="25" t="n">
        <v>235665566</v>
      </c>
      <c r="C2" s="26"/>
    </row>
    <row r="3" customFormat="false" ht="15.75" hidden="false" customHeight="false" outlineLevel="0" collapsed="false">
      <c r="A3" s="24" t="s">
        <v>130</v>
      </c>
      <c r="B3" s="25" t="n">
        <v>532616595</v>
      </c>
    </row>
    <row r="4" customFormat="false" ht="15.75" hidden="false" customHeight="false" outlineLevel="0" collapsed="false">
      <c r="A4" s="24" t="s">
        <v>153</v>
      </c>
      <c r="B4" s="25" t="n">
        <v>176733968</v>
      </c>
    </row>
    <row r="5" customFormat="false" ht="15.75" hidden="false" customHeight="false" outlineLevel="0" collapsed="false">
      <c r="A5" s="24" t="s">
        <v>112</v>
      </c>
      <c r="B5" s="25" t="n">
        <v>4394245879</v>
      </c>
    </row>
    <row r="6" customFormat="false" ht="15.75" hidden="false" customHeight="false" outlineLevel="0" collapsed="false">
      <c r="A6" s="24" t="s">
        <v>60</v>
      </c>
      <c r="B6" s="25" t="n">
        <v>62305891</v>
      </c>
    </row>
    <row r="7" customFormat="false" ht="15.75" hidden="false" customHeight="false" outlineLevel="0" collapsed="false">
      <c r="A7" s="24" t="s">
        <v>161</v>
      </c>
      <c r="B7" s="25" t="n">
        <v>1349217892</v>
      </c>
    </row>
    <row r="8" customFormat="false" ht="15.75" hidden="false" customHeight="false" outlineLevel="0" collapsed="false">
      <c r="A8" s="24" t="s">
        <v>46</v>
      </c>
      <c r="B8" s="25" t="n">
        <v>327593725</v>
      </c>
    </row>
    <row r="9" customFormat="false" ht="15.75" hidden="false" customHeight="false" outlineLevel="0" collapsed="false">
      <c r="A9" s="24" t="s">
        <v>163</v>
      </c>
      <c r="B9" s="25" t="n">
        <v>5602790110</v>
      </c>
    </row>
    <row r="10" customFormat="false" ht="15.75" hidden="false" customHeight="false" outlineLevel="0" collapsed="false">
      <c r="A10" s="24" t="s">
        <v>114</v>
      </c>
      <c r="B10" s="25" t="n">
        <v>671750768</v>
      </c>
    </row>
    <row r="11" customFormat="false" ht="15.75" hidden="false" customHeight="false" outlineLevel="0" collapsed="false">
      <c r="A11" s="24" t="s">
        <v>100</v>
      </c>
      <c r="B11" s="25" t="n">
        <v>1500728902</v>
      </c>
    </row>
    <row r="12" customFormat="false" ht="15.75" hidden="false" customHeight="false" outlineLevel="0" collapsed="false">
      <c r="A12" s="24" t="s">
        <v>62</v>
      </c>
      <c r="B12" s="25" t="n">
        <v>5146576868</v>
      </c>
    </row>
    <row r="13" customFormat="false" ht="15.75" hidden="false" customHeight="false" outlineLevel="0" collapsed="false">
      <c r="A13" s="24" t="s">
        <v>80</v>
      </c>
      <c r="B13" s="25" t="n">
        <v>251003438</v>
      </c>
    </row>
    <row r="14" customFormat="false" ht="15.75" hidden="false" customHeight="false" outlineLevel="0" collapsed="false">
      <c r="A14" s="24" t="s">
        <v>88</v>
      </c>
      <c r="B14" s="25" t="n">
        <v>1420949112</v>
      </c>
    </row>
    <row r="15" customFormat="false" ht="15.75" hidden="false" customHeight="false" outlineLevel="0" collapsed="false">
      <c r="A15" s="24" t="s">
        <v>44</v>
      </c>
      <c r="B15" s="25" t="n">
        <v>265877867</v>
      </c>
    </row>
    <row r="16" customFormat="false" ht="15.75" hidden="false" customHeight="false" outlineLevel="0" collapsed="false">
      <c r="A16" s="24" t="s">
        <v>68</v>
      </c>
      <c r="B16" s="25" t="n">
        <v>1677525446</v>
      </c>
    </row>
    <row r="17" customFormat="false" ht="15.75" hidden="false" customHeight="false" outlineLevel="0" collapsed="false">
      <c r="A17" s="24" t="s">
        <v>198</v>
      </c>
      <c r="B17" s="25" t="n">
        <v>1150645866</v>
      </c>
    </row>
    <row r="18" customFormat="false" ht="15.75" hidden="false" customHeight="false" outlineLevel="0" collapsed="false">
      <c r="A18" s="24" t="s">
        <v>173</v>
      </c>
      <c r="B18" s="25" t="n">
        <v>533990587</v>
      </c>
    </row>
    <row r="19" customFormat="false" ht="15.75" hidden="false" customHeight="false" outlineLevel="0" collapsed="false">
      <c r="A19" s="24" t="s">
        <v>175</v>
      </c>
      <c r="B19" s="25" t="n">
        <v>94843047</v>
      </c>
    </row>
    <row r="20" customFormat="false" ht="15.75" hidden="false" customHeight="false" outlineLevel="0" collapsed="false">
      <c r="A20" s="24" t="s">
        <v>132</v>
      </c>
      <c r="B20" s="25" t="n">
        <v>995335937</v>
      </c>
    </row>
    <row r="21" customFormat="false" ht="15.75" hidden="false" customHeight="false" outlineLevel="0" collapsed="false">
      <c r="A21" s="24" t="s">
        <v>120</v>
      </c>
      <c r="B21" s="25" t="n">
        <v>1437415777</v>
      </c>
    </row>
    <row r="22" customFormat="false" ht="15.75" hidden="false" customHeight="false" outlineLevel="0" collapsed="false">
      <c r="A22" s="24" t="s">
        <v>74</v>
      </c>
      <c r="B22" s="25" t="n">
        <v>1095462329</v>
      </c>
    </row>
    <row r="23" customFormat="false" ht="15.75" hidden="false" customHeight="false" outlineLevel="0" collapsed="false">
      <c r="A23" s="24" t="s">
        <v>134</v>
      </c>
      <c r="B23" s="25" t="n">
        <v>1814920980</v>
      </c>
    </row>
    <row r="24" customFormat="false" ht="15.75" hidden="false" customHeight="false" outlineLevel="0" collapsed="false">
      <c r="A24" s="24" t="s">
        <v>106</v>
      </c>
      <c r="B24" s="25" t="n">
        <v>1679335290</v>
      </c>
    </row>
    <row r="25" customFormat="false" ht="15.75" hidden="false" customHeight="false" outlineLevel="0" collapsed="false">
      <c r="A25" s="24" t="s">
        <v>94</v>
      </c>
      <c r="B25" s="25" t="n">
        <v>1168097881</v>
      </c>
    </row>
    <row r="26" customFormat="false" ht="15.75" hidden="false" customHeight="false" outlineLevel="0" collapsed="false">
      <c r="A26" s="24" t="s">
        <v>30</v>
      </c>
      <c r="B26" s="25" t="n">
        <v>187732538</v>
      </c>
    </row>
    <row r="27" customFormat="false" ht="15.75" hidden="false" customHeight="false" outlineLevel="0" collapsed="false">
      <c r="A27" s="24" t="s">
        <v>24</v>
      </c>
      <c r="B27" s="25" t="n">
        <v>1110559345</v>
      </c>
    </row>
    <row r="28" customFormat="false" ht="15.75" hidden="false" customHeight="false" outlineLevel="0" collapsed="false">
      <c r="A28" s="24" t="s">
        <v>179</v>
      </c>
      <c r="B28" s="25" t="n">
        <v>525582771</v>
      </c>
    </row>
    <row r="29" customFormat="false" ht="15.75" hidden="false" customHeight="false" outlineLevel="0" collapsed="false">
      <c r="A29" s="24" t="s">
        <v>155</v>
      </c>
      <c r="B29" s="25" t="n">
        <v>265784616</v>
      </c>
    </row>
    <row r="30" customFormat="false" ht="15.75" hidden="false" customHeight="false" outlineLevel="0" collapsed="false">
      <c r="A30" s="24" t="s">
        <v>76</v>
      </c>
      <c r="B30" s="25" t="n">
        <v>302768240</v>
      </c>
    </row>
    <row r="31" customFormat="false" ht="15.75" hidden="false" customHeight="false" outlineLevel="0" collapsed="false">
      <c r="A31" s="24" t="s">
        <v>144</v>
      </c>
      <c r="B31" s="25" t="n">
        <v>1980568384</v>
      </c>
    </row>
    <row r="32" customFormat="false" ht="15.75" hidden="false" customHeight="false" outlineLevel="0" collapsed="false">
      <c r="A32" s="24" t="s">
        <v>122</v>
      </c>
      <c r="B32" s="25" t="n">
        <v>268544014</v>
      </c>
    </row>
    <row r="33" customFormat="false" ht="15.75" hidden="false" customHeight="false" outlineLevel="0" collapsed="false">
      <c r="A33" s="24" t="s">
        <v>157</v>
      </c>
      <c r="B33" s="25" t="n">
        <v>734632705</v>
      </c>
    </row>
    <row r="34" customFormat="false" ht="15.75" hidden="false" customHeight="false" outlineLevel="0" collapsed="false">
      <c r="A34" s="24" t="s">
        <v>199</v>
      </c>
      <c r="B34" s="25" t="n">
        <v>290386402</v>
      </c>
    </row>
    <row r="35" customFormat="false" ht="15.75" hidden="false" customHeight="false" outlineLevel="0" collapsed="false">
      <c r="A35" s="24" t="s">
        <v>124</v>
      </c>
      <c r="B35" s="25" t="n">
        <v>1579130168</v>
      </c>
    </row>
    <row r="36" customFormat="false" ht="15.75" hidden="false" customHeight="false" outlineLevel="0" collapsed="false">
      <c r="A36" s="24" t="s">
        <v>138</v>
      </c>
      <c r="B36" s="25" t="n">
        <v>255236961</v>
      </c>
    </row>
    <row r="37" customFormat="false" ht="15.75" hidden="false" customHeight="false" outlineLevel="0" collapsed="false">
      <c r="A37" s="24" t="s">
        <v>50</v>
      </c>
      <c r="B37" s="25" t="n">
        <v>1095587251</v>
      </c>
    </row>
    <row r="38" customFormat="false" ht="15.75" hidden="false" customHeight="false" outlineLevel="0" collapsed="false">
      <c r="A38" s="24" t="s">
        <v>148</v>
      </c>
      <c r="B38" s="25" t="n">
        <v>91514307</v>
      </c>
    </row>
    <row r="39" customFormat="false" ht="15.75" hidden="false" customHeight="false" outlineLevel="0" collapsed="false">
      <c r="A39" s="24" t="s">
        <v>150</v>
      </c>
      <c r="B39" s="25" t="n">
        <v>240822651</v>
      </c>
    </row>
    <row r="40" customFormat="false" ht="15.75" hidden="false" customHeight="false" outlineLevel="0" collapsed="false">
      <c r="A40" s="24" t="s">
        <v>102</v>
      </c>
      <c r="B40" s="25" t="n">
        <v>1118525506</v>
      </c>
    </row>
    <row r="41" customFormat="false" ht="15.75" hidden="false" customHeight="false" outlineLevel="0" collapsed="false">
      <c r="A41" s="24" t="s">
        <v>92</v>
      </c>
      <c r="B41" s="25" t="n">
        <v>660411219</v>
      </c>
    </row>
    <row r="42" customFormat="false" ht="15.75" hidden="false" customHeight="false" outlineLevel="0" collapsed="false">
      <c r="A42" s="24" t="s">
        <v>181</v>
      </c>
      <c r="B42" s="25" t="n">
        <v>198184909</v>
      </c>
    </row>
    <row r="43" customFormat="false" ht="15.75" hidden="false" customHeight="false" outlineLevel="0" collapsed="false">
      <c r="A43" s="24" t="s">
        <v>159</v>
      </c>
      <c r="B43" s="25" t="n">
        <v>846244302</v>
      </c>
    </row>
    <row r="44" customFormat="false" ht="15.75" hidden="false" customHeight="false" outlineLevel="0" collapsed="false">
      <c r="A44" s="24" t="s">
        <v>151</v>
      </c>
      <c r="B44" s="25" t="n">
        <v>496029967</v>
      </c>
    </row>
    <row r="45" customFormat="false" ht="15.75" hidden="false" customHeight="false" outlineLevel="0" collapsed="false">
      <c r="A45" s="24" t="s">
        <v>169</v>
      </c>
      <c r="B45" s="25" t="n">
        <v>4394332306</v>
      </c>
    </row>
    <row r="46" customFormat="false" ht="15.75" hidden="false" customHeight="false" outlineLevel="0" collapsed="false">
      <c r="A46" s="24" t="s">
        <v>165</v>
      </c>
      <c r="B46" s="25" t="n">
        <v>409490388</v>
      </c>
    </row>
    <row r="47" customFormat="false" ht="15.75" hidden="false" customHeight="false" outlineLevel="0" collapsed="false">
      <c r="A47" s="24" t="s">
        <v>200</v>
      </c>
      <c r="B47" s="25" t="n">
        <v>217622138</v>
      </c>
    </row>
    <row r="48" customFormat="false" ht="15.75" hidden="false" customHeight="false" outlineLevel="0" collapsed="false">
      <c r="A48" s="24" t="s">
        <v>142</v>
      </c>
      <c r="B48" s="25" t="n">
        <v>81838843</v>
      </c>
    </row>
    <row r="49" customFormat="false" ht="15.75" hidden="false" customHeight="false" outlineLevel="0" collapsed="false">
      <c r="A49" s="24" t="s">
        <v>86</v>
      </c>
      <c r="B49" s="25" t="n">
        <v>5372783971</v>
      </c>
    </row>
    <row r="50" customFormat="false" ht="15.75" hidden="false" customHeight="false" outlineLevel="0" collapsed="false">
      <c r="A50" s="24" t="s">
        <v>40</v>
      </c>
      <c r="B50" s="25" t="n">
        <v>4801593832</v>
      </c>
    </row>
    <row r="51" customFormat="false" ht="15.75" hidden="false" customHeight="false" outlineLevel="0" collapsed="false">
      <c r="A51" s="24" t="s">
        <v>96</v>
      </c>
      <c r="B51" s="25" t="n">
        <v>1134986472</v>
      </c>
    </row>
    <row r="52" customFormat="false" ht="15.75" hidden="false" customHeight="false" outlineLevel="0" collapsed="false">
      <c r="A52" s="24" t="s">
        <v>201</v>
      </c>
      <c r="B52" s="25" t="n">
        <v>706747385</v>
      </c>
    </row>
    <row r="53" customFormat="false" ht="15.75" hidden="false" customHeight="false" outlineLevel="0" collapsed="false">
      <c r="A53" s="24" t="s">
        <v>177</v>
      </c>
      <c r="B53" s="25" t="n">
        <v>853202347</v>
      </c>
    </row>
    <row r="54" customFormat="false" ht="15.75" hidden="false" customHeight="false" outlineLevel="0" collapsed="false">
      <c r="A54" s="24" t="s">
        <v>171</v>
      </c>
      <c r="B54" s="25" t="n">
        <v>951329770</v>
      </c>
    </row>
    <row r="55" customFormat="false" ht="15.75" hidden="false" customHeight="false" outlineLevel="0" collapsed="false">
      <c r="A55" s="24" t="s">
        <v>82</v>
      </c>
      <c r="B55" s="25" t="n">
        <v>393173139</v>
      </c>
    </row>
    <row r="56" customFormat="false" ht="15.75" hidden="false" customHeight="false" outlineLevel="0" collapsed="false">
      <c r="A56" s="24" t="s">
        <v>98</v>
      </c>
      <c r="B56" s="25" t="n">
        <v>2867627068</v>
      </c>
    </row>
    <row r="57" customFormat="false" ht="15.75" hidden="false" customHeight="false" outlineLevel="0" collapsed="false">
      <c r="A57" s="24" t="s">
        <v>110</v>
      </c>
      <c r="B57" s="25" t="n">
        <v>331799687</v>
      </c>
    </row>
    <row r="58" customFormat="false" ht="15.75" hidden="false" customHeight="false" outlineLevel="0" collapsed="false">
      <c r="A58" s="24" t="s">
        <v>64</v>
      </c>
      <c r="B58" s="25" t="n">
        <v>261036182</v>
      </c>
    </row>
    <row r="59" customFormat="false" ht="15.75" hidden="false" customHeight="false" outlineLevel="0" collapsed="false">
      <c r="A59" s="24" t="s">
        <v>58</v>
      </c>
      <c r="B59" s="25" t="n">
        <v>376187582</v>
      </c>
    </row>
    <row r="60" customFormat="false" ht="15.75" hidden="false" customHeight="false" outlineLevel="0" collapsed="false">
      <c r="A60" s="24" t="s">
        <v>38</v>
      </c>
      <c r="B60" s="25" t="n">
        <v>268505432</v>
      </c>
    </row>
    <row r="61" customFormat="false" ht="15.75" hidden="false" customHeight="false" outlineLevel="0" collapsed="false">
      <c r="A61" s="24" t="s">
        <v>66</v>
      </c>
      <c r="B61" s="25" t="n">
        <v>159430826</v>
      </c>
    </row>
    <row r="62" customFormat="false" ht="15.75" hidden="false" customHeight="false" outlineLevel="0" collapsed="false">
      <c r="A62" s="24" t="s">
        <v>26</v>
      </c>
      <c r="B62" s="25" t="n">
        <v>2379877655</v>
      </c>
    </row>
    <row r="63" customFormat="false" ht="15.75" hidden="false" customHeight="false" outlineLevel="0" collapsed="false">
      <c r="A63" s="24" t="s">
        <v>34</v>
      </c>
      <c r="B63" s="25" t="n">
        <v>4566445852</v>
      </c>
    </row>
    <row r="64" customFormat="false" ht="15.75" hidden="false" customHeight="false" outlineLevel="0" collapsed="false">
      <c r="A64" s="24" t="s">
        <v>84</v>
      </c>
      <c r="B64" s="25" t="n">
        <v>275005663</v>
      </c>
    </row>
    <row r="65" customFormat="false" ht="15.75" hidden="false" customHeight="false" outlineLevel="0" collapsed="false">
      <c r="A65" s="24" t="s">
        <v>32</v>
      </c>
      <c r="B65" s="25" t="n">
        <v>800010734</v>
      </c>
    </row>
    <row r="66" customFormat="false" ht="15.75" hidden="false" customHeight="false" outlineLevel="0" collapsed="false">
      <c r="A66" s="24" t="s">
        <v>146</v>
      </c>
      <c r="B66" s="25" t="n">
        <v>309729428</v>
      </c>
    </row>
    <row r="67" customFormat="false" ht="15.75" hidden="false" customHeight="false" outlineLevel="0" collapsed="false">
      <c r="A67" s="24" t="s">
        <v>90</v>
      </c>
      <c r="B67" s="25" t="n">
        <v>1275798515</v>
      </c>
    </row>
    <row r="68" customFormat="false" ht="15.75" hidden="false" customHeight="false" outlineLevel="0" collapsed="false">
      <c r="A68" s="24" t="s">
        <v>104</v>
      </c>
      <c r="B68" s="25" t="n">
        <v>1193047233</v>
      </c>
    </row>
    <row r="69" customFormat="false" ht="15.75" hidden="false" customHeight="false" outlineLevel="0" collapsed="false">
      <c r="A69" s="24" t="s">
        <v>42</v>
      </c>
      <c r="B69" s="25" t="n">
        <v>1168230366</v>
      </c>
    </row>
    <row r="70" customFormat="false" ht="15.75" hidden="false" customHeight="false" outlineLevel="0" collapsed="false">
      <c r="A70" s="24" t="s">
        <v>72</v>
      </c>
      <c r="B70" s="25" t="n">
        <v>1218352541</v>
      </c>
    </row>
    <row r="71" customFormat="false" ht="15.75" hidden="false" customHeight="false" outlineLevel="0" collapsed="false">
      <c r="A71" s="24" t="s">
        <v>116</v>
      </c>
      <c r="B71" s="25" t="n">
        <v>340001799</v>
      </c>
    </row>
    <row r="72" customFormat="false" ht="15.75" hidden="false" customHeight="false" outlineLevel="0" collapsed="false">
      <c r="A72" s="24" t="s">
        <v>202</v>
      </c>
      <c r="B72" s="25" t="n">
        <v>342918449</v>
      </c>
    </row>
    <row r="73" customFormat="false" ht="15.75" hidden="false" customHeight="false" outlineLevel="0" collapsed="false">
      <c r="A73" s="24" t="s">
        <v>167</v>
      </c>
      <c r="B73" s="25" t="n">
        <v>142377330</v>
      </c>
    </row>
    <row r="74" customFormat="false" ht="15.75" hidden="false" customHeight="false" outlineLevel="0" collapsed="false">
      <c r="A74" s="24" t="s">
        <v>52</v>
      </c>
      <c r="B74" s="25" t="n">
        <v>600865451</v>
      </c>
    </row>
    <row r="75" customFormat="false" ht="15.75" hidden="false" customHeight="false" outlineLevel="0" collapsed="false">
      <c r="A75" s="24" t="s">
        <v>128</v>
      </c>
      <c r="B75" s="25" t="n">
        <v>195751130</v>
      </c>
    </row>
    <row r="76" customFormat="false" ht="15.75" hidden="false" customHeight="false" outlineLevel="0" collapsed="false">
      <c r="A76" s="24" t="s">
        <v>28</v>
      </c>
      <c r="B76" s="25" t="n">
        <v>683452836</v>
      </c>
    </row>
    <row r="77" customFormat="false" ht="15.75" hidden="false" customHeight="false" outlineLevel="0" collapsed="false">
      <c r="A77" s="24" t="s">
        <v>203</v>
      </c>
      <c r="B77" s="25" t="n">
        <v>218568234</v>
      </c>
    </row>
    <row r="78" customFormat="false" ht="15.75" hidden="false" customHeight="false" outlineLevel="0" collapsed="false">
      <c r="A78" s="24" t="s">
        <v>70</v>
      </c>
      <c r="B78" s="25" t="n">
        <v>423091712</v>
      </c>
    </row>
    <row r="79" customFormat="false" ht="15.75" hidden="false" customHeight="false" outlineLevel="0" collapsed="false">
      <c r="A79" s="24" t="s">
        <v>78</v>
      </c>
      <c r="B79" s="25" t="n">
        <v>807896814</v>
      </c>
    </row>
    <row r="80" customFormat="false" ht="15.75" hidden="false" customHeight="false" outlineLevel="0" collapsed="false">
      <c r="A80" s="24" t="s">
        <v>118</v>
      </c>
      <c r="B80" s="25" t="n">
        <v>514122351</v>
      </c>
    </row>
    <row r="81" customFormat="false" ht="15.75" hidden="false" customHeight="false" outlineLevel="0" collapsed="false">
      <c r="A81" s="24" t="s">
        <v>136</v>
      </c>
      <c r="B81" s="25" t="n">
        <v>395801044</v>
      </c>
    </row>
    <row r="82" customFormat="false" ht="15.75" hidden="false" customHeight="false" outlineLevel="0" collapsed="false">
      <c r="A82" s="24" t="s">
        <v>56</v>
      </c>
      <c r="B82" s="25" t="n">
        <v>1086411192</v>
      </c>
    </row>
    <row r="83" customFormat="false" ht="15.75" hidden="false" customHeight="false" outlineLevel="0" collapsed="false">
      <c r="A83" s="24" t="s">
        <v>22</v>
      </c>
      <c r="B83" s="25" t="n">
        <v>515117391</v>
      </c>
    </row>
    <row r="84" customFormat="false" ht="15.75" hidden="false" customHeight="false" outlineLevel="0" collapsed="false">
      <c r="A84" s="24" t="s">
        <v>36</v>
      </c>
      <c r="B84" s="25" t="n">
        <v>4196924316</v>
      </c>
    </row>
    <row r="85" customFormat="false" ht="15.75" hidden="false" customHeight="false" outlineLevel="0" collapsed="false">
      <c r="A85" s="24" t="s">
        <v>108</v>
      </c>
      <c r="B85" s="25" t="n">
        <v>421383330</v>
      </c>
    </row>
    <row r="86" customFormat="false" ht="15.75" hidden="false" customHeight="false" outlineLevel="0" collapsed="false">
      <c r="A86" s="24" t="s">
        <v>140</v>
      </c>
      <c r="B86" s="25" t="n">
        <v>1114412532</v>
      </c>
    </row>
    <row r="87" customFormat="false" ht="15.75" hidden="false" customHeight="false" outlineLevel="0" collapsed="false">
      <c r="A87" s="24" t="s">
        <v>126</v>
      </c>
      <c r="B87" s="25" t="n">
        <v>1481593024</v>
      </c>
    </row>
    <row r="88" customFormat="false" ht="15.75" hidden="false" customHeight="false" outlineLevel="0" collapsed="false">
      <c r="A88" s="24" t="s">
        <v>54</v>
      </c>
      <c r="B88" s="25" t="n">
        <v>289347914</v>
      </c>
    </row>
    <row r="89" customFormat="false" ht="15.75" hidden="false" customHeight="false" outlineLevel="0" collapsed="false">
      <c r="A89" s="27" t="s">
        <v>204</v>
      </c>
      <c r="B89" s="28" t="n">
        <v>96372098181</v>
      </c>
    </row>
    <row r="90" customFormat="false" ht="15.75" hidden="false" customHeight="false" outlineLevel="0" collapsed="false">
      <c r="A90" s="27" t="s">
        <v>205</v>
      </c>
      <c r="B90" s="29" t="n">
        <v>17047850.7866643</v>
      </c>
    </row>
    <row r="91" customFormat="false" ht="15.75" hidden="false" customHeight="false" outlineLevel="0" collapsed="false">
      <c r="A91" s="30"/>
      <c r="B91" s="30"/>
    </row>
    <row r="92" customFormat="false" ht="15.75" hidden="false" customHeight="false" outlineLevel="0" collapsed="false">
      <c r="A92" s="30"/>
      <c r="B92" s="30"/>
    </row>
    <row r="93" customFormat="false" ht="15.75" hidden="false" customHeight="false" outlineLevel="0" collapsed="false">
      <c r="A93" s="30"/>
      <c r="B93" s="30"/>
    </row>
    <row r="94" customFormat="false" ht="15.75" hidden="false" customHeight="false" outlineLevel="0" collapsed="false">
      <c r="A94" s="30"/>
      <c r="B94" s="30"/>
    </row>
    <row r="95" customFormat="false" ht="15.75" hidden="false" customHeight="false" outlineLevel="0" collapsed="false">
      <c r="A95" s="30"/>
      <c r="B95" s="30"/>
    </row>
    <row r="96" customFormat="false" ht="15.75" hidden="false" customHeight="false" outlineLevel="0" collapsed="false">
      <c r="A96" s="30"/>
      <c r="B96" s="30"/>
    </row>
    <row r="97" customFormat="false" ht="15.75" hidden="false" customHeight="false" outlineLevel="0" collapsed="false">
      <c r="A97" s="30"/>
      <c r="B97" s="30"/>
    </row>
    <row r="98" customFormat="false" ht="15.75" hidden="false" customHeight="false" outlineLevel="0" collapsed="false">
      <c r="A98" s="30"/>
      <c r="B98" s="30"/>
    </row>
    <row r="99" customFormat="false" ht="15.75" hidden="false" customHeight="false" outlineLevel="0" collapsed="false">
      <c r="A99" s="30"/>
      <c r="B99" s="30"/>
    </row>
    <row r="100" customFormat="false" ht="15.75" hidden="false" customHeight="false" outlineLevel="0" collapsed="false">
      <c r="A100" s="30"/>
      <c r="B100" s="30"/>
    </row>
    <row r="101" customFormat="false" ht="15.75" hidden="false" customHeight="false" outlineLevel="0" collapsed="false">
      <c r="A101" s="30"/>
      <c r="B101" s="30"/>
    </row>
    <row r="102" customFormat="false" ht="15.75" hidden="false" customHeight="false" outlineLevel="0" collapsed="false">
      <c r="A102" s="30"/>
      <c r="B102" s="30"/>
    </row>
    <row r="103" customFormat="false" ht="15.75" hidden="false" customHeight="false" outlineLevel="0" collapsed="false">
      <c r="A103" s="30"/>
      <c r="B103" s="30"/>
    </row>
    <row r="104" customFormat="false" ht="15.75" hidden="false" customHeight="false" outlineLevel="0" collapsed="false">
      <c r="A104" s="30"/>
      <c r="B104" s="30"/>
    </row>
    <row r="105" customFormat="false" ht="15.75" hidden="false" customHeight="false" outlineLevel="0" collapsed="false">
      <c r="A105" s="30"/>
      <c r="B105" s="30"/>
    </row>
    <row r="106" customFormat="false" ht="15.75" hidden="false" customHeight="false" outlineLevel="0" collapsed="false">
      <c r="A106" s="30"/>
      <c r="B106" s="30"/>
    </row>
    <row r="107" customFormat="false" ht="15.75" hidden="false" customHeight="false" outlineLevel="0" collapsed="false">
      <c r="A107" s="30"/>
      <c r="B107" s="30"/>
    </row>
    <row r="108" customFormat="false" ht="15.75" hidden="false" customHeight="false" outlineLevel="0" collapsed="false">
      <c r="A108" s="30"/>
      <c r="B108" s="30"/>
    </row>
    <row r="109" customFormat="false" ht="15.75" hidden="false" customHeight="false" outlineLevel="0" collapsed="false">
      <c r="A109" s="30"/>
      <c r="B109" s="30"/>
    </row>
    <row r="110" customFormat="false" ht="15.75" hidden="false" customHeight="false" outlineLevel="0" collapsed="false">
      <c r="A110" s="30"/>
      <c r="B110" s="30"/>
    </row>
    <row r="111" customFormat="false" ht="15.75" hidden="false" customHeight="false" outlineLevel="0" collapsed="false">
      <c r="A111" s="30"/>
      <c r="B111" s="30"/>
    </row>
    <row r="112" customFormat="false" ht="15.75" hidden="false" customHeight="false" outlineLevel="0" collapsed="false">
      <c r="A112" s="30"/>
      <c r="B112" s="30"/>
    </row>
    <row r="113" customFormat="false" ht="15.75" hidden="false" customHeight="false" outlineLevel="0" collapsed="false">
      <c r="A113" s="30"/>
      <c r="B113" s="30"/>
    </row>
    <row r="114" customFormat="false" ht="15.75" hidden="false" customHeight="false" outlineLevel="0" collapsed="false">
      <c r="A114" s="30"/>
      <c r="B114" s="30"/>
    </row>
    <row r="115" customFormat="false" ht="15.75" hidden="false" customHeight="false" outlineLevel="0" collapsed="false">
      <c r="A115" s="30"/>
      <c r="B115" s="30"/>
    </row>
    <row r="116" customFormat="false" ht="15.75" hidden="false" customHeight="false" outlineLevel="0" collapsed="false">
      <c r="A116" s="30"/>
      <c r="B116" s="30"/>
    </row>
    <row r="117" customFormat="false" ht="15.75" hidden="false" customHeight="false" outlineLevel="0" collapsed="false">
      <c r="A117" s="30"/>
      <c r="B117" s="30"/>
    </row>
    <row r="118" customFormat="false" ht="15.75" hidden="false" customHeight="false" outlineLevel="0" collapsed="false">
      <c r="A118" s="30"/>
      <c r="B118" s="30"/>
    </row>
    <row r="119" customFormat="false" ht="15.75" hidden="false" customHeight="false" outlineLevel="0" collapsed="false">
      <c r="A119" s="30"/>
      <c r="B119" s="30"/>
    </row>
    <row r="120" customFormat="false" ht="15.75" hidden="false" customHeight="false" outlineLevel="0" collapsed="false">
      <c r="A120" s="30"/>
      <c r="B120" s="30"/>
    </row>
    <row r="121" customFormat="false" ht="15.75" hidden="false" customHeight="false" outlineLevel="0" collapsed="false">
      <c r="A121" s="30"/>
      <c r="B121" s="30"/>
    </row>
    <row r="122" customFormat="false" ht="15.75" hidden="false" customHeight="false" outlineLevel="0" collapsed="false">
      <c r="A122" s="30"/>
      <c r="B122" s="30"/>
    </row>
    <row r="123" customFormat="false" ht="15.75" hidden="false" customHeight="false" outlineLevel="0" collapsed="false">
      <c r="A123" s="30"/>
      <c r="B123" s="30"/>
    </row>
    <row r="124" customFormat="false" ht="15.75" hidden="false" customHeight="false" outlineLevel="0" collapsed="false">
      <c r="A124" s="30"/>
      <c r="B124" s="30"/>
    </row>
    <row r="125" customFormat="false" ht="15.75" hidden="false" customHeight="false" outlineLevel="0" collapsed="false">
      <c r="A125" s="30"/>
      <c r="B125" s="30"/>
    </row>
    <row r="126" customFormat="false" ht="15.75" hidden="false" customHeight="false" outlineLevel="0" collapsed="false">
      <c r="A126" s="30"/>
      <c r="B126" s="30"/>
    </row>
    <row r="127" customFormat="false" ht="15.75" hidden="false" customHeight="false" outlineLevel="0" collapsed="false">
      <c r="A127" s="30"/>
      <c r="B127" s="30"/>
    </row>
    <row r="128" customFormat="false" ht="15.75" hidden="false" customHeight="false" outlineLevel="0" collapsed="false">
      <c r="A128" s="30"/>
      <c r="B128" s="30"/>
    </row>
    <row r="129" customFormat="false" ht="15.75" hidden="false" customHeight="false" outlineLevel="0" collapsed="false">
      <c r="A129" s="30"/>
      <c r="B129" s="30"/>
    </row>
    <row r="130" customFormat="false" ht="15.75" hidden="false" customHeight="false" outlineLevel="0" collapsed="false">
      <c r="A130" s="30"/>
      <c r="B130" s="30"/>
    </row>
    <row r="131" customFormat="false" ht="15.75" hidden="false" customHeight="false" outlineLevel="0" collapsed="false">
      <c r="A131" s="30"/>
      <c r="B131" s="30"/>
    </row>
    <row r="132" customFormat="false" ht="15.75" hidden="false" customHeight="false" outlineLevel="0" collapsed="false">
      <c r="A132" s="30"/>
      <c r="B132" s="30"/>
    </row>
    <row r="133" customFormat="false" ht="15.75" hidden="false" customHeight="false" outlineLevel="0" collapsed="false">
      <c r="A133" s="30"/>
      <c r="B133" s="30"/>
    </row>
    <row r="134" customFormat="false" ht="15.75" hidden="false" customHeight="false" outlineLevel="0" collapsed="false">
      <c r="A134" s="30"/>
      <c r="B134" s="30"/>
    </row>
    <row r="135" customFormat="false" ht="15.75" hidden="false" customHeight="false" outlineLevel="0" collapsed="false">
      <c r="A135" s="30"/>
      <c r="B135" s="30"/>
    </row>
    <row r="136" customFormat="false" ht="15.75" hidden="false" customHeight="false" outlineLevel="0" collapsed="false">
      <c r="A136" s="30"/>
      <c r="B136" s="30"/>
    </row>
    <row r="137" customFormat="false" ht="15.75" hidden="false" customHeight="false" outlineLevel="0" collapsed="false">
      <c r="A137" s="30"/>
      <c r="B137" s="30"/>
    </row>
    <row r="138" customFormat="false" ht="15.75" hidden="false" customHeight="false" outlineLevel="0" collapsed="false">
      <c r="A138" s="30"/>
      <c r="B138" s="30"/>
    </row>
    <row r="139" customFormat="false" ht="15.75" hidden="false" customHeight="false" outlineLevel="0" collapsed="false">
      <c r="A139" s="30"/>
      <c r="B139" s="30"/>
    </row>
    <row r="140" customFormat="false" ht="15.75" hidden="false" customHeight="false" outlineLevel="0" collapsed="false">
      <c r="A140" s="30"/>
      <c r="B140" s="30"/>
    </row>
    <row r="141" customFormat="false" ht="15.75" hidden="false" customHeight="false" outlineLevel="0" collapsed="false">
      <c r="A141" s="30"/>
      <c r="B141" s="30"/>
    </row>
    <row r="142" customFormat="false" ht="15.75" hidden="false" customHeight="false" outlineLevel="0" collapsed="false">
      <c r="A142" s="30"/>
      <c r="B142" s="30"/>
    </row>
    <row r="143" customFormat="false" ht="15.75" hidden="false" customHeight="false" outlineLevel="0" collapsed="false">
      <c r="A143" s="30"/>
      <c r="B143" s="30"/>
    </row>
    <row r="144" customFormat="false" ht="15.75" hidden="false" customHeight="false" outlineLevel="0" collapsed="false">
      <c r="A144" s="30"/>
      <c r="B144" s="30"/>
    </row>
    <row r="145" customFormat="false" ht="15.75" hidden="false" customHeight="false" outlineLevel="0" collapsed="false">
      <c r="A145" s="30"/>
      <c r="B145" s="30"/>
    </row>
    <row r="146" customFormat="false" ht="15.75" hidden="false" customHeight="false" outlineLevel="0" collapsed="false">
      <c r="A146" s="30"/>
      <c r="B146" s="30"/>
    </row>
    <row r="147" customFormat="false" ht="15.75" hidden="false" customHeight="false" outlineLevel="0" collapsed="false">
      <c r="A147" s="30"/>
      <c r="B147" s="30"/>
    </row>
    <row r="148" customFormat="false" ht="15.75" hidden="false" customHeight="false" outlineLevel="0" collapsed="false">
      <c r="A148" s="30"/>
      <c r="B148" s="30"/>
    </row>
    <row r="149" customFormat="false" ht="15.75" hidden="false" customHeight="false" outlineLevel="0" collapsed="false">
      <c r="A149" s="30"/>
      <c r="B149" s="30"/>
    </row>
    <row r="150" customFormat="false" ht="15.75" hidden="false" customHeight="false" outlineLevel="0" collapsed="false">
      <c r="A150" s="30"/>
      <c r="B150" s="30"/>
    </row>
    <row r="151" customFormat="false" ht="15.75" hidden="false" customHeight="false" outlineLevel="0" collapsed="false">
      <c r="A151" s="30"/>
      <c r="B151" s="30"/>
    </row>
    <row r="152" customFormat="false" ht="15.75" hidden="false" customHeight="false" outlineLevel="0" collapsed="false">
      <c r="A152" s="30"/>
      <c r="B152" s="30"/>
    </row>
    <row r="153" customFormat="false" ht="15.75" hidden="false" customHeight="false" outlineLevel="0" collapsed="false">
      <c r="A153" s="30"/>
      <c r="B153" s="30"/>
    </row>
    <row r="154" customFormat="false" ht="15.75" hidden="false" customHeight="false" outlineLevel="0" collapsed="false">
      <c r="A154" s="30"/>
      <c r="B154" s="30"/>
    </row>
    <row r="155" customFormat="false" ht="15.75" hidden="false" customHeight="false" outlineLevel="0" collapsed="false">
      <c r="A155" s="30"/>
      <c r="B155" s="30"/>
    </row>
    <row r="156" customFormat="false" ht="15.75" hidden="false" customHeight="false" outlineLevel="0" collapsed="false">
      <c r="A156" s="30"/>
      <c r="B156" s="30"/>
    </row>
    <row r="157" customFormat="false" ht="15.75" hidden="false" customHeight="false" outlineLevel="0" collapsed="false">
      <c r="A157" s="30"/>
      <c r="B157" s="30"/>
    </row>
    <row r="158" customFormat="false" ht="15.75" hidden="false" customHeight="false" outlineLevel="0" collapsed="false">
      <c r="A158" s="30"/>
      <c r="B158" s="30"/>
    </row>
    <row r="159" customFormat="false" ht="15.75" hidden="false" customHeight="false" outlineLevel="0" collapsed="false">
      <c r="A159" s="30"/>
      <c r="B159" s="30"/>
    </row>
    <row r="160" customFormat="false" ht="15.75" hidden="false" customHeight="false" outlineLevel="0" collapsed="false">
      <c r="A160" s="30"/>
      <c r="B160" s="30"/>
    </row>
    <row r="161" customFormat="false" ht="15.75" hidden="false" customHeight="false" outlineLevel="0" collapsed="false">
      <c r="A161" s="30"/>
      <c r="B161" s="30"/>
    </row>
    <row r="162" customFormat="false" ht="15.75" hidden="false" customHeight="false" outlineLevel="0" collapsed="false">
      <c r="A162" s="30"/>
      <c r="B162" s="30"/>
    </row>
    <row r="163" customFormat="false" ht="15.75" hidden="false" customHeight="false" outlineLevel="0" collapsed="false">
      <c r="A163" s="30"/>
      <c r="B163" s="30"/>
    </row>
    <row r="164" customFormat="false" ht="15.75" hidden="false" customHeight="false" outlineLevel="0" collapsed="false">
      <c r="A164" s="30"/>
      <c r="B164" s="30"/>
    </row>
    <row r="165" customFormat="false" ht="15.75" hidden="false" customHeight="false" outlineLevel="0" collapsed="false">
      <c r="A165" s="30"/>
      <c r="B165" s="30"/>
    </row>
    <row r="166" customFormat="false" ht="15.75" hidden="false" customHeight="false" outlineLevel="0" collapsed="false">
      <c r="A166" s="30"/>
      <c r="B166" s="30"/>
    </row>
    <row r="167" customFormat="false" ht="15.75" hidden="false" customHeight="false" outlineLevel="0" collapsed="false">
      <c r="A167" s="30"/>
      <c r="B167" s="30"/>
    </row>
    <row r="168" customFormat="false" ht="15.75" hidden="false" customHeight="false" outlineLevel="0" collapsed="false">
      <c r="A168" s="30"/>
      <c r="B168" s="30"/>
    </row>
    <row r="169" customFormat="false" ht="15.75" hidden="false" customHeight="false" outlineLevel="0" collapsed="false">
      <c r="A169" s="30"/>
      <c r="B169" s="30"/>
    </row>
    <row r="170" customFormat="false" ht="15.75" hidden="false" customHeight="false" outlineLevel="0" collapsed="false">
      <c r="A170" s="30"/>
      <c r="B170" s="30"/>
    </row>
    <row r="171" customFormat="false" ht="15.75" hidden="false" customHeight="false" outlineLevel="0" collapsed="false">
      <c r="A171" s="30"/>
      <c r="B171" s="30"/>
    </row>
    <row r="172" customFormat="false" ht="15.75" hidden="false" customHeight="false" outlineLevel="0" collapsed="false">
      <c r="A172" s="30"/>
      <c r="B172" s="30"/>
    </row>
    <row r="173" customFormat="false" ht="15.75" hidden="false" customHeight="false" outlineLevel="0" collapsed="false">
      <c r="A173" s="30"/>
      <c r="B173" s="30"/>
    </row>
    <row r="174" customFormat="false" ht="15.75" hidden="false" customHeight="false" outlineLevel="0" collapsed="false">
      <c r="A174" s="30"/>
      <c r="B174" s="30"/>
    </row>
    <row r="175" customFormat="false" ht="15.75" hidden="false" customHeight="false" outlineLevel="0" collapsed="false">
      <c r="A175" s="30"/>
      <c r="B175" s="30"/>
    </row>
    <row r="176" customFormat="false" ht="15.75" hidden="false" customHeight="false" outlineLevel="0" collapsed="false">
      <c r="A176" s="30"/>
      <c r="B176" s="30"/>
    </row>
    <row r="177" customFormat="false" ht="15.75" hidden="false" customHeight="false" outlineLevel="0" collapsed="false">
      <c r="A177" s="30"/>
      <c r="B177" s="30"/>
    </row>
    <row r="178" customFormat="false" ht="15.75" hidden="false" customHeight="false" outlineLevel="0" collapsed="false">
      <c r="A178" s="30"/>
      <c r="B178" s="30"/>
    </row>
    <row r="179" customFormat="false" ht="15.75" hidden="false" customHeight="false" outlineLevel="0" collapsed="false">
      <c r="A179" s="30"/>
      <c r="B179" s="30"/>
    </row>
    <row r="180" customFormat="false" ht="15.75" hidden="false" customHeight="false" outlineLevel="0" collapsed="false">
      <c r="A180" s="30"/>
      <c r="B180" s="30"/>
    </row>
    <row r="181" customFormat="false" ht="15.75" hidden="false" customHeight="false" outlineLevel="0" collapsed="false">
      <c r="A181" s="30"/>
      <c r="B181" s="30"/>
    </row>
    <row r="182" customFormat="false" ht="15.75" hidden="false" customHeight="false" outlineLevel="0" collapsed="false">
      <c r="A182" s="30"/>
      <c r="B182" s="30"/>
    </row>
    <row r="183" customFormat="false" ht="15.75" hidden="false" customHeight="false" outlineLevel="0" collapsed="false">
      <c r="A183" s="30"/>
      <c r="B183" s="30"/>
    </row>
    <row r="184" customFormat="false" ht="15.75" hidden="false" customHeight="false" outlineLevel="0" collapsed="false">
      <c r="A184" s="30"/>
      <c r="B184" s="30"/>
    </row>
    <row r="185" customFormat="false" ht="15.75" hidden="false" customHeight="false" outlineLevel="0" collapsed="false">
      <c r="A185" s="30"/>
      <c r="B185" s="30"/>
    </row>
    <row r="186" customFormat="false" ht="15.75" hidden="false" customHeight="false" outlineLevel="0" collapsed="false">
      <c r="A186" s="30"/>
      <c r="B186" s="30"/>
    </row>
    <row r="187" customFormat="false" ht="15.75" hidden="false" customHeight="false" outlineLevel="0" collapsed="false">
      <c r="A187" s="30"/>
      <c r="B187" s="30"/>
    </row>
    <row r="188" customFormat="false" ht="15.75" hidden="false" customHeight="false" outlineLevel="0" collapsed="false">
      <c r="A188" s="30"/>
      <c r="B188" s="30"/>
    </row>
    <row r="189" customFormat="false" ht="15.75" hidden="false" customHeight="false" outlineLevel="0" collapsed="false">
      <c r="A189" s="30"/>
      <c r="B189" s="30"/>
    </row>
    <row r="190" customFormat="false" ht="15.75" hidden="false" customHeight="false" outlineLevel="0" collapsed="false">
      <c r="A190" s="30"/>
      <c r="B190" s="30"/>
    </row>
    <row r="191" customFormat="false" ht="15.75" hidden="false" customHeight="false" outlineLevel="0" collapsed="false">
      <c r="A191" s="30"/>
      <c r="B191" s="30"/>
    </row>
    <row r="192" customFormat="false" ht="15.75" hidden="false" customHeight="false" outlineLevel="0" collapsed="false">
      <c r="A192" s="30"/>
      <c r="B192" s="30"/>
    </row>
    <row r="193" customFormat="false" ht="15.75" hidden="false" customHeight="false" outlineLevel="0" collapsed="false">
      <c r="A193" s="30"/>
      <c r="B193" s="30"/>
    </row>
    <row r="194" customFormat="false" ht="15.75" hidden="false" customHeight="false" outlineLevel="0" collapsed="false">
      <c r="A194" s="30"/>
      <c r="B194" s="30"/>
    </row>
    <row r="195" customFormat="false" ht="15.75" hidden="false" customHeight="false" outlineLevel="0" collapsed="false">
      <c r="A195" s="30"/>
      <c r="B195" s="30"/>
    </row>
    <row r="196" customFormat="false" ht="15.75" hidden="false" customHeight="false" outlineLevel="0" collapsed="false">
      <c r="A196" s="30"/>
      <c r="B196" s="30"/>
    </row>
    <row r="197" customFormat="false" ht="15.75" hidden="false" customHeight="false" outlineLevel="0" collapsed="false">
      <c r="A197" s="30"/>
      <c r="B197" s="30"/>
    </row>
    <row r="198" customFormat="false" ht="15.75" hidden="false" customHeight="false" outlineLevel="0" collapsed="false">
      <c r="A198" s="30"/>
      <c r="B198" s="30"/>
    </row>
    <row r="199" customFormat="false" ht="15.75" hidden="false" customHeight="false" outlineLevel="0" collapsed="false">
      <c r="A199" s="30"/>
      <c r="B199" s="30"/>
    </row>
    <row r="200" customFormat="false" ht="15.75" hidden="false" customHeight="false" outlineLevel="0" collapsed="false">
      <c r="A200" s="30"/>
      <c r="B200" s="30"/>
    </row>
    <row r="201" customFormat="false" ht="15.75" hidden="false" customHeight="false" outlineLevel="0" collapsed="false">
      <c r="A201" s="30"/>
      <c r="B201" s="30"/>
    </row>
    <row r="202" customFormat="false" ht="15.75" hidden="false" customHeight="false" outlineLevel="0" collapsed="false">
      <c r="A202" s="30"/>
      <c r="B202" s="30"/>
    </row>
    <row r="203" customFormat="false" ht="15.75" hidden="false" customHeight="false" outlineLevel="0" collapsed="false">
      <c r="A203" s="30"/>
      <c r="B203" s="30"/>
    </row>
    <row r="204" customFormat="false" ht="15.75" hidden="false" customHeight="false" outlineLevel="0" collapsed="false">
      <c r="A204" s="30"/>
      <c r="B204" s="30"/>
    </row>
    <row r="205" customFormat="false" ht="15.75" hidden="false" customHeight="false" outlineLevel="0" collapsed="false">
      <c r="A205" s="30"/>
      <c r="B205" s="30"/>
    </row>
    <row r="206" customFormat="false" ht="15.75" hidden="false" customHeight="false" outlineLevel="0" collapsed="false">
      <c r="A206" s="30"/>
      <c r="B206" s="30"/>
    </row>
    <row r="207" customFormat="false" ht="15.75" hidden="false" customHeight="false" outlineLevel="0" collapsed="false">
      <c r="A207" s="30"/>
      <c r="B207" s="30"/>
    </row>
    <row r="208" customFormat="false" ht="15.75" hidden="false" customHeight="false" outlineLevel="0" collapsed="false">
      <c r="A208" s="30"/>
      <c r="B208" s="30"/>
    </row>
    <row r="209" customFormat="false" ht="15.75" hidden="false" customHeight="false" outlineLevel="0" collapsed="false">
      <c r="A209" s="30"/>
      <c r="B209" s="30"/>
    </row>
    <row r="210" customFormat="false" ht="15.75" hidden="false" customHeight="false" outlineLevel="0" collapsed="false">
      <c r="A210" s="30"/>
      <c r="B210" s="30"/>
    </row>
    <row r="211" customFormat="false" ht="15.75" hidden="false" customHeight="false" outlineLevel="0" collapsed="false">
      <c r="A211" s="30"/>
      <c r="B211" s="30"/>
    </row>
    <row r="212" customFormat="false" ht="15.75" hidden="false" customHeight="false" outlineLevel="0" collapsed="false">
      <c r="A212" s="30"/>
      <c r="B212" s="30"/>
    </row>
    <row r="213" customFormat="false" ht="15.75" hidden="false" customHeight="false" outlineLevel="0" collapsed="false">
      <c r="A213" s="30"/>
      <c r="B213" s="30"/>
    </row>
    <row r="214" customFormat="false" ht="15.75" hidden="false" customHeight="false" outlineLevel="0" collapsed="false">
      <c r="A214" s="30"/>
      <c r="B214" s="30"/>
    </row>
    <row r="215" customFormat="false" ht="15.75" hidden="false" customHeight="false" outlineLevel="0" collapsed="false">
      <c r="A215" s="30"/>
      <c r="B215" s="30"/>
    </row>
    <row r="216" customFormat="false" ht="15.75" hidden="false" customHeight="false" outlineLevel="0" collapsed="false">
      <c r="A216" s="30"/>
      <c r="B216" s="30"/>
    </row>
    <row r="217" customFormat="false" ht="15.75" hidden="false" customHeight="false" outlineLevel="0" collapsed="false">
      <c r="A217" s="30"/>
      <c r="B217" s="30"/>
    </row>
    <row r="218" customFormat="false" ht="15.75" hidden="false" customHeight="false" outlineLevel="0" collapsed="false">
      <c r="A218" s="30"/>
      <c r="B218" s="30"/>
    </row>
    <row r="219" customFormat="false" ht="15.75" hidden="false" customHeight="false" outlineLevel="0" collapsed="false">
      <c r="A219" s="30"/>
      <c r="B219" s="30"/>
    </row>
    <row r="220" customFormat="false" ht="15.75" hidden="false" customHeight="false" outlineLevel="0" collapsed="false">
      <c r="A220" s="30"/>
      <c r="B220" s="30"/>
    </row>
    <row r="221" customFormat="false" ht="15.75" hidden="false" customHeight="false" outlineLevel="0" collapsed="false">
      <c r="A221" s="30"/>
      <c r="B221" s="30"/>
    </row>
    <row r="222" customFormat="false" ht="15.75" hidden="false" customHeight="false" outlineLevel="0" collapsed="false">
      <c r="A222" s="30"/>
      <c r="B222" s="30"/>
    </row>
    <row r="223" customFormat="false" ht="15.75" hidden="false" customHeight="false" outlineLevel="0" collapsed="false">
      <c r="A223" s="30"/>
      <c r="B223" s="30"/>
    </row>
    <row r="224" customFormat="false" ht="15.75" hidden="false" customHeight="false" outlineLevel="0" collapsed="false">
      <c r="A224" s="30"/>
      <c r="B224" s="30"/>
    </row>
    <row r="225" customFormat="false" ht="15.75" hidden="false" customHeight="false" outlineLevel="0" collapsed="false">
      <c r="A225" s="30"/>
      <c r="B225" s="30"/>
    </row>
    <row r="226" customFormat="false" ht="15.75" hidden="false" customHeight="false" outlineLevel="0" collapsed="false">
      <c r="A226" s="30"/>
      <c r="B226" s="30"/>
    </row>
    <row r="227" customFormat="false" ht="15.75" hidden="false" customHeight="false" outlineLevel="0" collapsed="false">
      <c r="A227" s="30"/>
      <c r="B227" s="30"/>
    </row>
    <row r="228" customFormat="false" ht="15.75" hidden="false" customHeight="false" outlineLevel="0" collapsed="false">
      <c r="A228" s="30"/>
      <c r="B228" s="30"/>
    </row>
    <row r="229" customFormat="false" ht="15.75" hidden="false" customHeight="false" outlineLevel="0" collapsed="false">
      <c r="A229" s="30"/>
      <c r="B229" s="30"/>
    </row>
    <row r="230" customFormat="false" ht="15.75" hidden="false" customHeight="false" outlineLevel="0" collapsed="false">
      <c r="A230" s="30"/>
      <c r="B230" s="30"/>
    </row>
    <row r="231" customFormat="false" ht="15.75" hidden="false" customHeight="false" outlineLevel="0" collapsed="false">
      <c r="A231" s="30"/>
      <c r="B231" s="30"/>
    </row>
    <row r="232" customFormat="false" ht="15.75" hidden="false" customHeight="false" outlineLevel="0" collapsed="false">
      <c r="A232" s="30"/>
      <c r="B232" s="30"/>
    </row>
    <row r="233" customFormat="false" ht="15.75" hidden="false" customHeight="false" outlineLevel="0" collapsed="false">
      <c r="A233" s="30"/>
      <c r="B233" s="30"/>
    </row>
    <row r="234" customFormat="false" ht="15.75" hidden="false" customHeight="false" outlineLevel="0" collapsed="false">
      <c r="A234" s="30"/>
      <c r="B234" s="30"/>
    </row>
    <row r="235" customFormat="false" ht="15.75" hidden="false" customHeight="false" outlineLevel="0" collapsed="false">
      <c r="A235" s="30"/>
      <c r="B235" s="30"/>
    </row>
    <row r="236" customFormat="false" ht="15.75" hidden="false" customHeight="false" outlineLevel="0" collapsed="false">
      <c r="A236" s="30"/>
      <c r="B236" s="30"/>
    </row>
    <row r="237" customFormat="false" ht="15.75" hidden="false" customHeight="false" outlineLevel="0" collapsed="false">
      <c r="A237" s="30"/>
      <c r="B237" s="30"/>
    </row>
    <row r="238" customFormat="false" ht="15.75" hidden="false" customHeight="false" outlineLevel="0" collapsed="false">
      <c r="A238" s="30"/>
      <c r="B238" s="30"/>
    </row>
    <row r="239" customFormat="false" ht="15.75" hidden="false" customHeight="false" outlineLevel="0" collapsed="false">
      <c r="A239" s="30"/>
      <c r="B239" s="30"/>
    </row>
    <row r="240" customFormat="false" ht="15.75" hidden="false" customHeight="false" outlineLevel="0" collapsed="false">
      <c r="A240" s="30"/>
      <c r="B240" s="30"/>
    </row>
    <row r="241" customFormat="false" ht="15.75" hidden="false" customHeight="false" outlineLevel="0" collapsed="false">
      <c r="A241" s="30"/>
      <c r="B241" s="30"/>
    </row>
    <row r="242" customFormat="false" ht="15.75" hidden="false" customHeight="false" outlineLevel="0" collapsed="false">
      <c r="A242" s="30"/>
      <c r="B242" s="30"/>
    </row>
    <row r="243" customFormat="false" ht="15.75" hidden="false" customHeight="false" outlineLevel="0" collapsed="false">
      <c r="A243" s="30"/>
      <c r="B243" s="30"/>
    </row>
    <row r="244" customFormat="false" ht="15.75" hidden="false" customHeight="false" outlineLevel="0" collapsed="false">
      <c r="A244" s="30"/>
      <c r="B244" s="30"/>
    </row>
    <row r="245" customFormat="false" ht="15.75" hidden="false" customHeight="false" outlineLevel="0" collapsed="false">
      <c r="A245" s="30"/>
      <c r="B245" s="30"/>
    </row>
    <row r="246" customFormat="false" ht="15.75" hidden="false" customHeight="false" outlineLevel="0" collapsed="false">
      <c r="A246" s="30"/>
      <c r="B246" s="30"/>
    </row>
    <row r="247" customFormat="false" ht="15.75" hidden="false" customHeight="false" outlineLevel="0" collapsed="false">
      <c r="A247" s="30"/>
      <c r="B247" s="30"/>
    </row>
    <row r="248" customFormat="false" ht="15.75" hidden="false" customHeight="false" outlineLevel="0" collapsed="false">
      <c r="A248" s="30"/>
      <c r="B248" s="30"/>
    </row>
    <row r="249" customFormat="false" ht="15.75" hidden="false" customHeight="false" outlineLevel="0" collapsed="false">
      <c r="A249" s="30"/>
      <c r="B249" s="30"/>
    </row>
    <row r="250" customFormat="false" ht="15.75" hidden="false" customHeight="false" outlineLevel="0" collapsed="false">
      <c r="A250" s="30"/>
      <c r="B250" s="30"/>
    </row>
    <row r="251" customFormat="false" ht="15.75" hidden="false" customHeight="false" outlineLevel="0" collapsed="false">
      <c r="A251" s="30"/>
      <c r="B251" s="30"/>
    </row>
    <row r="252" customFormat="false" ht="15.75" hidden="false" customHeight="false" outlineLevel="0" collapsed="false">
      <c r="A252" s="30"/>
      <c r="B252" s="30"/>
    </row>
    <row r="253" customFormat="false" ht="15.75" hidden="false" customHeight="false" outlineLevel="0" collapsed="false">
      <c r="A253" s="30"/>
      <c r="B253" s="30"/>
    </row>
    <row r="254" customFormat="false" ht="15.75" hidden="false" customHeight="false" outlineLevel="0" collapsed="false">
      <c r="A254" s="30"/>
      <c r="B254" s="30"/>
    </row>
    <row r="255" customFormat="false" ht="15.75" hidden="false" customHeight="false" outlineLevel="0" collapsed="false">
      <c r="A255" s="30"/>
      <c r="B255" s="30"/>
    </row>
    <row r="256" customFormat="false" ht="15.75" hidden="false" customHeight="false" outlineLevel="0" collapsed="false">
      <c r="A256" s="30"/>
      <c r="B256" s="30"/>
    </row>
    <row r="257" customFormat="false" ht="15.75" hidden="false" customHeight="false" outlineLevel="0" collapsed="false">
      <c r="A257" s="30"/>
      <c r="B257" s="30"/>
    </row>
    <row r="258" customFormat="false" ht="15.75" hidden="false" customHeight="false" outlineLevel="0" collapsed="false">
      <c r="A258" s="30"/>
      <c r="B258" s="30"/>
    </row>
    <row r="259" customFormat="false" ht="15.75" hidden="false" customHeight="false" outlineLevel="0" collapsed="false">
      <c r="A259" s="30"/>
      <c r="B259" s="30"/>
    </row>
    <row r="260" customFormat="false" ht="15.75" hidden="false" customHeight="false" outlineLevel="0" collapsed="false">
      <c r="A260" s="30"/>
      <c r="B260" s="30"/>
    </row>
    <row r="261" customFormat="false" ht="15.75" hidden="false" customHeight="false" outlineLevel="0" collapsed="false">
      <c r="A261" s="30"/>
      <c r="B261" s="30"/>
    </row>
    <row r="262" customFormat="false" ht="15.75" hidden="false" customHeight="false" outlineLevel="0" collapsed="false">
      <c r="A262" s="30"/>
      <c r="B262" s="30"/>
    </row>
    <row r="263" customFormat="false" ht="15.75" hidden="false" customHeight="false" outlineLevel="0" collapsed="false">
      <c r="A263" s="30"/>
      <c r="B263" s="30"/>
    </row>
    <row r="264" customFormat="false" ht="15.75" hidden="false" customHeight="false" outlineLevel="0" collapsed="false">
      <c r="A264" s="30"/>
      <c r="B264" s="30"/>
    </row>
    <row r="265" customFormat="false" ht="15.75" hidden="false" customHeight="false" outlineLevel="0" collapsed="false">
      <c r="A265" s="30"/>
      <c r="B265" s="30"/>
    </row>
    <row r="266" customFormat="false" ht="15.75" hidden="false" customHeight="false" outlineLevel="0" collapsed="false">
      <c r="A266" s="30"/>
      <c r="B266" s="30"/>
    </row>
    <row r="267" customFormat="false" ht="15.75" hidden="false" customHeight="false" outlineLevel="0" collapsed="false">
      <c r="A267" s="30"/>
      <c r="B267" s="30"/>
    </row>
    <row r="268" customFormat="false" ht="15.75" hidden="false" customHeight="false" outlineLevel="0" collapsed="false">
      <c r="A268" s="30"/>
      <c r="B268" s="30"/>
    </row>
    <row r="269" customFormat="false" ht="15.75" hidden="false" customHeight="false" outlineLevel="0" collapsed="false">
      <c r="A269" s="30"/>
      <c r="B269" s="30"/>
    </row>
    <row r="270" customFormat="false" ht="15.75" hidden="false" customHeight="false" outlineLevel="0" collapsed="false">
      <c r="A270" s="30"/>
      <c r="B270" s="30"/>
    </row>
    <row r="271" customFormat="false" ht="15.75" hidden="false" customHeight="false" outlineLevel="0" collapsed="false">
      <c r="A271" s="30"/>
      <c r="B271" s="30"/>
    </row>
    <row r="272" customFormat="false" ht="15.75" hidden="false" customHeight="false" outlineLevel="0" collapsed="false">
      <c r="A272" s="30"/>
      <c r="B272" s="30"/>
    </row>
    <row r="273" customFormat="false" ht="15.75" hidden="false" customHeight="false" outlineLevel="0" collapsed="false">
      <c r="A273" s="30"/>
      <c r="B273" s="30"/>
    </row>
    <row r="274" customFormat="false" ht="15.75" hidden="false" customHeight="false" outlineLevel="0" collapsed="false">
      <c r="A274" s="30"/>
      <c r="B274" s="30"/>
    </row>
    <row r="275" customFormat="false" ht="15.75" hidden="false" customHeight="false" outlineLevel="0" collapsed="false">
      <c r="A275" s="30"/>
      <c r="B275" s="30"/>
    </row>
    <row r="276" customFormat="false" ht="15.75" hidden="false" customHeight="false" outlineLevel="0" collapsed="false">
      <c r="A276" s="30"/>
      <c r="B276" s="30"/>
    </row>
    <row r="277" customFormat="false" ht="15.75" hidden="false" customHeight="false" outlineLevel="0" collapsed="false">
      <c r="A277" s="30"/>
      <c r="B277" s="30"/>
    </row>
    <row r="278" customFormat="false" ht="15.75" hidden="false" customHeight="false" outlineLevel="0" collapsed="false">
      <c r="A278" s="30"/>
      <c r="B278" s="30"/>
    </row>
    <row r="279" customFormat="false" ht="15.75" hidden="false" customHeight="false" outlineLevel="0" collapsed="false">
      <c r="A279" s="30"/>
      <c r="B279" s="30"/>
    </row>
    <row r="280" customFormat="false" ht="15.75" hidden="false" customHeight="false" outlineLevel="0" collapsed="false">
      <c r="A280" s="30"/>
      <c r="B280" s="30"/>
    </row>
    <row r="281" customFormat="false" ht="15.75" hidden="false" customHeight="false" outlineLevel="0" collapsed="false">
      <c r="A281" s="30"/>
      <c r="B281" s="30"/>
    </row>
    <row r="282" customFormat="false" ht="15.75" hidden="false" customHeight="false" outlineLevel="0" collapsed="false">
      <c r="A282" s="30"/>
      <c r="B282" s="30"/>
    </row>
    <row r="283" customFormat="false" ht="15.75" hidden="false" customHeight="false" outlineLevel="0" collapsed="false">
      <c r="A283" s="30"/>
      <c r="B283" s="30"/>
    </row>
    <row r="284" customFormat="false" ht="15.75" hidden="false" customHeight="false" outlineLevel="0" collapsed="false">
      <c r="A284" s="30"/>
      <c r="B284" s="30"/>
    </row>
    <row r="285" customFormat="false" ht="15.75" hidden="false" customHeight="false" outlineLevel="0" collapsed="false">
      <c r="A285" s="30"/>
      <c r="B285" s="30"/>
    </row>
    <row r="286" customFormat="false" ht="15.75" hidden="false" customHeight="false" outlineLevel="0" collapsed="false">
      <c r="A286" s="30"/>
      <c r="B286" s="30"/>
    </row>
    <row r="287" customFormat="false" ht="15.75" hidden="false" customHeight="false" outlineLevel="0" collapsed="false">
      <c r="A287" s="30"/>
      <c r="B287" s="30"/>
    </row>
    <row r="288" customFormat="false" ht="15.75" hidden="false" customHeight="false" outlineLevel="0" collapsed="false">
      <c r="A288" s="30"/>
      <c r="B288" s="30"/>
    </row>
    <row r="289" customFormat="false" ht="15.75" hidden="false" customHeight="false" outlineLevel="0" collapsed="false">
      <c r="A289" s="30"/>
      <c r="B289" s="30"/>
    </row>
    <row r="290" customFormat="false" ht="15.75" hidden="false" customHeight="false" outlineLevel="0" collapsed="false">
      <c r="A290" s="30"/>
      <c r="B290" s="30"/>
    </row>
    <row r="291" customFormat="false" ht="15.75" hidden="false" customHeight="false" outlineLevel="0" collapsed="false">
      <c r="A291" s="30"/>
      <c r="B291" s="30"/>
    </row>
    <row r="292" customFormat="false" ht="15.75" hidden="false" customHeight="false" outlineLevel="0" collapsed="false">
      <c r="A292" s="30"/>
      <c r="B292" s="30"/>
    </row>
    <row r="293" customFormat="false" ht="15.75" hidden="false" customHeight="false" outlineLevel="0" collapsed="false">
      <c r="A293" s="30"/>
      <c r="B293" s="30"/>
    </row>
    <row r="294" customFormat="false" ht="15.75" hidden="false" customHeight="false" outlineLevel="0" collapsed="false">
      <c r="A294" s="30"/>
      <c r="B294" s="30"/>
    </row>
    <row r="295" customFormat="false" ht="15.75" hidden="false" customHeight="false" outlineLevel="0" collapsed="false">
      <c r="A295" s="30"/>
      <c r="B295" s="30"/>
    </row>
    <row r="296" customFormat="false" ht="15.75" hidden="false" customHeight="false" outlineLevel="0" collapsed="false">
      <c r="A296" s="30"/>
      <c r="B296" s="30"/>
    </row>
    <row r="297" customFormat="false" ht="15.75" hidden="false" customHeight="false" outlineLevel="0" collapsed="false">
      <c r="A297" s="30"/>
      <c r="B297" s="30"/>
    </row>
    <row r="298" customFormat="false" ht="15.75" hidden="false" customHeight="false" outlineLevel="0" collapsed="false">
      <c r="A298" s="30"/>
      <c r="B298" s="30"/>
    </row>
    <row r="299" customFormat="false" ht="15.75" hidden="false" customHeight="false" outlineLevel="0" collapsed="false">
      <c r="A299" s="30"/>
      <c r="B299" s="30"/>
    </row>
    <row r="300" customFormat="false" ht="15.75" hidden="false" customHeight="false" outlineLevel="0" collapsed="false">
      <c r="A300" s="30"/>
      <c r="B300" s="30"/>
    </row>
    <row r="301" customFormat="false" ht="15.75" hidden="false" customHeight="false" outlineLevel="0" collapsed="false">
      <c r="A301" s="30"/>
      <c r="B301" s="30"/>
    </row>
    <row r="302" customFormat="false" ht="15.75" hidden="false" customHeight="false" outlineLevel="0" collapsed="false">
      <c r="A302" s="30"/>
      <c r="B302" s="30"/>
    </row>
    <row r="303" customFormat="false" ht="15.75" hidden="false" customHeight="false" outlineLevel="0" collapsed="false">
      <c r="A303" s="30"/>
      <c r="B303" s="30"/>
    </row>
    <row r="304" customFormat="false" ht="15.75" hidden="false" customHeight="false" outlineLevel="0" collapsed="false">
      <c r="A304" s="30"/>
      <c r="B304" s="30"/>
    </row>
    <row r="305" customFormat="false" ht="15.75" hidden="false" customHeight="false" outlineLevel="0" collapsed="false">
      <c r="A305" s="30"/>
      <c r="B305" s="30"/>
    </row>
    <row r="306" customFormat="false" ht="15.75" hidden="false" customHeight="false" outlineLevel="0" collapsed="false">
      <c r="A306" s="30"/>
      <c r="B306" s="30"/>
    </row>
    <row r="307" customFormat="false" ht="15.75" hidden="false" customHeight="false" outlineLevel="0" collapsed="false">
      <c r="A307" s="30"/>
      <c r="B307" s="30"/>
    </row>
    <row r="308" customFormat="false" ht="15.75" hidden="false" customHeight="false" outlineLevel="0" collapsed="false">
      <c r="A308" s="30"/>
      <c r="B308" s="30"/>
    </row>
    <row r="309" customFormat="false" ht="15.75" hidden="false" customHeight="false" outlineLevel="0" collapsed="false">
      <c r="A309" s="30"/>
      <c r="B309" s="30"/>
    </row>
    <row r="310" customFormat="false" ht="15.75" hidden="false" customHeight="false" outlineLevel="0" collapsed="false">
      <c r="A310" s="30"/>
      <c r="B310" s="30"/>
    </row>
    <row r="311" customFormat="false" ht="15.75" hidden="false" customHeight="false" outlineLevel="0" collapsed="false">
      <c r="A311" s="30"/>
      <c r="B311" s="30"/>
    </row>
    <row r="312" customFormat="false" ht="15.75" hidden="false" customHeight="false" outlineLevel="0" collapsed="false">
      <c r="A312" s="30"/>
      <c r="B312" s="30"/>
    </row>
    <row r="313" customFormat="false" ht="15.75" hidden="false" customHeight="false" outlineLevel="0" collapsed="false">
      <c r="A313" s="30"/>
      <c r="B313" s="30"/>
    </row>
    <row r="314" customFormat="false" ht="15.75" hidden="false" customHeight="false" outlineLevel="0" collapsed="false">
      <c r="A314" s="30"/>
      <c r="B314" s="30"/>
    </row>
    <row r="315" customFormat="false" ht="15.75" hidden="false" customHeight="false" outlineLevel="0" collapsed="false">
      <c r="A315" s="30"/>
      <c r="B315" s="30"/>
    </row>
    <row r="316" customFormat="false" ht="15.75" hidden="false" customHeight="false" outlineLevel="0" collapsed="false">
      <c r="A316" s="30"/>
      <c r="B316" s="30"/>
    </row>
    <row r="317" customFormat="false" ht="15.75" hidden="false" customHeight="false" outlineLevel="0" collapsed="false">
      <c r="A317" s="30"/>
      <c r="B317" s="30"/>
    </row>
    <row r="318" customFormat="false" ht="15.75" hidden="false" customHeight="false" outlineLevel="0" collapsed="false">
      <c r="A318" s="30"/>
      <c r="B318" s="30"/>
    </row>
    <row r="319" customFormat="false" ht="15.75" hidden="false" customHeight="false" outlineLevel="0" collapsed="false">
      <c r="A319" s="30"/>
      <c r="B319" s="30"/>
    </row>
    <row r="320" customFormat="false" ht="15.75" hidden="false" customHeight="false" outlineLevel="0" collapsed="false">
      <c r="A320" s="30"/>
      <c r="B320" s="30"/>
    </row>
    <row r="321" customFormat="false" ht="15.75" hidden="false" customHeight="false" outlineLevel="0" collapsed="false">
      <c r="A321" s="30"/>
      <c r="B321" s="30"/>
    </row>
    <row r="322" customFormat="false" ht="15.75" hidden="false" customHeight="false" outlineLevel="0" collapsed="false">
      <c r="A322" s="30"/>
      <c r="B322" s="30"/>
    </row>
    <row r="323" customFormat="false" ht="15.75" hidden="false" customHeight="false" outlineLevel="0" collapsed="false">
      <c r="A323" s="30"/>
      <c r="B323" s="30"/>
    </row>
    <row r="324" customFormat="false" ht="15.75" hidden="false" customHeight="false" outlineLevel="0" collapsed="false">
      <c r="A324" s="30"/>
      <c r="B324" s="30"/>
    </row>
    <row r="325" customFormat="false" ht="15.75" hidden="false" customHeight="false" outlineLevel="0" collapsed="false">
      <c r="A325" s="30"/>
      <c r="B325" s="30"/>
    </row>
    <row r="326" customFormat="false" ht="15.75" hidden="false" customHeight="false" outlineLevel="0" collapsed="false">
      <c r="A326" s="30"/>
      <c r="B326" s="30"/>
    </row>
    <row r="327" customFormat="false" ht="15.75" hidden="false" customHeight="false" outlineLevel="0" collapsed="false">
      <c r="A327" s="30"/>
      <c r="B327" s="30"/>
    </row>
    <row r="328" customFormat="false" ht="15.75" hidden="false" customHeight="false" outlineLevel="0" collapsed="false">
      <c r="A328" s="30"/>
      <c r="B328" s="30"/>
    </row>
    <row r="329" customFormat="false" ht="15.75" hidden="false" customHeight="false" outlineLevel="0" collapsed="false">
      <c r="A329" s="30"/>
      <c r="B329" s="30"/>
    </row>
    <row r="330" customFormat="false" ht="15.75" hidden="false" customHeight="false" outlineLevel="0" collapsed="false">
      <c r="A330" s="30"/>
      <c r="B330" s="30"/>
    </row>
    <row r="331" customFormat="false" ht="15.75" hidden="false" customHeight="false" outlineLevel="0" collapsed="false">
      <c r="A331" s="30"/>
      <c r="B331" s="30"/>
    </row>
    <row r="332" customFormat="false" ht="15.75" hidden="false" customHeight="false" outlineLevel="0" collapsed="false">
      <c r="A332" s="30"/>
      <c r="B332" s="30"/>
    </row>
    <row r="333" customFormat="false" ht="15.75" hidden="false" customHeight="false" outlineLevel="0" collapsed="false">
      <c r="A333" s="30"/>
      <c r="B333" s="30"/>
    </row>
    <row r="334" customFormat="false" ht="15.75" hidden="false" customHeight="false" outlineLevel="0" collapsed="false">
      <c r="A334" s="30"/>
      <c r="B334" s="30"/>
    </row>
    <row r="335" customFormat="false" ht="15.75" hidden="false" customHeight="false" outlineLevel="0" collapsed="false">
      <c r="A335" s="30"/>
      <c r="B335" s="30"/>
    </row>
    <row r="336" customFormat="false" ht="15.75" hidden="false" customHeight="false" outlineLevel="0" collapsed="false">
      <c r="A336" s="30"/>
      <c r="B336" s="30"/>
    </row>
    <row r="337" customFormat="false" ht="15.75" hidden="false" customHeight="false" outlineLevel="0" collapsed="false">
      <c r="A337" s="30"/>
      <c r="B337" s="30"/>
    </row>
    <row r="338" customFormat="false" ht="15.75" hidden="false" customHeight="false" outlineLevel="0" collapsed="false">
      <c r="A338" s="30"/>
      <c r="B338" s="30"/>
    </row>
    <row r="339" customFormat="false" ht="15.75" hidden="false" customHeight="false" outlineLevel="0" collapsed="false">
      <c r="A339" s="30"/>
      <c r="B339" s="30"/>
    </row>
    <row r="340" customFormat="false" ht="15.75" hidden="false" customHeight="false" outlineLevel="0" collapsed="false">
      <c r="A340" s="30"/>
      <c r="B340" s="30"/>
    </row>
    <row r="341" customFormat="false" ht="15.75" hidden="false" customHeight="false" outlineLevel="0" collapsed="false">
      <c r="A341" s="30"/>
      <c r="B341" s="30"/>
    </row>
    <row r="342" customFormat="false" ht="15.75" hidden="false" customHeight="false" outlineLevel="0" collapsed="false">
      <c r="A342" s="30"/>
      <c r="B342" s="30"/>
    </row>
    <row r="343" customFormat="false" ht="15.75" hidden="false" customHeight="false" outlineLevel="0" collapsed="false">
      <c r="A343" s="30"/>
      <c r="B343" s="30"/>
    </row>
    <row r="344" customFormat="false" ht="15.75" hidden="false" customHeight="false" outlineLevel="0" collapsed="false">
      <c r="A344" s="30"/>
      <c r="B344" s="30"/>
    </row>
    <row r="345" customFormat="false" ht="15.75" hidden="false" customHeight="false" outlineLevel="0" collapsed="false">
      <c r="A345" s="30"/>
      <c r="B345" s="30"/>
    </row>
    <row r="346" customFormat="false" ht="15.75" hidden="false" customHeight="false" outlineLevel="0" collapsed="false">
      <c r="A346" s="30"/>
      <c r="B346" s="30"/>
    </row>
    <row r="347" customFormat="false" ht="15.75" hidden="false" customHeight="false" outlineLevel="0" collapsed="false">
      <c r="A347" s="30"/>
      <c r="B347" s="30"/>
    </row>
    <row r="348" customFormat="false" ht="15.75" hidden="false" customHeight="false" outlineLevel="0" collapsed="false">
      <c r="A348" s="30"/>
      <c r="B348" s="30"/>
    </row>
    <row r="349" customFormat="false" ht="15.75" hidden="false" customHeight="false" outlineLevel="0" collapsed="false">
      <c r="A349" s="30"/>
      <c r="B349" s="30"/>
    </row>
    <row r="350" customFormat="false" ht="15.75" hidden="false" customHeight="false" outlineLevel="0" collapsed="false">
      <c r="A350" s="30"/>
      <c r="B350" s="30"/>
    </row>
    <row r="351" customFormat="false" ht="15.75" hidden="false" customHeight="false" outlineLevel="0" collapsed="false">
      <c r="A351" s="30"/>
      <c r="B351" s="30"/>
    </row>
    <row r="352" customFormat="false" ht="15.75" hidden="false" customHeight="false" outlineLevel="0" collapsed="false">
      <c r="A352" s="30"/>
      <c r="B352" s="30"/>
    </row>
    <row r="353" customFormat="false" ht="15.75" hidden="false" customHeight="false" outlineLevel="0" collapsed="false">
      <c r="A353" s="30"/>
      <c r="B353" s="30"/>
    </row>
    <row r="354" customFormat="false" ht="15.75" hidden="false" customHeight="false" outlineLevel="0" collapsed="false">
      <c r="A354" s="30"/>
      <c r="B354" s="30"/>
    </row>
    <row r="355" customFormat="false" ht="15.75" hidden="false" customHeight="false" outlineLevel="0" collapsed="false">
      <c r="A355" s="30"/>
      <c r="B355" s="30"/>
    </row>
    <row r="356" customFormat="false" ht="15.75" hidden="false" customHeight="false" outlineLevel="0" collapsed="false">
      <c r="A356" s="30"/>
      <c r="B356" s="30"/>
    </row>
    <row r="357" customFormat="false" ht="15.75" hidden="false" customHeight="false" outlineLevel="0" collapsed="false">
      <c r="A357" s="30"/>
      <c r="B357" s="30"/>
    </row>
    <row r="358" customFormat="false" ht="15.75" hidden="false" customHeight="false" outlineLevel="0" collapsed="false">
      <c r="A358" s="30"/>
      <c r="B358" s="30"/>
    </row>
    <row r="359" customFormat="false" ht="15.75" hidden="false" customHeight="false" outlineLevel="0" collapsed="false">
      <c r="A359" s="30"/>
      <c r="B359" s="30"/>
    </row>
    <row r="360" customFormat="false" ht="15.75" hidden="false" customHeight="false" outlineLevel="0" collapsed="false">
      <c r="A360" s="30"/>
      <c r="B360" s="30"/>
    </row>
    <row r="361" customFormat="false" ht="15.75" hidden="false" customHeight="false" outlineLevel="0" collapsed="false">
      <c r="A361" s="30"/>
      <c r="B361" s="30"/>
    </row>
    <row r="362" customFormat="false" ht="15.75" hidden="false" customHeight="false" outlineLevel="0" collapsed="false">
      <c r="A362" s="30"/>
      <c r="B362" s="30"/>
    </row>
    <row r="363" customFormat="false" ht="15.75" hidden="false" customHeight="false" outlineLevel="0" collapsed="false">
      <c r="A363" s="30"/>
      <c r="B363" s="30"/>
    </row>
    <row r="364" customFormat="false" ht="15.75" hidden="false" customHeight="false" outlineLevel="0" collapsed="false">
      <c r="A364" s="30"/>
      <c r="B364" s="30"/>
    </row>
    <row r="365" customFormat="false" ht="15.75" hidden="false" customHeight="false" outlineLevel="0" collapsed="false">
      <c r="A365" s="30"/>
      <c r="B365" s="30"/>
    </row>
    <row r="366" customFormat="false" ht="15.75" hidden="false" customHeight="false" outlineLevel="0" collapsed="false">
      <c r="A366" s="30"/>
      <c r="B366" s="30"/>
    </row>
    <row r="367" customFormat="false" ht="15.75" hidden="false" customHeight="false" outlineLevel="0" collapsed="false">
      <c r="A367" s="30"/>
      <c r="B367" s="30"/>
    </row>
    <row r="368" customFormat="false" ht="15.75" hidden="false" customHeight="false" outlineLevel="0" collapsed="false">
      <c r="A368" s="30"/>
      <c r="B368" s="30"/>
    </row>
    <row r="369" customFormat="false" ht="15.75" hidden="false" customHeight="false" outlineLevel="0" collapsed="false">
      <c r="A369" s="30"/>
      <c r="B369" s="30"/>
    </row>
    <row r="370" customFormat="false" ht="15.75" hidden="false" customHeight="false" outlineLevel="0" collapsed="false">
      <c r="A370" s="30"/>
      <c r="B370" s="30"/>
    </row>
    <row r="371" customFormat="false" ht="15.75" hidden="false" customHeight="false" outlineLevel="0" collapsed="false">
      <c r="A371" s="30"/>
      <c r="B371" s="30"/>
    </row>
    <row r="372" customFormat="false" ht="15.75" hidden="false" customHeight="false" outlineLevel="0" collapsed="false">
      <c r="A372" s="30"/>
      <c r="B372" s="30"/>
    </row>
    <row r="373" customFormat="false" ht="15.75" hidden="false" customHeight="false" outlineLevel="0" collapsed="false">
      <c r="A373" s="30"/>
      <c r="B373" s="30"/>
    </row>
    <row r="374" customFormat="false" ht="15.75" hidden="false" customHeight="false" outlineLevel="0" collapsed="false">
      <c r="A374" s="30"/>
      <c r="B374" s="30"/>
    </row>
    <row r="375" customFormat="false" ht="15.75" hidden="false" customHeight="false" outlineLevel="0" collapsed="false">
      <c r="A375" s="30"/>
      <c r="B375" s="30"/>
    </row>
    <row r="376" customFormat="false" ht="15.75" hidden="false" customHeight="false" outlineLevel="0" collapsed="false">
      <c r="A376" s="30"/>
      <c r="B376" s="30"/>
    </row>
    <row r="377" customFormat="false" ht="15.75" hidden="false" customHeight="false" outlineLevel="0" collapsed="false">
      <c r="A377" s="30"/>
      <c r="B377" s="30"/>
    </row>
    <row r="378" customFormat="false" ht="15.75" hidden="false" customHeight="false" outlineLevel="0" collapsed="false">
      <c r="A378" s="30"/>
      <c r="B378" s="30"/>
    </row>
    <row r="379" customFormat="false" ht="15.75" hidden="false" customHeight="false" outlineLevel="0" collapsed="false">
      <c r="A379" s="30"/>
      <c r="B379" s="30"/>
    </row>
    <row r="380" customFormat="false" ht="15.75" hidden="false" customHeight="false" outlineLevel="0" collapsed="false">
      <c r="A380" s="30"/>
      <c r="B380" s="30"/>
    </row>
    <row r="381" customFormat="false" ht="15.75" hidden="false" customHeight="false" outlineLevel="0" collapsed="false">
      <c r="A381" s="30"/>
      <c r="B381" s="30"/>
    </row>
    <row r="382" customFormat="false" ht="15.75" hidden="false" customHeight="false" outlineLevel="0" collapsed="false">
      <c r="A382" s="30"/>
      <c r="B382" s="30"/>
    </row>
    <row r="383" customFormat="false" ht="15.75" hidden="false" customHeight="false" outlineLevel="0" collapsed="false">
      <c r="A383" s="30"/>
      <c r="B383" s="30"/>
    </row>
    <row r="384" customFormat="false" ht="15.75" hidden="false" customHeight="false" outlineLevel="0" collapsed="false">
      <c r="A384" s="30"/>
      <c r="B384" s="30"/>
    </row>
    <row r="385" customFormat="false" ht="15.75" hidden="false" customHeight="false" outlineLevel="0" collapsed="false">
      <c r="A385" s="30"/>
      <c r="B385" s="30"/>
    </row>
    <row r="386" customFormat="false" ht="15.75" hidden="false" customHeight="false" outlineLevel="0" collapsed="false">
      <c r="A386" s="30"/>
      <c r="B386" s="30"/>
    </row>
    <row r="387" customFormat="false" ht="15.75" hidden="false" customHeight="false" outlineLevel="0" collapsed="false">
      <c r="A387" s="30"/>
      <c r="B387" s="30"/>
    </row>
    <row r="388" customFormat="false" ht="15.75" hidden="false" customHeight="false" outlineLevel="0" collapsed="false">
      <c r="A388" s="30"/>
      <c r="B388" s="30"/>
    </row>
    <row r="389" customFormat="false" ht="15.75" hidden="false" customHeight="false" outlineLevel="0" collapsed="false">
      <c r="A389" s="30"/>
      <c r="B389" s="30"/>
    </row>
    <row r="390" customFormat="false" ht="15.75" hidden="false" customHeight="false" outlineLevel="0" collapsed="false">
      <c r="A390" s="30"/>
      <c r="B390" s="30"/>
    </row>
    <row r="391" customFormat="false" ht="15.75" hidden="false" customHeight="false" outlineLevel="0" collapsed="false">
      <c r="A391" s="30"/>
      <c r="B391" s="30"/>
    </row>
    <row r="392" customFormat="false" ht="15.75" hidden="false" customHeight="false" outlineLevel="0" collapsed="false">
      <c r="A392" s="30"/>
      <c r="B392" s="30"/>
    </row>
    <row r="393" customFormat="false" ht="15.75" hidden="false" customHeight="false" outlineLevel="0" collapsed="false">
      <c r="A393" s="30"/>
      <c r="B393" s="30"/>
    </row>
    <row r="394" customFormat="false" ht="15.75" hidden="false" customHeight="false" outlineLevel="0" collapsed="false">
      <c r="A394" s="30"/>
      <c r="B394" s="30"/>
    </row>
    <row r="395" customFormat="false" ht="15.75" hidden="false" customHeight="false" outlineLevel="0" collapsed="false">
      <c r="A395" s="30"/>
      <c r="B395" s="30"/>
    </row>
    <row r="396" customFormat="false" ht="15.75" hidden="false" customHeight="false" outlineLevel="0" collapsed="false">
      <c r="A396" s="30"/>
      <c r="B396" s="30"/>
    </row>
    <row r="397" customFormat="false" ht="15.75" hidden="false" customHeight="false" outlineLevel="0" collapsed="false">
      <c r="A397" s="30"/>
      <c r="B397" s="30"/>
    </row>
    <row r="398" customFormat="false" ht="15.75" hidden="false" customHeight="false" outlineLevel="0" collapsed="false">
      <c r="A398" s="30"/>
      <c r="B398" s="30"/>
    </row>
    <row r="399" customFormat="false" ht="15.75" hidden="false" customHeight="false" outlineLevel="0" collapsed="false">
      <c r="A399" s="30"/>
      <c r="B399" s="30"/>
    </row>
    <row r="400" customFormat="false" ht="15.75" hidden="false" customHeight="false" outlineLevel="0" collapsed="false">
      <c r="A400" s="30"/>
      <c r="B400" s="30"/>
    </row>
    <row r="401" customFormat="false" ht="15.75" hidden="false" customHeight="false" outlineLevel="0" collapsed="false">
      <c r="A401" s="30"/>
      <c r="B401" s="30"/>
    </row>
    <row r="402" customFormat="false" ht="15.75" hidden="false" customHeight="false" outlineLevel="0" collapsed="false">
      <c r="A402" s="30"/>
      <c r="B402" s="30"/>
    </row>
    <row r="403" customFormat="false" ht="15.75" hidden="false" customHeight="false" outlineLevel="0" collapsed="false">
      <c r="A403" s="30"/>
      <c r="B403" s="30"/>
    </row>
    <row r="404" customFormat="false" ht="15.75" hidden="false" customHeight="false" outlineLevel="0" collapsed="false">
      <c r="A404" s="30"/>
      <c r="B404" s="30"/>
    </row>
    <row r="405" customFormat="false" ht="15.75" hidden="false" customHeight="false" outlineLevel="0" collapsed="false">
      <c r="A405" s="30"/>
      <c r="B405" s="30"/>
    </row>
    <row r="406" customFormat="false" ht="15.75" hidden="false" customHeight="false" outlineLevel="0" collapsed="false">
      <c r="A406" s="30"/>
      <c r="B406" s="30"/>
    </row>
    <row r="407" customFormat="false" ht="15.75" hidden="false" customHeight="false" outlineLevel="0" collapsed="false">
      <c r="A407" s="30"/>
      <c r="B407" s="30"/>
    </row>
    <row r="408" customFormat="false" ht="15.75" hidden="false" customHeight="false" outlineLevel="0" collapsed="false">
      <c r="A408" s="30"/>
      <c r="B408" s="30"/>
    </row>
    <row r="409" customFormat="false" ht="15.75" hidden="false" customHeight="false" outlineLevel="0" collapsed="false">
      <c r="A409" s="30"/>
      <c r="B409" s="30"/>
    </row>
    <row r="410" customFormat="false" ht="15.75" hidden="false" customHeight="false" outlineLevel="0" collapsed="false">
      <c r="A410" s="30"/>
      <c r="B410" s="30"/>
    </row>
    <row r="411" customFormat="false" ht="15.75" hidden="false" customHeight="false" outlineLevel="0" collapsed="false">
      <c r="A411" s="30"/>
      <c r="B411" s="30"/>
    </row>
    <row r="412" customFormat="false" ht="15.75" hidden="false" customHeight="false" outlineLevel="0" collapsed="false">
      <c r="A412" s="30"/>
      <c r="B412" s="30"/>
    </row>
    <row r="413" customFormat="false" ht="15.75" hidden="false" customHeight="false" outlineLevel="0" collapsed="false">
      <c r="A413" s="30"/>
      <c r="B413" s="30"/>
    </row>
    <row r="414" customFormat="false" ht="15.75" hidden="false" customHeight="false" outlineLevel="0" collapsed="false">
      <c r="A414" s="30"/>
      <c r="B414" s="30"/>
    </row>
    <row r="415" customFormat="false" ht="15.75" hidden="false" customHeight="false" outlineLevel="0" collapsed="false">
      <c r="A415" s="30"/>
      <c r="B415" s="30"/>
    </row>
    <row r="416" customFormat="false" ht="15.75" hidden="false" customHeight="false" outlineLevel="0" collapsed="false">
      <c r="A416" s="30"/>
      <c r="B416" s="30"/>
    </row>
    <row r="417" customFormat="false" ht="15.75" hidden="false" customHeight="false" outlineLevel="0" collapsed="false">
      <c r="A417" s="30"/>
      <c r="B417" s="30"/>
    </row>
    <row r="418" customFormat="false" ht="15.75" hidden="false" customHeight="false" outlineLevel="0" collapsed="false">
      <c r="A418" s="30"/>
      <c r="B418" s="30"/>
    </row>
    <row r="419" customFormat="false" ht="15.75" hidden="false" customHeight="false" outlineLevel="0" collapsed="false">
      <c r="A419" s="30"/>
      <c r="B419" s="30"/>
    </row>
    <row r="420" customFormat="false" ht="15.75" hidden="false" customHeight="false" outlineLevel="0" collapsed="false">
      <c r="A420" s="30"/>
      <c r="B420" s="30"/>
    </row>
    <row r="421" customFormat="false" ht="15.75" hidden="false" customHeight="false" outlineLevel="0" collapsed="false">
      <c r="A421" s="30"/>
      <c r="B421" s="30"/>
    </row>
    <row r="422" customFormat="false" ht="15.75" hidden="false" customHeight="false" outlineLevel="0" collapsed="false">
      <c r="A422" s="30"/>
      <c r="B422" s="30"/>
    </row>
    <row r="423" customFormat="false" ht="15.75" hidden="false" customHeight="false" outlineLevel="0" collapsed="false">
      <c r="A423" s="30"/>
      <c r="B423" s="30"/>
    </row>
    <row r="424" customFormat="false" ht="15.75" hidden="false" customHeight="false" outlineLevel="0" collapsed="false">
      <c r="A424" s="30"/>
      <c r="B424" s="30"/>
    </row>
    <row r="425" customFormat="false" ht="15.75" hidden="false" customHeight="false" outlineLevel="0" collapsed="false">
      <c r="A425" s="30"/>
      <c r="B425" s="30"/>
    </row>
    <row r="426" customFormat="false" ht="15.75" hidden="false" customHeight="false" outlineLevel="0" collapsed="false">
      <c r="A426" s="30"/>
      <c r="B426" s="30"/>
    </row>
    <row r="427" customFormat="false" ht="15.75" hidden="false" customHeight="false" outlineLevel="0" collapsed="false">
      <c r="A427" s="30"/>
      <c r="B427" s="30"/>
    </row>
    <row r="428" customFormat="false" ht="15.75" hidden="false" customHeight="false" outlineLevel="0" collapsed="false">
      <c r="A428" s="30"/>
      <c r="B428" s="30"/>
    </row>
    <row r="429" customFormat="false" ht="15.75" hidden="false" customHeight="false" outlineLevel="0" collapsed="false">
      <c r="A429" s="30"/>
      <c r="B429" s="30"/>
    </row>
    <row r="430" customFormat="false" ht="15.75" hidden="false" customHeight="false" outlineLevel="0" collapsed="false">
      <c r="A430" s="30"/>
      <c r="B430" s="30"/>
    </row>
    <row r="431" customFormat="false" ht="15.75" hidden="false" customHeight="false" outlineLevel="0" collapsed="false">
      <c r="A431" s="30"/>
      <c r="B431" s="30"/>
    </row>
    <row r="432" customFormat="false" ht="15.75" hidden="false" customHeight="false" outlineLevel="0" collapsed="false">
      <c r="A432" s="30"/>
      <c r="B432" s="30"/>
    </row>
    <row r="433" customFormat="false" ht="15.75" hidden="false" customHeight="false" outlineLevel="0" collapsed="false">
      <c r="A433" s="30"/>
      <c r="B433" s="30"/>
    </row>
    <row r="434" customFormat="false" ht="15.75" hidden="false" customHeight="false" outlineLevel="0" collapsed="false">
      <c r="A434" s="30"/>
      <c r="B434" s="30"/>
    </row>
    <row r="435" customFormat="false" ht="15.75" hidden="false" customHeight="false" outlineLevel="0" collapsed="false">
      <c r="A435" s="30"/>
      <c r="B435" s="30"/>
    </row>
    <row r="436" customFormat="false" ht="15.75" hidden="false" customHeight="false" outlineLevel="0" collapsed="false">
      <c r="A436" s="30"/>
      <c r="B436" s="30"/>
    </row>
    <row r="437" customFormat="false" ht="15.75" hidden="false" customHeight="false" outlineLevel="0" collapsed="false">
      <c r="A437" s="30"/>
      <c r="B437" s="30"/>
    </row>
    <row r="438" customFormat="false" ht="15.75" hidden="false" customHeight="false" outlineLevel="0" collapsed="false">
      <c r="A438" s="30"/>
      <c r="B438" s="30"/>
    </row>
    <row r="439" customFormat="false" ht="15.75" hidden="false" customHeight="false" outlineLevel="0" collapsed="false">
      <c r="A439" s="30"/>
      <c r="B439" s="30"/>
    </row>
    <row r="440" customFormat="false" ht="15.75" hidden="false" customHeight="false" outlineLevel="0" collapsed="false">
      <c r="A440" s="30"/>
      <c r="B440" s="30"/>
    </row>
    <row r="441" customFormat="false" ht="15.75" hidden="false" customHeight="false" outlineLevel="0" collapsed="false">
      <c r="A441" s="30"/>
      <c r="B441" s="30"/>
    </row>
    <row r="442" customFormat="false" ht="15.75" hidden="false" customHeight="false" outlineLevel="0" collapsed="false">
      <c r="A442" s="30"/>
      <c r="B442" s="30"/>
    </row>
    <row r="443" customFormat="false" ht="15.75" hidden="false" customHeight="false" outlineLevel="0" collapsed="false">
      <c r="A443" s="30"/>
      <c r="B443" s="30"/>
    </row>
    <row r="444" customFormat="false" ht="15.75" hidden="false" customHeight="false" outlineLevel="0" collapsed="false">
      <c r="A444" s="30"/>
      <c r="B444" s="30"/>
    </row>
    <row r="445" customFormat="false" ht="15.75" hidden="false" customHeight="false" outlineLevel="0" collapsed="false">
      <c r="A445" s="30"/>
      <c r="B445" s="30"/>
    </row>
    <row r="446" customFormat="false" ht="15.75" hidden="false" customHeight="false" outlineLevel="0" collapsed="false">
      <c r="A446" s="30"/>
      <c r="B446" s="30"/>
    </row>
    <row r="447" customFormat="false" ht="15.75" hidden="false" customHeight="false" outlineLevel="0" collapsed="false">
      <c r="A447" s="30"/>
      <c r="B447" s="30"/>
    </row>
    <row r="448" customFormat="false" ht="15.75" hidden="false" customHeight="false" outlineLevel="0" collapsed="false">
      <c r="A448" s="30"/>
      <c r="B448" s="30"/>
    </row>
    <row r="449" customFormat="false" ht="15.75" hidden="false" customHeight="false" outlineLevel="0" collapsed="false">
      <c r="A449" s="30"/>
      <c r="B449" s="30"/>
    </row>
    <row r="450" customFormat="false" ht="15.75" hidden="false" customHeight="false" outlineLevel="0" collapsed="false">
      <c r="A450" s="30"/>
      <c r="B450" s="30"/>
    </row>
    <row r="451" customFormat="false" ht="15.75" hidden="false" customHeight="false" outlineLevel="0" collapsed="false">
      <c r="A451" s="30"/>
      <c r="B451" s="30"/>
    </row>
    <row r="452" customFormat="false" ht="15.75" hidden="false" customHeight="false" outlineLevel="0" collapsed="false">
      <c r="A452" s="30"/>
      <c r="B452" s="30"/>
    </row>
    <row r="453" customFormat="false" ht="15.75" hidden="false" customHeight="false" outlineLevel="0" collapsed="false">
      <c r="A453" s="30"/>
      <c r="B453" s="30"/>
    </row>
    <row r="454" customFormat="false" ht="15.75" hidden="false" customHeight="false" outlineLevel="0" collapsed="false">
      <c r="A454" s="30"/>
      <c r="B454" s="30"/>
    </row>
    <row r="455" customFormat="false" ht="15.75" hidden="false" customHeight="false" outlineLevel="0" collapsed="false">
      <c r="A455" s="30"/>
      <c r="B455" s="30"/>
    </row>
    <row r="456" customFormat="false" ht="15.75" hidden="false" customHeight="false" outlineLevel="0" collapsed="false">
      <c r="A456" s="30"/>
      <c r="B456" s="30"/>
    </row>
    <row r="457" customFormat="false" ht="15.75" hidden="false" customHeight="false" outlineLevel="0" collapsed="false">
      <c r="A457" s="30"/>
      <c r="B457" s="30"/>
    </row>
    <row r="458" customFormat="false" ht="15.75" hidden="false" customHeight="false" outlineLevel="0" collapsed="false">
      <c r="A458" s="30"/>
      <c r="B458" s="30"/>
    </row>
    <row r="459" customFormat="false" ht="15.75" hidden="false" customHeight="false" outlineLevel="0" collapsed="false">
      <c r="A459" s="30"/>
      <c r="B459" s="30"/>
    </row>
    <row r="460" customFormat="false" ht="15.75" hidden="false" customHeight="false" outlineLevel="0" collapsed="false">
      <c r="A460" s="30"/>
      <c r="B460" s="30"/>
    </row>
    <row r="461" customFormat="false" ht="15.75" hidden="false" customHeight="false" outlineLevel="0" collapsed="false">
      <c r="A461" s="30"/>
      <c r="B461" s="30"/>
    </row>
    <row r="462" customFormat="false" ht="15.75" hidden="false" customHeight="false" outlineLevel="0" collapsed="false">
      <c r="A462" s="30"/>
      <c r="B462" s="30"/>
    </row>
    <row r="463" customFormat="false" ht="15.75" hidden="false" customHeight="false" outlineLevel="0" collapsed="false">
      <c r="A463" s="30"/>
      <c r="B463" s="30"/>
    </row>
    <row r="464" customFormat="false" ht="15.75" hidden="false" customHeight="false" outlineLevel="0" collapsed="false">
      <c r="A464" s="30"/>
      <c r="B464" s="30"/>
    </row>
    <row r="465" customFormat="false" ht="15.75" hidden="false" customHeight="false" outlineLevel="0" collapsed="false">
      <c r="A465" s="30"/>
      <c r="B465" s="30"/>
    </row>
    <row r="466" customFormat="false" ht="15.75" hidden="false" customHeight="false" outlineLevel="0" collapsed="false">
      <c r="A466" s="30"/>
      <c r="B466" s="30"/>
    </row>
    <row r="467" customFormat="false" ht="15.75" hidden="false" customHeight="false" outlineLevel="0" collapsed="false">
      <c r="A467" s="30"/>
      <c r="B467" s="30"/>
    </row>
    <row r="468" customFormat="false" ht="15.75" hidden="false" customHeight="false" outlineLevel="0" collapsed="false">
      <c r="A468" s="30"/>
      <c r="B468" s="30"/>
    </row>
    <row r="469" customFormat="false" ht="15.75" hidden="false" customHeight="false" outlineLevel="0" collapsed="false">
      <c r="A469" s="30"/>
      <c r="B469" s="30"/>
    </row>
    <row r="470" customFormat="false" ht="15.75" hidden="false" customHeight="false" outlineLevel="0" collapsed="false">
      <c r="A470" s="30"/>
      <c r="B470" s="30"/>
    </row>
    <row r="471" customFormat="false" ht="15.75" hidden="false" customHeight="false" outlineLevel="0" collapsed="false">
      <c r="A471" s="30"/>
      <c r="B471" s="30"/>
    </row>
    <row r="472" customFormat="false" ht="15.75" hidden="false" customHeight="false" outlineLevel="0" collapsed="false">
      <c r="A472" s="30"/>
      <c r="B472" s="30"/>
    </row>
    <row r="473" customFormat="false" ht="15.75" hidden="false" customHeight="false" outlineLevel="0" collapsed="false">
      <c r="A473" s="30"/>
      <c r="B473" s="30"/>
    </row>
    <row r="474" customFormat="false" ht="15.75" hidden="false" customHeight="false" outlineLevel="0" collapsed="false">
      <c r="A474" s="30"/>
      <c r="B474" s="30"/>
    </row>
    <row r="475" customFormat="false" ht="15.75" hidden="false" customHeight="false" outlineLevel="0" collapsed="false">
      <c r="A475" s="30"/>
      <c r="B475" s="30"/>
    </row>
    <row r="476" customFormat="false" ht="15.75" hidden="false" customHeight="false" outlineLevel="0" collapsed="false">
      <c r="A476" s="30"/>
      <c r="B476" s="30"/>
    </row>
    <row r="477" customFormat="false" ht="15.75" hidden="false" customHeight="false" outlineLevel="0" collapsed="false">
      <c r="A477" s="30"/>
      <c r="B477" s="30"/>
    </row>
    <row r="478" customFormat="false" ht="15.75" hidden="false" customHeight="false" outlineLevel="0" collapsed="false">
      <c r="A478" s="30"/>
      <c r="B478" s="30"/>
    </row>
    <row r="479" customFormat="false" ht="15.75" hidden="false" customHeight="false" outlineLevel="0" collapsed="false">
      <c r="A479" s="30"/>
      <c r="B479" s="30"/>
    </row>
    <row r="480" customFormat="false" ht="15.75" hidden="false" customHeight="false" outlineLevel="0" collapsed="false">
      <c r="A480" s="30"/>
      <c r="B480" s="30"/>
    </row>
    <row r="481" customFormat="false" ht="15.75" hidden="false" customHeight="false" outlineLevel="0" collapsed="false">
      <c r="A481" s="30"/>
      <c r="B481" s="30"/>
    </row>
    <row r="482" customFormat="false" ht="15.75" hidden="false" customHeight="false" outlineLevel="0" collapsed="false">
      <c r="A482" s="30"/>
      <c r="B482" s="30"/>
    </row>
    <row r="483" customFormat="false" ht="15.75" hidden="false" customHeight="false" outlineLevel="0" collapsed="false">
      <c r="A483" s="30"/>
      <c r="B483" s="30"/>
    </row>
    <row r="484" customFormat="false" ht="15.75" hidden="false" customHeight="false" outlineLevel="0" collapsed="false">
      <c r="A484" s="30"/>
      <c r="B484" s="30"/>
    </row>
    <row r="485" customFormat="false" ht="15.75" hidden="false" customHeight="false" outlineLevel="0" collapsed="false">
      <c r="A485" s="30"/>
      <c r="B485" s="30"/>
    </row>
    <row r="486" customFormat="false" ht="15.75" hidden="false" customHeight="false" outlineLevel="0" collapsed="false">
      <c r="A486" s="30"/>
      <c r="B486" s="30"/>
    </row>
    <row r="487" customFormat="false" ht="15.75" hidden="false" customHeight="false" outlineLevel="0" collapsed="false">
      <c r="A487" s="30"/>
      <c r="B487" s="30"/>
    </row>
    <row r="488" customFormat="false" ht="15.75" hidden="false" customHeight="false" outlineLevel="0" collapsed="false">
      <c r="A488" s="30"/>
      <c r="B488" s="30"/>
    </row>
    <row r="489" customFormat="false" ht="15.75" hidden="false" customHeight="false" outlineLevel="0" collapsed="false">
      <c r="A489" s="30"/>
      <c r="B489" s="30"/>
    </row>
    <row r="490" customFormat="false" ht="15.75" hidden="false" customHeight="false" outlineLevel="0" collapsed="false">
      <c r="A490" s="30"/>
      <c r="B490" s="30"/>
    </row>
    <row r="491" customFormat="false" ht="15.75" hidden="false" customHeight="false" outlineLevel="0" collapsed="false">
      <c r="A491" s="30"/>
      <c r="B491" s="30"/>
    </row>
    <row r="492" customFormat="false" ht="15.75" hidden="false" customHeight="false" outlineLevel="0" collapsed="false">
      <c r="A492" s="30"/>
      <c r="B492" s="30"/>
    </row>
    <row r="493" customFormat="false" ht="15.75" hidden="false" customHeight="false" outlineLevel="0" collapsed="false">
      <c r="A493" s="30"/>
      <c r="B493" s="30"/>
    </row>
    <row r="494" customFormat="false" ht="15.75" hidden="false" customHeight="false" outlineLevel="0" collapsed="false">
      <c r="A494" s="30"/>
      <c r="B494" s="30"/>
    </row>
    <row r="495" customFormat="false" ht="15.75" hidden="false" customHeight="false" outlineLevel="0" collapsed="false">
      <c r="A495" s="30"/>
      <c r="B495" s="30"/>
    </row>
    <row r="496" customFormat="false" ht="15.75" hidden="false" customHeight="false" outlineLevel="0" collapsed="false">
      <c r="A496" s="30"/>
      <c r="B496" s="30"/>
    </row>
    <row r="497" customFormat="false" ht="15.75" hidden="false" customHeight="false" outlineLevel="0" collapsed="false">
      <c r="A497" s="30"/>
      <c r="B497" s="30"/>
    </row>
    <row r="498" customFormat="false" ht="15.75" hidden="false" customHeight="false" outlineLevel="0" collapsed="false">
      <c r="A498" s="30"/>
      <c r="B498" s="30"/>
    </row>
    <row r="499" customFormat="false" ht="15.75" hidden="false" customHeight="false" outlineLevel="0" collapsed="false">
      <c r="A499" s="30"/>
      <c r="B499" s="30"/>
    </row>
    <row r="500" customFormat="false" ht="15.75" hidden="false" customHeight="false" outlineLevel="0" collapsed="false">
      <c r="A500" s="30"/>
      <c r="B500" s="30"/>
    </row>
    <row r="501" customFormat="false" ht="15.75" hidden="false" customHeight="false" outlineLevel="0" collapsed="false">
      <c r="A501" s="30"/>
      <c r="B501" s="30"/>
    </row>
    <row r="502" customFormat="false" ht="15.75" hidden="false" customHeight="false" outlineLevel="0" collapsed="false">
      <c r="A502" s="30"/>
      <c r="B502" s="30"/>
    </row>
    <row r="503" customFormat="false" ht="15.75" hidden="false" customHeight="false" outlineLevel="0" collapsed="false">
      <c r="A503" s="30"/>
      <c r="B503" s="30"/>
    </row>
    <row r="504" customFormat="false" ht="15.75" hidden="false" customHeight="false" outlineLevel="0" collapsed="false">
      <c r="A504" s="30"/>
      <c r="B504" s="30"/>
    </row>
    <row r="505" customFormat="false" ht="15.75" hidden="false" customHeight="false" outlineLevel="0" collapsed="false">
      <c r="A505" s="30"/>
      <c r="B505" s="30"/>
    </row>
    <row r="506" customFormat="false" ht="15.75" hidden="false" customHeight="false" outlineLevel="0" collapsed="false">
      <c r="A506" s="30"/>
      <c r="B506" s="30"/>
    </row>
    <row r="507" customFormat="false" ht="15.75" hidden="false" customHeight="false" outlineLevel="0" collapsed="false">
      <c r="A507" s="30"/>
      <c r="B507" s="30"/>
    </row>
    <row r="508" customFormat="false" ht="15.75" hidden="false" customHeight="false" outlineLevel="0" collapsed="false">
      <c r="A508" s="30"/>
      <c r="B508" s="30"/>
    </row>
    <row r="509" customFormat="false" ht="15.75" hidden="false" customHeight="false" outlineLevel="0" collapsed="false">
      <c r="A509" s="30"/>
      <c r="B509" s="30"/>
    </row>
    <row r="510" customFormat="false" ht="15.75" hidden="false" customHeight="false" outlineLevel="0" collapsed="false">
      <c r="A510" s="30"/>
      <c r="B510" s="30"/>
    </row>
    <row r="511" customFormat="false" ht="15.75" hidden="false" customHeight="false" outlineLevel="0" collapsed="false">
      <c r="A511" s="30"/>
      <c r="B511" s="30"/>
    </row>
    <row r="512" customFormat="false" ht="15.75" hidden="false" customHeight="false" outlineLevel="0" collapsed="false">
      <c r="A512" s="30"/>
      <c r="B512" s="30"/>
    </row>
    <row r="513" customFormat="false" ht="15.75" hidden="false" customHeight="false" outlineLevel="0" collapsed="false">
      <c r="A513" s="30"/>
      <c r="B513" s="30"/>
    </row>
    <row r="514" customFormat="false" ht="15.75" hidden="false" customHeight="false" outlineLevel="0" collapsed="false">
      <c r="A514" s="30"/>
      <c r="B514" s="30"/>
    </row>
    <row r="515" customFormat="false" ht="15.75" hidden="false" customHeight="false" outlineLevel="0" collapsed="false">
      <c r="A515" s="30"/>
      <c r="B515" s="30"/>
    </row>
    <row r="516" customFormat="false" ht="15.75" hidden="false" customHeight="false" outlineLevel="0" collapsed="false">
      <c r="A516" s="30"/>
      <c r="B516" s="30"/>
    </row>
    <row r="517" customFormat="false" ht="15.75" hidden="false" customHeight="false" outlineLevel="0" collapsed="false">
      <c r="A517" s="30"/>
      <c r="B517" s="30"/>
    </row>
    <row r="518" customFormat="false" ht="15.75" hidden="false" customHeight="false" outlineLevel="0" collapsed="false">
      <c r="A518" s="30"/>
      <c r="B518" s="30"/>
    </row>
    <row r="519" customFormat="false" ht="15.75" hidden="false" customHeight="false" outlineLevel="0" collapsed="false">
      <c r="A519" s="30"/>
      <c r="B519" s="30"/>
    </row>
    <row r="520" customFormat="false" ht="15.75" hidden="false" customHeight="false" outlineLevel="0" collapsed="false">
      <c r="A520" s="30"/>
      <c r="B520" s="30"/>
    </row>
    <row r="521" customFormat="false" ht="15.75" hidden="false" customHeight="false" outlineLevel="0" collapsed="false">
      <c r="A521" s="30"/>
      <c r="B521" s="30"/>
    </row>
    <row r="522" customFormat="false" ht="15.75" hidden="false" customHeight="false" outlineLevel="0" collapsed="false">
      <c r="A522" s="30"/>
      <c r="B522" s="30"/>
    </row>
    <row r="523" customFormat="false" ht="15.75" hidden="false" customHeight="false" outlineLevel="0" collapsed="false">
      <c r="A523" s="30"/>
      <c r="B523" s="30"/>
    </row>
    <row r="524" customFormat="false" ht="15.75" hidden="false" customHeight="false" outlineLevel="0" collapsed="false">
      <c r="A524" s="30"/>
      <c r="B524" s="30"/>
    </row>
    <row r="525" customFormat="false" ht="15.75" hidden="false" customHeight="false" outlineLevel="0" collapsed="false">
      <c r="A525" s="30"/>
      <c r="B525" s="30"/>
    </row>
    <row r="526" customFormat="false" ht="15.75" hidden="false" customHeight="false" outlineLevel="0" collapsed="false">
      <c r="A526" s="30"/>
      <c r="B526" s="30"/>
    </row>
    <row r="527" customFormat="false" ht="15.75" hidden="false" customHeight="false" outlineLevel="0" collapsed="false">
      <c r="A527" s="30"/>
      <c r="B527" s="30"/>
    </row>
    <row r="528" customFormat="false" ht="15.75" hidden="false" customHeight="false" outlineLevel="0" collapsed="false">
      <c r="A528" s="30"/>
      <c r="B528" s="30"/>
    </row>
    <row r="529" customFormat="false" ht="15.75" hidden="false" customHeight="false" outlineLevel="0" collapsed="false">
      <c r="A529" s="30"/>
      <c r="B529" s="30"/>
    </row>
    <row r="530" customFormat="false" ht="15.75" hidden="false" customHeight="false" outlineLevel="0" collapsed="false">
      <c r="A530" s="30"/>
      <c r="B530" s="30"/>
    </row>
    <row r="531" customFormat="false" ht="15.75" hidden="false" customHeight="false" outlineLevel="0" collapsed="false">
      <c r="A531" s="30"/>
      <c r="B531" s="30"/>
    </row>
    <row r="532" customFormat="false" ht="15.75" hidden="false" customHeight="false" outlineLevel="0" collapsed="false">
      <c r="A532" s="30"/>
      <c r="B532" s="30"/>
    </row>
    <row r="533" customFormat="false" ht="15.75" hidden="false" customHeight="false" outlineLevel="0" collapsed="false">
      <c r="A533" s="30"/>
      <c r="B533" s="30"/>
    </row>
    <row r="534" customFormat="false" ht="15.75" hidden="false" customHeight="false" outlineLevel="0" collapsed="false">
      <c r="A534" s="30"/>
      <c r="B534" s="30"/>
    </row>
    <row r="535" customFormat="false" ht="15.75" hidden="false" customHeight="false" outlineLevel="0" collapsed="false">
      <c r="A535" s="30"/>
      <c r="B535" s="30"/>
    </row>
    <row r="536" customFormat="false" ht="15.75" hidden="false" customHeight="false" outlineLevel="0" collapsed="false">
      <c r="A536" s="30"/>
      <c r="B536" s="30"/>
    </row>
    <row r="537" customFormat="false" ht="15.75" hidden="false" customHeight="false" outlineLevel="0" collapsed="false">
      <c r="A537" s="30"/>
      <c r="B537" s="30"/>
    </row>
    <row r="538" customFormat="false" ht="15.75" hidden="false" customHeight="false" outlineLevel="0" collapsed="false">
      <c r="A538" s="30"/>
      <c r="B538" s="30"/>
    </row>
    <row r="539" customFormat="false" ht="15.75" hidden="false" customHeight="false" outlineLevel="0" collapsed="false">
      <c r="A539" s="30"/>
      <c r="B539" s="30"/>
    </row>
    <row r="540" customFormat="false" ht="15.75" hidden="false" customHeight="false" outlineLevel="0" collapsed="false">
      <c r="A540" s="30"/>
      <c r="B540" s="30"/>
    </row>
    <row r="541" customFormat="false" ht="15.75" hidden="false" customHeight="false" outlineLevel="0" collapsed="false">
      <c r="A541" s="30"/>
      <c r="B541" s="30"/>
    </row>
    <row r="542" customFormat="false" ht="15.75" hidden="false" customHeight="false" outlineLevel="0" collapsed="false">
      <c r="A542" s="30"/>
      <c r="B542" s="30"/>
    </row>
    <row r="543" customFormat="false" ht="15.75" hidden="false" customHeight="false" outlineLevel="0" collapsed="false">
      <c r="A543" s="30"/>
      <c r="B543" s="30"/>
    </row>
    <row r="544" customFormat="false" ht="15.75" hidden="false" customHeight="false" outlineLevel="0" collapsed="false">
      <c r="A544" s="30"/>
      <c r="B544" s="30"/>
    </row>
    <row r="545" customFormat="false" ht="15.75" hidden="false" customHeight="false" outlineLevel="0" collapsed="false">
      <c r="A545" s="30"/>
      <c r="B545" s="30"/>
    </row>
    <row r="546" customFormat="false" ht="15.75" hidden="false" customHeight="false" outlineLevel="0" collapsed="false">
      <c r="A546" s="30"/>
      <c r="B546" s="30"/>
    </row>
    <row r="547" customFormat="false" ht="15.75" hidden="false" customHeight="false" outlineLevel="0" collapsed="false">
      <c r="A547" s="30"/>
      <c r="B547" s="30"/>
    </row>
    <row r="548" customFormat="false" ht="15.75" hidden="false" customHeight="false" outlineLevel="0" collapsed="false">
      <c r="A548" s="30"/>
      <c r="B548" s="30"/>
    </row>
    <row r="549" customFormat="false" ht="15.75" hidden="false" customHeight="false" outlineLevel="0" collapsed="false">
      <c r="A549" s="30"/>
      <c r="B549" s="30"/>
    </row>
    <row r="550" customFormat="false" ht="15.75" hidden="false" customHeight="false" outlineLevel="0" collapsed="false">
      <c r="A550" s="30"/>
      <c r="B550" s="30"/>
    </row>
    <row r="551" customFormat="false" ht="15.75" hidden="false" customHeight="false" outlineLevel="0" collapsed="false">
      <c r="A551" s="30"/>
      <c r="B551" s="30"/>
    </row>
    <row r="552" customFormat="false" ht="15.75" hidden="false" customHeight="false" outlineLevel="0" collapsed="false">
      <c r="A552" s="30"/>
      <c r="B552" s="30"/>
    </row>
    <row r="553" customFormat="false" ht="15.75" hidden="false" customHeight="false" outlineLevel="0" collapsed="false">
      <c r="A553" s="30"/>
      <c r="B553" s="30"/>
    </row>
    <row r="554" customFormat="false" ht="15.75" hidden="false" customHeight="false" outlineLevel="0" collapsed="false">
      <c r="A554" s="30"/>
      <c r="B554" s="30"/>
    </row>
    <row r="555" customFormat="false" ht="15.75" hidden="false" customHeight="false" outlineLevel="0" collapsed="false">
      <c r="A555" s="30"/>
      <c r="B555" s="30"/>
    </row>
    <row r="556" customFormat="false" ht="15.75" hidden="false" customHeight="false" outlineLevel="0" collapsed="false">
      <c r="A556" s="30"/>
      <c r="B556" s="30"/>
    </row>
    <row r="557" customFormat="false" ht="15.75" hidden="false" customHeight="false" outlineLevel="0" collapsed="false">
      <c r="A557" s="30"/>
      <c r="B557" s="30"/>
    </row>
    <row r="558" customFormat="false" ht="15.75" hidden="false" customHeight="false" outlineLevel="0" collapsed="false">
      <c r="A558" s="30"/>
      <c r="B558" s="30"/>
    </row>
    <row r="559" customFormat="false" ht="15.75" hidden="false" customHeight="false" outlineLevel="0" collapsed="false">
      <c r="A559" s="30"/>
      <c r="B559" s="30"/>
    </row>
    <row r="560" customFormat="false" ht="15.75" hidden="false" customHeight="false" outlineLevel="0" collapsed="false">
      <c r="A560" s="30"/>
      <c r="B560" s="30"/>
    </row>
    <row r="561" customFormat="false" ht="15.75" hidden="false" customHeight="false" outlineLevel="0" collapsed="false">
      <c r="A561" s="30"/>
      <c r="B561" s="30"/>
    </row>
    <row r="562" customFormat="false" ht="15.75" hidden="false" customHeight="false" outlineLevel="0" collapsed="false">
      <c r="A562" s="30"/>
      <c r="B562" s="30"/>
    </row>
    <row r="563" customFormat="false" ht="15.75" hidden="false" customHeight="false" outlineLevel="0" collapsed="false">
      <c r="A563" s="30"/>
      <c r="B563" s="30"/>
    </row>
    <row r="564" customFormat="false" ht="15.75" hidden="false" customHeight="false" outlineLevel="0" collapsed="false">
      <c r="A564" s="30"/>
      <c r="B564" s="30"/>
    </row>
    <row r="565" customFormat="false" ht="15.75" hidden="false" customHeight="false" outlineLevel="0" collapsed="false">
      <c r="A565" s="30"/>
      <c r="B565" s="30"/>
    </row>
    <row r="566" customFormat="false" ht="15.75" hidden="false" customHeight="false" outlineLevel="0" collapsed="false">
      <c r="A566" s="30"/>
      <c r="B566" s="30"/>
    </row>
    <row r="567" customFormat="false" ht="15.75" hidden="false" customHeight="false" outlineLevel="0" collapsed="false">
      <c r="A567" s="30"/>
      <c r="B567" s="30"/>
    </row>
    <row r="568" customFormat="false" ht="15.75" hidden="false" customHeight="false" outlineLevel="0" collapsed="false">
      <c r="A568" s="30"/>
      <c r="B568" s="30"/>
    </row>
    <row r="569" customFormat="false" ht="15.75" hidden="false" customHeight="false" outlineLevel="0" collapsed="false">
      <c r="A569" s="30"/>
      <c r="B569" s="30"/>
    </row>
    <row r="570" customFormat="false" ht="15.75" hidden="false" customHeight="false" outlineLevel="0" collapsed="false">
      <c r="A570" s="30"/>
      <c r="B570" s="30"/>
    </row>
    <row r="571" customFormat="false" ht="15.75" hidden="false" customHeight="false" outlineLevel="0" collapsed="false">
      <c r="A571" s="30"/>
      <c r="B571" s="30"/>
    </row>
    <row r="572" customFormat="false" ht="15.75" hidden="false" customHeight="false" outlineLevel="0" collapsed="false">
      <c r="A572" s="30"/>
      <c r="B572" s="30"/>
    </row>
    <row r="573" customFormat="false" ht="15.75" hidden="false" customHeight="false" outlineLevel="0" collapsed="false">
      <c r="A573" s="30"/>
      <c r="B573" s="30"/>
    </row>
    <row r="574" customFormat="false" ht="15.75" hidden="false" customHeight="false" outlineLevel="0" collapsed="false">
      <c r="A574" s="30"/>
      <c r="B574" s="30"/>
    </row>
    <row r="575" customFormat="false" ht="15.75" hidden="false" customHeight="false" outlineLevel="0" collapsed="false">
      <c r="A575" s="30"/>
      <c r="B575" s="30"/>
    </row>
    <row r="576" customFormat="false" ht="15.75" hidden="false" customHeight="false" outlineLevel="0" collapsed="false">
      <c r="A576" s="30"/>
      <c r="B576" s="30"/>
    </row>
    <row r="577" customFormat="false" ht="15.75" hidden="false" customHeight="false" outlineLevel="0" collapsed="false">
      <c r="A577" s="30"/>
      <c r="B577" s="30"/>
    </row>
    <row r="578" customFormat="false" ht="15.75" hidden="false" customHeight="false" outlineLevel="0" collapsed="false">
      <c r="A578" s="30"/>
      <c r="B578" s="30"/>
    </row>
    <row r="579" customFormat="false" ht="15.75" hidden="false" customHeight="false" outlineLevel="0" collapsed="false">
      <c r="A579" s="30"/>
      <c r="B579" s="30"/>
    </row>
    <row r="580" customFormat="false" ht="15.75" hidden="false" customHeight="false" outlineLevel="0" collapsed="false">
      <c r="A580" s="30"/>
      <c r="B580" s="30"/>
    </row>
    <row r="581" customFormat="false" ht="15.75" hidden="false" customHeight="false" outlineLevel="0" collapsed="false">
      <c r="A581" s="30"/>
      <c r="B581" s="30"/>
    </row>
    <row r="582" customFormat="false" ht="15.75" hidden="false" customHeight="false" outlineLevel="0" collapsed="false">
      <c r="A582" s="30"/>
      <c r="B582" s="30"/>
    </row>
    <row r="583" customFormat="false" ht="15.75" hidden="false" customHeight="false" outlineLevel="0" collapsed="false">
      <c r="A583" s="30"/>
      <c r="B583" s="30"/>
    </row>
    <row r="584" customFormat="false" ht="15.75" hidden="false" customHeight="false" outlineLevel="0" collapsed="false">
      <c r="A584" s="30"/>
      <c r="B584" s="30"/>
    </row>
    <row r="585" customFormat="false" ht="15.75" hidden="false" customHeight="false" outlineLevel="0" collapsed="false">
      <c r="A585" s="30"/>
      <c r="B585" s="30"/>
    </row>
    <row r="586" customFormat="false" ht="15.75" hidden="false" customHeight="false" outlineLevel="0" collapsed="false">
      <c r="A586" s="30"/>
      <c r="B586" s="30"/>
    </row>
    <row r="587" customFormat="false" ht="15.75" hidden="false" customHeight="false" outlineLevel="0" collapsed="false">
      <c r="A587" s="30"/>
      <c r="B587" s="30"/>
    </row>
    <row r="588" customFormat="false" ht="15.75" hidden="false" customHeight="false" outlineLevel="0" collapsed="false">
      <c r="A588" s="30"/>
      <c r="B588" s="30"/>
    </row>
    <row r="589" customFormat="false" ht="15.75" hidden="false" customHeight="false" outlineLevel="0" collapsed="false">
      <c r="A589" s="30"/>
      <c r="B589" s="30"/>
    </row>
    <row r="590" customFormat="false" ht="15.75" hidden="false" customHeight="false" outlineLevel="0" collapsed="false">
      <c r="A590" s="30"/>
      <c r="B590" s="30"/>
    </row>
    <row r="591" customFormat="false" ht="15.75" hidden="false" customHeight="false" outlineLevel="0" collapsed="false">
      <c r="A591" s="30"/>
      <c r="B591" s="30"/>
    </row>
    <row r="592" customFormat="false" ht="15.75" hidden="false" customHeight="false" outlineLevel="0" collapsed="false">
      <c r="A592" s="30"/>
      <c r="B592" s="30"/>
    </row>
    <row r="593" customFormat="false" ht="15.75" hidden="false" customHeight="false" outlineLevel="0" collapsed="false">
      <c r="A593" s="30"/>
      <c r="B593" s="30"/>
    </row>
    <row r="594" customFormat="false" ht="15.75" hidden="false" customHeight="false" outlineLevel="0" collapsed="false">
      <c r="A594" s="30"/>
      <c r="B594" s="30"/>
    </row>
    <row r="595" customFormat="false" ht="15.75" hidden="false" customHeight="false" outlineLevel="0" collapsed="false">
      <c r="A595" s="30"/>
      <c r="B595" s="30"/>
    </row>
    <row r="596" customFormat="false" ht="15.75" hidden="false" customHeight="false" outlineLevel="0" collapsed="false">
      <c r="A596" s="30"/>
      <c r="B596" s="30"/>
    </row>
    <row r="597" customFormat="false" ht="15.75" hidden="false" customHeight="false" outlineLevel="0" collapsed="false">
      <c r="A597" s="30"/>
      <c r="B597" s="30"/>
    </row>
    <row r="598" customFormat="false" ht="15.75" hidden="false" customHeight="false" outlineLevel="0" collapsed="false">
      <c r="A598" s="30"/>
      <c r="B598" s="30"/>
    </row>
    <row r="599" customFormat="false" ht="15.75" hidden="false" customHeight="false" outlineLevel="0" collapsed="false">
      <c r="A599" s="30"/>
      <c r="B599" s="30"/>
    </row>
    <row r="600" customFormat="false" ht="15.75" hidden="false" customHeight="false" outlineLevel="0" collapsed="false">
      <c r="A600" s="30"/>
      <c r="B600" s="30"/>
    </row>
    <row r="601" customFormat="false" ht="15.75" hidden="false" customHeight="false" outlineLevel="0" collapsed="false">
      <c r="A601" s="30"/>
      <c r="B601" s="30"/>
    </row>
    <row r="602" customFormat="false" ht="15.75" hidden="false" customHeight="false" outlineLevel="0" collapsed="false">
      <c r="A602" s="30"/>
      <c r="B602" s="30"/>
    </row>
    <row r="603" customFormat="false" ht="15.75" hidden="false" customHeight="false" outlineLevel="0" collapsed="false">
      <c r="A603" s="30"/>
      <c r="B603" s="30"/>
    </row>
    <row r="604" customFormat="false" ht="15.75" hidden="false" customHeight="false" outlineLevel="0" collapsed="false">
      <c r="A604" s="30"/>
      <c r="B604" s="30"/>
    </row>
    <row r="605" customFormat="false" ht="15.75" hidden="false" customHeight="false" outlineLevel="0" collapsed="false">
      <c r="A605" s="30"/>
      <c r="B605" s="30"/>
    </row>
    <row r="606" customFormat="false" ht="15.75" hidden="false" customHeight="false" outlineLevel="0" collapsed="false">
      <c r="A606" s="30"/>
      <c r="B606" s="30"/>
    </row>
    <row r="607" customFormat="false" ht="15.75" hidden="false" customHeight="false" outlineLevel="0" collapsed="false">
      <c r="A607" s="30"/>
      <c r="B607" s="30"/>
    </row>
    <row r="608" customFormat="false" ht="15.75" hidden="false" customHeight="false" outlineLevel="0" collapsed="false">
      <c r="A608" s="30"/>
      <c r="B608" s="30"/>
    </row>
    <row r="609" customFormat="false" ht="15.75" hidden="false" customHeight="false" outlineLevel="0" collapsed="false">
      <c r="A609" s="30"/>
      <c r="B609" s="30"/>
    </row>
    <row r="610" customFormat="false" ht="15.75" hidden="false" customHeight="false" outlineLevel="0" collapsed="false">
      <c r="A610" s="30"/>
      <c r="B610" s="30"/>
    </row>
    <row r="611" customFormat="false" ht="15.75" hidden="false" customHeight="false" outlineLevel="0" collapsed="false">
      <c r="A611" s="30"/>
      <c r="B611" s="30"/>
    </row>
    <row r="612" customFormat="false" ht="15.75" hidden="false" customHeight="false" outlineLevel="0" collapsed="false">
      <c r="A612" s="30"/>
      <c r="B612" s="30"/>
    </row>
    <row r="613" customFormat="false" ht="15.75" hidden="false" customHeight="false" outlineLevel="0" collapsed="false">
      <c r="A613" s="30"/>
      <c r="B613" s="30"/>
    </row>
    <row r="614" customFormat="false" ht="15.75" hidden="false" customHeight="false" outlineLevel="0" collapsed="false">
      <c r="A614" s="30"/>
      <c r="B614" s="30"/>
    </row>
    <row r="615" customFormat="false" ht="15.75" hidden="false" customHeight="false" outlineLevel="0" collapsed="false">
      <c r="A615" s="30"/>
      <c r="B615" s="30"/>
    </row>
    <row r="616" customFormat="false" ht="15.75" hidden="false" customHeight="false" outlineLevel="0" collapsed="false">
      <c r="A616" s="30"/>
      <c r="B616" s="30"/>
    </row>
    <row r="617" customFormat="false" ht="15.75" hidden="false" customHeight="false" outlineLevel="0" collapsed="false">
      <c r="A617" s="30"/>
      <c r="B617" s="30"/>
    </row>
    <row r="618" customFormat="false" ht="15.75" hidden="false" customHeight="false" outlineLevel="0" collapsed="false">
      <c r="A618" s="30"/>
      <c r="B618" s="30"/>
    </row>
    <row r="619" customFormat="false" ht="15.75" hidden="false" customHeight="false" outlineLevel="0" collapsed="false">
      <c r="A619" s="30"/>
      <c r="B619" s="30"/>
    </row>
    <row r="620" customFormat="false" ht="15.75" hidden="false" customHeight="false" outlineLevel="0" collapsed="false">
      <c r="A620" s="30"/>
      <c r="B620" s="30"/>
    </row>
    <row r="621" customFormat="false" ht="15.75" hidden="false" customHeight="false" outlineLevel="0" collapsed="false">
      <c r="A621" s="30"/>
      <c r="B621" s="30"/>
    </row>
    <row r="622" customFormat="false" ht="15.75" hidden="false" customHeight="false" outlineLevel="0" collapsed="false">
      <c r="A622" s="30"/>
      <c r="B622" s="30"/>
    </row>
    <row r="623" customFormat="false" ht="15.75" hidden="false" customHeight="false" outlineLevel="0" collapsed="false">
      <c r="A623" s="30"/>
      <c r="B623" s="30"/>
    </row>
    <row r="624" customFormat="false" ht="15.75" hidden="false" customHeight="false" outlineLevel="0" collapsed="false">
      <c r="A624" s="30"/>
      <c r="B624" s="30"/>
    </row>
    <row r="625" customFormat="false" ht="15.75" hidden="false" customHeight="false" outlineLevel="0" collapsed="false">
      <c r="A625" s="30"/>
      <c r="B625" s="30"/>
    </row>
    <row r="626" customFormat="false" ht="15.75" hidden="false" customHeight="false" outlineLevel="0" collapsed="false">
      <c r="A626" s="30"/>
      <c r="B626" s="30"/>
    </row>
    <row r="627" customFormat="false" ht="15.75" hidden="false" customHeight="false" outlineLevel="0" collapsed="false">
      <c r="A627" s="30"/>
      <c r="B627" s="30"/>
    </row>
    <row r="628" customFormat="false" ht="15.75" hidden="false" customHeight="false" outlineLevel="0" collapsed="false">
      <c r="A628" s="30"/>
      <c r="B628" s="30"/>
    </row>
    <row r="629" customFormat="false" ht="15.75" hidden="false" customHeight="false" outlineLevel="0" collapsed="false">
      <c r="A629" s="30"/>
      <c r="B629" s="30"/>
    </row>
    <row r="630" customFormat="false" ht="15.75" hidden="false" customHeight="false" outlineLevel="0" collapsed="false">
      <c r="A630" s="30"/>
      <c r="B630" s="30"/>
    </row>
    <row r="631" customFormat="false" ht="15.75" hidden="false" customHeight="false" outlineLevel="0" collapsed="false">
      <c r="A631" s="30"/>
      <c r="B631" s="30"/>
    </row>
    <row r="632" customFormat="false" ht="15.75" hidden="false" customHeight="false" outlineLevel="0" collapsed="false">
      <c r="A632" s="30"/>
      <c r="B632" s="30"/>
    </row>
    <row r="633" customFormat="false" ht="15.75" hidden="false" customHeight="false" outlineLevel="0" collapsed="false">
      <c r="A633" s="30"/>
      <c r="B633" s="30"/>
    </row>
    <row r="634" customFormat="false" ht="15.75" hidden="false" customHeight="false" outlineLevel="0" collapsed="false">
      <c r="A634" s="30"/>
      <c r="B634" s="30"/>
    </row>
    <row r="635" customFormat="false" ht="15.75" hidden="false" customHeight="false" outlineLevel="0" collapsed="false">
      <c r="A635" s="30"/>
      <c r="B635" s="30"/>
    </row>
    <row r="636" customFormat="false" ht="15.75" hidden="false" customHeight="false" outlineLevel="0" collapsed="false">
      <c r="A636" s="30"/>
      <c r="B636" s="30"/>
    </row>
    <row r="637" customFormat="false" ht="15.75" hidden="false" customHeight="false" outlineLevel="0" collapsed="false">
      <c r="A637" s="30"/>
      <c r="B637" s="30"/>
    </row>
    <row r="638" customFormat="false" ht="15.75" hidden="false" customHeight="false" outlineLevel="0" collapsed="false">
      <c r="A638" s="30"/>
      <c r="B638" s="30"/>
    </row>
    <row r="639" customFormat="false" ht="15.75" hidden="false" customHeight="false" outlineLevel="0" collapsed="false">
      <c r="A639" s="30"/>
      <c r="B639" s="30"/>
    </row>
    <row r="640" customFormat="false" ht="15.75" hidden="false" customHeight="false" outlineLevel="0" collapsed="false">
      <c r="A640" s="30"/>
      <c r="B640" s="30"/>
    </row>
    <row r="641" customFormat="false" ht="15.75" hidden="false" customHeight="false" outlineLevel="0" collapsed="false">
      <c r="A641" s="30"/>
      <c r="B641" s="30"/>
    </row>
    <row r="642" customFormat="false" ht="15.75" hidden="false" customHeight="false" outlineLevel="0" collapsed="false">
      <c r="A642" s="30"/>
      <c r="B642" s="30"/>
    </row>
    <row r="643" customFormat="false" ht="15.75" hidden="false" customHeight="false" outlineLevel="0" collapsed="false">
      <c r="A643" s="30"/>
      <c r="B643" s="30"/>
    </row>
    <row r="644" customFormat="false" ht="15.75" hidden="false" customHeight="false" outlineLevel="0" collapsed="false">
      <c r="A644" s="30"/>
      <c r="B644" s="30"/>
    </row>
    <row r="645" customFormat="false" ht="15.75" hidden="false" customHeight="false" outlineLevel="0" collapsed="false">
      <c r="A645" s="30"/>
      <c r="B645" s="30"/>
    </row>
    <row r="646" customFormat="false" ht="15.75" hidden="false" customHeight="false" outlineLevel="0" collapsed="false">
      <c r="A646" s="30"/>
      <c r="B646" s="30"/>
    </row>
    <row r="647" customFormat="false" ht="15.75" hidden="false" customHeight="false" outlineLevel="0" collapsed="false">
      <c r="A647" s="30"/>
      <c r="B647" s="30"/>
    </row>
    <row r="648" customFormat="false" ht="15.75" hidden="false" customHeight="false" outlineLevel="0" collapsed="false">
      <c r="A648" s="30"/>
      <c r="B648" s="30"/>
    </row>
    <row r="649" customFormat="false" ht="15.75" hidden="false" customHeight="false" outlineLevel="0" collapsed="false">
      <c r="A649" s="30"/>
      <c r="B649" s="30"/>
    </row>
    <row r="650" customFormat="false" ht="15.75" hidden="false" customHeight="false" outlineLevel="0" collapsed="false">
      <c r="A650" s="30"/>
      <c r="B650" s="30"/>
    </row>
    <row r="651" customFormat="false" ht="15.75" hidden="false" customHeight="false" outlineLevel="0" collapsed="false">
      <c r="A651" s="30"/>
      <c r="B651" s="30"/>
    </row>
    <row r="652" customFormat="false" ht="15.75" hidden="false" customHeight="false" outlineLevel="0" collapsed="false">
      <c r="A652" s="30"/>
      <c r="B652" s="30"/>
    </row>
    <row r="653" customFormat="false" ht="15.75" hidden="false" customHeight="false" outlineLevel="0" collapsed="false">
      <c r="A653" s="30"/>
      <c r="B653" s="30"/>
    </row>
    <row r="654" customFormat="false" ht="15.75" hidden="false" customHeight="false" outlineLevel="0" collapsed="false">
      <c r="A654" s="30"/>
      <c r="B654" s="30"/>
    </row>
    <row r="655" customFormat="false" ht="15.75" hidden="false" customHeight="false" outlineLevel="0" collapsed="false">
      <c r="A655" s="30"/>
      <c r="B655" s="30"/>
    </row>
    <row r="656" customFormat="false" ht="15.75" hidden="false" customHeight="false" outlineLevel="0" collapsed="false">
      <c r="A656" s="30"/>
      <c r="B656" s="30"/>
    </row>
    <row r="657" customFormat="false" ht="15.75" hidden="false" customHeight="false" outlineLevel="0" collapsed="false">
      <c r="A657" s="30"/>
      <c r="B657" s="30"/>
    </row>
    <row r="658" customFormat="false" ht="15.75" hidden="false" customHeight="false" outlineLevel="0" collapsed="false">
      <c r="A658" s="30"/>
      <c r="B658" s="30"/>
    </row>
    <row r="659" customFormat="false" ht="15.75" hidden="false" customHeight="false" outlineLevel="0" collapsed="false">
      <c r="A659" s="30"/>
      <c r="B659" s="30"/>
    </row>
    <row r="660" customFormat="false" ht="15.75" hidden="false" customHeight="false" outlineLevel="0" collapsed="false">
      <c r="A660" s="30"/>
      <c r="B660" s="30"/>
    </row>
    <row r="661" customFormat="false" ht="15.75" hidden="false" customHeight="false" outlineLevel="0" collapsed="false">
      <c r="A661" s="30"/>
      <c r="B661" s="30"/>
    </row>
    <row r="662" customFormat="false" ht="15.75" hidden="false" customHeight="false" outlineLevel="0" collapsed="false">
      <c r="A662" s="30"/>
      <c r="B662" s="30"/>
    </row>
    <row r="663" customFormat="false" ht="15.75" hidden="false" customHeight="false" outlineLevel="0" collapsed="false">
      <c r="A663" s="30"/>
      <c r="B663" s="30"/>
    </row>
    <row r="664" customFormat="false" ht="15.75" hidden="false" customHeight="false" outlineLevel="0" collapsed="false">
      <c r="A664" s="30"/>
      <c r="B664" s="30"/>
    </row>
    <row r="665" customFormat="false" ht="15.75" hidden="false" customHeight="false" outlineLevel="0" collapsed="false">
      <c r="A665" s="30"/>
      <c r="B665" s="30"/>
    </row>
    <row r="666" customFormat="false" ht="15.75" hidden="false" customHeight="false" outlineLevel="0" collapsed="false">
      <c r="A666" s="30"/>
      <c r="B666" s="30"/>
    </row>
    <row r="667" customFormat="false" ht="15.75" hidden="false" customHeight="false" outlineLevel="0" collapsed="false">
      <c r="A667" s="30"/>
      <c r="B667" s="30"/>
    </row>
    <row r="668" customFormat="false" ht="15.75" hidden="false" customHeight="false" outlineLevel="0" collapsed="false">
      <c r="A668" s="30"/>
      <c r="B668" s="30"/>
    </row>
    <row r="669" customFormat="false" ht="15.75" hidden="false" customHeight="false" outlineLevel="0" collapsed="false">
      <c r="A669" s="30"/>
      <c r="B669" s="30"/>
    </row>
    <row r="670" customFormat="false" ht="15.75" hidden="false" customHeight="false" outlineLevel="0" collapsed="false">
      <c r="A670" s="30"/>
      <c r="B670" s="30"/>
    </row>
    <row r="671" customFormat="false" ht="15.75" hidden="false" customHeight="false" outlineLevel="0" collapsed="false">
      <c r="A671" s="30"/>
      <c r="B671" s="30"/>
    </row>
    <row r="672" customFormat="false" ht="15.75" hidden="false" customHeight="false" outlineLevel="0" collapsed="false">
      <c r="A672" s="30"/>
      <c r="B672" s="30"/>
    </row>
    <row r="673" customFormat="false" ht="15.75" hidden="false" customHeight="false" outlineLevel="0" collapsed="false">
      <c r="A673" s="30"/>
      <c r="B673" s="30"/>
    </row>
    <row r="674" customFormat="false" ht="15.75" hidden="false" customHeight="false" outlineLevel="0" collapsed="false">
      <c r="A674" s="30"/>
      <c r="B674" s="30"/>
    </row>
    <row r="675" customFormat="false" ht="15.75" hidden="false" customHeight="false" outlineLevel="0" collapsed="false">
      <c r="A675" s="30"/>
      <c r="B675" s="30"/>
    </row>
    <row r="676" customFormat="false" ht="15.75" hidden="false" customHeight="false" outlineLevel="0" collapsed="false">
      <c r="A676" s="30"/>
      <c r="B676" s="30"/>
    </row>
    <row r="677" customFormat="false" ht="15.75" hidden="false" customHeight="false" outlineLevel="0" collapsed="false">
      <c r="A677" s="30"/>
      <c r="B677" s="30"/>
    </row>
    <row r="678" customFormat="false" ht="15.75" hidden="false" customHeight="false" outlineLevel="0" collapsed="false">
      <c r="A678" s="30"/>
      <c r="B678" s="30"/>
    </row>
    <row r="679" customFormat="false" ht="15.75" hidden="false" customHeight="false" outlineLevel="0" collapsed="false">
      <c r="A679" s="30"/>
      <c r="B679" s="30"/>
    </row>
    <row r="680" customFormat="false" ht="15.75" hidden="false" customHeight="false" outlineLevel="0" collapsed="false">
      <c r="A680" s="30"/>
      <c r="B680" s="30"/>
    </row>
    <row r="681" customFormat="false" ht="15.75" hidden="false" customHeight="false" outlineLevel="0" collapsed="false">
      <c r="A681" s="30"/>
      <c r="B681" s="30"/>
    </row>
    <row r="682" customFormat="false" ht="15.75" hidden="false" customHeight="false" outlineLevel="0" collapsed="false">
      <c r="A682" s="30"/>
      <c r="B682" s="30"/>
    </row>
    <row r="683" customFormat="false" ht="15.75" hidden="false" customHeight="false" outlineLevel="0" collapsed="false">
      <c r="A683" s="30"/>
      <c r="B683" s="30"/>
    </row>
    <row r="684" customFormat="false" ht="15.75" hidden="false" customHeight="false" outlineLevel="0" collapsed="false">
      <c r="A684" s="30"/>
      <c r="B684" s="30"/>
    </row>
    <row r="685" customFormat="false" ht="15.75" hidden="false" customHeight="false" outlineLevel="0" collapsed="false">
      <c r="A685" s="30"/>
      <c r="B685" s="30"/>
    </row>
    <row r="686" customFormat="false" ht="15.75" hidden="false" customHeight="false" outlineLevel="0" collapsed="false">
      <c r="A686" s="30"/>
      <c r="B686" s="30"/>
    </row>
    <row r="687" customFormat="false" ht="15.75" hidden="false" customHeight="false" outlineLevel="0" collapsed="false">
      <c r="A687" s="30"/>
      <c r="B687" s="30"/>
    </row>
    <row r="688" customFormat="false" ht="15.75" hidden="false" customHeight="false" outlineLevel="0" collapsed="false">
      <c r="A688" s="30"/>
      <c r="B688" s="30"/>
    </row>
    <row r="689" customFormat="false" ht="15.75" hidden="false" customHeight="false" outlineLevel="0" collapsed="false">
      <c r="A689" s="30"/>
      <c r="B689" s="30"/>
    </row>
    <row r="690" customFormat="false" ht="15.75" hidden="false" customHeight="false" outlineLevel="0" collapsed="false">
      <c r="A690" s="30"/>
      <c r="B690" s="30"/>
    </row>
    <row r="691" customFormat="false" ht="15.75" hidden="false" customHeight="false" outlineLevel="0" collapsed="false">
      <c r="A691" s="30"/>
      <c r="B691" s="30"/>
    </row>
    <row r="692" customFormat="false" ht="15.75" hidden="false" customHeight="false" outlineLevel="0" collapsed="false">
      <c r="A692" s="30"/>
      <c r="B692" s="30"/>
    </row>
    <row r="693" customFormat="false" ht="15.75" hidden="false" customHeight="false" outlineLevel="0" collapsed="false">
      <c r="A693" s="30"/>
      <c r="B693" s="30"/>
    </row>
    <row r="694" customFormat="false" ht="15.75" hidden="false" customHeight="false" outlineLevel="0" collapsed="false">
      <c r="A694" s="30"/>
      <c r="B694" s="30"/>
    </row>
    <row r="695" customFormat="false" ht="15.75" hidden="false" customHeight="false" outlineLevel="0" collapsed="false">
      <c r="A695" s="30"/>
      <c r="B695" s="30"/>
    </row>
    <row r="696" customFormat="false" ht="15.75" hidden="false" customHeight="false" outlineLevel="0" collapsed="false">
      <c r="A696" s="30"/>
      <c r="B696" s="30"/>
    </row>
    <row r="697" customFormat="false" ht="15.75" hidden="false" customHeight="false" outlineLevel="0" collapsed="false">
      <c r="A697" s="30"/>
      <c r="B697" s="30"/>
    </row>
    <row r="698" customFormat="false" ht="15.75" hidden="false" customHeight="false" outlineLevel="0" collapsed="false">
      <c r="A698" s="30"/>
      <c r="B698" s="30"/>
    </row>
    <row r="699" customFormat="false" ht="15.75" hidden="false" customHeight="false" outlineLevel="0" collapsed="false">
      <c r="A699" s="30"/>
      <c r="B699" s="30"/>
    </row>
    <row r="700" customFormat="false" ht="15.75" hidden="false" customHeight="false" outlineLevel="0" collapsed="false">
      <c r="A700" s="30"/>
      <c r="B700" s="30"/>
    </row>
    <row r="701" customFormat="false" ht="15.75" hidden="false" customHeight="false" outlineLevel="0" collapsed="false">
      <c r="A701" s="30"/>
      <c r="B701" s="30"/>
    </row>
    <row r="702" customFormat="false" ht="15.75" hidden="false" customHeight="false" outlineLevel="0" collapsed="false">
      <c r="A702" s="30"/>
      <c r="B702" s="30"/>
    </row>
    <row r="703" customFormat="false" ht="15.75" hidden="false" customHeight="false" outlineLevel="0" collapsed="false">
      <c r="A703" s="30"/>
      <c r="B703" s="30"/>
    </row>
    <row r="704" customFormat="false" ht="15.75" hidden="false" customHeight="false" outlineLevel="0" collapsed="false">
      <c r="A704" s="30"/>
      <c r="B704" s="30"/>
    </row>
    <row r="705" customFormat="false" ht="15.75" hidden="false" customHeight="false" outlineLevel="0" collapsed="false">
      <c r="A705" s="30"/>
      <c r="B705" s="30"/>
    </row>
    <row r="706" customFormat="false" ht="15.75" hidden="false" customHeight="false" outlineLevel="0" collapsed="false">
      <c r="A706" s="30"/>
      <c r="B706" s="30"/>
    </row>
    <row r="707" customFormat="false" ht="15.75" hidden="false" customHeight="false" outlineLevel="0" collapsed="false">
      <c r="A707" s="30"/>
      <c r="B707" s="30"/>
    </row>
    <row r="708" customFormat="false" ht="15.75" hidden="false" customHeight="false" outlineLevel="0" collapsed="false">
      <c r="A708" s="30"/>
      <c r="B708" s="30"/>
    </row>
    <row r="709" customFormat="false" ht="15.75" hidden="false" customHeight="false" outlineLevel="0" collapsed="false">
      <c r="A709" s="30"/>
      <c r="B709" s="30"/>
    </row>
    <row r="710" customFormat="false" ht="15.75" hidden="false" customHeight="false" outlineLevel="0" collapsed="false">
      <c r="A710" s="30"/>
      <c r="B710" s="30"/>
    </row>
    <row r="711" customFormat="false" ht="15.75" hidden="false" customHeight="false" outlineLevel="0" collapsed="false">
      <c r="A711" s="30"/>
      <c r="B711" s="30"/>
    </row>
    <row r="712" customFormat="false" ht="15.75" hidden="false" customHeight="false" outlineLevel="0" collapsed="false">
      <c r="A712" s="30"/>
      <c r="B712" s="30"/>
    </row>
    <row r="713" customFormat="false" ht="15.75" hidden="false" customHeight="false" outlineLevel="0" collapsed="false">
      <c r="A713" s="30"/>
      <c r="B713" s="30"/>
    </row>
    <row r="714" customFormat="false" ht="15.75" hidden="false" customHeight="false" outlineLevel="0" collapsed="false">
      <c r="A714" s="30"/>
      <c r="B714" s="30"/>
    </row>
    <row r="715" customFormat="false" ht="15.75" hidden="false" customHeight="false" outlineLevel="0" collapsed="false">
      <c r="A715" s="30"/>
      <c r="B715" s="30"/>
    </row>
    <row r="716" customFormat="false" ht="15.75" hidden="false" customHeight="false" outlineLevel="0" collapsed="false">
      <c r="A716" s="30"/>
      <c r="B716" s="30"/>
    </row>
    <row r="717" customFormat="false" ht="15.75" hidden="false" customHeight="false" outlineLevel="0" collapsed="false">
      <c r="A717" s="30"/>
      <c r="B717" s="30"/>
    </row>
    <row r="718" customFormat="false" ht="15.75" hidden="false" customHeight="false" outlineLevel="0" collapsed="false">
      <c r="A718" s="30"/>
      <c r="B718" s="30"/>
    </row>
    <row r="719" customFormat="false" ht="15.75" hidden="false" customHeight="false" outlineLevel="0" collapsed="false">
      <c r="A719" s="30"/>
      <c r="B719" s="30"/>
    </row>
    <row r="720" customFormat="false" ht="15.75" hidden="false" customHeight="false" outlineLevel="0" collapsed="false">
      <c r="A720" s="30"/>
      <c r="B720" s="30"/>
    </row>
    <row r="721" customFormat="false" ht="15.75" hidden="false" customHeight="false" outlineLevel="0" collapsed="false">
      <c r="A721" s="30"/>
      <c r="B721" s="30"/>
    </row>
    <row r="722" customFormat="false" ht="15.75" hidden="false" customHeight="false" outlineLevel="0" collapsed="false">
      <c r="A722" s="30"/>
      <c r="B722" s="30"/>
    </row>
    <row r="723" customFormat="false" ht="15.75" hidden="false" customHeight="false" outlineLevel="0" collapsed="false">
      <c r="A723" s="30"/>
      <c r="B723" s="30"/>
    </row>
    <row r="724" customFormat="false" ht="15.75" hidden="false" customHeight="false" outlineLevel="0" collapsed="false">
      <c r="A724" s="30"/>
      <c r="B724" s="30"/>
    </row>
    <row r="725" customFormat="false" ht="15.75" hidden="false" customHeight="false" outlineLevel="0" collapsed="false">
      <c r="A725" s="30"/>
      <c r="B725" s="30"/>
    </row>
    <row r="726" customFormat="false" ht="15.75" hidden="false" customHeight="false" outlineLevel="0" collapsed="false">
      <c r="A726" s="30"/>
      <c r="B726" s="30"/>
    </row>
    <row r="727" customFormat="false" ht="15.75" hidden="false" customHeight="false" outlineLevel="0" collapsed="false">
      <c r="A727" s="30"/>
      <c r="B727" s="30"/>
    </row>
    <row r="728" customFormat="false" ht="15.75" hidden="false" customHeight="false" outlineLevel="0" collapsed="false">
      <c r="A728" s="30"/>
      <c r="B728" s="30"/>
    </row>
    <row r="729" customFormat="false" ht="15.75" hidden="false" customHeight="false" outlineLevel="0" collapsed="false">
      <c r="A729" s="30"/>
      <c r="B729" s="30"/>
    </row>
    <row r="730" customFormat="false" ht="15.75" hidden="false" customHeight="false" outlineLevel="0" collapsed="false">
      <c r="A730" s="30"/>
      <c r="B730" s="30"/>
    </row>
    <row r="731" customFormat="false" ht="15.75" hidden="false" customHeight="false" outlineLevel="0" collapsed="false">
      <c r="A731" s="30"/>
      <c r="B731" s="30"/>
    </row>
    <row r="732" customFormat="false" ht="15.75" hidden="false" customHeight="false" outlineLevel="0" collapsed="false">
      <c r="A732" s="30"/>
      <c r="B732" s="30"/>
    </row>
    <row r="733" customFormat="false" ht="15.75" hidden="false" customHeight="false" outlineLevel="0" collapsed="false">
      <c r="A733" s="30"/>
      <c r="B733" s="30"/>
    </row>
    <row r="734" customFormat="false" ht="15.75" hidden="false" customHeight="false" outlineLevel="0" collapsed="false">
      <c r="A734" s="30"/>
      <c r="B734" s="30"/>
    </row>
    <row r="735" customFormat="false" ht="15.75" hidden="false" customHeight="false" outlineLevel="0" collapsed="false">
      <c r="A735" s="30"/>
      <c r="B735" s="30"/>
    </row>
    <row r="736" customFormat="false" ht="15.75" hidden="false" customHeight="false" outlineLevel="0" collapsed="false">
      <c r="A736" s="30"/>
      <c r="B736" s="30"/>
    </row>
    <row r="737" customFormat="false" ht="15.75" hidden="false" customHeight="false" outlineLevel="0" collapsed="false">
      <c r="A737" s="30"/>
      <c r="B737" s="30"/>
    </row>
    <row r="738" customFormat="false" ht="15.75" hidden="false" customHeight="false" outlineLevel="0" collapsed="false">
      <c r="A738" s="30"/>
      <c r="B738" s="30"/>
    </row>
    <row r="739" customFormat="false" ht="15.75" hidden="false" customHeight="false" outlineLevel="0" collapsed="false">
      <c r="A739" s="30"/>
      <c r="B739" s="30"/>
    </row>
    <row r="740" customFormat="false" ht="15.75" hidden="false" customHeight="false" outlineLevel="0" collapsed="false">
      <c r="A740" s="30"/>
      <c r="B740" s="30"/>
    </row>
    <row r="741" customFormat="false" ht="15.75" hidden="false" customHeight="false" outlineLevel="0" collapsed="false">
      <c r="A741" s="30"/>
      <c r="B741" s="30"/>
    </row>
    <row r="742" customFormat="false" ht="15.75" hidden="false" customHeight="false" outlineLevel="0" collapsed="false">
      <c r="A742" s="30"/>
      <c r="B742" s="30"/>
    </row>
    <row r="743" customFormat="false" ht="15.75" hidden="false" customHeight="false" outlineLevel="0" collapsed="false">
      <c r="A743" s="30"/>
      <c r="B743" s="30"/>
    </row>
    <row r="744" customFormat="false" ht="15.75" hidden="false" customHeight="false" outlineLevel="0" collapsed="false">
      <c r="A744" s="30"/>
      <c r="B744" s="30"/>
    </row>
    <row r="745" customFormat="false" ht="15.75" hidden="false" customHeight="false" outlineLevel="0" collapsed="false">
      <c r="A745" s="30"/>
      <c r="B745" s="30"/>
    </row>
    <row r="746" customFormat="false" ht="15.75" hidden="false" customHeight="false" outlineLevel="0" collapsed="false">
      <c r="A746" s="30"/>
      <c r="B746" s="30"/>
    </row>
    <row r="747" customFormat="false" ht="15.75" hidden="false" customHeight="false" outlineLevel="0" collapsed="false">
      <c r="A747" s="30"/>
      <c r="B747" s="30"/>
    </row>
    <row r="748" customFormat="false" ht="15.75" hidden="false" customHeight="false" outlineLevel="0" collapsed="false">
      <c r="A748" s="30"/>
      <c r="B748" s="30"/>
    </row>
    <row r="749" customFormat="false" ht="15.75" hidden="false" customHeight="false" outlineLevel="0" collapsed="false">
      <c r="A749" s="30"/>
      <c r="B749" s="30"/>
    </row>
    <row r="750" customFormat="false" ht="15.75" hidden="false" customHeight="false" outlineLevel="0" collapsed="false">
      <c r="A750" s="30"/>
      <c r="B750" s="30"/>
    </row>
    <row r="751" customFormat="false" ht="15.75" hidden="false" customHeight="false" outlineLevel="0" collapsed="false">
      <c r="A751" s="30"/>
      <c r="B751" s="30"/>
    </row>
    <row r="752" customFormat="false" ht="15.75" hidden="false" customHeight="false" outlineLevel="0" collapsed="false">
      <c r="A752" s="30"/>
      <c r="B752" s="30"/>
    </row>
    <row r="753" customFormat="false" ht="15.75" hidden="false" customHeight="false" outlineLevel="0" collapsed="false">
      <c r="A753" s="30"/>
      <c r="B753" s="30"/>
    </row>
    <row r="754" customFormat="false" ht="15.75" hidden="false" customHeight="false" outlineLevel="0" collapsed="false">
      <c r="A754" s="30"/>
      <c r="B754" s="30"/>
    </row>
    <row r="755" customFormat="false" ht="15.75" hidden="false" customHeight="false" outlineLevel="0" collapsed="false">
      <c r="A755" s="30"/>
      <c r="B755" s="30"/>
    </row>
    <row r="756" customFormat="false" ht="15.75" hidden="false" customHeight="false" outlineLevel="0" collapsed="false">
      <c r="A756" s="30"/>
      <c r="B756" s="30"/>
    </row>
    <row r="757" customFormat="false" ht="15.75" hidden="false" customHeight="false" outlineLevel="0" collapsed="false">
      <c r="A757" s="30"/>
      <c r="B757" s="30"/>
    </row>
    <row r="758" customFormat="false" ht="15.75" hidden="false" customHeight="false" outlineLevel="0" collapsed="false">
      <c r="A758" s="30"/>
      <c r="B758" s="30"/>
    </row>
    <row r="759" customFormat="false" ht="15.75" hidden="false" customHeight="false" outlineLevel="0" collapsed="false">
      <c r="A759" s="30"/>
      <c r="B759" s="30"/>
    </row>
    <row r="760" customFormat="false" ht="15.75" hidden="false" customHeight="false" outlineLevel="0" collapsed="false">
      <c r="A760" s="30"/>
      <c r="B760" s="30"/>
    </row>
    <row r="761" customFormat="false" ht="15.75" hidden="false" customHeight="false" outlineLevel="0" collapsed="false">
      <c r="A761" s="30"/>
      <c r="B761" s="30"/>
    </row>
    <row r="762" customFormat="false" ht="15.75" hidden="false" customHeight="false" outlineLevel="0" collapsed="false">
      <c r="A762" s="30"/>
      <c r="B762" s="30"/>
    </row>
    <row r="763" customFormat="false" ht="15.75" hidden="false" customHeight="false" outlineLevel="0" collapsed="false">
      <c r="A763" s="30"/>
      <c r="B763" s="30"/>
    </row>
    <row r="764" customFormat="false" ht="15.75" hidden="false" customHeight="false" outlineLevel="0" collapsed="false">
      <c r="A764" s="30"/>
      <c r="B764" s="30"/>
    </row>
    <row r="765" customFormat="false" ht="15.75" hidden="false" customHeight="false" outlineLevel="0" collapsed="false">
      <c r="A765" s="30"/>
      <c r="B765" s="30"/>
    </row>
    <row r="766" customFormat="false" ht="15.75" hidden="false" customHeight="false" outlineLevel="0" collapsed="false">
      <c r="A766" s="30"/>
      <c r="B766" s="30"/>
    </row>
    <row r="767" customFormat="false" ht="15.75" hidden="false" customHeight="false" outlineLevel="0" collapsed="false">
      <c r="A767" s="30"/>
      <c r="B767" s="30"/>
    </row>
    <row r="768" customFormat="false" ht="15.75" hidden="false" customHeight="false" outlineLevel="0" collapsed="false">
      <c r="A768" s="30"/>
      <c r="B768" s="30"/>
    </row>
    <row r="769" customFormat="false" ht="15.75" hidden="false" customHeight="false" outlineLevel="0" collapsed="false">
      <c r="A769" s="30"/>
      <c r="B769" s="30"/>
    </row>
    <row r="770" customFormat="false" ht="15.75" hidden="false" customHeight="false" outlineLevel="0" collapsed="false">
      <c r="A770" s="30"/>
      <c r="B770" s="30"/>
    </row>
    <row r="771" customFormat="false" ht="15.75" hidden="false" customHeight="false" outlineLevel="0" collapsed="false">
      <c r="A771" s="30"/>
      <c r="B771" s="30"/>
    </row>
    <row r="772" customFormat="false" ht="15.75" hidden="false" customHeight="false" outlineLevel="0" collapsed="false">
      <c r="A772" s="30"/>
      <c r="B772" s="30"/>
    </row>
    <row r="773" customFormat="false" ht="15.75" hidden="false" customHeight="false" outlineLevel="0" collapsed="false">
      <c r="A773" s="30"/>
      <c r="B773" s="30"/>
    </row>
    <row r="774" customFormat="false" ht="15.75" hidden="false" customHeight="false" outlineLevel="0" collapsed="false">
      <c r="A774" s="30"/>
      <c r="B774" s="30"/>
    </row>
    <row r="775" customFormat="false" ht="15.75" hidden="false" customHeight="false" outlineLevel="0" collapsed="false">
      <c r="A775" s="30"/>
      <c r="B775" s="30"/>
    </row>
    <row r="776" customFormat="false" ht="15.75" hidden="false" customHeight="false" outlineLevel="0" collapsed="false">
      <c r="A776" s="30"/>
      <c r="B776" s="30"/>
    </row>
    <row r="777" customFormat="false" ht="15.75" hidden="false" customHeight="false" outlineLevel="0" collapsed="false">
      <c r="A777" s="30"/>
      <c r="B777" s="30"/>
    </row>
    <row r="778" customFormat="false" ht="15.75" hidden="false" customHeight="false" outlineLevel="0" collapsed="false">
      <c r="A778" s="30"/>
      <c r="B778" s="30"/>
    </row>
    <row r="779" customFormat="false" ht="15.75" hidden="false" customHeight="false" outlineLevel="0" collapsed="false">
      <c r="A779" s="30"/>
      <c r="B779" s="30"/>
    </row>
    <row r="780" customFormat="false" ht="15.75" hidden="false" customHeight="false" outlineLevel="0" collapsed="false">
      <c r="A780" s="30"/>
      <c r="B780" s="30"/>
    </row>
    <row r="781" customFormat="false" ht="15.75" hidden="false" customHeight="false" outlineLevel="0" collapsed="false">
      <c r="A781" s="30"/>
      <c r="B781" s="30"/>
    </row>
    <row r="782" customFormat="false" ht="15.75" hidden="false" customHeight="false" outlineLevel="0" collapsed="false">
      <c r="A782" s="30"/>
      <c r="B782" s="30"/>
    </row>
    <row r="783" customFormat="false" ht="15.75" hidden="false" customHeight="false" outlineLevel="0" collapsed="false">
      <c r="A783" s="30"/>
      <c r="B783" s="30"/>
    </row>
    <row r="784" customFormat="false" ht="15.75" hidden="false" customHeight="false" outlineLevel="0" collapsed="false">
      <c r="A784" s="30"/>
      <c r="B784" s="30"/>
    </row>
    <row r="785" customFormat="false" ht="15.75" hidden="false" customHeight="false" outlineLevel="0" collapsed="false">
      <c r="A785" s="30"/>
      <c r="B785" s="30"/>
    </row>
    <row r="786" customFormat="false" ht="15.75" hidden="false" customHeight="false" outlineLevel="0" collapsed="false">
      <c r="A786" s="30"/>
      <c r="B786" s="30"/>
    </row>
    <row r="787" customFormat="false" ht="15.75" hidden="false" customHeight="false" outlineLevel="0" collapsed="false">
      <c r="A787" s="30"/>
      <c r="B787" s="30"/>
    </row>
    <row r="788" customFormat="false" ht="15.75" hidden="false" customHeight="false" outlineLevel="0" collapsed="false">
      <c r="A788" s="30"/>
      <c r="B788" s="30"/>
    </row>
    <row r="789" customFormat="false" ht="15.75" hidden="false" customHeight="false" outlineLevel="0" collapsed="false">
      <c r="A789" s="30"/>
      <c r="B789" s="30"/>
    </row>
    <row r="790" customFormat="false" ht="15.75" hidden="false" customHeight="false" outlineLevel="0" collapsed="false">
      <c r="A790" s="30"/>
      <c r="B790" s="30"/>
    </row>
    <row r="791" customFormat="false" ht="15.75" hidden="false" customHeight="false" outlineLevel="0" collapsed="false">
      <c r="A791" s="30"/>
      <c r="B791" s="30"/>
    </row>
    <row r="792" customFormat="false" ht="15.75" hidden="false" customHeight="false" outlineLevel="0" collapsed="false">
      <c r="A792" s="30"/>
      <c r="B792" s="30"/>
    </row>
    <row r="793" customFormat="false" ht="15.75" hidden="false" customHeight="false" outlineLevel="0" collapsed="false">
      <c r="A793" s="30"/>
      <c r="B793" s="30"/>
    </row>
    <row r="794" customFormat="false" ht="15.75" hidden="false" customHeight="false" outlineLevel="0" collapsed="false">
      <c r="A794" s="30"/>
      <c r="B794" s="30"/>
    </row>
    <row r="795" customFormat="false" ht="15.75" hidden="false" customHeight="false" outlineLevel="0" collapsed="false">
      <c r="A795" s="30"/>
      <c r="B795" s="30"/>
    </row>
    <row r="796" customFormat="false" ht="15.75" hidden="false" customHeight="false" outlineLevel="0" collapsed="false">
      <c r="A796" s="30"/>
      <c r="B796" s="30"/>
    </row>
    <row r="797" customFormat="false" ht="15.75" hidden="false" customHeight="false" outlineLevel="0" collapsed="false">
      <c r="A797" s="30"/>
      <c r="B797" s="30"/>
    </row>
    <row r="798" customFormat="false" ht="15.75" hidden="false" customHeight="false" outlineLevel="0" collapsed="false">
      <c r="A798" s="30"/>
      <c r="B798" s="30"/>
    </row>
    <row r="799" customFormat="false" ht="15.75" hidden="false" customHeight="false" outlineLevel="0" collapsed="false">
      <c r="A799" s="30"/>
      <c r="B799" s="30"/>
    </row>
    <row r="800" customFormat="false" ht="15.75" hidden="false" customHeight="false" outlineLevel="0" collapsed="false">
      <c r="A800" s="30"/>
      <c r="B800" s="30"/>
    </row>
    <row r="801" customFormat="false" ht="15.75" hidden="false" customHeight="false" outlineLevel="0" collapsed="false">
      <c r="A801" s="30"/>
      <c r="B801" s="30"/>
    </row>
    <row r="802" customFormat="false" ht="15.75" hidden="false" customHeight="false" outlineLevel="0" collapsed="false">
      <c r="A802" s="30"/>
      <c r="B802" s="30"/>
    </row>
    <row r="803" customFormat="false" ht="15.75" hidden="false" customHeight="false" outlineLevel="0" collapsed="false">
      <c r="A803" s="30"/>
      <c r="B803" s="30"/>
    </row>
    <row r="804" customFormat="false" ht="15.75" hidden="false" customHeight="false" outlineLevel="0" collapsed="false">
      <c r="A804" s="30"/>
      <c r="B804" s="30"/>
    </row>
    <row r="805" customFormat="false" ht="15.75" hidden="false" customHeight="false" outlineLevel="0" collapsed="false">
      <c r="A805" s="30"/>
      <c r="B805" s="30"/>
    </row>
    <row r="806" customFormat="false" ht="15.75" hidden="false" customHeight="false" outlineLevel="0" collapsed="false">
      <c r="A806" s="30"/>
      <c r="B806" s="30"/>
    </row>
    <row r="807" customFormat="false" ht="15.75" hidden="false" customHeight="false" outlineLevel="0" collapsed="false">
      <c r="A807" s="30"/>
      <c r="B807" s="30"/>
    </row>
    <row r="808" customFormat="false" ht="15.75" hidden="false" customHeight="false" outlineLevel="0" collapsed="false">
      <c r="A808" s="30"/>
      <c r="B808" s="30"/>
    </row>
    <row r="809" customFormat="false" ht="15.75" hidden="false" customHeight="false" outlineLevel="0" collapsed="false">
      <c r="A809" s="30"/>
      <c r="B809" s="30"/>
    </row>
    <row r="810" customFormat="false" ht="15.75" hidden="false" customHeight="false" outlineLevel="0" collapsed="false">
      <c r="A810" s="30"/>
      <c r="B810" s="30"/>
    </row>
    <row r="811" customFormat="false" ht="15.75" hidden="false" customHeight="false" outlineLevel="0" collapsed="false">
      <c r="A811" s="30"/>
      <c r="B811" s="30"/>
    </row>
    <row r="812" customFormat="false" ht="15.75" hidden="false" customHeight="false" outlineLevel="0" collapsed="false">
      <c r="A812" s="30"/>
      <c r="B812" s="30"/>
    </row>
    <row r="813" customFormat="false" ht="15.75" hidden="false" customHeight="false" outlineLevel="0" collapsed="false">
      <c r="A813" s="30"/>
      <c r="B813" s="30"/>
    </row>
    <row r="814" customFormat="false" ht="15.75" hidden="false" customHeight="false" outlineLevel="0" collapsed="false">
      <c r="A814" s="30"/>
      <c r="B814" s="30"/>
    </row>
    <row r="815" customFormat="false" ht="15.75" hidden="false" customHeight="false" outlineLevel="0" collapsed="false">
      <c r="A815" s="30"/>
      <c r="B815" s="30"/>
    </row>
    <row r="816" customFormat="false" ht="15.75" hidden="false" customHeight="false" outlineLevel="0" collapsed="false">
      <c r="A816" s="30"/>
      <c r="B816" s="30"/>
    </row>
    <row r="817" customFormat="false" ht="15.75" hidden="false" customHeight="false" outlineLevel="0" collapsed="false">
      <c r="A817" s="30"/>
      <c r="B817" s="30"/>
    </row>
    <row r="818" customFormat="false" ht="15.75" hidden="false" customHeight="false" outlineLevel="0" collapsed="false">
      <c r="A818" s="30"/>
      <c r="B818" s="30"/>
    </row>
    <row r="819" customFormat="false" ht="15.75" hidden="false" customHeight="false" outlineLevel="0" collapsed="false">
      <c r="A819" s="30"/>
      <c r="B819" s="30"/>
    </row>
    <row r="820" customFormat="false" ht="15.75" hidden="false" customHeight="false" outlineLevel="0" collapsed="false">
      <c r="A820" s="30"/>
      <c r="B820" s="30"/>
    </row>
    <row r="821" customFormat="false" ht="15.75" hidden="false" customHeight="false" outlineLevel="0" collapsed="false">
      <c r="A821" s="30"/>
      <c r="B821" s="30"/>
    </row>
    <row r="822" customFormat="false" ht="15.75" hidden="false" customHeight="false" outlineLevel="0" collapsed="false">
      <c r="A822" s="30"/>
      <c r="B822" s="30"/>
    </row>
    <row r="823" customFormat="false" ht="15.75" hidden="false" customHeight="false" outlineLevel="0" collapsed="false">
      <c r="A823" s="30"/>
      <c r="B823" s="30"/>
    </row>
    <row r="824" customFormat="false" ht="15.75" hidden="false" customHeight="false" outlineLevel="0" collapsed="false">
      <c r="A824" s="30"/>
      <c r="B824" s="30"/>
    </row>
    <row r="825" customFormat="false" ht="15.75" hidden="false" customHeight="false" outlineLevel="0" collapsed="false">
      <c r="A825" s="30"/>
      <c r="B825" s="30"/>
    </row>
    <row r="826" customFormat="false" ht="15.75" hidden="false" customHeight="false" outlineLevel="0" collapsed="false">
      <c r="A826" s="30"/>
      <c r="B826" s="30"/>
    </row>
    <row r="827" customFormat="false" ht="15.75" hidden="false" customHeight="false" outlineLevel="0" collapsed="false">
      <c r="A827" s="30"/>
      <c r="B827" s="30"/>
    </row>
    <row r="828" customFormat="false" ht="15.75" hidden="false" customHeight="false" outlineLevel="0" collapsed="false">
      <c r="A828" s="30"/>
      <c r="B828" s="30"/>
    </row>
    <row r="829" customFormat="false" ht="15.75" hidden="false" customHeight="false" outlineLevel="0" collapsed="false">
      <c r="A829" s="30"/>
      <c r="B829" s="30"/>
    </row>
    <row r="830" customFormat="false" ht="15.75" hidden="false" customHeight="false" outlineLevel="0" collapsed="false">
      <c r="A830" s="30"/>
      <c r="B830" s="30"/>
    </row>
    <row r="831" customFormat="false" ht="15.75" hidden="false" customHeight="false" outlineLevel="0" collapsed="false">
      <c r="A831" s="30"/>
      <c r="B831" s="30"/>
    </row>
    <row r="832" customFormat="false" ht="15.75" hidden="false" customHeight="false" outlineLevel="0" collapsed="false">
      <c r="A832" s="30"/>
      <c r="B832" s="30"/>
    </row>
    <row r="833" customFormat="false" ht="15.75" hidden="false" customHeight="false" outlineLevel="0" collapsed="false">
      <c r="A833" s="30"/>
      <c r="B833" s="30"/>
    </row>
    <row r="834" customFormat="false" ht="15.75" hidden="false" customHeight="false" outlineLevel="0" collapsed="false">
      <c r="A834" s="30"/>
      <c r="B834" s="30"/>
    </row>
    <row r="835" customFormat="false" ht="15.75" hidden="false" customHeight="false" outlineLevel="0" collapsed="false">
      <c r="A835" s="30"/>
      <c r="B835" s="30"/>
    </row>
    <row r="836" customFormat="false" ht="15.75" hidden="false" customHeight="false" outlineLevel="0" collapsed="false">
      <c r="A836" s="30"/>
      <c r="B836" s="30"/>
    </row>
    <row r="837" customFormat="false" ht="15.75" hidden="false" customHeight="false" outlineLevel="0" collapsed="false">
      <c r="A837" s="30"/>
      <c r="B837" s="30"/>
    </row>
    <row r="838" customFormat="false" ht="15.75" hidden="false" customHeight="false" outlineLevel="0" collapsed="false">
      <c r="A838" s="30"/>
      <c r="B838" s="30"/>
    </row>
    <row r="839" customFormat="false" ht="15.75" hidden="false" customHeight="false" outlineLevel="0" collapsed="false">
      <c r="A839" s="30"/>
      <c r="B839" s="30"/>
    </row>
    <row r="840" customFormat="false" ht="15.75" hidden="false" customHeight="false" outlineLevel="0" collapsed="false">
      <c r="A840" s="30"/>
      <c r="B840" s="30"/>
    </row>
    <row r="841" customFormat="false" ht="15.75" hidden="false" customHeight="false" outlineLevel="0" collapsed="false">
      <c r="A841" s="30"/>
      <c r="B841" s="30"/>
    </row>
    <row r="842" customFormat="false" ht="15.75" hidden="false" customHeight="false" outlineLevel="0" collapsed="false">
      <c r="A842" s="30"/>
      <c r="B842" s="30"/>
    </row>
    <row r="843" customFormat="false" ht="15.75" hidden="false" customHeight="false" outlineLevel="0" collapsed="false">
      <c r="A843" s="30"/>
      <c r="B843" s="30"/>
    </row>
    <row r="844" customFormat="false" ht="15.75" hidden="false" customHeight="false" outlineLevel="0" collapsed="false">
      <c r="A844" s="30"/>
      <c r="B844" s="30"/>
    </row>
    <row r="845" customFormat="false" ht="15.75" hidden="false" customHeight="false" outlineLevel="0" collapsed="false">
      <c r="A845" s="30"/>
      <c r="B845" s="30"/>
    </row>
    <row r="846" customFormat="false" ht="15.75" hidden="false" customHeight="false" outlineLevel="0" collapsed="false">
      <c r="A846" s="30"/>
      <c r="B846" s="30"/>
    </row>
    <row r="847" customFormat="false" ht="15.75" hidden="false" customHeight="false" outlineLevel="0" collapsed="false">
      <c r="A847" s="30"/>
      <c r="B847" s="30"/>
    </row>
    <row r="848" customFormat="false" ht="15.75" hidden="false" customHeight="false" outlineLevel="0" collapsed="false">
      <c r="A848" s="30"/>
      <c r="B848" s="30"/>
    </row>
    <row r="849" customFormat="false" ht="15.75" hidden="false" customHeight="false" outlineLevel="0" collapsed="false">
      <c r="A849" s="30"/>
      <c r="B849" s="30"/>
    </row>
    <row r="850" customFormat="false" ht="15.75" hidden="false" customHeight="false" outlineLevel="0" collapsed="false">
      <c r="A850" s="30"/>
      <c r="B850" s="30"/>
    </row>
    <row r="851" customFormat="false" ht="15.75" hidden="false" customHeight="false" outlineLevel="0" collapsed="false">
      <c r="A851" s="30"/>
      <c r="B851" s="30"/>
    </row>
    <row r="852" customFormat="false" ht="15.75" hidden="false" customHeight="false" outlineLevel="0" collapsed="false">
      <c r="A852" s="30"/>
      <c r="B852" s="30"/>
    </row>
    <row r="853" customFormat="false" ht="15.75" hidden="false" customHeight="false" outlineLevel="0" collapsed="false">
      <c r="A853" s="30"/>
      <c r="B853" s="30"/>
    </row>
    <row r="854" customFormat="false" ht="15.75" hidden="false" customHeight="false" outlineLevel="0" collapsed="false">
      <c r="A854" s="30"/>
      <c r="B854" s="30"/>
    </row>
    <row r="855" customFormat="false" ht="15.75" hidden="false" customHeight="false" outlineLevel="0" collapsed="false">
      <c r="A855" s="30"/>
      <c r="B855" s="30"/>
    </row>
    <row r="856" customFormat="false" ht="15.75" hidden="false" customHeight="false" outlineLevel="0" collapsed="false">
      <c r="A856" s="30"/>
      <c r="B856" s="30"/>
    </row>
    <row r="857" customFormat="false" ht="15.75" hidden="false" customHeight="false" outlineLevel="0" collapsed="false">
      <c r="A857" s="30"/>
      <c r="B857" s="30"/>
    </row>
    <row r="858" customFormat="false" ht="15.75" hidden="false" customHeight="false" outlineLevel="0" collapsed="false">
      <c r="A858" s="30"/>
      <c r="B858" s="30"/>
    </row>
    <row r="859" customFormat="false" ht="15.75" hidden="false" customHeight="false" outlineLevel="0" collapsed="false">
      <c r="A859" s="30"/>
      <c r="B859" s="30"/>
    </row>
    <row r="860" customFormat="false" ht="15.75" hidden="false" customHeight="false" outlineLevel="0" collapsed="false">
      <c r="A860" s="30"/>
      <c r="B860" s="30"/>
    </row>
    <row r="861" customFormat="false" ht="15.75" hidden="false" customHeight="false" outlineLevel="0" collapsed="false">
      <c r="A861" s="30"/>
      <c r="B861" s="30"/>
    </row>
    <row r="862" customFormat="false" ht="15.75" hidden="false" customHeight="false" outlineLevel="0" collapsed="false">
      <c r="A862" s="30"/>
      <c r="B862" s="30"/>
    </row>
    <row r="863" customFormat="false" ht="15.75" hidden="false" customHeight="false" outlineLevel="0" collapsed="false">
      <c r="A863" s="30"/>
      <c r="B863" s="30"/>
    </row>
    <row r="864" customFormat="false" ht="15.75" hidden="false" customHeight="false" outlineLevel="0" collapsed="false">
      <c r="A864" s="30"/>
      <c r="B864" s="30"/>
    </row>
    <row r="865" customFormat="false" ht="15.75" hidden="false" customHeight="false" outlineLevel="0" collapsed="false">
      <c r="A865" s="30"/>
      <c r="B865" s="30"/>
    </row>
    <row r="866" customFormat="false" ht="15.75" hidden="false" customHeight="false" outlineLevel="0" collapsed="false">
      <c r="A866" s="30"/>
      <c r="B866" s="30"/>
    </row>
    <row r="867" customFormat="false" ht="15.75" hidden="false" customHeight="false" outlineLevel="0" collapsed="false">
      <c r="A867" s="30"/>
      <c r="B867" s="30"/>
    </row>
    <row r="868" customFormat="false" ht="15.75" hidden="false" customHeight="false" outlineLevel="0" collapsed="false">
      <c r="A868" s="30"/>
      <c r="B868" s="30"/>
    </row>
    <row r="869" customFormat="false" ht="15.75" hidden="false" customHeight="false" outlineLevel="0" collapsed="false">
      <c r="A869" s="30"/>
      <c r="B869" s="30"/>
    </row>
    <row r="870" customFormat="false" ht="15.75" hidden="false" customHeight="false" outlineLevel="0" collapsed="false">
      <c r="A870" s="30"/>
      <c r="B870" s="30"/>
    </row>
    <row r="871" customFormat="false" ht="15.75" hidden="false" customHeight="false" outlineLevel="0" collapsed="false">
      <c r="A871" s="30"/>
      <c r="B871" s="30"/>
    </row>
    <row r="872" customFormat="false" ht="15.75" hidden="false" customHeight="false" outlineLevel="0" collapsed="false">
      <c r="A872" s="30"/>
      <c r="B872" s="30"/>
    </row>
    <row r="873" customFormat="false" ht="15.75" hidden="false" customHeight="false" outlineLevel="0" collapsed="false">
      <c r="A873" s="30"/>
      <c r="B873" s="30"/>
    </row>
    <row r="874" customFormat="false" ht="15.75" hidden="false" customHeight="false" outlineLevel="0" collapsed="false">
      <c r="A874" s="30"/>
      <c r="B874" s="30"/>
    </row>
    <row r="875" customFormat="false" ht="15.75" hidden="false" customHeight="false" outlineLevel="0" collapsed="false">
      <c r="A875" s="30"/>
      <c r="B875" s="30"/>
    </row>
    <row r="876" customFormat="false" ht="15.75" hidden="false" customHeight="false" outlineLevel="0" collapsed="false">
      <c r="A876" s="30"/>
      <c r="B876" s="30"/>
    </row>
    <row r="877" customFormat="false" ht="15.75" hidden="false" customHeight="false" outlineLevel="0" collapsed="false">
      <c r="A877" s="30"/>
      <c r="B877" s="30"/>
    </row>
    <row r="878" customFormat="false" ht="15.75" hidden="false" customHeight="false" outlineLevel="0" collapsed="false">
      <c r="A878" s="30"/>
      <c r="B878" s="30"/>
    </row>
    <row r="879" customFormat="false" ht="15.75" hidden="false" customHeight="false" outlineLevel="0" collapsed="false">
      <c r="A879" s="30"/>
      <c r="B879" s="30"/>
    </row>
    <row r="880" customFormat="false" ht="15.75" hidden="false" customHeight="false" outlineLevel="0" collapsed="false">
      <c r="A880" s="30"/>
      <c r="B880" s="30"/>
    </row>
    <row r="881" customFormat="false" ht="15.75" hidden="false" customHeight="false" outlineLevel="0" collapsed="false">
      <c r="A881" s="30"/>
      <c r="B881" s="30"/>
    </row>
    <row r="882" customFormat="false" ht="15.75" hidden="false" customHeight="false" outlineLevel="0" collapsed="false">
      <c r="A882" s="30"/>
      <c r="B882" s="30"/>
    </row>
    <row r="883" customFormat="false" ht="15.75" hidden="false" customHeight="false" outlineLevel="0" collapsed="false">
      <c r="A883" s="30"/>
      <c r="B883" s="30"/>
    </row>
    <row r="884" customFormat="false" ht="15.75" hidden="false" customHeight="false" outlineLevel="0" collapsed="false">
      <c r="A884" s="30"/>
      <c r="B884" s="30"/>
    </row>
    <row r="885" customFormat="false" ht="15.75" hidden="false" customHeight="false" outlineLevel="0" collapsed="false">
      <c r="A885" s="30"/>
      <c r="B885" s="30"/>
    </row>
    <row r="886" customFormat="false" ht="15.75" hidden="false" customHeight="false" outlineLevel="0" collapsed="false">
      <c r="A886" s="30"/>
      <c r="B886" s="30"/>
    </row>
    <row r="887" customFormat="false" ht="15.75" hidden="false" customHeight="false" outlineLevel="0" collapsed="false">
      <c r="A887" s="30"/>
      <c r="B887" s="30"/>
    </row>
    <row r="888" customFormat="false" ht="15.75" hidden="false" customHeight="false" outlineLevel="0" collapsed="false">
      <c r="A888" s="30"/>
      <c r="B888" s="30"/>
    </row>
    <row r="889" customFormat="false" ht="15.75" hidden="false" customHeight="false" outlineLevel="0" collapsed="false">
      <c r="A889" s="30"/>
      <c r="B889" s="30"/>
    </row>
    <row r="890" customFormat="false" ht="15.75" hidden="false" customHeight="false" outlineLevel="0" collapsed="false">
      <c r="A890" s="30"/>
      <c r="B890" s="30"/>
    </row>
    <row r="891" customFormat="false" ht="15.75" hidden="false" customHeight="false" outlineLevel="0" collapsed="false">
      <c r="A891" s="30"/>
      <c r="B891" s="30"/>
    </row>
    <row r="892" customFormat="false" ht="15.75" hidden="false" customHeight="false" outlineLevel="0" collapsed="false">
      <c r="A892" s="30"/>
      <c r="B892" s="30"/>
    </row>
    <row r="893" customFormat="false" ht="15.75" hidden="false" customHeight="false" outlineLevel="0" collapsed="false">
      <c r="A893" s="30"/>
      <c r="B893" s="30"/>
    </row>
    <row r="894" customFormat="false" ht="15.75" hidden="false" customHeight="false" outlineLevel="0" collapsed="false">
      <c r="A894" s="30"/>
      <c r="B894" s="30"/>
    </row>
    <row r="895" customFormat="false" ht="15.75" hidden="false" customHeight="false" outlineLevel="0" collapsed="false">
      <c r="A895" s="30"/>
      <c r="B895" s="30"/>
    </row>
    <row r="896" customFormat="false" ht="15.75" hidden="false" customHeight="false" outlineLevel="0" collapsed="false">
      <c r="A896" s="30"/>
      <c r="B896" s="30"/>
    </row>
    <row r="897" customFormat="false" ht="15.75" hidden="false" customHeight="false" outlineLevel="0" collapsed="false">
      <c r="A897" s="30"/>
      <c r="B897" s="30"/>
    </row>
    <row r="898" customFormat="false" ht="15.75" hidden="false" customHeight="false" outlineLevel="0" collapsed="false">
      <c r="A898" s="30"/>
      <c r="B898" s="30"/>
    </row>
    <row r="899" customFormat="false" ht="15.75" hidden="false" customHeight="false" outlineLevel="0" collapsed="false">
      <c r="A899" s="30"/>
      <c r="B899" s="30"/>
    </row>
    <row r="900" customFormat="false" ht="15.75" hidden="false" customHeight="false" outlineLevel="0" collapsed="false">
      <c r="A900" s="30"/>
      <c r="B900" s="30"/>
    </row>
    <row r="901" customFormat="false" ht="15.75" hidden="false" customHeight="false" outlineLevel="0" collapsed="false">
      <c r="A901" s="30"/>
      <c r="B901" s="30"/>
    </row>
    <row r="902" customFormat="false" ht="15.75" hidden="false" customHeight="false" outlineLevel="0" collapsed="false">
      <c r="A902" s="30"/>
      <c r="B902" s="30"/>
    </row>
    <row r="903" customFormat="false" ht="15.75" hidden="false" customHeight="false" outlineLevel="0" collapsed="false">
      <c r="A903" s="30"/>
      <c r="B903" s="30"/>
    </row>
    <row r="904" customFormat="false" ht="15.75" hidden="false" customHeight="false" outlineLevel="0" collapsed="false">
      <c r="A904" s="30"/>
      <c r="B904" s="30"/>
    </row>
    <row r="905" customFormat="false" ht="15.75" hidden="false" customHeight="false" outlineLevel="0" collapsed="false">
      <c r="A905" s="30"/>
      <c r="B905" s="30"/>
    </row>
    <row r="906" customFormat="false" ht="15.75" hidden="false" customHeight="false" outlineLevel="0" collapsed="false">
      <c r="A906" s="30"/>
      <c r="B906" s="30"/>
    </row>
    <row r="907" customFormat="false" ht="15.75" hidden="false" customHeight="false" outlineLevel="0" collapsed="false">
      <c r="A907" s="30"/>
      <c r="B907" s="30"/>
    </row>
    <row r="908" customFormat="false" ht="15.75" hidden="false" customHeight="false" outlineLevel="0" collapsed="false">
      <c r="A908" s="30"/>
      <c r="B908" s="30"/>
    </row>
    <row r="909" customFormat="false" ht="15.75" hidden="false" customHeight="false" outlineLevel="0" collapsed="false">
      <c r="A909" s="30"/>
      <c r="B909" s="30"/>
    </row>
    <row r="910" customFormat="false" ht="15.75" hidden="false" customHeight="false" outlineLevel="0" collapsed="false">
      <c r="A910" s="30"/>
      <c r="B910" s="30"/>
    </row>
    <row r="911" customFormat="false" ht="15.75" hidden="false" customHeight="false" outlineLevel="0" collapsed="false">
      <c r="A911" s="30"/>
      <c r="B911" s="30"/>
    </row>
    <row r="912" customFormat="false" ht="15.75" hidden="false" customHeight="false" outlineLevel="0" collapsed="false">
      <c r="A912" s="30"/>
      <c r="B912" s="30"/>
    </row>
    <row r="913" customFormat="false" ht="15.75" hidden="false" customHeight="false" outlineLevel="0" collapsed="false">
      <c r="A913" s="30"/>
      <c r="B913" s="30"/>
    </row>
    <row r="914" customFormat="false" ht="15.75" hidden="false" customHeight="false" outlineLevel="0" collapsed="false">
      <c r="A914" s="30"/>
      <c r="B914" s="30"/>
    </row>
    <row r="915" customFormat="false" ht="15.75" hidden="false" customHeight="false" outlineLevel="0" collapsed="false">
      <c r="A915" s="30"/>
      <c r="B915" s="30"/>
    </row>
    <row r="916" customFormat="false" ht="15.75" hidden="false" customHeight="false" outlineLevel="0" collapsed="false">
      <c r="A916" s="30"/>
      <c r="B916" s="30"/>
    </row>
    <row r="917" customFormat="false" ht="15.75" hidden="false" customHeight="false" outlineLevel="0" collapsed="false">
      <c r="A917" s="30"/>
      <c r="B917" s="30"/>
    </row>
    <row r="918" customFormat="false" ht="15.75" hidden="false" customHeight="false" outlineLevel="0" collapsed="false">
      <c r="A918" s="30"/>
      <c r="B918" s="30"/>
    </row>
    <row r="919" customFormat="false" ht="15.75" hidden="false" customHeight="false" outlineLevel="0" collapsed="false">
      <c r="A919" s="30"/>
      <c r="B919" s="30"/>
    </row>
    <row r="920" customFormat="false" ht="15.75" hidden="false" customHeight="false" outlineLevel="0" collapsed="false">
      <c r="A920" s="30"/>
      <c r="B920" s="30"/>
    </row>
    <row r="921" customFormat="false" ht="15.75" hidden="false" customHeight="false" outlineLevel="0" collapsed="false">
      <c r="A921" s="30"/>
      <c r="B921" s="30"/>
    </row>
    <row r="922" customFormat="false" ht="15.75" hidden="false" customHeight="false" outlineLevel="0" collapsed="false">
      <c r="A922" s="30"/>
      <c r="B922" s="30"/>
    </row>
    <row r="923" customFormat="false" ht="15.75" hidden="false" customHeight="false" outlineLevel="0" collapsed="false">
      <c r="A923" s="30"/>
      <c r="B923" s="30"/>
    </row>
    <row r="924" customFormat="false" ht="15.75" hidden="false" customHeight="false" outlineLevel="0" collapsed="false">
      <c r="A924" s="30"/>
      <c r="B924" s="30"/>
    </row>
    <row r="925" customFormat="false" ht="15.75" hidden="false" customHeight="false" outlineLevel="0" collapsed="false">
      <c r="A925" s="30"/>
      <c r="B925" s="30"/>
    </row>
    <row r="926" customFormat="false" ht="15.75" hidden="false" customHeight="false" outlineLevel="0" collapsed="false">
      <c r="A926" s="30"/>
      <c r="B926" s="30"/>
    </row>
    <row r="927" customFormat="false" ht="15.75" hidden="false" customHeight="false" outlineLevel="0" collapsed="false">
      <c r="A927" s="30"/>
      <c r="B927" s="30"/>
    </row>
    <row r="928" customFormat="false" ht="15.75" hidden="false" customHeight="false" outlineLevel="0" collapsed="false">
      <c r="A928" s="30"/>
      <c r="B928" s="30"/>
    </row>
    <row r="929" customFormat="false" ht="15.75" hidden="false" customHeight="false" outlineLevel="0" collapsed="false">
      <c r="A929" s="30"/>
      <c r="B929" s="30"/>
    </row>
    <row r="930" customFormat="false" ht="15.75" hidden="false" customHeight="false" outlineLevel="0" collapsed="false">
      <c r="A930" s="30"/>
      <c r="B930" s="30"/>
    </row>
    <row r="931" customFormat="false" ht="15.75" hidden="false" customHeight="false" outlineLevel="0" collapsed="false">
      <c r="A931" s="30"/>
      <c r="B931" s="30"/>
    </row>
    <row r="932" customFormat="false" ht="15.75" hidden="false" customHeight="false" outlineLevel="0" collapsed="false">
      <c r="A932" s="30"/>
      <c r="B932" s="30"/>
    </row>
    <row r="933" customFormat="false" ht="15.75" hidden="false" customHeight="false" outlineLevel="0" collapsed="false">
      <c r="A933" s="30"/>
      <c r="B933" s="30"/>
    </row>
    <row r="934" customFormat="false" ht="15.75" hidden="false" customHeight="false" outlineLevel="0" collapsed="false">
      <c r="A934" s="30"/>
      <c r="B934" s="30"/>
    </row>
    <row r="935" customFormat="false" ht="15.75" hidden="false" customHeight="false" outlineLevel="0" collapsed="false">
      <c r="A935" s="30"/>
      <c r="B935" s="30"/>
    </row>
    <row r="936" customFormat="false" ht="15.75" hidden="false" customHeight="false" outlineLevel="0" collapsed="false">
      <c r="A936" s="30"/>
      <c r="B936" s="30"/>
    </row>
    <row r="937" customFormat="false" ht="15.75" hidden="false" customHeight="false" outlineLevel="0" collapsed="false">
      <c r="A937" s="30"/>
      <c r="B937" s="30"/>
    </row>
    <row r="938" customFormat="false" ht="15.75" hidden="false" customHeight="false" outlineLevel="0" collapsed="false">
      <c r="A938" s="30"/>
      <c r="B938" s="30"/>
    </row>
    <row r="939" customFormat="false" ht="15.75" hidden="false" customHeight="false" outlineLevel="0" collapsed="false">
      <c r="A939" s="30"/>
      <c r="B939" s="30"/>
    </row>
    <row r="940" customFormat="false" ht="15.75" hidden="false" customHeight="false" outlineLevel="0" collapsed="false">
      <c r="A940" s="30"/>
      <c r="B940" s="30"/>
    </row>
    <row r="941" customFormat="false" ht="15.75" hidden="false" customHeight="false" outlineLevel="0" collapsed="false">
      <c r="A941" s="30"/>
      <c r="B941" s="30"/>
    </row>
    <row r="942" customFormat="false" ht="15.75" hidden="false" customHeight="false" outlineLevel="0" collapsed="false">
      <c r="A942" s="30"/>
      <c r="B942" s="30"/>
    </row>
    <row r="943" customFormat="false" ht="15.75" hidden="false" customHeight="false" outlineLevel="0" collapsed="false">
      <c r="A943" s="30"/>
      <c r="B943" s="30"/>
    </row>
    <row r="944" customFormat="false" ht="15.75" hidden="false" customHeight="false" outlineLevel="0" collapsed="false">
      <c r="A944" s="30"/>
      <c r="B944" s="30"/>
    </row>
    <row r="945" customFormat="false" ht="15.75" hidden="false" customHeight="false" outlineLevel="0" collapsed="false">
      <c r="A945" s="30"/>
      <c r="B945" s="30"/>
    </row>
    <row r="946" customFormat="false" ht="15.75" hidden="false" customHeight="false" outlineLevel="0" collapsed="false">
      <c r="A946" s="30"/>
      <c r="B946" s="30"/>
    </row>
    <row r="947" customFormat="false" ht="15.75" hidden="false" customHeight="false" outlineLevel="0" collapsed="false">
      <c r="A947" s="30"/>
      <c r="B947" s="30"/>
    </row>
    <row r="948" customFormat="false" ht="15.75" hidden="false" customHeight="false" outlineLevel="0" collapsed="false">
      <c r="A948" s="30"/>
      <c r="B948" s="30"/>
    </row>
    <row r="949" customFormat="false" ht="15.75" hidden="false" customHeight="false" outlineLevel="0" collapsed="false">
      <c r="A949" s="30"/>
      <c r="B949" s="30"/>
    </row>
    <row r="950" customFormat="false" ht="15.75" hidden="false" customHeight="false" outlineLevel="0" collapsed="false">
      <c r="A950" s="30"/>
      <c r="B950" s="30"/>
    </row>
    <row r="951" customFormat="false" ht="15.75" hidden="false" customHeight="false" outlineLevel="0" collapsed="false">
      <c r="A951" s="30"/>
      <c r="B951" s="30"/>
    </row>
    <row r="952" customFormat="false" ht="15.75" hidden="false" customHeight="false" outlineLevel="0" collapsed="false">
      <c r="A952" s="30"/>
      <c r="B952" s="30"/>
    </row>
    <row r="953" customFormat="false" ht="15.75" hidden="false" customHeight="false" outlineLevel="0" collapsed="false">
      <c r="A953" s="30"/>
      <c r="B953" s="30"/>
    </row>
    <row r="954" customFormat="false" ht="15.75" hidden="false" customHeight="false" outlineLevel="0" collapsed="false">
      <c r="A954" s="30"/>
      <c r="B954" s="30"/>
    </row>
    <row r="955" customFormat="false" ht="15.75" hidden="false" customHeight="false" outlineLevel="0" collapsed="false">
      <c r="A955" s="30"/>
      <c r="B955" s="30"/>
    </row>
    <row r="956" customFormat="false" ht="15.75" hidden="false" customHeight="false" outlineLevel="0" collapsed="false">
      <c r="A956" s="30"/>
      <c r="B956" s="30"/>
    </row>
    <row r="957" customFormat="false" ht="15.75" hidden="false" customHeight="false" outlineLevel="0" collapsed="false">
      <c r="A957" s="30"/>
      <c r="B957" s="30"/>
    </row>
    <row r="958" customFormat="false" ht="15.75" hidden="false" customHeight="false" outlineLevel="0" collapsed="false">
      <c r="A958" s="30"/>
      <c r="B958" s="30"/>
    </row>
    <row r="959" customFormat="false" ht="15.75" hidden="false" customHeight="false" outlineLevel="0" collapsed="false">
      <c r="A959" s="30"/>
      <c r="B959" s="30"/>
    </row>
    <row r="960" customFormat="false" ht="15.75" hidden="false" customHeight="false" outlineLevel="0" collapsed="false">
      <c r="A960" s="30"/>
      <c r="B960" s="30"/>
    </row>
    <row r="961" customFormat="false" ht="15.75" hidden="false" customHeight="false" outlineLevel="0" collapsed="false">
      <c r="A961" s="30"/>
      <c r="B961" s="30"/>
    </row>
    <row r="962" customFormat="false" ht="15.75" hidden="false" customHeight="false" outlineLevel="0" collapsed="false">
      <c r="A962" s="30"/>
      <c r="B962" s="30"/>
    </row>
    <row r="963" customFormat="false" ht="15.75" hidden="false" customHeight="false" outlineLevel="0" collapsed="false">
      <c r="A963" s="30"/>
      <c r="B963" s="30"/>
    </row>
    <row r="964" customFormat="false" ht="15.75" hidden="false" customHeight="false" outlineLevel="0" collapsed="false">
      <c r="A964" s="30"/>
      <c r="B964" s="30"/>
    </row>
    <row r="965" customFormat="false" ht="15.75" hidden="false" customHeight="false" outlineLevel="0" collapsed="false">
      <c r="A965" s="30"/>
      <c r="B965" s="30"/>
    </row>
    <row r="966" customFormat="false" ht="15.75" hidden="false" customHeight="false" outlineLevel="0" collapsed="false">
      <c r="A966" s="30"/>
      <c r="B966" s="30"/>
    </row>
    <row r="967" customFormat="false" ht="15.75" hidden="false" customHeight="false" outlineLevel="0" collapsed="false">
      <c r="A967" s="30"/>
      <c r="B967" s="30"/>
    </row>
    <row r="968" customFormat="false" ht="15.75" hidden="false" customHeight="false" outlineLevel="0" collapsed="false">
      <c r="A968" s="30"/>
      <c r="B968" s="30"/>
    </row>
    <row r="969" customFormat="false" ht="15.75" hidden="false" customHeight="false" outlineLevel="0" collapsed="false">
      <c r="A969" s="30"/>
      <c r="B969" s="30"/>
    </row>
    <row r="970" customFormat="false" ht="15.75" hidden="false" customHeight="false" outlineLevel="0" collapsed="false">
      <c r="A970" s="30"/>
      <c r="B970" s="30"/>
    </row>
    <row r="971" customFormat="false" ht="15.75" hidden="false" customHeight="false" outlineLevel="0" collapsed="false">
      <c r="A971" s="30"/>
      <c r="B971" s="30"/>
    </row>
    <row r="972" customFormat="false" ht="15.75" hidden="false" customHeight="false" outlineLevel="0" collapsed="false">
      <c r="A972" s="30"/>
      <c r="B972" s="30"/>
    </row>
    <row r="973" customFormat="false" ht="15.75" hidden="false" customHeight="false" outlineLevel="0" collapsed="false">
      <c r="A973" s="30"/>
      <c r="B973" s="30"/>
    </row>
    <row r="974" customFormat="false" ht="15.75" hidden="false" customHeight="false" outlineLevel="0" collapsed="false">
      <c r="A974" s="30"/>
      <c r="B974" s="30"/>
    </row>
    <row r="975" customFormat="false" ht="15.75" hidden="false" customHeight="false" outlineLevel="0" collapsed="false">
      <c r="A975" s="30"/>
      <c r="B975" s="30"/>
    </row>
    <row r="976" customFormat="false" ht="15.75" hidden="false" customHeight="false" outlineLevel="0" collapsed="false">
      <c r="A976" s="30"/>
      <c r="B976" s="30"/>
    </row>
    <row r="977" customFormat="false" ht="15.75" hidden="false" customHeight="false" outlineLevel="0" collapsed="false">
      <c r="A977" s="30"/>
      <c r="B977" s="30"/>
    </row>
    <row r="978" customFormat="false" ht="15.75" hidden="false" customHeight="false" outlineLevel="0" collapsed="false">
      <c r="A978" s="30"/>
      <c r="B978" s="30"/>
    </row>
    <row r="979" customFormat="false" ht="15.75" hidden="false" customHeight="false" outlineLevel="0" collapsed="false">
      <c r="A979" s="30"/>
      <c r="B979" s="30"/>
    </row>
    <row r="980" customFormat="false" ht="15.75" hidden="false" customHeight="false" outlineLevel="0" collapsed="false">
      <c r="A980" s="30"/>
      <c r="B980" s="30"/>
    </row>
    <row r="981" customFormat="false" ht="15.75" hidden="false" customHeight="false" outlineLevel="0" collapsed="false">
      <c r="A981" s="30"/>
      <c r="B981" s="30"/>
    </row>
    <row r="982" customFormat="false" ht="15.75" hidden="false" customHeight="false" outlineLevel="0" collapsed="false">
      <c r="A982" s="30"/>
      <c r="B982" s="30"/>
    </row>
    <row r="983" customFormat="false" ht="15.75" hidden="false" customHeight="false" outlineLevel="0" collapsed="false">
      <c r="A983" s="30"/>
      <c r="B983" s="30"/>
    </row>
    <row r="984" customFormat="false" ht="15.75" hidden="false" customHeight="false" outlineLevel="0" collapsed="false">
      <c r="A984" s="30"/>
      <c r="B984" s="30"/>
    </row>
    <row r="985" customFormat="false" ht="15.75" hidden="false" customHeight="false" outlineLevel="0" collapsed="false">
      <c r="A985" s="30"/>
      <c r="B985" s="30"/>
    </row>
    <row r="986" customFormat="false" ht="15.75" hidden="false" customHeight="false" outlineLevel="0" collapsed="false">
      <c r="A986" s="30"/>
      <c r="B986" s="30"/>
    </row>
    <row r="987" customFormat="false" ht="15.75" hidden="false" customHeight="false" outlineLevel="0" collapsed="false">
      <c r="A987" s="30"/>
      <c r="B987" s="30"/>
    </row>
    <row r="988" customFormat="false" ht="15.75" hidden="false" customHeight="false" outlineLevel="0" collapsed="false">
      <c r="A988" s="30"/>
      <c r="B988" s="30"/>
    </row>
    <row r="989" customFormat="false" ht="15.75" hidden="false" customHeight="false" outlineLevel="0" collapsed="false">
      <c r="A989" s="30"/>
      <c r="B989" s="30"/>
    </row>
    <row r="990" customFormat="false" ht="15.75" hidden="false" customHeight="false" outlineLevel="0" collapsed="false">
      <c r="A990" s="30"/>
      <c r="B990" s="30"/>
    </row>
    <row r="991" customFormat="false" ht="15.75" hidden="false" customHeight="false" outlineLevel="0" collapsed="false">
      <c r="A991" s="30"/>
      <c r="B991" s="30"/>
    </row>
    <row r="992" customFormat="false" ht="15.75" hidden="false" customHeight="false" outlineLevel="0" collapsed="false">
      <c r="A992" s="30"/>
      <c r="B992" s="30"/>
    </row>
    <row r="993" customFormat="false" ht="15.75" hidden="false" customHeight="false" outlineLevel="0" collapsed="false">
      <c r="A993" s="30"/>
      <c r="B993" s="30"/>
    </row>
    <row r="994" customFormat="false" ht="15.75" hidden="false" customHeight="false" outlineLevel="0" collapsed="false">
      <c r="A994" s="30"/>
      <c r="B994" s="30"/>
    </row>
    <row r="995" customFormat="false" ht="15.75" hidden="false" customHeight="false" outlineLevel="0" collapsed="false">
      <c r="A995" s="30"/>
      <c r="B995" s="30"/>
    </row>
    <row r="996" customFormat="false" ht="15.75" hidden="false" customHeight="false" outlineLevel="0" collapsed="false">
      <c r="A996" s="30"/>
      <c r="B996" s="30"/>
    </row>
    <row r="997" customFormat="false" ht="15.75" hidden="false" customHeight="false" outlineLevel="0" collapsed="false">
      <c r="A997" s="30"/>
      <c r="B997" s="30"/>
    </row>
    <row r="998" customFormat="false" ht="15.75" hidden="false" customHeight="false" outlineLevel="0" collapsed="false">
      <c r="A998" s="30"/>
      <c r="B998" s="30"/>
    </row>
    <row r="999" customFormat="false" ht="15.75" hidden="false" customHeight="false" outlineLevel="0" collapsed="false">
      <c r="A999" s="30"/>
      <c r="B999" s="30"/>
    </row>
    <row r="1000" customFormat="false" ht="15.75" hidden="false" customHeight="false" outlineLevel="0" collapsed="false">
      <c r="A1000" s="30"/>
      <c r="B1000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:L 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30.01"/>
  </cols>
  <sheetData>
    <row r="1" customFormat="false" ht="15.75" hidden="false" customHeight="false" outlineLevel="0" collapsed="false">
      <c r="A1" s="31" t="s">
        <v>206</v>
      </c>
      <c r="B1" s="31" t="s">
        <v>207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.75" hidden="false" customHeight="false" outlineLevel="0" collapsed="false">
      <c r="A2" s="33" t="s">
        <v>98</v>
      </c>
      <c r="B2" s="33" t="s">
        <v>208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5.75" hidden="false" customHeight="false" outlineLevel="0" collapsed="false">
      <c r="A3" s="34" t="s">
        <v>169</v>
      </c>
      <c r="B3" s="34" t="s">
        <v>209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false" outlineLevel="0" collapsed="false">
      <c r="A4" s="33" t="s">
        <v>34</v>
      </c>
      <c r="B4" s="33" t="s">
        <v>210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customFormat="false" ht="15.75" hidden="false" customHeight="false" outlineLevel="0" collapsed="false">
      <c r="A5" s="34" t="s">
        <v>163</v>
      </c>
      <c r="B5" s="34" t="s">
        <v>211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customFormat="false" ht="15.75" hidden="false" customHeight="false" outlineLevel="0" collapsed="false">
      <c r="A6" s="33" t="s">
        <v>22</v>
      </c>
      <c r="B6" s="33" t="s">
        <v>212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customFormat="false" ht="15.75" hidden="false" customHeight="false" outlineLevel="0" collapsed="false">
      <c r="A7" s="34" t="s">
        <v>179</v>
      </c>
      <c r="B7" s="34" t="s">
        <v>213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customFormat="false" ht="15.75" hidden="false" customHeight="false" outlineLevel="0" collapsed="false">
      <c r="A8" s="33" t="s">
        <v>74</v>
      </c>
      <c r="B8" s="33" t="s">
        <v>214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customFormat="false" ht="15.75" hidden="false" customHeight="false" outlineLevel="0" collapsed="false">
      <c r="A9" s="34" t="s">
        <v>36</v>
      </c>
      <c r="B9" s="34" t="s">
        <v>215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customFormat="false" ht="15.75" hidden="false" customHeight="false" outlineLevel="0" collapsed="false">
      <c r="A10" s="33" t="s">
        <v>181</v>
      </c>
      <c r="B10" s="33" t="s">
        <v>216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customFormat="false" ht="15.75" hidden="false" customHeight="false" outlineLevel="0" collapsed="false">
      <c r="A11" s="34" t="s">
        <v>62</v>
      </c>
      <c r="B11" s="34" t="s">
        <v>217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15.75" hidden="false" customHeight="false" outlineLevel="0" collapsed="false">
      <c r="A12" s="33" t="s">
        <v>46</v>
      </c>
      <c r="B12" s="33" t="s">
        <v>218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5.75" hidden="false" customHeight="false" outlineLevel="0" collapsed="false">
      <c r="A13" s="34" t="s">
        <v>134</v>
      </c>
      <c r="B13" s="34" t="s">
        <v>219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15.75" hidden="false" customHeight="false" outlineLevel="0" collapsed="false">
      <c r="A14" s="33" t="s">
        <v>86</v>
      </c>
      <c r="B14" s="33" t="s">
        <v>220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5.75" hidden="false" customHeight="false" outlineLevel="0" collapsed="false">
      <c r="A15" s="34" t="s">
        <v>40</v>
      </c>
      <c r="B15" s="34" t="s">
        <v>221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15.75" hidden="false" customHeight="false" outlineLevel="0" collapsed="false">
      <c r="A16" s="33" t="s">
        <v>146</v>
      </c>
      <c r="B16" s="33" t="s">
        <v>222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5.75" hidden="false" customHeight="false" outlineLevel="0" collapsed="false">
      <c r="A17" s="34" t="s">
        <v>58</v>
      </c>
      <c r="B17" s="34" t="s">
        <v>223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5.75" hidden="false" customHeight="false" outlineLevel="0" collapsed="false">
      <c r="A18" s="33" t="s">
        <v>159</v>
      </c>
      <c r="B18" s="33" t="s">
        <v>224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customFormat="false" ht="15.75" hidden="false" customHeight="false" outlineLevel="0" collapsed="false">
      <c r="A19" s="34" t="s">
        <v>171</v>
      </c>
      <c r="B19" s="34" t="s">
        <v>225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customFormat="false" ht="15.75" hidden="false" customHeight="false" outlineLevel="0" collapsed="false">
      <c r="A20" s="33" t="s">
        <v>50</v>
      </c>
      <c r="B20" s="33" t="s">
        <v>226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customFormat="false" ht="15.75" hidden="false" customHeight="false" outlineLevel="0" collapsed="false">
      <c r="A21" s="34" t="s">
        <v>177</v>
      </c>
      <c r="B21" s="34" t="s">
        <v>227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5.75" hidden="false" customHeight="false" outlineLevel="0" collapsed="false">
      <c r="A22" s="33" t="s">
        <v>228</v>
      </c>
      <c r="B22" s="33" t="s">
        <v>229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customFormat="false" ht="15.75" hidden="false" customHeight="false" outlineLevel="0" collapsed="false">
      <c r="A23" s="34" t="s">
        <v>230</v>
      </c>
      <c r="B23" s="34" t="s">
        <v>231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customFormat="false" ht="15.75" hidden="false" customHeight="false" outlineLevel="0" collapsed="false">
      <c r="A24" s="33" t="s">
        <v>26</v>
      </c>
      <c r="B24" s="33" t="s">
        <v>210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customFormat="false" ht="15.75" hidden="false" customHeight="false" outlineLevel="0" collapsed="false">
      <c r="A25" s="34" t="s">
        <v>82</v>
      </c>
      <c r="B25" s="34" t="s">
        <v>232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customFormat="false" ht="15.75" hidden="false" customHeight="false" outlineLevel="0" collapsed="false">
      <c r="A26" s="33" t="s">
        <v>106</v>
      </c>
      <c r="B26" s="33" t="s">
        <v>233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customFormat="false" ht="15.75" hidden="false" customHeight="false" outlineLevel="0" collapsed="false">
      <c r="A27" s="34" t="s">
        <v>234</v>
      </c>
      <c r="B27" s="34" t="s">
        <v>235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15.75" hidden="false" customHeight="false" outlineLevel="0" collapsed="false">
      <c r="A28" s="33" t="s">
        <v>151</v>
      </c>
      <c r="B28" s="33" t="s">
        <v>236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customFormat="false" ht="15.75" hidden="false" customHeight="false" outlineLevel="0" collapsed="false">
      <c r="A29" s="34" t="s">
        <v>88</v>
      </c>
      <c r="B29" s="34" t="s">
        <v>237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5.75" hidden="false" customHeight="false" outlineLevel="0" collapsed="false">
      <c r="A30" s="33" t="s">
        <v>238</v>
      </c>
      <c r="B30" s="33" t="s">
        <v>239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customFormat="false" ht="15.75" hidden="false" customHeight="false" outlineLevel="0" collapsed="false">
      <c r="A31" s="34" t="s">
        <v>72</v>
      </c>
      <c r="B31" s="34" t="s">
        <v>240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customFormat="false" ht="15.75" hidden="false" customHeight="false" outlineLevel="0" collapsed="false">
      <c r="A32" s="33" t="s">
        <v>32</v>
      </c>
      <c r="B32" s="33" t="s">
        <v>241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5.75" hidden="false" customHeight="false" outlineLevel="0" collapsed="false">
      <c r="A33" s="34" t="s">
        <v>242</v>
      </c>
      <c r="B33" s="34" t="s">
        <v>233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5.75" hidden="false" customHeight="false" outlineLevel="0" collapsed="false">
      <c r="A34" s="33" t="s">
        <v>68</v>
      </c>
      <c r="B34" s="33" t="s">
        <v>243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customFormat="false" ht="15.75" hidden="false" customHeight="false" outlineLevel="0" collapsed="false">
      <c r="A35" s="34" t="s">
        <v>112</v>
      </c>
      <c r="B35" s="34" t="s">
        <v>244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customFormat="false" ht="15.75" hidden="false" customHeight="false" outlineLevel="0" collapsed="false">
      <c r="A36" s="33" t="s">
        <v>245</v>
      </c>
      <c r="B36" s="33" t="s">
        <v>246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customFormat="false" ht="15.75" hidden="false" customHeight="false" outlineLevel="0" collapsed="false">
      <c r="A37" s="34" t="s">
        <v>247</v>
      </c>
      <c r="B37" s="34" t="s">
        <v>248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customFormat="false" ht="15.75" hidden="false" customHeight="false" outlineLevel="0" collapsed="false">
      <c r="A38" s="33" t="s">
        <v>249</v>
      </c>
      <c r="B38" s="33" t="s">
        <v>250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customFormat="false" ht="15.75" hidden="false" customHeight="false" outlineLevel="0" collapsed="false">
      <c r="A39" s="34" t="s">
        <v>52</v>
      </c>
      <c r="B39" s="34" t="s">
        <v>251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customFormat="false" ht="15.75" hidden="false" customHeight="false" outlineLevel="0" collapsed="false">
      <c r="A40" s="33" t="s">
        <v>64</v>
      </c>
      <c r="B40" s="33" t="s">
        <v>252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5.75" hidden="false" customHeight="false" outlineLevel="0" collapsed="false">
      <c r="A41" s="34" t="s">
        <v>161</v>
      </c>
      <c r="B41" s="34" t="s">
        <v>253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5.75" hidden="false" customHeight="false" outlineLevel="0" collapsed="false">
      <c r="A42" s="33" t="s">
        <v>120</v>
      </c>
      <c r="B42" s="33" t="s">
        <v>254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customFormat="false" ht="15.75" hidden="false" customHeight="false" outlineLevel="0" collapsed="false">
      <c r="A43" s="34" t="s">
        <v>255</v>
      </c>
      <c r="B43" s="34" t="s">
        <v>256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customFormat="false" ht="15.75" hidden="false" customHeight="false" outlineLevel="0" collapsed="false">
      <c r="A44" s="33" t="s">
        <v>104</v>
      </c>
      <c r="B44" s="33" t="s">
        <v>257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5.75" hidden="false" customHeight="false" outlineLevel="0" collapsed="false">
      <c r="A45" s="34" t="s">
        <v>66</v>
      </c>
      <c r="B45" s="34" t="s">
        <v>258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customFormat="false" ht="15.75" hidden="false" customHeight="false" outlineLevel="0" collapsed="false">
      <c r="A46" s="33" t="s">
        <v>108</v>
      </c>
      <c r="B46" s="33" t="s">
        <v>259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customFormat="false" ht="15.75" hidden="false" customHeight="false" outlineLevel="0" collapsed="false">
      <c r="A47" s="34" t="s">
        <v>102</v>
      </c>
      <c r="B47" s="34" t="s">
        <v>260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5.75" hidden="false" customHeight="false" outlineLevel="0" collapsed="false">
      <c r="A48" s="33" t="s">
        <v>261</v>
      </c>
      <c r="B48" s="33" t="s">
        <v>262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customFormat="false" ht="15.75" hidden="false" customHeight="false" outlineLevel="0" collapsed="false">
      <c r="A49" s="34" t="s">
        <v>24</v>
      </c>
      <c r="B49" s="34" t="s">
        <v>263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customFormat="false" ht="15.75" hidden="false" customHeight="false" outlineLevel="0" collapsed="false">
      <c r="A50" s="33" t="s">
        <v>264</v>
      </c>
      <c r="B50" s="33" t="s">
        <v>265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customFormat="false" ht="15.75" hidden="false" customHeight="false" outlineLevel="0" collapsed="false">
      <c r="A51" s="34" t="s">
        <v>266</v>
      </c>
      <c r="B51" s="34" t="s">
        <v>267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5.75" hidden="false" customHeight="false" outlineLevel="0" collapsed="false">
      <c r="A52" s="33" t="s">
        <v>155</v>
      </c>
      <c r="B52" s="33" t="s">
        <v>268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customFormat="false" ht="15.75" hidden="false" customHeight="false" outlineLevel="0" collapsed="false">
      <c r="A53" s="34" t="s">
        <v>269</v>
      </c>
      <c r="B53" s="34" t="s">
        <v>270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customFormat="false" ht="15.75" hidden="false" customHeight="false" outlineLevel="0" collapsed="false">
      <c r="A54" s="33" t="s">
        <v>271</v>
      </c>
      <c r="B54" s="33" t="s">
        <v>248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5.75" hidden="false" customHeight="false" outlineLevel="0" collapsed="false">
      <c r="A55" s="34" t="s">
        <v>110</v>
      </c>
      <c r="B55" s="34" t="s">
        <v>272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customFormat="false" ht="15.75" hidden="false" customHeight="false" outlineLevel="0" collapsed="false">
      <c r="A56" s="33" t="s">
        <v>273</v>
      </c>
      <c r="B56" s="33" t="s">
        <v>274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customFormat="false" ht="15.75" hidden="false" customHeight="false" outlineLevel="0" collapsed="false">
      <c r="A57" s="34" t="s">
        <v>90</v>
      </c>
      <c r="B57" s="34" t="s">
        <v>275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5.75" hidden="false" customHeight="false" outlineLevel="0" collapsed="false">
      <c r="A58" s="33" t="s">
        <v>126</v>
      </c>
      <c r="B58" s="33" t="s">
        <v>276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customFormat="false" ht="15.75" hidden="false" customHeight="false" outlineLevel="0" collapsed="false">
      <c r="A59" s="34" t="s">
        <v>56</v>
      </c>
      <c r="B59" s="34" t="s">
        <v>277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customFormat="false" ht="15.75" hidden="false" customHeight="false" outlineLevel="0" collapsed="false">
      <c r="A60" s="33" t="s">
        <v>38</v>
      </c>
      <c r="B60" s="33" t="s">
        <v>278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customFormat="false" ht="15.75" hidden="false" customHeight="false" outlineLevel="0" collapsed="false">
      <c r="A61" s="34" t="s">
        <v>92</v>
      </c>
      <c r="B61" s="34" t="s">
        <v>279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customFormat="false" ht="15.75" hidden="false" customHeight="false" outlineLevel="0" collapsed="false">
      <c r="A62" s="33" t="s">
        <v>78</v>
      </c>
      <c r="B62" s="33" t="s">
        <v>280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customFormat="false" ht="15.75" hidden="false" customHeight="false" outlineLevel="0" collapsed="false">
      <c r="A63" s="34" t="s">
        <v>281</v>
      </c>
      <c r="B63" s="34" t="s">
        <v>282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customFormat="false" ht="15.75" hidden="false" customHeight="false" outlineLevel="0" collapsed="false">
      <c r="A64" s="33" t="s">
        <v>173</v>
      </c>
      <c r="B64" s="33" t="s">
        <v>283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customFormat="false" ht="15.75" hidden="false" customHeight="false" outlineLevel="0" collapsed="false">
      <c r="A65" s="34" t="s">
        <v>60</v>
      </c>
      <c r="B65" s="34" t="s">
        <v>284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customFormat="false" ht="15.75" hidden="false" customHeight="false" outlineLevel="0" collapsed="false">
      <c r="A66" s="33" t="s">
        <v>285</v>
      </c>
      <c r="B66" s="33" t="s">
        <v>286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customFormat="false" ht="15.75" hidden="false" customHeight="false" outlineLevel="0" collapsed="false">
      <c r="A67" s="34" t="s">
        <v>165</v>
      </c>
      <c r="B67" s="34" t="s">
        <v>287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customFormat="false" ht="15.75" hidden="false" customHeight="false" outlineLevel="0" collapsed="false">
      <c r="A68" s="33" t="s">
        <v>288</v>
      </c>
      <c r="B68" s="33" t="s">
        <v>289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customFormat="false" ht="15.75" hidden="false" customHeight="false" outlineLevel="0" collapsed="false">
      <c r="A69" s="34" t="s">
        <v>100</v>
      </c>
      <c r="B69" s="34" t="s">
        <v>217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customFormat="false" ht="15.75" hidden="false" customHeight="false" outlineLevel="0" collapsed="false">
      <c r="A70" s="33" t="s">
        <v>54</v>
      </c>
      <c r="B70" s="33" t="s">
        <v>290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customFormat="false" ht="15.75" hidden="false" customHeight="false" outlineLevel="0" collapsed="false">
      <c r="A71" s="34" t="s">
        <v>291</v>
      </c>
      <c r="B71" s="34" t="s">
        <v>292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customFormat="false" ht="15.75" hidden="false" customHeight="false" outlineLevel="0" collapsed="false">
      <c r="A72" s="33" t="s">
        <v>175</v>
      </c>
      <c r="B72" s="33" t="s">
        <v>293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customFormat="false" ht="15.75" hidden="false" customHeight="false" outlineLevel="0" collapsed="false">
      <c r="A73" s="34" t="s">
        <v>28</v>
      </c>
      <c r="B73" s="34" t="s">
        <v>294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customFormat="false" ht="15.75" hidden="false" customHeight="false" outlineLevel="0" collapsed="false">
      <c r="A74" s="33" t="s">
        <v>295</v>
      </c>
      <c r="B74" s="33" t="s">
        <v>296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customFormat="false" ht="15.75" hidden="false" customHeight="false" outlineLevel="0" collapsed="false">
      <c r="A75" s="34" t="s">
        <v>80</v>
      </c>
      <c r="B75" s="34" t="s">
        <v>297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customFormat="false" ht="15.75" hidden="false" customHeight="false" outlineLevel="0" collapsed="false">
      <c r="A76" s="33" t="s">
        <v>298</v>
      </c>
      <c r="B76" s="33" t="s">
        <v>299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15.75" hidden="false" customHeight="false" outlineLevel="0" collapsed="false">
      <c r="A77" s="34" t="s">
        <v>114</v>
      </c>
      <c r="B77" s="34" t="s">
        <v>300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customFormat="false" ht="15.75" hidden="false" customHeight="false" outlineLevel="0" collapsed="false">
      <c r="A78" s="33" t="s">
        <v>301</v>
      </c>
      <c r="B78" s="33" t="s">
        <v>302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customFormat="false" ht="15.75" hidden="false" customHeight="false" outlineLevel="0" collapsed="false">
      <c r="A79" s="34" t="s">
        <v>303</v>
      </c>
      <c r="B79" s="34" t="s">
        <v>304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customFormat="false" ht="15.75" hidden="false" customHeight="false" outlineLevel="0" collapsed="false">
      <c r="A80" s="33" t="s">
        <v>305</v>
      </c>
      <c r="B80" s="33" t="s">
        <v>306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customFormat="false" ht="15.75" hidden="false" customHeight="false" outlineLevel="0" collapsed="false">
      <c r="A81" s="34" t="s">
        <v>307</v>
      </c>
      <c r="B81" s="34" t="s">
        <v>308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customFormat="false" ht="15.75" hidden="false" customHeight="false" outlineLevel="0" collapsed="false">
      <c r="A82" s="33" t="s">
        <v>76</v>
      </c>
      <c r="B82" s="33" t="s">
        <v>309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customFormat="false" ht="15.75" hidden="false" customHeight="false" outlineLevel="0" collapsed="false">
      <c r="A83" s="34" t="s">
        <v>48</v>
      </c>
      <c r="B83" s="34" t="s">
        <v>310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customFormat="false" ht="15.75" hidden="false" customHeight="false" outlineLevel="0" collapsed="false">
      <c r="A84" s="33" t="s">
        <v>157</v>
      </c>
      <c r="B84" s="33" t="s">
        <v>311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customFormat="false" ht="15.75" hidden="false" customHeight="false" outlineLevel="0" collapsed="false">
      <c r="A85" s="34" t="s">
        <v>144</v>
      </c>
      <c r="B85" s="34" t="s">
        <v>312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customFormat="false" ht="15.75" hidden="false" customHeight="false" outlineLevel="0" collapsed="false">
      <c r="A86" s="33" t="s">
        <v>42</v>
      </c>
      <c r="B86" s="33" t="s">
        <v>313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customFormat="false" ht="15.75" hidden="false" customHeight="false" outlineLevel="0" collapsed="false">
      <c r="A87" s="34" t="s">
        <v>167</v>
      </c>
      <c r="B87" s="34" t="s">
        <v>314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5.75" hidden="false" customHeight="false" outlineLevel="0" collapsed="false">
      <c r="A88" s="33" t="s">
        <v>315</v>
      </c>
      <c r="B88" s="33" t="s">
        <v>316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15.75" hidden="false" customHeight="false" outlineLevel="0" collapsed="false">
      <c r="A89" s="34" t="s">
        <v>317</v>
      </c>
      <c r="B89" s="34" t="s">
        <v>318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customFormat="false" ht="15.75" hidden="false" customHeight="false" outlineLevel="0" collapsed="false">
      <c r="A90" s="33" t="s">
        <v>140</v>
      </c>
      <c r="B90" s="33" t="s">
        <v>319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customFormat="false" ht="15.75" hidden="false" customHeight="false" outlineLevel="0" collapsed="false">
      <c r="A91" s="34" t="s">
        <v>320</v>
      </c>
      <c r="B91" s="34" t="s">
        <v>321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customFormat="false" ht="15.75" hidden="false" customHeight="false" outlineLevel="0" collapsed="false">
      <c r="A92" s="33" t="s">
        <v>124</v>
      </c>
      <c r="B92" s="33" t="s">
        <v>322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customFormat="false" ht="15.75" hidden="false" customHeight="false" outlineLevel="0" collapsed="false">
      <c r="A93" s="34" t="s">
        <v>84</v>
      </c>
      <c r="B93" s="34" t="s">
        <v>323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5.75" hidden="false" customHeight="false" outlineLevel="0" collapsed="false">
      <c r="A94" s="33" t="s">
        <v>324</v>
      </c>
      <c r="B94" s="33" t="s">
        <v>325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customFormat="false" ht="15.75" hidden="false" customHeight="false" outlineLevel="0" collapsed="false">
      <c r="A95" s="34" t="s">
        <v>132</v>
      </c>
      <c r="B95" s="34" t="s">
        <v>326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customFormat="false" ht="15.75" hidden="false" customHeight="false" outlineLevel="0" collapsed="false">
      <c r="A96" s="33" t="s">
        <v>94</v>
      </c>
      <c r="B96" s="33" t="s">
        <v>327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customFormat="false" ht="15.75" hidden="false" customHeight="false" outlineLevel="0" collapsed="false">
      <c r="A97" s="34" t="s">
        <v>44</v>
      </c>
      <c r="B97" s="34" t="s">
        <v>328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customFormat="false" ht="15.75" hidden="false" customHeight="false" outlineLevel="0" collapsed="false">
      <c r="A98" s="33" t="s">
        <v>329</v>
      </c>
      <c r="B98" s="33" t="s">
        <v>330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customFormat="false" ht="15.75" hidden="false" customHeight="false" outlineLevel="0" collapsed="false">
      <c r="A99" s="34" t="s">
        <v>150</v>
      </c>
      <c r="B99" s="34" t="s">
        <v>331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customFormat="false" ht="15.75" hidden="false" customHeight="false" outlineLevel="0" collapsed="false">
      <c r="A100" s="33" t="s">
        <v>332</v>
      </c>
      <c r="B100" s="33" t="s">
        <v>333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5.75" hidden="false" customHeight="false" outlineLevel="0" collapsed="false">
      <c r="A101" s="34" t="s">
        <v>334</v>
      </c>
      <c r="B101" s="34" t="s">
        <v>335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customFormat="false" ht="15.75" hidden="false" customHeight="false" outlineLevel="0" collapsed="false">
      <c r="A102" s="33" t="s">
        <v>30</v>
      </c>
      <c r="B102" s="33" t="s">
        <v>336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customFormat="false" ht="15.75" hidden="false" customHeight="false" outlineLevel="0" collapsed="false">
      <c r="A103" s="34" t="s">
        <v>337</v>
      </c>
      <c r="B103" s="34" t="s">
        <v>338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customFormat="false" ht="15.75" hidden="false" customHeight="false" outlineLevel="0" collapsed="false">
      <c r="A104" s="33" t="s">
        <v>339</v>
      </c>
      <c r="B104" s="33" t="s">
        <v>212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customFormat="false" ht="15.75" hidden="false" customHeight="false" outlineLevel="0" collapsed="false">
      <c r="A105" s="34" t="s">
        <v>142</v>
      </c>
      <c r="B105" s="34" t="s">
        <v>340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customFormat="false" ht="15.75" hidden="false" customHeight="false" outlineLevel="0" collapsed="false">
      <c r="A106" s="33" t="s">
        <v>341</v>
      </c>
      <c r="B106" s="33" t="s">
        <v>342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customFormat="false" ht="15.75" hidden="false" customHeight="false" outlineLevel="0" collapsed="false">
      <c r="A107" s="34" t="s">
        <v>343</v>
      </c>
      <c r="B107" s="34" t="s">
        <v>344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customFormat="false" ht="15.75" hidden="false" customHeight="false" outlineLevel="0" collapsed="false">
      <c r="A108" s="33" t="s">
        <v>96</v>
      </c>
      <c r="B108" s="33" t="s">
        <v>345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customFormat="false" ht="15.75" hidden="false" customHeight="false" outlineLevel="0" collapsed="false">
      <c r="A109" s="34" t="s">
        <v>116</v>
      </c>
      <c r="B109" s="34" t="s">
        <v>346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customFormat="false" ht="15.75" hidden="false" customHeight="false" outlineLevel="0" collapsed="false">
      <c r="A110" s="33" t="s">
        <v>347</v>
      </c>
      <c r="B110" s="33" t="s">
        <v>348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customFormat="false" ht="15.75" hidden="false" customHeight="false" outlineLevel="0" collapsed="false">
      <c r="A111" s="34" t="s">
        <v>153</v>
      </c>
      <c r="B111" s="34" t="s">
        <v>349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customFormat="false" ht="15.75" hidden="false" customHeight="false" outlineLevel="0" collapsed="false">
      <c r="A112" s="33" t="s">
        <v>128</v>
      </c>
      <c r="B112" s="33" t="s">
        <v>350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customFormat="false" ht="15.75" hidden="false" customHeight="false" outlineLevel="0" collapsed="false">
      <c r="A113" s="34" t="s">
        <v>351</v>
      </c>
      <c r="B113" s="34" t="s">
        <v>352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5.75" hidden="false" customHeight="false" outlineLevel="0" collapsed="false">
      <c r="A114" s="33" t="s">
        <v>353</v>
      </c>
      <c r="B114" s="33" t="s">
        <v>354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5.75" hidden="false" customHeight="false" outlineLevel="0" collapsed="false">
      <c r="A115" s="34" t="s">
        <v>130</v>
      </c>
      <c r="B115" s="34" t="s">
        <v>130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customFormat="false" ht="15.75" hidden="false" customHeight="false" outlineLevel="0" collapsed="false">
      <c r="A116" s="33" t="s">
        <v>148</v>
      </c>
      <c r="B116" s="33" t="s">
        <v>355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5.75" hidden="false" customHeight="false" outlineLevel="0" collapsed="false">
      <c r="A117" s="34" t="s">
        <v>118</v>
      </c>
      <c r="B117" s="34" t="s">
        <v>356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customFormat="false" ht="15.75" hidden="false" customHeight="false" outlineLevel="0" collapsed="false">
      <c r="A118" s="33" t="s">
        <v>357</v>
      </c>
      <c r="B118" s="33" t="s">
        <v>358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customFormat="false" ht="15.75" hidden="false" customHeight="false" outlineLevel="0" collapsed="false">
      <c r="A119" s="34" t="s">
        <v>359</v>
      </c>
      <c r="B119" s="34" t="s">
        <v>360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customFormat="false" ht="15.75" hidden="false" customHeight="false" outlineLevel="0" collapsed="false">
      <c r="A120" s="33" t="s">
        <v>361</v>
      </c>
      <c r="B120" s="33" t="s">
        <v>362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customFormat="false" ht="15.75" hidden="false" customHeight="false" outlineLevel="0" collapsed="false">
      <c r="A121" s="34" t="s">
        <v>70</v>
      </c>
      <c r="B121" s="34" t="s">
        <v>363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customFormat="false" ht="15.75" hidden="false" customHeight="false" outlineLevel="0" collapsed="false">
      <c r="A122" s="33" t="s">
        <v>364</v>
      </c>
      <c r="B122" s="33" t="s">
        <v>365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customFormat="false" ht="15.75" hidden="false" customHeight="false" outlineLevel="0" collapsed="false">
      <c r="A123" s="34" t="s">
        <v>366</v>
      </c>
      <c r="B123" s="34" t="s">
        <v>367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customFormat="false" ht="15.75" hidden="false" customHeight="false" outlineLevel="0" collapsed="false">
      <c r="A124" s="33" t="s">
        <v>368</v>
      </c>
      <c r="B124" s="33" t="s">
        <v>369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customFormat="false" ht="15.75" hidden="false" customHeight="false" outlineLevel="0" collapsed="false">
      <c r="A125" s="34" t="s">
        <v>370</v>
      </c>
      <c r="B125" s="34" t="s">
        <v>371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customFormat="false" ht="15.75" hidden="false" customHeight="false" outlineLevel="0" collapsed="false">
      <c r="A126" s="33" t="s">
        <v>372</v>
      </c>
      <c r="B126" s="33" t="s">
        <v>373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customFormat="false" ht="15.75" hidden="false" customHeight="false" outlineLevel="0" collapsed="false">
      <c r="A127" s="34" t="s">
        <v>374</v>
      </c>
      <c r="B127" s="34" t="s">
        <v>375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customFormat="false" ht="15.75" hidden="false" customHeight="false" outlineLevel="0" collapsed="false">
      <c r="A128" s="33" t="s">
        <v>376</v>
      </c>
      <c r="B128" s="33" t="s">
        <v>377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customFormat="false" ht="15.75" hidden="false" customHeight="false" outlineLevel="0" collapsed="false">
      <c r="A129" s="34" t="s">
        <v>378</v>
      </c>
      <c r="B129" s="34" t="s">
        <v>379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5.75" hidden="false" customHeight="false" outlineLevel="0" collapsed="false">
      <c r="A130" s="33" t="s">
        <v>136</v>
      </c>
      <c r="B130" s="33" t="s">
        <v>380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15.75" hidden="false" customHeight="false" outlineLevel="0" collapsed="false">
      <c r="A131" s="34" t="s">
        <v>138</v>
      </c>
      <c r="B131" s="34" t="s">
        <v>381</v>
      </c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customFormat="false" ht="15.75" hidden="false" customHeight="false" outlineLevel="0" collapsed="false">
      <c r="A132" s="33" t="s">
        <v>382</v>
      </c>
      <c r="B132" s="33" t="s">
        <v>383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customFormat="false" ht="15.75" hidden="false" customHeight="false" outlineLevel="0" collapsed="false">
      <c r="A133" s="34" t="s">
        <v>384</v>
      </c>
      <c r="B133" s="34" t="s">
        <v>385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customFormat="false" ht="15.75" hidden="false" customHeight="false" outlineLevel="0" collapsed="false">
      <c r="A134" s="33" t="s">
        <v>386</v>
      </c>
      <c r="B134" s="33" t="s">
        <v>387</v>
      </c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customFormat="false" ht="15.75" hidden="false" customHeight="false" outlineLevel="0" collapsed="false">
      <c r="A135" s="34" t="s">
        <v>388</v>
      </c>
      <c r="B135" s="34" t="s">
        <v>389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customFormat="false" ht="15.75" hidden="false" customHeight="false" outlineLevel="0" collapsed="false">
      <c r="A136" s="33" t="s">
        <v>390</v>
      </c>
      <c r="B136" s="33" t="s">
        <v>391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customFormat="false" ht="15.75" hidden="false" customHeight="false" outlineLevel="0" collapsed="false">
      <c r="A137" s="34" t="s">
        <v>392</v>
      </c>
      <c r="B137" s="34" t="s">
        <v>393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customFormat="false" ht="15.75" hidden="false" customHeight="false" outlineLevel="0" collapsed="false">
      <c r="A138" s="33" t="s">
        <v>394</v>
      </c>
      <c r="B138" s="33" t="s">
        <v>395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5.75" hidden="false" customHeight="false" outlineLevel="0" collapsed="false">
      <c r="A139" s="34" t="s">
        <v>396</v>
      </c>
      <c r="B139" s="34" t="s">
        <v>397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customFormat="false" ht="15.75" hidden="false" customHeight="false" outlineLevel="0" collapsed="false">
      <c r="A140" s="33" t="s">
        <v>398</v>
      </c>
      <c r="B140" s="33" t="s">
        <v>399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customFormat="false" ht="15.75" hidden="false" customHeight="false" outlineLevel="0" collapsed="false">
      <c r="A141" s="34" t="s">
        <v>400</v>
      </c>
      <c r="B141" s="34" t="s">
        <v>401</v>
      </c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customFormat="false" ht="15.75" hidden="false" customHeight="false" outlineLevel="0" collapsed="false">
      <c r="A142" s="33" t="s">
        <v>402</v>
      </c>
      <c r="B142" s="33" t="s">
        <v>403</v>
      </c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customFormat="false" ht="15.75" hidden="false" customHeight="false" outlineLevel="0" collapsed="false">
      <c r="A143" s="34" t="s">
        <v>404</v>
      </c>
      <c r="B143" s="34" t="s">
        <v>405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customFormat="false" ht="15.75" hidden="false" customHeight="false" outlineLevel="0" collapsed="false">
      <c r="A144" s="33" t="s">
        <v>406</v>
      </c>
      <c r="B144" s="33" t="s">
        <v>407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15.75" hidden="false" customHeight="false" outlineLevel="0" collapsed="false">
      <c r="A145" s="34" t="s">
        <v>408</v>
      </c>
      <c r="B145" s="34" t="s">
        <v>408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customFormat="false" ht="15.75" hidden="false" customHeight="false" outlineLevel="0" collapsed="false">
      <c r="A146" s="33" t="s">
        <v>409</v>
      </c>
      <c r="B146" s="33" t="s">
        <v>410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customFormat="false" ht="15.75" hidden="false" customHeight="false" outlineLevel="0" collapsed="false">
      <c r="A147" s="34" t="s">
        <v>411</v>
      </c>
      <c r="B147" s="34" t="s">
        <v>412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customFormat="false" ht="15.75" hidden="false" customHeight="false" outlineLevel="0" collapsed="false">
      <c r="A148" s="33" t="s">
        <v>413</v>
      </c>
      <c r="B148" s="33" t="s">
        <v>414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customFormat="false" ht="15.75" hidden="false" customHeight="false" outlineLevel="0" collapsed="false">
      <c r="A149" s="34" t="s">
        <v>415</v>
      </c>
      <c r="B149" s="34" t="s">
        <v>221</v>
      </c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customFormat="false" ht="15.75" hidden="false" customHeight="false" outlineLevel="0" collapsed="false">
      <c r="A150" s="33" t="s">
        <v>416</v>
      </c>
      <c r="B150" s="33" t="s">
        <v>417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customFormat="false" ht="15.75" hidden="false" customHeight="false" outlineLevel="0" collapsed="false">
      <c r="A151" s="34" t="s">
        <v>418</v>
      </c>
      <c r="B151" s="34" t="s">
        <v>419</v>
      </c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customFormat="false" ht="15.75" hidden="false" customHeight="false" outlineLevel="0" collapsed="false">
      <c r="A152" s="33" t="s">
        <v>420</v>
      </c>
      <c r="B152" s="33" t="s">
        <v>421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customFormat="false" ht="15.75" hidden="false" customHeight="false" outlineLevel="0" collapsed="false">
      <c r="A153" s="34" t="s">
        <v>422</v>
      </c>
      <c r="B153" s="34" t="s">
        <v>423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customFormat="false" ht="15.75" hidden="false" customHeight="false" outlineLevel="0" collapsed="false">
      <c r="A154" s="33" t="s">
        <v>424</v>
      </c>
      <c r="B154" s="33" t="s">
        <v>425</v>
      </c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customFormat="false" ht="15.75" hidden="false" customHeight="false" outlineLevel="0" collapsed="false">
      <c r="A155" s="34" t="s">
        <v>426</v>
      </c>
      <c r="B155" s="34" t="s">
        <v>427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customFormat="false" ht="15.75" hidden="false" customHeight="false" outlineLevel="0" collapsed="false">
      <c r="A156" s="33" t="s">
        <v>428</v>
      </c>
      <c r="B156" s="33" t="s">
        <v>429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customFormat="false" ht="15.75" hidden="false" customHeight="false" outlineLevel="0" collapsed="false">
      <c r="A157" s="34" t="s">
        <v>430</v>
      </c>
      <c r="B157" s="34" t="s">
        <v>431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customFormat="false" ht="15.75" hidden="false" customHeight="false" outlineLevel="0" collapsed="false">
      <c r="A158" s="33" t="s">
        <v>432</v>
      </c>
      <c r="B158" s="33" t="s">
        <v>433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5.75" hidden="false" customHeight="false" outlineLevel="0" collapsed="false">
      <c r="A159" s="34" t="s">
        <v>434</v>
      </c>
      <c r="B159" s="34" t="s">
        <v>435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5.75" hidden="false" customHeight="false" outlineLevel="0" collapsed="false">
      <c r="A160" s="33" t="s">
        <v>436</v>
      </c>
      <c r="B160" s="33" t="s">
        <v>437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customFormat="false" ht="15.75" hidden="false" customHeight="false" outlineLevel="0" collapsed="false">
      <c r="A161" s="34" t="s">
        <v>438</v>
      </c>
      <c r="B161" s="34" t="s">
        <v>439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customFormat="false" ht="15.75" hidden="false" customHeight="false" outlineLevel="0" collapsed="false">
      <c r="A162" s="33" t="s">
        <v>440</v>
      </c>
      <c r="B162" s="33" t="s">
        <v>441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customFormat="false" ht="15.75" hidden="false" customHeight="false" outlineLevel="0" collapsed="false">
      <c r="A163" s="34" t="s">
        <v>442</v>
      </c>
      <c r="B163" s="34" t="s">
        <v>443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customFormat="false" ht="15.75" hidden="false" customHeight="false" outlineLevel="0" collapsed="false">
      <c r="A164" s="33" t="s">
        <v>444</v>
      </c>
      <c r="B164" s="33" t="s">
        <v>445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customFormat="false" ht="15.75" hidden="false" customHeight="false" outlineLevel="0" collapsed="false">
      <c r="A165" s="34" t="s">
        <v>446</v>
      </c>
      <c r="B165" s="34" t="s">
        <v>447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customFormat="false" ht="15.75" hidden="false" customHeight="false" outlineLevel="0" collapsed="false">
      <c r="A166" s="33" t="s">
        <v>448</v>
      </c>
      <c r="B166" s="33" t="s">
        <v>449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customFormat="false" ht="15.75" hidden="false" customHeight="false" outlineLevel="0" collapsed="false">
      <c r="A167" s="34" t="s">
        <v>450</v>
      </c>
      <c r="B167" s="34" t="s">
        <v>451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5.75" hidden="false" customHeight="false" outlineLevel="0" collapsed="false">
      <c r="A168" s="33" t="s">
        <v>452</v>
      </c>
      <c r="B168" s="33" t="s">
        <v>453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customFormat="false" ht="15.75" hidden="false" customHeight="false" outlineLevel="0" collapsed="false">
      <c r="A169" s="34" t="s">
        <v>454</v>
      </c>
      <c r="B169" s="34" t="s">
        <v>455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customFormat="false" ht="15.75" hidden="false" customHeight="false" outlineLevel="0" collapsed="false">
      <c r="A170" s="33" t="s">
        <v>456</v>
      </c>
      <c r="B170" s="33" t="s">
        <v>457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customFormat="false" ht="15.75" hidden="false" customHeight="false" outlineLevel="0" collapsed="false">
      <c r="A171" s="34" t="s">
        <v>458</v>
      </c>
      <c r="B171" s="34" t="s">
        <v>459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customFormat="false" ht="15.75" hidden="false" customHeight="false" outlineLevel="0" collapsed="false">
      <c r="A172" s="33" t="s">
        <v>460</v>
      </c>
      <c r="B172" s="33" t="s">
        <v>254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customFormat="false" ht="15.75" hidden="false" customHeight="false" outlineLevel="0" collapsed="false">
      <c r="A173" s="34" t="s">
        <v>122</v>
      </c>
      <c r="B173" s="34" t="s">
        <v>312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customFormat="false" ht="15.75" hidden="false" customHeight="false" outlineLevel="0" collapsed="false">
      <c r="A174" s="33" t="s">
        <v>461</v>
      </c>
      <c r="B174" s="33" t="s">
        <v>462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customFormat="false" ht="15.75" hidden="false" customHeight="false" outlineLevel="0" collapsed="false">
      <c r="A175" s="34" t="s">
        <v>463</v>
      </c>
      <c r="B175" s="34" t="s">
        <v>464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customFormat="false" ht="15.75" hidden="false" customHeight="false" outlineLevel="0" collapsed="false">
      <c r="A176" s="33" t="s">
        <v>465</v>
      </c>
      <c r="B176" s="33" t="s">
        <v>466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customFormat="false" ht="15.75" hidden="false" customHeight="false" outlineLevel="0" collapsed="false">
      <c r="A177" s="34" t="s">
        <v>467</v>
      </c>
      <c r="B177" s="34" t="s">
        <v>468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customFormat="false" ht="15.75" hidden="false" customHeight="false" outlineLevel="0" collapsed="false">
      <c r="A178" s="33" t="s">
        <v>469</v>
      </c>
      <c r="B178" s="33" t="s">
        <v>470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customFormat="false" ht="15.75" hidden="false" customHeight="false" outlineLevel="0" collapsed="false">
      <c r="A179" s="34" t="s">
        <v>471</v>
      </c>
      <c r="B179" s="34" t="s">
        <v>472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customFormat="false" ht="15.75" hidden="false" customHeight="false" outlineLevel="0" collapsed="false">
      <c r="A180" s="33" t="s">
        <v>473</v>
      </c>
      <c r="B180" s="33" t="s">
        <v>348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customFormat="false" ht="15.75" hidden="false" customHeight="false" outlineLevel="0" collapsed="false">
      <c r="A181" s="34" t="s">
        <v>474</v>
      </c>
      <c r="B181" s="34" t="s">
        <v>475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customFormat="false" ht="15.75" hidden="false" customHeight="false" outlineLevel="0" collapsed="false">
      <c r="A182" s="33" t="s">
        <v>476</v>
      </c>
      <c r="B182" s="33" t="s">
        <v>477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customFormat="false" ht="15.75" hidden="false" customHeight="false" outlineLevel="0" collapsed="false">
      <c r="A183" s="34" t="s">
        <v>478</v>
      </c>
      <c r="B183" s="34" t="s">
        <v>479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customFormat="false" ht="15.75" hidden="false" customHeight="false" outlineLevel="0" collapsed="false">
      <c r="A184" s="33" t="s">
        <v>480</v>
      </c>
      <c r="B184" s="33" t="s">
        <v>481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customFormat="false" ht="15.75" hidden="false" customHeight="false" outlineLevel="0" collapsed="false">
      <c r="A185" s="34" t="s">
        <v>482</v>
      </c>
      <c r="B185" s="34" t="s">
        <v>483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customFormat="false" ht="15.75" hidden="false" customHeight="false" outlineLevel="0" collapsed="false">
      <c r="A186" s="33" t="s">
        <v>484</v>
      </c>
      <c r="B186" s="33" t="s">
        <v>485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customFormat="false" ht="15.75" hidden="false" customHeight="false" outlineLevel="0" collapsed="false">
      <c r="A187" s="34" t="s">
        <v>486</v>
      </c>
      <c r="B187" s="34" t="s">
        <v>487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customFormat="false" ht="15.75" hidden="false" customHeight="false" outlineLevel="0" collapsed="false">
      <c r="A188" s="33" t="s">
        <v>488</v>
      </c>
      <c r="B188" s="33" t="s">
        <v>489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customFormat="false" ht="15.75" hidden="false" customHeight="false" outlineLevel="0" collapsed="false">
      <c r="A189" s="34" t="s">
        <v>490</v>
      </c>
      <c r="B189" s="34" t="s">
        <v>491</v>
      </c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customFormat="false" ht="15.75" hidden="false" customHeight="false" outlineLevel="0" collapsed="false">
      <c r="A190" s="33" t="s">
        <v>492</v>
      </c>
      <c r="B190" s="33" t="s">
        <v>493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customFormat="false" ht="15.75" hidden="false" customHeight="false" outlineLevel="0" collapsed="false">
      <c r="A191" s="34" t="s">
        <v>494</v>
      </c>
      <c r="B191" s="34" t="s">
        <v>371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customFormat="false" ht="15.75" hidden="false" customHeight="false" outlineLevel="0" collapsed="false">
      <c r="A192" s="33" t="s">
        <v>495</v>
      </c>
      <c r="B192" s="33" t="s">
        <v>405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customFormat="false" ht="15.75" hidden="false" customHeight="false" outlineLevel="0" collapsed="false">
      <c r="A193" s="34" t="s">
        <v>496</v>
      </c>
      <c r="B193" s="34" t="s">
        <v>497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customFormat="false" ht="15.75" hidden="false" customHeight="false" outlineLevel="0" collapsed="false">
      <c r="A194" s="33" t="s">
        <v>498</v>
      </c>
      <c r="B194" s="33" t="s">
        <v>499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customFormat="false" ht="15.75" hidden="false" customHeight="false" outlineLevel="0" collapsed="false">
      <c r="A195" s="34" t="s">
        <v>500</v>
      </c>
      <c r="B195" s="34" t="s">
        <v>501</v>
      </c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customFormat="false" ht="15.75" hidden="false" customHeight="false" outlineLevel="0" collapsed="false">
      <c r="A196" s="33" t="s">
        <v>502</v>
      </c>
      <c r="B196" s="33" t="s">
        <v>503</v>
      </c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customFormat="false" ht="15.75" hidden="false" customHeight="false" outlineLevel="0" collapsed="false">
      <c r="A197" s="34" t="s">
        <v>504</v>
      </c>
      <c r="B197" s="34" t="s">
        <v>505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customFormat="false" ht="15.75" hidden="false" customHeight="false" outlineLevel="0" collapsed="false">
      <c r="A198" s="33" t="s">
        <v>506</v>
      </c>
      <c r="B198" s="33" t="s">
        <v>507</v>
      </c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customFormat="false" ht="15.75" hidden="false" customHeight="false" outlineLevel="0" collapsed="false">
      <c r="A199" s="34" t="s">
        <v>508</v>
      </c>
      <c r="B199" s="34" t="s">
        <v>509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customFormat="false" ht="15.75" hidden="false" customHeight="false" outlineLevel="0" collapsed="false">
      <c r="A200" s="33" t="s">
        <v>510</v>
      </c>
      <c r="B200" s="33" t="s">
        <v>511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customFormat="false" ht="15.75" hidden="false" customHeight="false" outlineLevel="0" collapsed="false">
      <c r="A201" s="34" t="s">
        <v>512</v>
      </c>
      <c r="B201" s="34" t="s">
        <v>513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customFormat="false" ht="15.75" hidden="false" customHeight="false" outlineLevel="0" collapsed="false">
      <c r="A202" s="33" t="s">
        <v>514</v>
      </c>
      <c r="B202" s="33" t="s">
        <v>515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customFormat="false" ht="15.75" hidden="false" customHeight="false" outlineLevel="0" collapsed="false">
      <c r="A203" s="34" t="s">
        <v>516</v>
      </c>
      <c r="B203" s="34" t="s">
        <v>517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customFormat="false" ht="15.75" hidden="false" customHeight="false" outlineLevel="0" collapsed="false">
      <c r="A204" s="33" t="s">
        <v>518</v>
      </c>
      <c r="B204" s="33" t="s">
        <v>519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customFormat="false" ht="15.75" hidden="false" customHeight="false" outlineLevel="0" collapsed="false">
      <c r="A205" s="34" t="s">
        <v>520</v>
      </c>
      <c r="B205" s="34" t="s">
        <v>521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customFormat="false" ht="15.75" hidden="false" customHeight="false" outlineLevel="0" collapsed="false">
      <c r="A206" s="33" t="s">
        <v>522</v>
      </c>
      <c r="B206" s="33" t="s">
        <v>523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customFormat="false" ht="15.75" hidden="false" customHeight="false" outlineLevel="0" collapsed="false">
      <c r="A207" s="34" t="s">
        <v>524</v>
      </c>
      <c r="B207" s="34" t="s">
        <v>525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customFormat="false" ht="15.75" hidden="false" customHeight="false" outlineLevel="0" collapsed="false">
      <c r="A208" s="33" t="s">
        <v>526</v>
      </c>
      <c r="B208" s="33" t="s">
        <v>229</v>
      </c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customFormat="false" ht="15.75" hidden="false" customHeight="false" outlineLevel="0" collapsed="false">
      <c r="A209" s="34" t="s">
        <v>527</v>
      </c>
      <c r="B209" s="34" t="s">
        <v>528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customFormat="false" ht="15.75" hidden="false" customHeight="false" outlineLevel="0" collapsed="false">
      <c r="A210" s="33" t="s">
        <v>529</v>
      </c>
      <c r="B210" s="33" t="s">
        <v>530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customFormat="false" ht="15.75" hidden="false" customHeight="false" outlineLevel="0" collapsed="false">
      <c r="A211" s="34" t="s">
        <v>531</v>
      </c>
      <c r="B211" s="34" t="s">
        <v>532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customFormat="false" ht="15.75" hidden="false" customHeight="false" outlineLevel="0" collapsed="false">
      <c r="A212" s="33" t="s">
        <v>533</v>
      </c>
      <c r="B212" s="33" t="s">
        <v>534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customFormat="false" ht="15.75" hidden="false" customHeight="false" outlineLevel="0" collapsed="false">
      <c r="A213" s="34" t="s">
        <v>535</v>
      </c>
      <c r="B213" s="34" t="s">
        <v>536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5.75" hidden="false" customHeight="false" outlineLevel="0" collapsed="false">
      <c r="A214" s="33" t="s">
        <v>537</v>
      </c>
      <c r="B214" s="33" t="s">
        <v>538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5.75" hidden="false" customHeight="false" outlineLevel="0" collapsed="false">
      <c r="A215" s="34" t="s">
        <v>539</v>
      </c>
      <c r="B215" s="34" t="s">
        <v>262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customFormat="false" ht="15.75" hidden="false" customHeight="false" outlineLevel="0" collapsed="false">
      <c r="A216" s="33" t="s">
        <v>540</v>
      </c>
      <c r="B216" s="33" t="s">
        <v>541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customFormat="false" ht="15.75" hidden="false" customHeight="false" outlineLevel="0" collapsed="false">
      <c r="A217" s="34" t="s">
        <v>542</v>
      </c>
      <c r="B217" s="34" t="s">
        <v>543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customFormat="false" ht="15.75" hidden="false" customHeight="false" outlineLevel="0" collapsed="false">
      <c r="A218" s="33" t="s">
        <v>544</v>
      </c>
      <c r="B218" s="33" t="s">
        <v>545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5.75" hidden="false" customHeight="false" outlineLevel="0" collapsed="false">
      <c r="A219" s="34" t="s">
        <v>546</v>
      </c>
      <c r="B219" s="34" t="s">
        <v>220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5.75" hidden="false" customHeight="false" outlineLevel="0" collapsed="false">
      <c r="A220" s="33" t="s">
        <v>547</v>
      </c>
      <c r="B220" s="33" t="s">
        <v>548</v>
      </c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customFormat="false" ht="15.75" hidden="false" customHeight="false" outlineLevel="0" collapsed="false">
      <c r="A221" s="34" t="s">
        <v>549</v>
      </c>
      <c r="B221" s="34" t="s">
        <v>550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customFormat="false" ht="15.75" hidden="false" customHeight="false" outlineLevel="0" collapsed="false">
      <c r="A222" s="33" t="s">
        <v>549</v>
      </c>
      <c r="B222" s="33" t="s">
        <v>551</v>
      </c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5.75" hidden="false" customHeight="false" outlineLevel="0" collapsed="false">
      <c r="A223" s="34" t="s">
        <v>552</v>
      </c>
      <c r="B223" s="34" t="s">
        <v>553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15.75" hidden="false" customHeight="false" outlineLevel="0" collapsed="false">
      <c r="A224" s="33" t="s">
        <v>554</v>
      </c>
      <c r="B224" s="33" t="s">
        <v>555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5.75" hidden="false" customHeight="false" outlineLevel="0" collapsed="false">
      <c r="A225" s="34" t="s">
        <v>556</v>
      </c>
      <c r="B225" s="34" t="s">
        <v>557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customFormat="false" ht="15.75" hidden="false" customHeight="false" outlineLevel="0" collapsed="false">
      <c r="A226" s="33" t="s">
        <v>558</v>
      </c>
      <c r="B226" s="33" t="s">
        <v>559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customFormat="false" ht="15.75" hidden="false" customHeight="false" outlineLevel="0" collapsed="false">
      <c r="A227" s="34" t="s">
        <v>560</v>
      </c>
      <c r="B227" s="34" t="s">
        <v>561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customFormat="false" ht="15.75" hidden="false" customHeight="false" outlineLevel="0" collapsed="false">
      <c r="A228" s="33" t="s">
        <v>562</v>
      </c>
      <c r="B228" s="33" t="s">
        <v>563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5.75" hidden="false" customHeight="false" outlineLevel="0" collapsed="false">
      <c r="A229" s="34" t="s">
        <v>564</v>
      </c>
      <c r="B229" s="34" t="s">
        <v>565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customFormat="false" ht="15.75" hidden="false" customHeight="false" outlineLevel="0" collapsed="false">
      <c r="A230" s="33" t="s">
        <v>566</v>
      </c>
      <c r="B230" s="33" t="s">
        <v>563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customFormat="false" ht="15.75" hidden="false" customHeight="false" outlineLevel="0" collapsed="false">
      <c r="A231" s="34" t="s">
        <v>567</v>
      </c>
      <c r="B231" s="34" t="s">
        <v>568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customFormat="false" ht="15.75" hidden="false" customHeight="false" outlineLevel="0" collapsed="false">
      <c r="A232" s="33" t="s">
        <v>569</v>
      </c>
      <c r="B232" s="33" t="s">
        <v>570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5.75" hidden="false" customHeight="false" outlineLevel="0" collapsed="false">
      <c r="A233" s="34" t="s">
        <v>571</v>
      </c>
      <c r="B233" s="34" t="s">
        <v>572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5.75" hidden="false" customHeight="false" outlineLevel="0" collapsed="false">
      <c r="A234" s="33" t="s">
        <v>573</v>
      </c>
      <c r="B234" s="33" t="s">
        <v>574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15.75" hidden="false" customHeight="false" outlineLevel="0" collapsed="false">
      <c r="A235" s="34" t="s">
        <v>575</v>
      </c>
      <c r="B235" s="34" t="s">
        <v>536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5.75" hidden="false" customHeight="false" outlineLevel="0" collapsed="false">
      <c r="A236" s="33" t="s">
        <v>576</v>
      </c>
      <c r="B236" s="33" t="s">
        <v>577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5.75" hidden="false" customHeight="false" outlineLevel="0" collapsed="false">
      <c r="A237" s="34" t="s">
        <v>578</v>
      </c>
      <c r="B237" s="34" t="s">
        <v>579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5.75" hidden="false" customHeight="false" outlineLevel="0" collapsed="false">
      <c r="A238" s="33" t="s">
        <v>580</v>
      </c>
      <c r="B238" s="33" t="s">
        <v>260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5.75" hidden="false" customHeight="false" outlineLevel="0" collapsed="false">
      <c r="A239" s="34" t="s">
        <v>581</v>
      </c>
      <c r="B239" s="34" t="s">
        <v>582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15.75" hidden="false" customHeight="false" outlineLevel="0" collapsed="false">
      <c r="A240" s="33" t="s">
        <v>583</v>
      </c>
      <c r="B240" s="33" t="s">
        <v>553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15.75" hidden="false" customHeight="false" outlineLevel="0" collapsed="false">
      <c r="A241" s="34" t="s">
        <v>584</v>
      </c>
      <c r="B241" s="34" t="s">
        <v>585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5.75" hidden="false" customHeight="false" outlineLevel="0" collapsed="false">
      <c r="A242" s="33" t="s">
        <v>586</v>
      </c>
      <c r="B242" s="33" t="s">
        <v>587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5.75" hidden="false" customHeight="false" outlineLevel="0" collapsed="false">
      <c r="A243" s="34" t="s">
        <v>588</v>
      </c>
      <c r="B243" s="34" t="s">
        <v>589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5.75" hidden="false" customHeight="false" outlineLevel="0" collapsed="false">
      <c r="A244" s="33" t="s">
        <v>590</v>
      </c>
      <c r="B244" s="33" t="s">
        <v>279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5.75" hidden="false" customHeight="false" outlineLevel="0" collapsed="false">
      <c r="A245" s="34" t="s">
        <v>591</v>
      </c>
      <c r="B245" s="34" t="s">
        <v>592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5.75" hidden="false" customHeight="false" outlineLevel="0" collapsed="false">
      <c r="A246" s="33" t="s">
        <v>593</v>
      </c>
      <c r="B246" s="33" t="s">
        <v>507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15.75" hidden="false" customHeight="false" outlineLevel="0" collapsed="false">
      <c r="A247" s="34" t="s">
        <v>594</v>
      </c>
      <c r="B247" s="34" t="s">
        <v>595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5.75" hidden="false" customHeight="false" outlineLevel="0" collapsed="false">
      <c r="A248" s="33" t="s">
        <v>596</v>
      </c>
      <c r="B248" s="33" t="s">
        <v>597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5.75" hidden="false" customHeight="false" outlineLevel="0" collapsed="false">
      <c r="A249" s="34" t="s">
        <v>598</v>
      </c>
      <c r="B249" s="34" t="s">
        <v>599</v>
      </c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5.75" hidden="false" customHeight="false" outlineLevel="0" collapsed="false">
      <c r="A250" s="33" t="s">
        <v>600</v>
      </c>
      <c r="B250" s="33" t="s">
        <v>601</v>
      </c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5.75" hidden="false" customHeight="false" outlineLevel="0" collapsed="false">
      <c r="A251" s="34" t="s">
        <v>602</v>
      </c>
      <c r="B251" s="34" t="s">
        <v>603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5.75" hidden="false" customHeight="false" outlineLevel="0" collapsed="false">
      <c r="A252" s="33" t="s">
        <v>604</v>
      </c>
      <c r="B252" s="33" t="s">
        <v>354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5.75" hidden="false" customHeight="false" outlineLevel="0" collapsed="false">
      <c r="A253" s="34" t="s">
        <v>605</v>
      </c>
      <c r="B253" s="34" t="s">
        <v>606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5.75" hidden="false" customHeight="false" outlineLevel="0" collapsed="false">
      <c r="A254" s="33" t="s">
        <v>607</v>
      </c>
      <c r="B254" s="33" t="s">
        <v>608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5.75" hidden="false" customHeight="false" outlineLevel="0" collapsed="false">
      <c r="A255" s="34" t="s">
        <v>609</v>
      </c>
      <c r="B255" s="34" t="s">
        <v>610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5.75" hidden="false" customHeight="false" outlineLevel="0" collapsed="false">
      <c r="A256" s="33" t="s">
        <v>611</v>
      </c>
      <c r="B256" s="33" t="s">
        <v>297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5.75" hidden="false" customHeight="false" outlineLevel="0" collapsed="false">
      <c r="A257" s="34" t="s">
        <v>612</v>
      </c>
      <c r="B257" s="34" t="s">
        <v>328</v>
      </c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5.75" hidden="false" customHeight="false" outlineLevel="0" collapsed="false">
      <c r="A258" s="33" t="s">
        <v>613</v>
      </c>
      <c r="B258" s="33" t="s">
        <v>614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5.75" hidden="false" customHeight="false" outlineLevel="0" collapsed="false">
      <c r="A259" s="34" t="s">
        <v>615</v>
      </c>
      <c r="B259" s="34" t="s">
        <v>616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5.75" hidden="false" customHeight="false" outlineLevel="0" collapsed="false">
      <c r="A260" s="33" t="s">
        <v>617</v>
      </c>
      <c r="B260" s="33" t="s">
        <v>608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5.75" hidden="false" customHeight="false" outlineLevel="0" collapsed="false">
      <c r="A261" s="34" t="s">
        <v>618</v>
      </c>
      <c r="B261" s="34" t="s">
        <v>619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15.75" hidden="false" customHeight="false" outlineLevel="0" collapsed="false">
      <c r="A262" s="33" t="s">
        <v>620</v>
      </c>
      <c r="B262" s="33" t="s">
        <v>621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5.75" hidden="false" customHeight="false" outlineLevel="0" collapsed="false">
      <c r="A263" s="34" t="s">
        <v>622</v>
      </c>
      <c r="B263" s="34" t="s">
        <v>623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customFormat="false" ht="15.75" hidden="false" customHeight="false" outlineLevel="0" collapsed="false">
      <c r="A264" s="33" t="s">
        <v>624</v>
      </c>
      <c r="B264" s="33" t="s">
        <v>625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customFormat="false" ht="15.75" hidden="false" customHeight="false" outlineLevel="0" collapsed="false">
      <c r="A265" s="34" t="s">
        <v>626</v>
      </c>
      <c r="B265" s="34" t="s">
        <v>627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customFormat="false" ht="15.75" hidden="false" customHeight="false" outlineLevel="0" collapsed="false">
      <c r="A266" s="33" t="s">
        <v>628</v>
      </c>
      <c r="B266" s="33" t="s">
        <v>629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customFormat="false" ht="15.75" hidden="false" customHeight="false" outlineLevel="0" collapsed="false">
      <c r="A267" s="34" t="s">
        <v>630</v>
      </c>
      <c r="B267" s="34" t="s">
        <v>631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customFormat="false" ht="15.75" hidden="false" customHeight="false" outlineLevel="0" collapsed="false">
      <c r="A268" s="33" t="s">
        <v>632</v>
      </c>
      <c r="B268" s="33" t="s">
        <v>532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customFormat="false" ht="15.75" hidden="false" customHeight="false" outlineLevel="0" collapsed="false">
      <c r="A269" s="34" t="s">
        <v>633</v>
      </c>
      <c r="B269" s="34" t="s">
        <v>634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customFormat="false" ht="15.75" hidden="false" customHeight="false" outlineLevel="0" collapsed="false">
      <c r="A270" s="33" t="s">
        <v>635</v>
      </c>
      <c r="B270" s="33" t="s">
        <v>634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customFormat="false" ht="15.75" hidden="false" customHeight="false" outlineLevel="0" collapsed="false">
      <c r="A271" s="34" t="s">
        <v>636</v>
      </c>
      <c r="B271" s="34" t="s">
        <v>637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customFormat="false" ht="15.75" hidden="false" customHeight="false" outlineLevel="0" collapsed="false">
      <c r="A272" s="33" t="s">
        <v>638</v>
      </c>
      <c r="B272" s="33" t="s">
        <v>639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customFormat="false" ht="15.75" hidden="false" customHeight="false" outlineLevel="0" collapsed="false">
      <c r="A273" s="34" t="s">
        <v>640</v>
      </c>
      <c r="B273" s="34" t="s">
        <v>641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customFormat="false" ht="15.75" hidden="false" customHeight="false" outlineLevel="0" collapsed="false">
      <c r="A274" s="33" t="s">
        <v>642</v>
      </c>
      <c r="B274" s="33" t="s">
        <v>643</v>
      </c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customFormat="false" ht="15.75" hidden="false" customHeight="false" outlineLevel="0" collapsed="false">
      <c r="A275" s="34" t="s">
        <v>644</v>
      </c>
      <c r="B275" s="34" t="s">
        <v>645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customFormat="false" ht="15.75" hidden="false" customHeight="false" outlineLevel="0" collapsed="false">
      <c r="A276" s="33" t="s">
        <v>646</v>
      </c>
      <c r="B276" s="33" t="s">
        <v>647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customFormat="false" ht="15.75" hidden="false" customHeight="false" outlineLevel="0" collapsed="false">
      <c r="A277" s="34" t="s">
        <v>648</v>
      </c>
      <c r="B277" s="34" t="s">
        <v>649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customFormat="false" ht="15.75" hidden="false" customHeight="false" outlineLevel="0" collapsed="false">
      <c r="A278" s="33" t="s">
        <v>650</v>
      </c>
      <c r="B278" s="33" t="s">
        <v>651</v>
      </c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customFormat="false" ht="15.75" hidden="false" customHeight="false" outlineLevel="0" collapsed="false">
      <c r="A279" s="34" t="s">
        <v>652</v>
      </c>
      <c r="B279" s="34" t="s">
        <v>649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customFormat="false" ht="15.75" hidden="false" customHeight="false" outlineLevel="0" collapsed="false">
      <c r="A280" s="33" t="s">
        <v>653</v>
      </c>
      <c r="B280" s="33" t="s">
        <v>513</v>
      </c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customFormat="false" ht="15.75" hidden="false" customHeight="false" outlineLevel="0" collapsed="false">
      <c r="A281" s="34" t="s">
        <v>654</v>
      </c>
      <c r="B281" s="34" t="s">
        <v>655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customFormat="false" ht="15.75" hidden="false" customHeight="false" outlineLevel="0" collapsed="false">
      <c r="A282" s="33" t="s">
        <v>656</v>
      </c>
      <c r="B282" s="33" t="s">
        <v>649</v>
      </c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customFormat="false" ht="15.75" hidden="false" customHeight="false" outlineLevel="0" collapsed="false">
      <c r="A283" s="34" t="s">
        <v>657</v>
      </c>
      <c r="B283" s="34" t="s">
        <v>658</v>
      </c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customFormat="false" ht="15.75" hidden="false" customHeight="false" outlineLevel="0" collapsed="false">
      <c r="A284" s="33" t="s">
        <v>659</v>
      </c>
      <c r="B284" s="33" t="s">
        <v>391</v>
      </c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customFormat="false" ht="15.75" hidden="false" customHeight="false" outlineLevel="0" collapsed="false">
      <c r="A285" s="34" t="s">
        <v>660</v>
      </c>
      <c r="B285" s="34" t="s">
        <v>661</v>
      </c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customFormat="false" ht="15.75" hidden="false" customHeight="false" outlineLevel="0" collapsed="false">
      <c r="A286" s="33" t="s">
        <v>662</v>
      </c>
      <c r="B286" s="33" t="s">
        <v>623</v>
      </c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customFormat="false" ht="15.75" hidden="false" customHeight="false" outlineLevel="0" collapsed="false">
      <c r="A287" s="34" t="s">
        <v>663</v>
      </c>
      <c r="B287" s="34" t="s">
        <v>599</v>
      </c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customFormat="false" ht="15.75" hidden="false" customHeight="false" outlineLevel="0" collapsed="false">
      <c r="A288" s="33" t="s">
        <v>664</v>
      </c>
      <c r="B288" s="33" t="s">
        <v>665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customFormat="false" ht="15.75" hidden="false" customHeight="false" outlineLevel="0" collapsed="false">
      <c r="A289" s="34" t="s">
        <v>666</v>
      </c>
      <c r="B289" s="34" t="s">
        <v>667</v>
      </c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customFormat="false" ht="15.75" hidden="false" customHeight="false" outlineLevel="0" collapsed="false">
      <c r="A290" s="33" t="s">
        <v>668</v>
      </c>
      <c r="B290" s="33" t="s">
        <v>669</v>
      </c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customFormat="false" ht="15.75" hidden="false" customHeight="false" outlineLevel="0" collapsed="false">
      <c r="A291" s="34" t="s">
        <v>670</v>
      </c>
      <c r="B291" s="34" t="s">
        <v>671</v>
      </c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customFormat="false" ht="15.75" hidden="false" customHeight="false" outlineLevel="0" collapsed="false">
      <c r="A292" s="33" t="s">
        <v>672</v>
      </c>
      <c r="B292" s="33" t="s">
        <v>673</v>
      </c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customFormat="false" ht="15.75" hidden="false" customHeight="false" outlineLevel="0" collapsed="false">
      <c r="A293" s="34" t="s">
        <v>674</v>
      </c>
      <c r="B293" s="34" t="s">
        <v>675</v>
      </c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customFormat="false" ht="15.75" hidden="false" customHeight="false" outlineLevel="0" collapsed="false">
      <c r="A294" s="33" t="s">
        <v>676</v>
      </c>
      <c r="B294" s="33" t="s">
        <v>677</v>
      </c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customFormat="false" ht="15.75" hidden="false" customHeight="false" outlineLevel="0" collapsed="false">
      <c r="A295" s="34" t="s">
        <v>678</v>
      </c>
      <c r="B295" s="34" t="s">
        <v>679</v>
      </c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customFormat="false" ht="15.75" hidden="false" customHeight="false" outlineLevel="0" collapsed="false">
      <c r="A296" s="33" t="s">
        <v>680</v>
      </c>
      <c r="B296" s="33" t="s">
        <v>681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customFormat="false" ht="15.75" hidden="false" customHeight="false" outlineLevel="0" collapsed="false">
      <c r="A297" s="34" t="s">
        <v>682</v>
      </c>
      <c r="B297" s="34" t="s">
        <v>683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customFormat="false" ht="15.75" hidden="false" customHeight="false" outlineLevel="0" collapsed="false">
      <c r="A298" s="33" t="s">
        <v>684</v>
      </c>
      <c r="B298" s="33" t="s">
        <v>685</v>
      </c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customFormat="false" ht="15.75" hidden="false" customHeight="false" outlineLevel="0" collapsed="false">
      <c r="A299" s="34" t="s">
        <v>686</v>
      </c>
      <c r="B299" s="34" t="s">
        <v>687</v>
      </c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customFormat="false" ht="15.75" hidden="false" customHeight="false" outlineLevel="0" collapsed="false">
      <c r="A300" s="33" t="s">
        <v>688</v>
      </c>
      <c r="B300" s="33" t="s">
        <v>689</v>
      </c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customFormat="false" ht="15.75" hidden="false" customHeight="false" outlineLevel="0" collapsed="false">
      <c r="A301" s="34" t="s">
        <v>690</v>
      </c>
      <c r="B301" s="34" t="s">
        <v>691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customFormat="false" ht="15.75" hidden="false" customHeight="false" outlineLevel="0" collapsed="false">
      <c r="A302" s="33" t="s">
        <v>692</v>
      </c>
      <c r="B302" s="33" t="s">
        <v>693</v>
      </c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customFormat="false" ht="15.75" hidden="false" customHeight="false" outlineLevel="0" collapsed="false">
      <c r="A303" s="34" t="s">
        <v>694</v>
      </c>
      <c r="B303" s="34" t="s">
        <v>380</v>
      </c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customFormat="false" ht="15.75" hidden="false" customHeight="false" outlineLevel="0" collapsed="false">
      <c r="A304" s="33" t="s">
        <v>695</v>
      </c>
      <c r="B304" s="33" t="s">
        <v>696</v>
      </c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customFormat="false" ht="15.75" hidden="false" customHeight="false" outlineLevel="0" collapsed="false">
      <c r="A305" s="34" t="s">
        <v>697</v>
      </c>
      <c r="B305" s="34" t="s">
        <v>698</v>
      </c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customFormat="false" ht="15.75" hidden="false" customHeight="false" outlineLevel="0" collapsed="false">
      <c r="A306" s="33" t="s">
        <v>699</v>
      </c>
      <c r="B306" s="33" t="s">
        <v>700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customFormat="false" ht="15.75" hidden="false" customHeight="false" outlineLevel="0" collapsed="false">
      <c r="A307" s="34" t="s">
        <v>701</v>
      </c>
      <c r="B307" s="34" t="s">
        <v>702</v>
      </c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customFormat="false" ht="15.75" hidden="false" customHeight="false" outlineLevel="0" collapsed="false">
      <c r="A308" s="33" t="s">
        <v>703</v>
      </c>
      <c r="B308" s="33" t="s">
        <v>704</v>
      </c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customFormat="false" ht="15.75" hidden="false" customHeight="false" outlineLevel="0" collapsed="false">
      <c r="A309" s="34" t="s">
        <v>705</v>
      </c>
      <c r="B309" s="34" t="s">
        <v>421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customFormat="false" ht="15.75" hidden="false" customHeight="false" outlineLevel="0" collapsed="false">
      <c r="A310" s="33" t="s">
        <v>706</v>
      </c>
      <c r="B310" s="33" t="s">
        <v>707</v>
      </c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customFormat="false" ht="15.75" hidden="false" customHeight="false" outlineLevel="0" collapsed="false">
      <c r="A311" s="34" t="s">
        <v>708</v>
      </c>
      <c r="B311" s="34" t="s">
        <v>665</v>
      </c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customFormat="false" ht="15.75" hidden="false" customHeight="false" outlineLevel="0" collapsed="false">
      <c r="A312" s="33" t="s">
        <v>709</v>
      </c>
      <c r="B312" s="33" t="s">
        <v>710</v>
      </c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customFormat="false" ht="15.75" hidden="false" customHeight="false" outlineLevel="0" collapsed="false">
      <c r="A313" s="34" t="s">
        <v>711</v>
      </c>
      <c r="B313" s="34" t="s">
        <v>671</v>
      </c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customFormat="false" ht="15.75" hidden="false" customHeight="false" outlineLevel="0" collapsed="false">
      <c r="A314" s="33" t="s">
        <v>712</v>
      </c>
      <c r="B314" s="33" t="s">
        <v>614</v>
      </c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customFormat="false" ht="15.75" hidden="false" customHeight="false" outlineLevel="0" collapsed="false">
      <c r="A315" s="34" t="s">
        <v>713</v>
      </c>
      <c r="B315" s="34" t="s">
        <v>714</v>
      </c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customFormat="false" ht="15.75" hidden="false" customHeight="false" outlineLevel="0" collapsed="false">
      <c r="A316" s="33" t="s">
        <v>715</v>
      </c>
      <c r="B316" s="33" t="s">
        <v>716</v>
      </c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customFormat="false" ht="15.75" hidden="false" customHeight="false" outlineLevel="0" collapsed="false">
      <c r="A317" s="34" t="s">
        <v>717</v>
      </c>
      <c r="B317" s="34" t="s">
        <v>718</v>
      </c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customFormat="false" ht="15.75" hidden="false" customHeight="false" outlineLevel="0" collapsed="false">
      <c r="A318" s="33" t="s">
        <v>719</v>
      </c>
      <c r="B318" s="33" t="s">
        <v>720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customFormat="false" ht="15.75" hidden="false" customHeight="false" outlineLevel="0" collapsed="false">
      <c r="A319" s="34" t="s">
        <v>721</v>
      </c>
      <c r="B319" s="34" t="s">
        <v>722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customFormat="false" ht="15.75" hidden="false" customHeight="false" outlineLevel="0" collapsed="false">
      <c r="A320" s="33" t="s">
        <v>723</v>
      </c>
      <c r="B320" s="33" t="s">
        <v>724</v>
      </c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customFormat="false" ht="15.75" hidden="false" customHeight="false" outlineLevel="0" collapsed="false">
      <c r="A321" s="34" t="s">
        <v>725</v>
      </c>
      <c r="B321" s="34" t="s">
        <v>658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customFormat="false" ht="15.75" hidden="false" customHeight="false" outlineLevel="0" collapsed="false">
      <c r="A322" s="33" t="s">
        <v>726</v>
      </c>
      <c r="B322" s="33" t="s">
        <v>727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customFormat="false" ht="15.75" hidden="false" customHeight="false" outlineLevel="0" collapsed="false">
      <c r="A323" s="34" t="s">
        <v>728</v>
      </c>
      <c r="B323" s="34" t="s">
        <v>729</v>
      </c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customFormat="false" ht="15.75" hidden="false" customHeight="false" outlineLevel="0" collapsed="false">
      <c r="A324" s="33" t="s">
        <v>730</v>
      </c>
      <c r="B324" s="33" t="s">
        <v>731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customFormat="false" ht="15.75" hidden="false" customHeight="false" outlineLevel="0" collapsed="false">
      <c r="A325" s="34" t="s">
        <v>732</v>
      </c>
      <c r="B325" s="34" t="s">
        <v>733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customFormat="false" ht="15.75" hidden="false" customHeight="false" outlineLevel="0" collapsed="false">
      <c r="A326" s="33" t="s">
        <v>734</v>
      </c>
      <c r="B326" s="33" t="s">
        <v>679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customFormat="false" ht="15.75" hidden="false" customHeight="false" outlineLevel="0" collapsed="false">
      <c r="A327" s="34" t="s">
        <v>735</v>
      </c>
      <c r="B327" s="34" t="s">
        <v>437</v>
      </c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customFormat="false" ht="15.75" hidden="false" customHeight="false" outlineLevel="0" collapsed="false">
      <c r="A328" s="33" t="s">
        <v>736</v>
      </c>
      <c r="B328" s="33" t="s">
        <v>737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customFormat="false" ht="15.75" hidden="false" customHeight="false" outlineLevel="0" collapsed="false">
      <c r="A329" s="34" t="s">
        <v>738</v>
      </c>
      <c r="B329" s="34" t="s">
        <v>639</v>
      </c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customFormat="false" ht="15.75" hidden="false" customHeight="false" outlineLevel="0" collapsed="false">
      <c r="A330" s="33" t="s">
        <v>739</v>
      </c>
      <c r="B330" s="33" t="s">
        <v>740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customFormat="false" ht="15.75" hidden="false" customHeight="false" outlineLevel="0" collapsed="false">
      <c r="A331" s="34" t="s">
        <v>741</v>
      </c>
      <c r="B331" s="34" t="s">
        <v>742</v>
      </c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customFormat="false" ht="15.75" hidden="false" customHeight="false" outlineLevel="0" collapsed="false">
      <c r="A332" s="33" t="s">
        <v>743</v>
      </c>
      <c r="B332" s="33" t="s">
        <v>744</v>
      </c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customFormat="false" ht="15.75" hidden="false" customHeight="false" outlineLevel="0" collapsed="false">
      <c r="A333" s="34" t="s">
        <v>745</v>
      </c>
      <c r="B333" s="34" t="s">
        <v>746</v>
      </c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customFormat="false" ht="15.75" hidden="false" customHeight="false" outlineLevel="0" collapsed="false">
      <c r="A334" s="33" t="s">
        <v>747</v>
      </c>
      <c r="B334" s="33" t="s">
        <v>748</v>
      </c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customFormat="false" ht="15.75" hidden="false" customHeight="false" outlineLevel="0" collapsed="false">
      <c r="A335" s="34" t="s">
        <v>749</v>
      </c>
      <c r="B335" s="34" t="s">
        <v>641</v>
      </c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customFormat="false" ht="15.75" hidden="false" customHeight="false" outlineLevel="0" collapsed="false">
      <c r="A336" s="33" t="s">
        <v>750</v>
      </c>
      <c r="B336" s="33" t="s">
        <v>751</v>
      </c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customFormat="false" ht="15.75" hidden="false" customHeight="false" outlineLevel="0" collapsed="false">
      <c r="A337" s="34" t="s">
        <v>752</v>
      </c>
      <c r="B337" s="34" t="s">
        <v>667</v>
      </c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customFormat="false" ht="15.75" hidden="false" customHeight="false" outlineLevel="0" collapsed="false">
      <c r="A338" s="33" t="s">
        <v>753</v>
      </c>
      <c r="B338" s="33" t="s">
        <v>754</v>
      </c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customFormat="false" ht="15.75" hidden="false" customHeight="false" outlineLevel="0" collapsed="false">
      <c r="A339" s="34" t="s">
        <v>755</v>
      </c>
      <c r="B339" s="34" t="s">
        <v>756</v>
      </c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customFormat="false" ht="15.75" hidden="false" customHeight="false" outlineLevel="0" collapsed="false">
      <c r="A340" s="33" t="s">
        <v>757</v>
      </c>
      <c r="B340" s="33" t="s">
        <v>758</v>
      </c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customFormat="false" ht="15.75" hidden="false" customHeight="false" outlineLevel="0" collapsed="false">
      <c r="A341" s="34" t="s">
        <v>759</v>
      </c>
      <c r="B341" s="34" t="s">
        <v>727</v>
      </c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customFormat="false" ht="15.75" hidden="false" customHeight="false" outlineLevel="0" collapsed="false">
      <c r="A342" s="33" t="s">
        <v>760</v>
      </c>
      <c r="B342" s="33" t="s">
        <v>595</v>
      </c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customFormat="false" ht="15.75" hidden="false" customHeight="false" outlineLevel="0" collapsed="false">
      <c r="A343" s="34" t="s">
        <v>761</v>
      </c>
      <c r="B343" s="34" t="s">
        <v>698</v>
      </c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customFormat="false" ht="15.75" hidden="false" customHeight="false" outlineLevel="0" collapsed="false">
      <c r="A344" s="33" t="s">
        <v>762</v>
      </c>
      <c r="B344" s="33" t="s">
        <v>754</v>
      </c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customFormat="false" ht="15.75" hidden="false" customHeight="false" outlineLevel="0" collapsed="false">
      <c r="A345" s="34" t="s">
        <v>763</v>
      </c>
      <c r="B345" s="34" t="s">
        <v>764</v>
      </c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customFormat="false" ht="15.75" hidden="false" customHeight="false" outlineLevel="0" collapsed="false">
      <c r="A346" s="33" t="s">
        <v>765</v>
      </c>
      <c r="B346" s="33" t="s">
        <v>766</v>
      </c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customFormat="false" ht="15.75" hidden="false" customHeight="false" outlineLevel="0" collapsed="false">
      <c r="A347" s="34" t="s">
        <v>767</v>
      </c>
      <c r="B347" s="34" t="s">
        <v>768</v>
      </c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customFormat="false" ht="15.75" hidden="false" customHeight="false" outlineLevel="0" collapsed="false">
      <c r="A348" s="33" t="s">
        <v>769</v>
      </c>
      <c r="B348" s="33" t="s">
        <v>643</v>
      </c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customFormat="false" ht="15.75" hidden="false" customHeight="false" outlineLevel="0" collapsed="false">
      <c r="A349" s="34" t="s">
        <v>770</v>
      </c>
      <c r="B349" s="34" t="s">
        <v>714</v>
      </c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customFormat="false" ht="15.75" hidden="false" customHeight="false" outlineLevel="0" collapsed="false">
      <c r="A350" s="33" t="s">
        <v>771</v>
      </c>
      <c r="B350" s="33" t="s">
        <v>748</v>
      </c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customFormat="false" ht="15.75" hidden="false" customHeight="false" outlineLevel="0" collapsed="false">
      <c r="A351" s="34" t="s">
        <v>772</v>
      </c>
      <c r="B351" s="34" t="s">
        <v>773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customFormat="false" ht="15.75" hidden="false" customHeight="false" outlineLevel="0" collapsed="false">
      <c r="A352" s="33" t="s">
        <v>774</v>
      </c>
      <c r="B352" s="33" t="s">
        <v>775</v>
      </c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customFormat="false" ht="15.75" hidden="false" customHeight="false" outlineLevel="0" collapsed="false">
      <c r="A353" s="34" t="s">
        <v>776</v>
      </c>
      <c r="B353" s="34" t="s">
        <v>233</v>
      </c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customFormat="false" ht="15.75" hidden="false" customHeight="false" outlineLevel="0" collapsed="false">
      <c r="A354" s="33" t="s">
        <v>777</v>
      </c>
      <c r="B354" s="33" t="s">
        <v>740</v>
      </c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customFormat="false" ht="15.75" hidden="false" customHeight="false" outlineLevel="0" collapsed="false">
      <c r="A355" s="34" t="s">
        <v>778</v>
      </c>
      <c r="B355" s="34" t="s">
        <v>572</v>
      </c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customFormat="false" ht="15.75" hidden="false" customHeight="false" outlineLevel="0" collapsed="false">
      <c r="A356" s="33" t="s">
        <v>779</v>
      </c>
      <c r="B356" s="33" t="s">
        <v>545</v>
      </c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customFormat="false" ht="15.75" hidden="false" customHeight="false" outlineLevel="0" collapsed="false">
      <c r="A357" s="34" t="s">
        <v>780</v>
      </c>
      <c r="B357" s="34" t="s">
        <v>349</v>
      </c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customFormat="false" ht="15.75" hidden="false" customHeight="false" outlineLevel="0" collapsed="false">
      <c r="A358" s="33" t="s">
        <v>781</v>
      </c>
      <c r="B358" s="33" t="s">
        <v>782</v>
      </c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customFormat="false" ht="15.75" hidden="false" customHeight="false" outlineLevel="0" collapsed="false">
      <c r="A359" s="34" t="s">
        <v>783</v>
      </c>
      <c r="B359" s="34" t="s">
        <v>784</v>
      </c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customFormat="false" ht="15.75" hidden="false" customHeight="false" outlineLevel="0" collapsed="false">
      <c r="A360" s="33" t="s">
        <v>785</v>
      </c>
      <c r="B360" s="33" t="s">
        <v>786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customFormat="false" ht="15.75" hidden="false" customHeight="false" outlineLevel="0" collapsed="false">
      <c r="A361" s="34" t="s">
        <v>787</v>
      </c>
      <c r="B361" s="34" t="s">
        <v>788</v>
      </c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customFormat="false" ht="15.75" hidden="false" customHeight="false" outlineLevel="0" collapsed="false">
      <c r="A362" s="33" t="s">
        <v>789</v>
      </c>
      <c r="B362" s="33" t="s">
        <v>733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customFormat="false" ht="15.75" hidden="false" customHeight="false" outlineLevel="0" collapsed="false">
      <c r="A363" s="34" t="s">
        <v>790</v>
      </c>
      <c r="B363" s="34" t="s">
        <v>700</v>
      </c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customFormat="false" ht="15.75" hidden="false" customHeight="false" outlineLevel="0" collapsed="false">
      <c r="A364" s="33" t="s">
        <v>791</v>
      </c>
      <c r="B364" s="33" t="s">
        <v>683</v>
      </c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customFormat="false" ht="15.75" hidden="false" customHeight="false" outlineLevel="0" collapsed="false">
      <c r="A365" s="34" t="s">
        <v>792</v>
      </c>
      <c r="B365" s="34" t="s">
        <v>793</v>
      </c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customFormat="false" ht="15.75" hidden="false" customHeight="false" outlineLevel="0" collapsed="false">
      <c r="A366" s="33" t="s">
        <v>794</v>
      </c>
      <c r="B366" s="33" t="s">
        <v>768</v>
      </c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customFormat="false" ht="15.75" hidden="false" customHeight="false" outlineLevel="0" collapsed="false">
      <c r="A367" s="34" t="s">
        <v>795</v>
      </c>
      <c r="B367" s="34" t="s">
        <v>796</v>
      </c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customFormat="false" ht="15.75" hidden="false" customHeight="false" outlineLevel="0" collapsed="false">
      <c r="A368" s="33" t="s">
        <v>797</v>
      </c>
      <c r="B368" s="33" t="s">
        <v>798</v>
      </c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customFormat="false" ht="15.75" hidden="false" customHeight="false" outlineLevel="0" collapsed="false">
      <c r="A369" s="34" t="s">
        <v>799</v>
      </c>
      <c r="B369" s="34" t="s">
        <v>800</v>
      </c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customFormat="false" ht="15.75" hidden="false" customHeight="false" outlineLevel="0" collapsed="false">
      <c r="A370" s="33" t="s">
        <v>801</v>
      </c>
      <c r="B370" s="33" t="s">
        <v>802</v>
      </c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customFormat="false" ht="15.75" hidden="false" customHeight="false" outlineLevel="0" collapsed="false">
      <c r="A371" s="34" t="s">
        <v>803</v>
      </c>
      <c r="B371" s="34" t="s">
        <v>796</v>
      </c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customFormat="false" ht="15.75" hidden="false" customHeight="false" outlineLevel="0" collapsed="false">
      <c r="A372" s="33" t="s">
        <v>804</v>
      </c>
      <c r="B372" s="33" t="s">
        <v>805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customFormat="false" ht="15.75" hidden="false" customHeight="false" outlineLevel="0" collapsed="false">
      <c r="A373" s="34" t="s">
        <v>806</v>
      </c>
      <c r="B373" s="34" t="s">
        <v>704</v>
      </c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customFormat="false" ht="15.75" hidden="false" customHeight="false" outlineLevel="0" collapsed="false">
      <c r="A374" s="33" t="s">
        <v>807</v>
      </c>
      <c r="B374" s="33" t="s">
        <v>808</v>
      </c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customFormat="false" ht="15.75" hidden="false" customHeight="false" outlineLevel="0" collapsed="false">
      <c r="A375" s="34" t="s">
        <v>809</v>
      </c>
      <c r="B375" s="34" t="s">
        <v>810</v>
      </c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customFormat="false" ht="15.75" hidden="false" customHeight="false" outlineLevel="0" collapsed="false">
      <c r="A376" s="33" t="s">
        <v>811</v>
      </c>
      <c r="B376" s="33" t="s">
        <v>812</v>
      </c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customFormat="false" ht="15.75" hidden="false" customHeight="false" outlineLevel="0" collapsed="false">
      <c r="A377" s="34" t="s">
        <v>813</v>
      </c>
      <c r="B377" s="34" t="s">
        <v>810</v>
      </c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customFormat="false" ht="15.75" hidden="false" customHeight="false" outlineLevel="0" collapsed="false">
      <c r="A378" s="33" t="s">
        <v>814</v>
      </c>
      <c r="B378" s="33" t="s">
        <v>815</v>
      </c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customFormat="false" ht="15.75" hidden="false" customHeight="false" outlineLevel="0" collapsed="false">
      <c r="A379" s="34" t="s">
        <v>816</v>
      </c>
      <c r="B379" s="34" t="s">
        <v>532</v>
      </c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customFormat="false" ht="15.75" hidden="false" customHeight="false" outlineLevel="0" collapsed="false">
      <c r="A380" s="33" t="s">
        <v>817</v>
      </c>
      <c r="B380" s="33" t="s">
        <v>707</v>
      </c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customFormat="false" ht="15.75" hidden="false" customHeight="false" outlineLevel="0" collapsed="false">
      <c r="A381" s="34" t="s">
        <v>818</v>
      </c>
      <c r="B381" s="34" t="s">
        <v>819</v>
      </c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customFormat="false" ht="15.75" hidden="false" customHeight="false" outlineLevel="0" collapsed="false">
      <c r="A382" s="33" t="s">
        <v>820</v>
      </c>
      <c r="B382" s="33" t="s">
        <v>821</v>
      </c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customFormat="false" ht="15.75" hidden="false" customHeight="false" outlineLevel="0" collapsed="false">
      <c r="A383" s="34" t="s">
        <v>822</v>
      </c>
      <c r="B383" s="34" t="s">
        <v>768</v>
      </c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customFormat="false" ht="15.75" hidden="false" customHeight="false" outlineLevel="0" collapsed="false">
      <c r="A384" s="33" t="s">
        <v>823</v>
      </c>
      <c r="B384" s="33" t="s">
        <v>551</v>
      </c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customFormat="false" ht="15.75" hidden="false" customHeight="false" outlineLevel="0" collapsed="false">
      <c r="A385" s="34" t="s">
        <v>823</v>
      </c>
      <c r="B385" s="34" t="s">
        <v>550</v>
      </c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customFormat="false" ht="15.75" hidden="false" customHeight="false" outlineLevel="0" collapsed="false">
      <c r="A386" s="33" t="s">
        <v>824</v>
      </c>
      <c r="B386" s="33" t="s">
        <v>825</v>
      </c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customFormat="false" ht="15.75" hidden="false" customHeight="false" outlineLevel="0" collapsed="false">
      <c r="A387" s="34" t="s">
        <v>826</v>
      </c>
      <c r="B387" s="34" t="s">
        <v>775</v>
      </c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customFormat="false" ht="15.75" hidden="false" customHeight="false" outlineLevel="0" collapsed="false">
      <c r="A388" s="33" t="s">
        <v>827</v>
      </c>
      <c r="B388" s="33" t="s">
        <v>683</v>
      </c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customFormat="false" ht="15.75" hidden="false" customHeight="false" outlineLevel="0" collapsed="false">
      <c r="A389" s="34" t="s">
        <v>828</v>
      </c>
      <c r="B389" s="34" t="s">
        <v>829</v>
      </c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customFormat="false" ht="15.75" hidden="false" customHeight="false" outlineLevel="0" collapsed="false">
      <c r="A390" s="33" t="s">
        <v>830</v>
      </c>
      <c r="B390" s="33" t="s">
        <v>831</v>
      </c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customFormat="false" ht="15.75" hidden="false" customHeight="false" outlineLevel="0" collapsed="false">
      <c r="A391" s="34" t="s">
        <v>832</v>
      </c>
      <c r="B391" s="34" t="s">
        <v>681</v>
      </c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customFormat="false" ht="15.75" hidden="false" customHeight="false" outlineLevel="0" collapsed="false">
      <c r="A392" s="33" t="s">
        <v>833</v>
      </c>
      <c r="B392" s="33" t="s">
        <v>802</v>
      </c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customFormat="false" ht="15.75" hidden="false" customHeight="false" outlineLevel="0" collapsed="false">
      <c r="A393" s="34" t="s">
        <v>834</v>
      </c>
      <c r="B393" s="34" t="s">
        <v>681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customFormat="false" ht="15.75" hidden="false" customHeight="false" outlineLevel="0" collapsed="false">
      <c r="A394" s="33" t="s">
        <v>835</v>
      </c>
      <c r="B394" s="33" t="s">
        <v>836</v>
      </c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customFormat="false" ht="15.75" hidden="false" customHeight="false" outlineLevel="0" collapsed="false">
      <c r="A395" s="34" t="s">
        <v>837</v>
      </c>
      <c r="B395" s="34" t="s">
        <v>764</v>
      </c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customFormat="false" ht="15.75" hidden="false" customHeight="false" outlineLevel="0" collapsed="false">
      <c r="A396" s="33" t="s">
        <v>838</v>
      </c>
      <c r="B396" s="33" t="s">
        <v>839</v>
      </c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customFormat="false" ht="15.75" hidden="false" customHeight="false" outlineLevel="0" collapsed="false">
      <c r="A397" s="34" t="s">
        <v>840</v>
      </c>
      <c r="B397" s="34" t="s">
        <v>841</v>
      </c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customFormat="false" ht="15.75" hidden="false" customHeight="false" outlineLevel="0" collapsed="false">
      <c r="A398" s="33" t="s">
        <v>842</v>
      </c>
      <c r="B398" s="33" t="s">
        <v>802</v>
      </c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customFormat="false" ht="15.75" hidden="false" customHeight="false" outlineLevel="0" collapsed="false">
      <c r="A399" s="34" t="s">
        <v>843</v>
      </c>
      <c r="B399" s="34" t="s">
        <v>831</v>
      </c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customFormat="false" ht="15.75" hidden="false" customHeight="false" outlineLevel="0" collapsed="false">
      <c r="A400" s="33" t="s">
        <v>844</v>
      </c>
      <c r="B400" s="33" t="s">
        <v>681</v>
      </c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customFormat="false" ht="15.75" hidden="false" customHeight="false" outlineLevel="0" collapsed="false">
      <c r="A401" s="34" t="s">
        <v>845</v>
      </c>
      <c r="B401" s="34" t="s">
        <v>812</v>
      </c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customFormat="false" ht="15.75" hidden="false" customHeight="false" outlineLevel="0" collapsed="false">
      <c r="A402" s="33" t="s">
        <v>846</v>
      </c>
      <c r="B402" s="33" t="s">
        <v>847</v>
      </c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customFormat="false" ht="15.75" hidden="false" customHeight="false" outlineLevel="0" collapsed="false">
      <c r="A403" s="34" t="s">
        <v>848</v>
      </c>
      <c r="B403" s="34" t="s">
        <v>737</v>
      </c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customFormat="false" ht="15.75" hidden="false" customHeight="false" outlineLevel="0" collapsed="false">
      <c r="A404" s="33" t="s">
        <v>849</v>
      </c>
      <c r="B404" s="33" t="s">
        <v>825</v>
      </c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customFormat="false" ht="15.75" hidden="false" customHeight="false" outlineLevel="0" collapsed="false">
      <c r="A405" s="34" t="s">
        <v>850</v>
      </c>
      <c r="B405" s="34" t="s">
        <v>851</v>
      </c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customFormat="false" ht="15.75" hidden="false" customHeight="false" outlineLevel="0" collapsed="false">
      <c r="A406" s="33" t="s">
        <v>852</v>
      </c>
      <c r="B406" s="33" t="s">
        <v>853</v>
      </c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customFormat="false" ht="15.75" hidden="false" customHeight="false" outlineLevel="0" collapsed="false">
      <c r="A407" s="34" t="s">
        <v>854</v>
      </c>
      <c r="B407" s="34" t="s">
        <v>312</v>
      </c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customFormat="false" ht="15.75" hidden="false" customHeight="false" outlineLevel="0" collapsed="false">
      <c r="A408" s="33" t="s">
        <v>855</v>
      </c>
      <c r="B408" s="33" t="s">
        <v>768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customFormat="false" ht="15.75" hidden="false" customHeight="false" outlineLevel="0" collapsed="false">
      <c r="A409" s="34" t="s">
        <v>856</v>
      </c>
      <c r="B409" s="34" t="s">
        <v>851</v>
      </c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customFormat="false" ht="15.75" hidden="false" customHeight="false" outlineLevel="0" collapsed="false">
      <c r="A410" s="33" t="s">
        <v>857</v>
      </c>
      <c r="B410" s="33" t="s">
        <v>851</v>
      </c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customFormat="false" ht="15.75" hidden="false" customHeight="false" outlineLevel="0" collapsed="false">
      <c r="A411" s="34" t="s">
        <v>858</v>
      </c>
      <c r="B411" s="34" t="s">
        <v>328</v>
      </c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customFormat="false" ht="15.75" hidden="false" customHeight="false" outlineLevel="0" collapsed="false">
      <c r="A412" s="33" t="s">
        <v>859</v>
      </c>
      <c r="B412" s="33" t="s">
        <v>212</v>
      </c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customFormat="false" ht="15.75" hidden="false" customHeight="false" outlineLevel="0" collapsed="false">
      <c r="A413" s="34" t="s">
        <v>860</v>
      </c>
      <c r="B413" s="34" t="s">
        <v>861</v>
      </c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customFormat="false" ht="15.75" hidden="false" customHeight="false" outlineLevel="0" collapsed="false">
      <c r="A414" s="33" t="s">
        <v>862</v>
      </c>
      <c r="B414" s="33" t="s">
        <v>863</v>
      </c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customFormat="false" ht="15.75" hidden="false" customHeight="false" outlineLevel="0" collapsed="false">
      <c r="A415" s="34" t="s">
        <v>864</v>
      </c>
      <c r="B415" s="34" t="s">
        <v>731</v>
      </c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customFormat="false" ht="15.75" hidden="false" customHeight="false" outlineLevel="0" collapsed="false">
      <c r="A416" s="33" t="s">
        <v>865</v>
      </c>
      <c r="B416" s="33" t="s">
        <v>693</v>
      </c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customFormat="false" ht="15.75" hidden="false" customHeight="false" outlineLevel="0" collapsed="false">
      <c r="A417" s="34" t="s">
        <v>866</v>
      </c>
      <c r="B417" s="34" t="s">
        <v>744</v>
      </c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customFormat="false" ht="15.75" hidden="false" customHeight="false" outlineLevel="0" collapsed="false">
      <c r="A418" s="33" t="s">
        <v>867</v>
      </c>
      <c r="B418" s="33" t="s">
        <v>863</v>
      </c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customFormat="false" ht="15.75" hidden="false" customHeight="false" outlineLevel="0" collapsed="false">
      <c r="A419" s="34" t="s">
        <v>868</v>
      </c>
      <c r="B419" s="34" t="s">
        <v>869</v>
      </c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customFormat="false" ht="15.75" hidden="false" customHeight="false" outlineLevel="0" collapsed="false">
      <c r="A420" s="33" t="s">
        <v>870</v>
      </c>
      <c r="B420" s="33" t="s">
        <v>391</v>
      </c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customFormat="false" ht="15.75" hidden="false" customHeight="false" outlineLevel="0" collapsed="false">
      <c r="A421" s="34" t="s">
        <v>871</v>
      </c>
      <c r="B421" s="34" t="s">
        <v>853</v>
      </c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customFormat="false" ht="15.75" hidden="false" customHeight="false" outlineLevel="0" collapsed="false">
      <c r="A422" s="33" t="s">
        <v>872</v>
      </c>
      <c r="B422" s="33" t="s">
        <v>768</v>
      </c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customFormat="false" ht="15.75" hidden="false" customHeight="false" outlineLevel="0" collapsed="false">
      <c r="A423" s="34" t="s">
        <v>873</v>
      </c>
      <c r="B423" s="34" t="s">
        <v>874</v>
      </c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customFormat="false" ht="15.75" hidden="false" customHeight="false" outlineLevel="0" collapsed="false">
      <c r="A424" s="33" t="s">
        <v>875</v>
      </c>
      <c r="B424" s="33" t="s">
        <v>876</v>
      </c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customFormat="false" ht="15.75" hidden="false" customHeight="false" outlineLevel="0" collapsed="false">
      <c r="A425" s="34" t="s">
        <v>877</v>
      </c>
      <c r="B425" s="34" t="s">
        <v>876</v>
      </c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customFormat="false" ht="15.75" hidden="false" customHeight="false" outlineLevel="0" collapsed="false">
      <c r="A426" s="33" t="s">
        <v>878</v>
      </c>
      <c r="B426" s="33" t="s">
        <v>829</v>
      </c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customFormat="false" ht="15.75" hidden="false" customHeight="false" outlineLevel="0" collapsed="false">
      <c r="A427" s="34" t="s">
        <v>879</v>
      </c>
      <c r="B427" s="34" t="s">
        <v>667</v>
      </c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customFormat="false" ht="15.75" hidden="false" customHeight="false" outlineLevel="0" collapsed="false">
      <c r="A428" s="33" t="s">
        <v>880</v>
      </c>
      <c r="B428" s="33" t="s">
        <v>881</v>
      </c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customFormat="false" ht="15.75" hidden="false" customHeight="false" outlineLevel="0" collapsed="false">
      <c r="A429" s="34" t="s">
        <v>882</v>
      </c>
      <c r="B429" s="34" t="s">
        <v>883</v>
      </c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customFormat="false" ht="15.75" hidden="false" customHeight="false" outlineLevel="0" collapsed="false">
      <c r="A430" s="33" t="s">
        <v>884</v>
      </c>
      <c r="B430" s="33" t="s">
        <v>768</v>
      </c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customFormat="false" ht="15.75" hidden="false" customHeight="false" outlineLevel="0" collapsed="false">
      <c r="A431" s="34" t="s">
        <v>885</v>
      </c>
      <c r="B431" s="34" t="s">
        <v>886</v>
      </c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customFormat="false" ht="15.75" hidden="false" customHeight="false" outlineLevel="0" collapsed="false">
      <c r="A432" s="33" t="s">
        <v>887</v>
      </c>
      <c r="B432" s="33" t="s">
        <v>888</v>
      </c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customFormat="false" ht="15.75" hidden="false" customHeight="false" outlineLevel="0" collapsed="false">
      <c r="A433" s="34" t="s">
        <v>889</v>
      </c>
      <c r="B433" s="34" t="s">
        <v>768</v>
      </c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customFormat="false" ht="15.75" hidden="false" customHeight="false" outlineLevel="0" collapsed="false">
      <c r="A434" s="33" t="s">
        <v>890</v>
      </c>
      <c r="B434" s="33" t="s">
        <v>891</v>
      </c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customFormat="false" ht="15.75" hidden="false" customHeight="false" outlineLevel="0" collapsed="false">
      <c r="A435" s="34" t="s">
        <v>892</v>
      </c>
      <c r="B435" s="34" t="s">
        <v>893</v>
      </c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customFormat="false" ht="15.75" hidden="false" customHeight="false" outlineLevel="0" collapsed="false">
      <c r="A436" s="33" t="s">
        <v>894</v>
      </c>
      <c r="B436" s="33" t="s">
        <v>718</v>
      </c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customFormat="false" ht="15.75" hidden="false" customHeight="false" outlineLevel="0" collapsed="false">
      <c r="A437" s="34" t="s">
        <v>895</v>
      </c>
      <c r="B437" s="34" t="s">
        <v>896</v>
      </c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customFormat="false" ht="15.75" hidden="false" customHeight="false" outlineLevel="0" collapsed="false">
      <c r="A438" s="33" t="s">
        <v>897</v>
      </c>
      <c r="B438" s="33" t="s">
        <v>896</v>
      </c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customFormat="false" ht="15.75" hidden="false" customHeight="false" outlineLevel="0" collapsed="false">
      <c r="A439" s="34" t="s">
        <v>898</v>
      </c>
      <c r="B439" s="34" t="s">
        <v>829</v>
      </c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customFormat="false" ht="15.75" hidden="false" customHeight="false" outlineLevel="0" collapsed="false">
      <c r="A440" s="33" t="s">
        <v>899</v>
      </c>
      <c r="B440" s="33" t="s">
        <v>899</v>
      </c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customFormat="false" ht="15.75" hidden="false" customHeight="false" outlineLevel="0" collapsed="false">
      <c r="A441" s="34" t="s">
        <v>900</v>
      </c>
      <c r="B441" s="34" t="s">
        <v>841</v>
      </c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customFormat="false" ht="15.75" hidden="false" customHeight="false" outlineLevel="0" collapsed="false">
      <c r="A442" s="33" t="s">
        <v>901</v>
      </c>
      <c r="B442" s="33" t="s">
        <v>746</v>
      </c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customFormat="false" ht="15.75" hidden="false" customHeight="false" outlineLevel="0" collapsed="false">
      <c r="A443" s="34" t="s">
        <v>902</v>
      </c>
      <c r="B443" s="34" t="s">
        <v>903</v>
      </c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customFormat="false" ht="15.75" hidden="false" customHeight="false" outlineLevel="0" collapsed="false">
      <c r="A444" s="33" t="s">
        <v>904</v>
      </c>
      <c r="B444" s="33" t="s">
        <v>905</v>
      </c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customFormat="false" ht="15.75" hidden="false" customHeight="false" outlineLevel="0" collapsed="false">
      <c r="A445" s="34" t="s">
        <v>906</v>
      </c>
      <c r="B445" s="34" t="s">
        <v>675</v>
      </c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customFormat="false" ht="15.75" hidden="false" customHeight="false" outlineLevel="0" collapsed="false">
      <c r="A446" s="33" t="s">
        <v>907</v>
      </c>
      <c r="B446" s="33" t="s">
        <v>805</v>
      </c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customFormat="false" ht="15.75" hidden="false" customHeight="false" outlineLevel="0" collapsed="false">
      <c r="A447" s="34" t="s">
        <v>908</v>
      </c>
      <c r="B447" s="34" t="s">
        <v>909</v>
      </c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customFormat="false" ht="15.75" hidden="false" customHeight="false" outlineLevel="0" collapsed="false">
      <c r="A448" s="33" t="s">
        <v>910</v>
      </c>
      <c r="B448" s="33" t="s">
        <v>661</v>
      </c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customFormat="false" ht="15.75" hidden="false" customHeight="false" outlineLevel="0" collapsed="false">
      <c r="A449" s="34" t="s">
        <v>911</v>
      </c>
      <c r="B449" s="34" t="s">
        <v>912</v>
      </c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customFormat="false" ht="15.75" hidden="false" customHeight="false" outlineLevel="0" collapsed="false">
      <c r="A450" s="33" t="s">
        <v>913</v>
      </c>
      <c r="B450" s="33" t="s">
        <v>913</v>
      </c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customFormat="false" ht="15.75" hidden="false" customHeight="false" outlineLevel="0" collapsed="false">
      <c r="A451" s="34" t="s">
        <v>914</v>
      </c>
      <c r="B451" s="34" t="s">
        <v>915</v>
      </c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customFormat="false" ht="15.75" hidden="false" customHeight="false" outlineLevel="0" collapsed="false">
      <c r="A452" s="33" t="s">
        <v>916</v>
      </c>
      <c r="B452" s="33" t="s">
        <v>917</v>
      </c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customFormat="false" ht="15.75" hidden="false" customHeight="false" outlineLevel="0" collapsed="false">
      <c r="A453" s="34" t="s">
        <v>918</v>
      </c>
      <c r="B453" s="34" t="s">
        <v>919</v>
      </c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customFormat="false" ht="15.75" hidden="false" customHeight="false" outlineLevel="0" collapsed="false">
      <c r="A454" s="33" t="s">
        <v>920</v>
      </c>
      <c r="B454" s="33" t="s">
        <v>921</v>
      </c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customFormat="false" ht="15.75" hidden="false" customHeight="false" outlineLevel="0" collapsed="false">
      <c r="A455" s="34" t="s">
        <v>922</v>
      </c>
      <c r="B455" s="34" t="s">
        <v>923</v>
      </c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customFormat="false" ht="15.75" hidden="false" customHeight="false" outlineLevel="0" collapsed="false">
      <c r="A456" s="33" t="s">
        <v>924</v>
      </c>
      <c r="B456" s="33" t="s">
        <v>924</v>
      </c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customFormat="false" ht="15.75" hidden="false" customHeight="false" outlineLevel="0" collapsed="false">
      <c r="A457" s="34" t="s">
        <v>925</v>
      </c>
      <c r="B457" s="34" t="s">
        <v>925</v>
      </c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customFormat="false" ht="15.75" hidden="false" customHeight="false" outlineLevel="0" collapsed="false">
      <c r="A458" s="33" t="s">
        <v>926</v>
      </c>
      <c r="B458" s="33" t="s">
        <v>917</v>
      </c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customFormat="false" ht="15.75" hidden="false" customHeight="false" outlineLevel="0" collapsed="false">
      <c r="A459" s="34" t="s">
        <v>927</v>
      </c>
      <c r="B459" s="34" t="s">
        <v>928</v>
      </c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customFormat="false" ht="15.75" hidden="false" customHeight="false" outlineLevel="0" collapsed="false">
      <c r="A460" s="33" t="s">
        <v>929</v>
      </c>
      <c r="B460" s="33" t="s">
        <v>930</v>
      </c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customFormat="false" ht="15.75" hidden="false" customHeight="false" outlineLevel="0" collapsed="false">
      <c r="A461" s="34" t="s">
        <v>931</v>
      </c>
      <c r="B461" s="34" t="s">
        <v>932</v>
      </c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customFormat="false" ht="15.75" hidden="false" customHeight="false" outlineLevel="0" collapsed="false">
      <c r="A462" s="33" t="s">
        <v>933</v>
      </c>
      <c r="B462" s="33" t="s">
        <v>932</v>
      </c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customFormat="false" ht="15.75" hidden="false" customHeight="false" outlineLevel="0" collapsed="false">
      <c r="A463" s="34" t="s">
        <v>934</v>
      </c>
      <c r="B463" s="34" t="s">
        <v>935</v>
      </c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customFormat="false" ht="15.75" hidden="false" customHeight="false" outlineLevel="0" collapsed="false">
      <c r="A464" s="33" t="s">
        <v>936</v>
      </c>
      <c r="B464" s="33" t="s">
        <v>935</v>
      </c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customFormat="false" ht="15.75" hidden="false" customHeight="false" outlineLevel="0" collapsed="false">
      <c r="A465" s="34" t="s">
        <v>937</v>
      </c>
      <c r="B465" s="34" t="s">
        <v>938</v>
      </c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customFormat="false" ht="15.75" hidden="false" customHeight="false" outlineLevel="0" collapsed="false">
      <c r="A466" s="33" t="s">
        <v>939</v>
      </c>
      <c r="B466" s="33" t="s">
        <v>940</v>
      </c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customFormat="false" ht="15.75" hidden="false" customHeight="false" outlineLevel="0" collapsed="false">
      <c r="A467" s="34" t="s">
        <v>941</v>
      </c>
      <c r="B467" s="34" t="s">
        <v>940</v>
      </c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customFormat="false" ht="15.75" hidden="false" customHeight="false" outlineLevel="0" collapsed="false">
      <c r="A468" s="33" t="s">
        <v>942</v>
      </c>
      <c r="B468" s="33" t="s">
        <v>938</v>
      </c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customFormat="false" ht="15.75" hidden="false" customHeight="false" outlineLevel="0" collapsed="false">
      <c r="A469" s="34" t="s">
        <v>943</v>
      </c>
      <c r="B469" s="34" t="s">
        <v>943</v>
      </c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customFormat="false" ht="15.75" hidden="false" customHeight="false" outlineLevel="0" collapsed="false">
      <c r="A470" s="33" t="s">
        <v>944</v>
      </c>
      <c r="B470" s="33" t="s">
        <v>945</v>
      </c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customFormat="false" ht="15.75" hidden="false" customHeight="false" outlineLevel="0" collapsed="false">
      <c r="A471" s="34" t="s">
        <v>946</v>
      </c>
      <c r="B471" s="34" t="s">
        <v>947</v>
      </c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customFormat="false" ht="15.75" hidden="false" customHeight="false" outlineLevel="0" collapsed="false">
      <c r="A472" s="33" t="s">
        <v>948</v>
      </c>
      <c r="B472" s="33" t="s">
        <v>947</v>
      </c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customFormat="false" ht="15.75" hidden="false" customHeight="false" outlineLevel="0" collapsed="false">
      <c r="A473" s="34" t="s">
        <v>949</v>
      </c>
      <c r="B473" s="34" t="s">
        <v>909</v>
      </c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customFormat="false" ht="15.75" hidden="false" customHeight="false" outlineLevel="0" collapsed="false">
      <c r="A474" s="33" t="s">
        <v>950</v>
      </c>
      <c r="B474" s="33" t="s">
        <v>950</v>
      </c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customFormat="false" ht="15.75" hidden="false" customHeight="false" outlineLevel="0" collapsed="false">
      <c r="A475" s="34" t="s">
        <v>951</v>
      </c>
      <c r="B475" s="34" t="s">
        <v>489</v>
      </c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customFormat="false" ht="15.75" hidden="false" customHeight="false" outlineLevel="0" collapsed="false">
      <c r="A476" s="33" t="s">
        <v>952</v>
      </c>
      <c r="B476" s="33" t="s">
        <v>953</v>
      </c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customFormat="false" ht="15.75" hidden="false" customHeight="false" outlineLevel="0" collapsed="false">
      <c r="A477" s="34" t="s">
        <v>954</v>
      </c>
      <c r="B477" s="34" t="s">
        <v>954</v>
      </c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customFormat="false" ht="15.75" hidden="false" customHeight="false" outlineLevel="0" collapsed="false">
      <c r="A478" s="33" t="s">
        <v>955</v>
      </c>
      <c r="B478" s="33" t="s">
        <v>773</v>
      </c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customFormat="false" ht="15.75" hidden="false" customHeight="false" outlineLevel="0" collapsed="false">
      <c r="A479" s="34" t="s">
        <v>956</v>
      </c>
      <c r="B479" s="34" t="s">
        <v>784</v>
      </c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customFormat="false" ht="15.75" hidden="false" customHeight="false" outlineLevel="0" collapsed="false">
      <c r="A480" s="33" t="s">
        <v>957</v>
      </c>
      <c r="B480" s="33" t="s">
        <v>958</v>
      </c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customFormat="false" ht="15.75" hidden="false" customHeight="false" outlineLevel="0" collapsed="false">
      <c r="A481" s="34" t="s">
        <v>959</v>
      </c>
      <c r="B481" s="34" t="s">
        <v>960</v>
      </c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customFormat="false" ht="15.75" hidden="false" customHeight="false" outlineLevel="0" collapsed="false">
      <c r="A482" s="33" t="s">
        <v>961</v>
      </c>
      <c r="B482" s="33" t="s">
        <v>960</v>
      </c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customFormat="false" ht="15.75" hidden="false" customHeight="false" outlineLevel="0" collapsed="false">
      <c r="A483" s="34" t="s">
        <v>962</v>
      </c>
      <c r="B483" s="34" t="s">
        <v>963</v>
      </c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customFormat="false" ht="15.75" hidden="false" customHeight="false" outlineLevel="0" collapsed="false">
      <c r="A484" s="33" t="s">
        <v>964</v>
      </c>
      <c r="B484" s="33" t="s">
        <v>963</v>
      </c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customFormat="false" ht="15.75" hidden="false" customHeight="false" outlineLevel="0" collapsed="false">
      <c r="A485" s="34" t="s">
        <v>965</v>
      </c>
      <c r="B485" s="34" t="s">
        <v>965</v>
      </c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customFormat="false" ht="15.75" hidden="false" customHeight="false" outlineLevel="0" collapsed="false">
      <c r="A486" s="33" t="s">
        <v>966</v>
      </c>
      <c r="B486" s="33" t="s">
        <v>863</v>
      </c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customFormat="false" ht="15.75" hidden="false" customHeight="false" outlineLevel="0" collapsed="false">
      <c r="A487" s="34" t="s">
        <v>967</v>
      </c>
      <c r="B487" s="34" t="s">
        <v>968</v>
      </c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customFormat="false" ht="15.75" hidden="false" customHeight="false" outlineLevel="0" collapsed="false">
      <c r="A488" s="33" t="s">
        <v>969</v>
      </c>
      <c r="B488" s="33" t="s">
        <v>968</v>
      </c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customFormat="false" ht="15.75" hidden="false" customHeight="false" outlineLevel="0" collapsed="false">
      <c r="A489" s="34" t="s">
        <v>970</v>
      </c>
      <c r="B489" s="34" t="s">
        <v>968</v>
      </c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customFormat="false" ht="15.75" hidden="false" customHeight="false" outlineLevel="0" collapsed="false">
      <c r="A490" s="33" t="s">
        <v>971</v>
      </c>
      <c r="B490" s="33" t="s">
        <v>972</v>
      </c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customFormat="false" ht="15.75" hidden="false" customHeight="false" outlineLevel="0" collapsed="false">
      <c r="A491" s="34" t="s">
        <v>973</v>
      </c>
      <c r="B491" s="34" t="s">
        <v>974</v>
      </c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customFormat="false" ht="15.75" hidden="false" customHeight="false" outlineLevel="0" collapsed="false">
      <c r="A492" s="33" t="s">
        <v>975</v>
      </c>
      <c r="B492" s="33" t="s">
        <v>976</v>
      </c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customFormat="false" ht="15.75" hidden="false" customHeight="false" outlineLevel="0" collapsed="false">
      <c r="A493" s="34" t="s">
        <v>977</v>
      </c>
      <c r="B493" s="34" t="s">
        <v>972</v>
      </c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customFormat="false" ht="15.75" hidden="false" customHeight="false" outlineLevel="0" collapsed="false">
      <c r="A494" s="33" t="s">
        <v>978</v>
      </c>
      <c r="B494" s="33" t="s">
        <v>979</v>
      </c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customFormat="false" ht="15.75" hidden="false" customHeight="false" outlineLevel="0" collapsed="false">
      <c r="A495" s="34" t="s">
        <v>980</v>
      </c>
      <c r="B495" s="34" t="s">
        <v>981</v>
      </c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customFormat="false" ht="15.75" hidden="false" customHeight="false" outlineLevel="0" collapsed="false">
      <c r="A496" s="33" t="s">
        <v>982</v>
      </c>
      <c r="B496" s="33" t="s">
        <v>981</v>
      </c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customFormat="false" ht="15.75" hidden="false" customHeight="false" outlineLevel="0" collapsed="false">
      <c r="A497" s="34" t="s">
        <v>983</v>
      </c>
      <c r="B497" s="34" t="s">
        <v>984</v>
      </c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customFormat="false" ht="15.75" hidden="false" customHeight="false" outlineLevel="0" collapsed="false">
      <c r="A498" s="33" t="s">
        <v>985</v>
      </c>
      <c r="B498" s="33" t="s">
        <v>985</v>
      </c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customFormat="false" ht="15.75" hidden="false" customHeight="false" outlineLevel="0" collapsed="false">
      <c r="A499" s="34" t="s">
        <v>986</v>
      </c>
      <c r="B499" s="34" t="s">
        <v>986</v>
      </c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customFormat="false" ht="15.75" hidden="false" customHeight="false" outlineLevel="0" collapsed="false">
      <c r="A500" s="33" t="s">
        <v>987</v>
      </c>
      <c r="B500" s="33" t="s">
        <v>987</v>
      </c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customFormat="false" ht="15.75" hidden="false" customHeight="false" outlineLevel="0" collapsed="false">
      <c r="A501" s="34" t="s">
        <v>988</v>
      </c>
      <c r="B501" s="34" t="s">
        <v>988</v>
      </c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customFormat="false" ht="15.75" hidden="false" customHeight="false" outlineLevel="0" collapsed="false">
      <c r="A502" s="33" t="s">
        <v>989</v>
      </c>
      <c r="B502" s="33" t="s">
        <v>989</v>
      </c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customFormat="false" ht="15.75" hidden="false" customHeight="false" outlineLevel="0" collapsed="false">
      <c r="A503" s="34" t="s">
        <v>990</v>
      </c>
      <c r="B503" s="34" t="s">
        <v>991</v>
      </c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customFormat="false" ht="15.75" hidden="false" customHeight="false" outlineLevel="0" collapsed="false">
      <c r="A504" s="33" t="s">
        <v>992</v>
      </c>
      <c r="B504" s="33" t="s">
        <v>992</v>
      </c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customFormat="false" ht="15.75" hidden="false" customHeight="false" outlineLevel="0" collapsed="false">
      <c r="A505" s="34" t="s">
        <v>993</v>
      </c>
      <c r="B505" s="34" t="s">
        <v>993</v>
      </c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customFormat="false" ht="15.75" hidden="false" customHeight="false" outlineLevel="0" collapsed="false">
      <c r="A506" s="33" t="s">
        <v>994</v>
      </c>
      <c r="B506" s="33" t="s">
        <v>994</v>
      </c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customFormat="false" ht="15.75" hidden="false" customHeight="false" outlineLevel="0" collapsed="false">
      <c r="A507" s="34" t="s">
        <v>995</v>
      </c>
      <c r="B507" s="34" t="s">
        <v>487</v>
      </c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customFormat="false" ht="15.75" hidden="false" customHeight="false" outlineLevel="0" collapsed="false">
      <c r="A508" s="33" t="s">
        <v>996</v>
      </c>
      <c r="B508" s="33" t="s">
        <v>592</v>
      </c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customFormat="false" ht="15.75" hidden="false" customHeight="false" outlineLevel="0" collapsed="false">
      <c r="A509" s="34" t="s">
        <v>997</v>
      </c>
      <c r="B509" s="34" t="s">
        <v>997</v>
      </c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customFormat="false" ht="15.75" hidden="false" customHeight="false" outlineLevel="0" collapsed="false">
      <c r="A510" s="33" t="s">
        <v>998</v>
      </c>
      <c r="B510" s="33" t="s">
        <v>999</v>
      </c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customFormat="false" ht="15.75" hidden="false" customHeight="false" outlineLevel="0" collapsed="false">
      <c r="A511" s="34" t="s">
        <v>1000</v>
      </c>
      <c r="B511" s="34" t="s">
        <v>1000</v>
      </c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customFormat="false" ht="15.75" hidden="false" customHeight="false" outlineLevel="0" collapsed="false">
      <c r="A512" s="33" t="s">
        <v>1001</v>
      </c>
      <c r="B512" s="33" t="s">
        <v>1001</v>
      </c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customFormat="false" ht="15.75" hidden="false" customHeight="false" outlineLevel="0" collapsed="false">
      <c r="A513" s="34" t="s">
        <v>1002</v>
      </c>
      <c r="B513" s="34" t="s">
        <v>1002</v>
      </c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customFormat="false" ht="15.75" hidden="false" customHeight="false" outlineLevel="0" collapsed="false">
      <c r="A514" s="33" t="s">
        <v>1003</v>
      </c>
      <c r="B514" s="33" t="s">
        <v>1004</v>
      </c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customFormat="false" ht="15.75" hidden="false" customHeight="false" outlineLevel="0" collapsed="false">
      <c r="A515" s="34" t="s">
        <v>1005</v>
      </c>
      <c r="B515" s="34" t="s">
        <v>1006</v>
      </c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customFormat="false" ht="15.75" hidden="false" customHeight="false" outlineLevel="0" collapsed="false">
      <c r="A516" s="33" t="s">
        <v>1007</v>
      </c>
      <c r="B516" s="33" t="s">
        <v>1008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customFormat="false" ht="15.75" hidden="false" customHeight="false" outlineLevel="0" collapsed="false">
      <c r="A517" s="34" t="s">
        <v>1009</v>
      </c>
      <c r="B517" s="34" t="s">
        <v>1009</v>
      </c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customFormat="false" ht="15.75" hidden="false" customHeight="false" outlineLevel="0" collapsed="false">
      <c r="A518" s="33" t="s">
        <v>1010</v>
      </c>
      <c r="B518" s="33" t="s">
        <v>1011</v>
      </c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customFormat="false" ht="15.75" hidden="false" customHeight="false" outlineLevel="0" collapsed="false">
      <c r="A519" s="34" t="s">
        <v>1012</v>
      </c>
      <c r="B519" s="34" t="s">
        <v>1011</v>
      </c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customFormat="false" ht="15.75" hidden="false" customHeight="false" outlineLevel="0" collapsed="false">
      <c r="A520" s="33" t="s">
        <v>1013</v>
      </c>
      <c r="B520" s="33" t="s">
        <v>1014</v>
      </c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customFormat="false" ht="15.75" hidden="false" customHeight="false" outlineLevel="0" collapsed="false">
      <c r="A521" s="34" t="s">
        <v>1015</v>
      </c>
      <c r="B521" s="34" t="s">
        <v>938</v>
      </c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customFormat="false" ht="15.75" hidden="false" customHeight="false" outlineLevel="0" collapsed="false">
      <c r="A522" s="33" t="s">
        <v>1016</v>
      </c>
      <c r="B522" s="33" t="s">
        <v>847</v>
      </c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customFormat="false" ht="15.75" hidden="false" customHeight="false" outlineLevel="0" collapsed="false">
      <c r="A523" s="34" t="s">
        <v>1017</v>
      </c>
      <c r="B523" s="34" t="s">
        <v>608</v>
      </c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customFormat="false" ht="15.75" hidden="false" customHeight="false" outlineLevel="0" collapsed="false">
      <c r="A524" s="33" t="s">
        <v>1018</v>
      </c>
      <c r="B524" s="33" t="s">
        <v>923</v>
      </c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customFormat="false" ht="15.75" hidden="false" customHeight="false" outlineLevel="0" collapsed="false">
      <c r="A525" s="34" t="s">
        <v>1019</v>
      </c>
      <c r="B525" s="34" t="s">
        <v>716</v>
      </c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customFormat="false" ht="15.75" hidden="false" customHeight="false" outlineLevel="0" collapsed="false">
      <c r="A526" s="33" t="s">
        <v>1020</v>
      </c>
      <c r="B526" s="33" t="s">
        <v>1021</v>
      </c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customFormat="false" ht="15.75" hidden="false" customHeight="false" outlineLevel="0" collapsed="false">
      <c r="A527" s="34" t="s">
        <v>1022</v>
      </c>
      <c r="B527" s="34" t="s">
        <v>1023</v>
      </c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customFormat="false" ht="15.75" hidden="false" customHeight="false" outlineLevel="0" collapsed="false">
      <c r="A528" s="33" t="s">
        <v>1024</v>
      </c>
      <c r="B528" s="33" t="s">
        <v>1025</v>
      </c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customFormat="false" ht="15.75" hidden="false" customHeight="false" outlineLevel="0" collapsed="false">
      <c r="A529" s="34" t="s">
        <v>1026</v>
      </c>
      <c r="B529" s="34" t="s">
        <v>945</v>
      </c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customFormat="false" ht="15.75" hidden="false" customHeight="false" outlineLevel="0" collapsed="false">
      <c r="A530" s="33" t="s">
        <v>1027</v>
      </c>
      <c r="B530" s="33" t="s">
        <v>953</v>
      </c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customFormat="false" ht="15.75" hidden="false" customHeight="false" outlineLevel="0" collapsed="false">
      <c r="A531" s="34" t="s">
        <v>1028</v>
      </c>
      <c r="B531" s="34" t="s">
        <v>836</v>
      </c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customFormat="false" ht="15.75" hidden="false" customHeight="false" outlineLevel="0" collapsed="false">
      <c r="A532" s="33" t="s">
        <v>1029</v>
      </c>
      <c r="B532" s="33" t="s">
        <v>798</v>
      </c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customFormat="false" ht="15.75" hidden="false" customHeight="false" outlineLevel="0" collapsed="false">
      <c r="A533" s="34" t="s">
        <v>1030</v>
      </c>
      <c r="B533" s="34" t="s">
        <v>675</v>
      </c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customFormat="false" ht="15.75" hidden="false" customHeight="false" outlineLevel="0" collapsed="false">
      <c r="A534" s="33" t="s">
        <v>1031</v>
      </c>
      <c r="B534" s="33" t="s">
        <v>766</v>
      </c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customFormat="false" ht="15.75" hidden="false" customHeight="false" outlineLevel="0" collapsed="false">
      <c r="A535" s="34" t="s">
        <v>1032</v>
      </c>
      <c r="B535" s="34" t="s">
        <v>599</v>
      </c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customFormat="false" ht="15.75" hidden="false" customHeight="false" outlineLevel="0" collapsed="false">
      <c r="A536" s="33" t="s">
        <v>1033</v>
      </c>
      <c r="B536" s="33" t="s">
        <v>1034</v>
      </c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customFormat="false" ht="15.75" hidden="false" customHeight="false" outlineLevel="0" collapsed="false">
      <c r="A537" s="35"/>
      <c r="B537" s="35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customFormat="false" ht="15.75" hidden="false" customHeight="false" outlineLevel="0" collapsed="false">
      <c r="A538" s="35"/>
      <c r="B538" s="35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customFormat="false" ht="15.75" hidden="false" customHeight="false" outlineLevel="0" collapsed="false">
      <c r="A539" s="35"/>
      <c r="B539" s="35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customFormat="false" ht="15.75" hidden="false" customHeight="false" outlineLevel="0" collapsed="false">
      <c r="A540" s="35"/>
      <c r="B540" s="35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customFormat="false" ht="15.75" hidden="false" customHeight="false" outlineLevel="0" collapsed="false">
      <c r="A541" s="35"/>
      <c r="B541" s="35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customFormat="false" ht="15.75" hidden="false" customHeight="false" outlineLevel="0" collapsed="false">
      <c r="A542" s="35"/>
      <c r="B542" s="35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customFormat="false" ht="15.75" hidden="false" customHeight="false" outlineLevel="0" collapsed="false">
      <c r="A543" s="35"/>
      <c r="B543" s="35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customFormat="false" ht="15.75" hidden="false" customHeight="false" outlineLevel="0" collapsed="false">
      <c r="A544" s="35"/>
      <c r="B544" s="35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customFormat="false" ht="15.75" hidden="false" customHeight="false" outlineLevel="0" collapsed="false">
      <c r="A545" s="35"/>
      <c r="B545" s="35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customFormat="false" ht="15.75" hidden="false" customHeight="false" outlineLevel="0" collapsed="false">
      <c r="A546" s="35"/>
      <c r="B546" s="35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customFormat="false" ht="15.75" hidden="false" customHeight="false" outlineLevel="0" collapsed="false">
      <c r="A547" s="35"/>
      <c r="B547" s="35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customFormat="false" ht="15.75" hidden="false" customHeight="false" outlineLevel="0" collapsed="false">
      <c r="A548" s="35"/>
      <c r="B548" s="35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customFormat="false" ht="15.75" hidden="false" customHeight="false" outlineLevel="0" collapsed="false">
      <c r="A549" s="35"/>
      <c r="B549" s="35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customFormat="false" ht="15.75" hidden="false" customHeight="false" outlineLevel="0" collapsed="false">
      <c r="A550" s="35"/>
      <c r="B550" s="35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customFormat="false" ht="15.75" hidden="false" customHeight="false" outlineLevel="0" collapsed="false">
      <c r="A551" s="35"/>
      <c r="B551" s="35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customFormat="false" ht="15.75" hidden="false" customHeight="false" outlineLevel="0" collapsed="false">
      <c r="A552" s="35"/>
      <c r="B552" s="35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customFormat="false" ht="15.75" hidden="false" customHeight="false" outlineLevel="0" collapsed="false">
      <c r="A553" s="35"/>
      <c r="B553" s="35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customFormat="false" ht="15.75" hidden="false" customHeight="false" outlineLevel="0" collapsed="false">
      <c r="A554" s="35"/>
      <c r="B554" s="35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customFormat="false" ht="15.75" hidden="false" customHeight="false" outlineLevel="0" collapsed="false">
      <c r="A555" s="35"/>
      <c r="B555" s="35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customFormat="false" ht="15.75" hidden="false" customHeight="false" outlineLevel="0" collapsed="false">
      <c r="A556" s="35"/>
      <c r="B556" s="35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customFormat="false" ht="15.75" hidden="false" customHeight="false" outlineLevel="0" collapsed="false">
      <c r="A557" s="35"/>
      <c r="B557" s="35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customFormat="false" ht="15.75" hidden="false" customHeight="false" outlineLevel="0" collapsed="false">
      <c r="A558" s="35"/>
      <c r="B558" s="35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customFormat="false" ht="15.75" hidden="false" customHeight="false" outlineLevel="0" collapsed="false">
      <c r="A559" s="35"/>
      <c r="B559" s="35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customFormat="false" ht="15.75" hidden="false" customHeight="false" outlineLevel="0" collapsed="false">
      <c r="A560" s="35"/>
      <c r="B560" s="35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customFormat="false" ht="15.75" hidden="false" customHeight="false" outlineLevel="0" collapsed="false">
      <c r="A561" s="35"/>
      <c r="B561" s="35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customFormat="false" ht="15.75" hidden="false" customHeight="false" outlineLevel="0" collapsed="false">
      <c r="A562" s="35"/>
      <c r="B562" s="35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customFormat="false" ht="15.75" hidden="false" customHeight="false" outlineLevel="0" collapsed="false">
      <c r="A563" s="35"/>
      <c r="B563" s="35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customFormat="false" ht="15.75" hidden="false" customHeight="false" outlineLevel="0" collapsed="false">
      <c r="A564" s="35"/>
      <c r="B564" s="35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customFormat="false" ht="15.75" hidden="false" customHeight="false" outlineLevel="0" collapsed="false">
      <c r="A565" s="35"/>
      <c r="B565" s="35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customFormat="false" ht="15.75" hidden="false" customHeight="false" outlineLevel="0" collapsed="false">
      <c r="A566" s="35"/>
      <c r="B566" s="35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customFormat="false" ht="15.75" hidden="false" customHeight="false" outlineLevel="0" collapsed="false">
      <c r="A567" s="35"/>
      <c r="B567" s="35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customFormat="false" ht="15.75" hidden="false" customHeight="false" outlineLevel="0" collapsed="false">
      <c r="A568" s="35"/>
      <c r="B568" s="35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customFormat="false" ht="15.75" hidden="false" customHeight="false" outlineLevel="0" collapsed="false">
      <c r="A569" s="35"/>
      <c r="B569" s="35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customFormat="false" ht="15.75" hidden="false" customHeight="false" outlineLevel="0" collapsed="false">
      <c r="A570" s="35"/>
      <c r="B570" s="35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customFormat="false" ht="15.75" hidden="false" customHeight="false" outlineLevel="0" collapsed="false">
      <c r="A571" s="35"/>
      <c r="B571" s="35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customFormat="false" ht="15.75" hidden="false" customHeight="false" outlineLevel="0" collapsed="false">
      <c r="A572" s="35"/>
      <c r="B572" s="35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customFormat="false" ht="15.75" hidden="false" customHeight="false" outlineLevel="0" collapsed="false">
      <c r="A573" s="35"/>
      <c r="B573" s="35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customFormat="false" ht="15.75" hidden="false" customHeight="false" outlineLevel="0" collapsed="false">
      <c r="A574" s="35"/>
      <c r="B574" s="35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customFormat="false" ht="15.75" hidden="false" customHeight="false" outlineLevel="0" collapsed="false">
      <c r="A575" s="35"/>
      <c r="B575" s="35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customFormat="false" ht="15.75" hidden="false" customHeight="false" outlineLevel="0" collapsed="false">
      <c r="A576" s="35"/>
      <c r="B576" s="35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customFormat="false" ht="15.75" hidden="false" customHeight="false" outlineLevel="0" collapsed="false">
      <c r="A577" s="35"/>
      <c r="B577" s="35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customFormat="false" ht="15.75" hidden="false" customHeight="false" outlineLevel="0" collapsed="false">
      <c r="A578" s="35"/>
      <c r="B578" s="35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customFormat="false" ht="15.75" hidden="false" customHeight="false" outlineLevel="0" collapsed="false">
      <c r="A579" s="35"/>
      <c r="B579" s="35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customFormat="false" ht="15.75" hidden="false" customHeight="false" outlineLevel="0" collapsed="false">
      <c r="A580" s="35"/>
      <c r="B580" s="35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customFormat="false" ht="15.75" hidden="false" customHeight="false" outlineLevel="0" collapsed="false">
      <c r="A581" s="35"/>
      <c r="B581" s="35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customFormat="false" ht="15.75" hidden="false" customHeight="false" outlineLevel="0" collapsed="false">
      <c r="A582" s="35"/>
      <c r="B582" s="35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customFormat="false" ht="15.75" hidden="false" customHeight="false" outlineLevel="0" collapsed="false">
      <c r="A583" s="35"/>
      <c r="B583" s="35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customFormat="false" ht="15.75" hidden="false" customHeight="false" outlineLevel="0" collapsed="false">
      <c r="A584" s="35"/>
      <c r="B584" s="35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customFormat="false" ht="15.75" hidden="false" customHeight="false" outlineLevel="0" collapsed="false">
      <c r="A585" s="35"/>
      <c r="B585" s="35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customFormat="false" ht="15.75" hidden="false" customHeight="false" outlineLevel="0" collapsed="false">
      <c r="A586" s="35"/>
      <c r="B586" s="35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customFormat="false" ht="15.75" hidden="false" customHeight="false" outlineLevel="0" collapsed="false">
      <c r="A587" s="35"/>
      <c r="B587" s="35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customFormat="false" ht="15.75" hidden="false" customHeight="false" outlineLevel="0" collapsed="false">
      <c r="A588" s="35"/>
      <c r="B588" s="35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customFormat="false" ht="15.75" hidden="false" customHeight="false" outlineLevel="0" collapsed="false">
      <c r="A589" s="35"/>
      <c r="B589" s="35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customFormat="false" ht="15.75" hidden="false" customHeight="false" outlineLevel="0" collapsed="false">
      <c r="A590" s="35"/>
      <c r="B590" s="35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customFormat="false" ht="15.75" hidden="false" customHeight="false" outlineLevel="0" collapsed="false">
      <c r="A591" s="35"/>
      <c r="B591" s="35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customFormat="false" ht="15.75" hidden="false" customHeight="false" outlineLevel="0" collapsed="false">
      <c r="A592" s="35"/>
      <c r="B592" s="35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customFormat="false" ht="15.75" hidden="false" customHeight="false" outlineLevel="0" collapsed="false">
      <c r="A593" s="35"/>
      <c r="B593" s="35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customFormat="false" ht="15.75" hidden="false" customHeight="false" outlineLevel="0" collapsed="false">
      <c r="A594" s="35"/>
      <c r="B594" s="35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customFormat="false" ht="15.75" hidden="false" customHeight="false" outlineLevel="0" collapsed="false">
      <c r="A595" s="35"/>
      <c r="B595" s="35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customFormat="false" ht="15.75" hidden="false" customHeight="false" outlineLevel="0" collapsed="false">
      <c r="A596" s="35"/>
      <c r="B596" s="35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customFormat="false" ht="15.75" hidden="false" customHeight="false" outlineLevel="0" collapsed="false">
      <c r="A597" s="35"/>
      <c r="B597" s="35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customFormat="false" ht="15.75" hidden="false" customHeight="false" outlineLevel="0" collapsed="false">
      <c r="A598" s="35"/>
      <c r="B598" s="35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customFormat="false" ht="15.75" hidden="false" customHeight="false" outlineLevel="0" collapsed="false">
      <c r="A599" s="35"/>
      <c r="B599" s="35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customFormat="false" ht="15.75" hidden="false" customHeight="false" outlineLevel="0" collapsed="false">
      <c r="A600" s="35"/>
      <c r="B600" s="35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customFormat="false" ht="15.75" hidden="false" customHeight="false" outlineLevel="0" collapsed="false">
      <c r="A601" s="35"/>
      <c r="B601" s="35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customFormat="false" ht="15.75" hidden="false" customHeight="false" outlineLevel="0" collapsed="false">
      <c r="A602" s="35"/>
      <c r="B602" s="35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customFormat="false" ht="15.75" hidden="false" customHeight="false" outlineLevel="0" collapsed="false">
      <c r="A603" s="35"/>
      <c r="B603" s="35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customFormat="false" ht="15.75" hidden="false" customHeight="false" outlineLevel="0" collapsed="false">
      <c r="A604" s="35"/>
      <c r="B604" s="35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customFormat="false" ht="15.75" hidden="false" customHeight="false" outlineLevel="0" collapsed="false">
      <c r="A605" s="35"/>
      <c r="B605" s="35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customFormat="false" ht="15.75" hidden="false" customHeight="false" outlineLevel="0" collapsed="false">
      <c r="A606" s="35"/>
      <c r="B606" s="35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customFormat="false" ht="15.75" hidden="false" customHeight="false" outlineLevel="0" collapsed="false">
      <c r="A607" s="35"/>
      <c r="B607" s="35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customFormat="false" ht="15.75" hidden="false" customHeight="false" outlineLevel="0" collapsed="false">
      <c r="A608" s="35"/>
      <c r="B608" s="35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customFormat="false" ht="15.75" hidden="false" customHeight="false" outlineLevel="0" collapsed="false">
      <c r="A609" s="35"/>
      <c r="B609" s="35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customFormat="false" ht="15.75" hidden="false" customHeight="false" outlineLevel="0" collapsed="false">
      <c r="A610" s="35"/>
      <c r="B610" s="35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customFormat="false" ht="15.75" hidden="false" customHeight="false" outlineLevel="0" collapsed="false">
      <c r="A611" s="35"/>
      <c r="B611" s="35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customFormat="false" ht="15.75" hidden="false" customHeight="false" outlineLevel="0" collapsed="false">
      <c r="A612" s="35"/>
      <c r="B612" s="35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customFormat="false" ht="15.75" hidden="false" customHeight="false" outlineLevel="0" collapsed="false">
      <c r="A613" s="35"/>
      <c r="B613" s="35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customFormat="false" ht="15.75" hidden="false" customHeight="false" outlineLevel="0" collapsed="false">
      <c r="A614" s="35"/>
      <c r="B614" s="35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customFormat="false" ht="15.75" hidden="false" customHeight="false" outlineLevel="0" collapsed="false">
      <c r="A615" s="35"/>
      <c r="B615" s="35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customFormat="false" ht="15.75" hidden="false" customHeight="false" outlineLevel="0" collapsed="false">
      <c r="A616" s="35"/>
      <c r="B616" s="35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customFormat="false" ht="15.75" hidden="false" customHeight="false" outlineLevel="0" collapsed="false">
      <c r="A617" s="35"/>
      <c r="B617" s="35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customFormat="false" ht="15.75" hidden="false" customHeight="false" outlineLevel="0" collapsed="false">
      <c r="A618" s="35"/>
      <c r="B618" s="35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customFormat="false" ht="15.75" hidden="false" customHeight="false" outlineLevel="0" collapsed="false">
      <c r="A619" s="35"/>
      <c r="B619" s="35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customFormat="false" ht="15.75" hidden="false" customHeight="false" outlineLevel="0" collapsed="false">
      <c r="A620" s="35"/>
      <c r="B620" s="35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customFormat="false" ht="15.75" hidden="false" customHeight="false" outlineLevel="0" collapsed="false">
      <c r="A621" s="35"/>
      <c r="B621" s="35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customFormat="false" ht="15.75" hidden="false" customHeight="false" outlineLevel="0" collapsed="false">
      <c r="A622" s="35"/>
      <c r="B622" s="35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customFormat="false" ht="15.75" hidden="false" customHeight="false" outlineLevel="0" collapsed="false">
      <c r="A623" s="35"/>
      <c r="B623" s="35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customFormat="false" ht="15.75" hidden="false" customHeight="false" outlineLevel="0" collapsed="false">
      <c r="A624" s="35"/>
      <c r="B624" s="35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customFormat="false" ht="15.75" hidden="false" customHeight="false" outlineLevel="0" collapsed="false">
      <c r="A625" s="35"/>
      <c r="B625" s="35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customFormat="false" ht="15.75" hidden="false" customHeight="false" outlineLevel="0" collapsed="false">
      <c r="A626" s="35"/>
      <c r="B626" s="35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customFormat="false" ht="15.75" hidden="false" customHeight="false" outlineLevel="0" collapsed="false">
      <c r="A627" s="35"/>
      <c r="B627" s="35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customFormat="false" ht="15.75" hidden="false" customHeight="false" outlineLevel="0" collapsed="false">
      <c r="A628" s="35"/>
      <c r="B628" s="35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customFormat="false" ht="15.75" hidden="false" customHeight="false" outlineLevel="0" collapsed="false">
      <c r="A629" s="35"/>
      <c r="B629" s="35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customFormat="false" ht="15.75" hidden="false" customHeight="false" outlineLevel="0" collapsed="false">
      <c r="A630" s="35"/>
      <c r="B630" s="35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customFormat="false" ht="15.75" hidden="false" customHeight="false" outlineLevel="0" collapsed="false">
      <c r="A631" s="35"/>
      <c r="B631" s="35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customFormat="false" ht="15.75" hidden="false" customHeight="false" outlineLevel="0" collapsed="false">
      <c r="A632" s="35"/>
      <c r="B632" s="35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customFormat="false" ht="15.75" hidden="false" customHeight="false" outlineLevel="0" collapsed="false">
      <c r="A633" s="35"/>
      <c r="B633" s="35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customFormat="false" ht="15.75" hidden="false" customHeight="false" outlineLevel="0" collapsed="false">
      <c r="A634" s="35"/>
      <c r="B634" s="35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customFormat="false" ht="15.75" hidden="false" customHeight="false" outlineLevel="0" collapsed="false">
      <c r="A635" s="35"/>
      <c r="B635" s="35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customFormat="false" ht="15.75" hidden="false" customHeight="false" outlineLevel="0" collapsed="false">
      <c r="A636" s="35"/>
      <c r="B636" s="35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customFormat="false" ht="15.75" hidden="false" customHeight="false" outlineLevel="0" collapsed="false">
      <c r="A637" s="35"/>
      <c r="B637" s="35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customFormat="false" ht="15.75" hidden="false" customHeight="false" outlineLevel="0" collapsed="false">
      <c r="A638" s="35"/>
      <c r="B638" s="35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customFormat="false" ht="15.75" hidden="false" customHeight="false" outlineLevel="0" collapsed="false">
      <c r="A639" s="35"/>
      <c r="B639" s="35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customFormat="false" ht="15.75" hidden="false" customHeight="false" outlineLevel="0" collapsed="false">
      <c r="A640" s="35"/>
      <c r="B640" s="35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customFormat="false" ht="15.75" hidden="false" customHeight="false" outlineLevel="0" collapsed="false">
      <c r="A641" s="35"/>
      <c r="B641" s="35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customFormat="false" ht="15.75" hidden="false" customHeight="false" outlineLevel="0" collapsed="false">
      <c r="A642" s="35"/>
      <c r="B642" s="35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customFormat="false" ht="15.75" hidden="false" customHeight="false" outlineLevel="0" collapsed="false">
      <c r="A643" s="35"/>
      <c r="B643" s="35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customFormat="false" ht="15.75" hidden="false" customHeight="false" outlineLevel="0" collapsed="false">
      <c r="A644" s="35"/>
      <c r="B644" s="35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customFormat="false" ht="15.75" hidden="false" customHeight="false" outlineLevel="0" collapsed="false">
      <c r="A645" s="35"/>
      <c r="B645" s="35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customFormat="false" ht="15.75" hidden="false" customHeight="false" outlineLevel="0" collapsed="false">
      <c r="A646" s="35"/>
      <c r="B646" s="35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customFormat="false" ht="15.75" hidden="false" customHeight="false" outlineLevel="0" collapsed="false">
      <c r="A647" s="35"/>
      <c r="B647" s="35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customFormat="false" ht="15.75" hidden="false" customHeight="false" outlineLevel="0" collapsed="false">
      <c r="A648" s="35"/>
      <c r="B648" s="35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customFormat="false" ht="15.75" hidden="false" customHeight="false" outlineLevel="0" collapsed="false">
      <c r="A649" s="35"/>
      <c r="B649" s="35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customFormat="false" ht="15.75" hidden="false" customHeight="false" outlineLevel="0" collapsed="false">
      <c r="A650" s="35"/>
      <c r="B650" s="35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customFormat="false" ht="15.75" hidden="false" customHeight="false" outlineLevel="0" collapsed="false">
      <c r="A651" s="35"/>
      <c r="B651" s="35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customFormat="false" ht="15.75" hidden="false" customHeight="false" outlineLevel="0" collapsed="false">
      <c r="A652" s="35"/>
      <c r="B652" s="35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customFormat="false" ht="15.75" hidden="false" customHeight="false" outlineLevel="0" collapsed="false">
      <c r="A653" s="35"/>
      <c r="B653" s="35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customFormat="false" ht="15.75" hidden="false" customHeight="false" outlineLevel="0" collapsed="false">
      <c r="A654" s="35"/>
      <c r="B654" s="35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customFormat="false" ht="15.75" hidden="false" customHeight="false" outlineLevel="0" collapsed="false">
      <c r="A655" s="35"/>
      <c r="B655" s="35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customFormat="false" ht="15.75" hidden="false" customHeight="false" outlineLevel="0" collapsed="false">
      <c r="A656" s="35"/>
      <c r="B656" s="35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customFormat="false" ht="15.75" hidden="false" customHeight="false" outlineLevel="0" collapsed="false">
      <c r="A657" s="35"/>
      <c r="B657" s="35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customFormat="false" ht="15.75" hidden="false" customHeight="false" outlineLevel="0" collapsed="false">
      <c r="A658" s="35"/>
      <c r="B658" s="35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customFormat="false" ht="15.75" hidden="false" customHeight="false" outlineLevel="0" collapsed="false">
      <c r="A659" s="35"/>
      <c r="B659" s="35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customFormat="false" ht="15.75" hidden="false" customHeight="false" outlineLevel="0" collapsed="false">
      <c r="A660" s="35"/>
      <c r="B660" s="35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customFormat="false" ht="15.75" hidden="false" customHeight="false" outlineLevel="0" collapsed="false">
      <c r="A661" s="35"/>
      <c r="B661" s="35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customFormat="false" ht="15.75" hidden="false" customHeight="false" outlineLevel="0" collapsed="false">
      <c r="A662" s="35"/>
      <c r="B662" s="35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customFormat="false" ht="15.75" hidden="false" customHeight="false" outlineLevel="0" collapsed="false">
      <c r="A663" s="35"/>
      <c r="B663" s="35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customFormat="false" ht="15.75" hidden="false" customHeight="false" outlineLevel="0" collapsed="false">
      <c r="A664" s="35"/>
      <c r="B664" s="35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customFormat="false" ht="15.75" hidden="false" customHeight="false" outlineLevel="0" collapsed="false">
      <c r="A665" s="35"/>
      <c r="B665" s="35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customFormat="false" ht="15.75" hidden="false" customHeight="false" outlineLevel="0" collapsed="false">
      <c r="A666" s="35"/>
      <c r="B666" s="35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customFormat="false" ht="15.75" hidden="false" customHeight="false" outlineLevel="0" collapsed="false">
      <c r="A667" s="35"/>
      <c r="B667" s="35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customFormat="false" ht="15.75" hidden="false" customHeight="false" outlineLevel="0" collapsed="false">
      <c r="A668" s="35"/>
      <c r="B668" s="35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customFormat="false" ht="15.75" hidden="false" customHeight="false" outlineLevel="0" collapsed="false">
      <c r="A669" s="35"/>
      <c r="B669" s="35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customFormat="false" ht="15.75" hidden="false" customHeight="false" outlineLevel="0" collapsed="false">
      <c r="A670" s="35"/>
      <c r="B670" s="35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customFormat="false" ht="15.75" hidden="false" customHeight="false" outlineLevel="0" collapsed="false">
      <c r="A671" s="35"/>
      <c r="B671" s="35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customFormat="false" ht="15.75" hidden="false" customHeight="false" outlineLevel="0" collapsed="false">
      <c r="A672" s="35"/>
      <c r="B672" s="35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customFormat="false" ht="15.75" hidden="false" customHeight="false" outlineLevel="0" collapsed="false">
      <c r="A673" s="35"/>
      <c r="B673" s="35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customFormat="false" ht="15.75" hidden="false" customHeight="false" outlineLevel="0" collapsed="false">
      <c r="A674" s="35"/>
      <c r="B674" s="35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customFormat="false" ht="15.75" hidden="false" customHeight="false" outlineLevel="0" collapsed="false">
      <c r="A675" s="35"/>
      <c r="B675" s="35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customFormat="false" ht="15.75" hidden="false" customHeight="false" outlineLevel="0" collapsed="false">
      <c r="A676" s="35"/>
      <c r="B676" s="35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customFormat="false" ht="15.75" hidden="false" customHeight="false" outlineLevel="0" collapsed="false">
      <c r="A677" s="35"/>
      <c r="B677" s="35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customFormat="false" ht="15.75" hidden="false" customHeight="false" outlineLevel="0" collapsed="false">
      <c r="A678" s="35"/>
      <c r="B678" s="35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customFormat="false" ht="15.75" hidden="false" customHeight="false" outlineLevel="0" collapsed="false">
      <c r="A679" s="35"/>
      <c r="B679" s="35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customFormat="false" ht="15.75" hidden="false" customHeight="false" outlineLevel="0" collapsed="false">
      <c r="A680" s="35"/>
      <c r="B680" s="35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customFormat="false" ht="15.75" hidden="false" customHeight="false" outlineLevel="0" collapsed="false">
      <c r="A681" s="35"/>
      <c r="B681" s="35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customFormat="false" ht="15.75" hidden="false" customHeight="false" outlineLevel="0" collapsed="false">
      <c r="A682" s="35"/>
      <c r="B682" s="35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customFormat="false" ht="15.75" hidden="false" customHeight="false" outlineLevel="0" collapsed="false">
      <c r="A683" s="35"/>
      <c r="B683" s="35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customFormat="false" ht="15.75" hidden="false" customHeight="false" outlineLevel="0" collapsed="false">
      <c r="A684" s="35"/>
      <c r="B684" s="35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customFormat="false" ht="15.75" hidden="false" customHeight="false" outlineLevel="0" collapsed="false">
      <c r="A685" s="35"/>
      <c r="B685" s="35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customFormat="false" ht="15.75" hidden="false" customHeight="false" outlineLevel="0" collapsed="false">
      <c r="A686" s="35"/>
      <c r="B686" s="35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customFormat="false" ht="15.75" hidden="false" customHeight="false" outlineLevel="0" collapsed="false">
      <c r="A687" s="35"/>
      <c r="B687" s="35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customFormat="false" ht="15.75" hidden="false" customHeight="false" outlineLevel="0" collapsed="false">
      <c r="A688" s="35"/>
      <c r="B688" s="35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customFormat="false" ht="15.75" hidden="false" customHeight="false" outlineLevel="0" collapsed="false">
      <c r="A689" s="35"/>
      <c r="B689" s="35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customFormat="false" ht="15.75" hidden="false" customHeight="false" outlineLevel="0" collapsed="false">
      <c r="A690" s="35"/>
      <c r="B690" s="35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customFormat="false" ht="15.75" hidden="false" customHeight="false" outlineLevel="0" collapsed="false">
      <c r="A691" s="35"/>
      <c r="B691" s="35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customFormat="false" ht="15.75" hidden="false" customHeight="false" outlineLevel="0" collapsed="false">
      <c r="A692" s="35"/>
      <c r="B692" s="35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customFormat="false" ht="15.75" hidden="false" customHeight="false" outlineLevel="0" collapsed="false">
      <c r="A693" s="35"/>
      <c r="B693" s="35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customFormat="false" ht="15.75" hidden="false" customHeight="false" outlineLevel="0" collapsed="false">
      <c r="A694" s="35"/>
      <c r="B694" s="35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customFormat="false" ht="15.75" hidden="false" customHeight="false" outlineLevel="0" collapsed="false">
      <c r="A695" s="35"/>
      <c r="B695" s="35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customFormat="false" ht="15.75" hidden="false" customHeight="false" outlineLevel="0" collapsed="false">
      <c r="A696" s="35"/>
      <c r="B696" s="35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customFormat="false" ht="15.75" hidden="false" customHeight="false" outlineLevel="0" collapsed="false">
      <c r="A697" s="35"/>
      <c r="B697" s="35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customFormat="false" ht="15.75" hidden="false" customHeight="false" outlineLevel="0" collapsed="false">
      <c r="A698" s="35"/>
      <c r="B698" s="35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customFormat="false" ht="15.75" hidden="false" customHeight="false" outlineLevel="0" collapsed="false">
      <c r="A699" s="35"/>
      <c r="B699" s="35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customFormat="false" ht="15.75" hidden="false" customHeight="false" outlineLevel="0" collapsed="false">
      <c r="A700" s="35"/>
      <c r="B700" s="35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customFormat="false" ht="15.75" hidden="false" customHeight="false" outlineLevel="0" collapsed="false">
      <c r="A701" s="35"/>
      <c r="B701" s="35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customFormat="false" ht="15.75" hidden="false" customHeight="false" outlineLevel="0" collapsed="false">
      <c r="A702" s="35"/>
      <c r="B702" s="35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customFormat="false" ht="15.75" hidden="false" customHeight="false" outlineLevel="0" collapsed="false">
      <c r="A703" s="35"/>
      <c r="B703" s="35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customFormat="false" ht="15.75" hidden="false" customHeight="false" outlineLevel="0" collapsed="false">
      <c r="A704" s="35"/>
      <c r="B704" s="35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customFormat="false" ht="15.75" hidden="false" customHeight="false" outlineLevel="0" collapsed="false">
      <c r="A705" s="35"/>
      <c r="B705" s="35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customFormat="false" ht="15.75" hidden="false" customHeight="false" outlineLevel="0" collapsed="false">
      <c r="A706" s="35"/>
      <c r="B706" s="35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customFormat="false" ht="15.75" hidden="false" customHeight="false" outlineLevel="0" collapsed="false">
      <c r="A707" s="35"/>
      <c r="B707" s="35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customFormat="false" ht="15.75" hidden="false" customHeight="false" outlineLevel="0" collapsed="false">
      <c r="A708" s="35"/>
      <c r="B708" s="35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customFormat="false" ht="15.75" hidden="false" customHeight="false" outlineLevel="0" collapsed="false">
      <c r="A709" s="35"/>
      <c r="B709" s="35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customFormat="false" ht="15.75" hidden="false" customHeight="false" outlineLevel="0" collapsed="false">
      <c r="A710" s="35"/>
      <c r="B710" s="35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customFormat="false" ht="15.75" hidden="false" customHeight="false" outlineLevel="0" collapsed="false">
      <c r="A711" s="35"/>
      <c r="B711" s="35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customFormat="false" ht="15.75" hidden="false" customHeight="false" outlineLevel="0" collapsed="false">
      <c r="A712" s="35"/>
      <c r="B712" s="35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customFormat="false" ht="15.75" hidden="false" customHeight="false" outlineLevel="0" collapsed="false">
      <c r="A713" s="35"/>
      <c r="B713" s="35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customFormat="false" ht="15.75" hidden="false" customHeight="false" outlineLevel="0" collapsed="false">
      <c r="A714" s="35"/>
      <c r="B714" s="35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customFormat="false" ht="15.75" hidden="false" customHeight="false" outlineLevel="0" collapsed="false">
      <c r="A715" s="35"/>
      <c r="B715" s="35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customFormat="false" ht="15.75" hidden="false" customHeight="false" outlineLevel="0" collapsed="false">
      <c r="A716" s="35"/>
      <c r="B716" s="35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customFormat="false" ht="15.75" hidden="false" customHeight="false" outlineLevel="0" collapsed="false">
      <c r="A717" s="35"/>
      <c r="B717" s="35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customFormat="false" ht="15.75" hidden="false" customHeight="false" outlineLevel="0" collapsed="false">
      <c r="A718" s="35"/>
      <c r="B718" s="35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customFormat="false" ht="15.75" hidden="false" customHeight="false" outlineLevel="0" collapsed="false">
      <c r="A719" s="35"/>
      <c r="B719" s="35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customFormat="false" ht="15.75" hidden="false" customHeight="false" outlineLevel="0" collapsed="false">
      <c r="A720" s="35"/>
      <c r="B720" s="35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customFormat="false" ht="15.75" hidden="false" customHeight="false" outlineLevel="0" collapsed="false">
      <c r="A721" s="35"/>
      <c r="B721" s="35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customFormat="false" ht="15.75" hidden="false" customHeight="false" outlineLevel="0" collapsed="false">
      <c r="A722" s="35"/>
      <c r="B722" s="35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customFormat="false" ht="15.75" hidden="false" customHeight="false" outlineLevel="0" collapsed="false">
      <c r="A723" s="35"/>
      <c r="B723" s="35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customFormat="false" ht="15.75" hidden="false" customHeight="false" outlineLevel="0" collapsed="false">
      <c r="A724" s="35"/>
      <c r="B724" s="35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customFormat="false" ht="15.75" hidden="false" customHeight="false" outlineLevel="0" collapsed="false">
      <c r="A725" s="35"/>
      <c r="B725" s="35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customFormat="false" ht="15.75" hidden="false" customHeight="false" outlineLevel="0" collapsed="false">
      <c r="A726" s="35"/>
      <c r="B726" s="35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customFormat="false" ht="15.75" hidden="false" customHeight="false" outlineLevel="0" collapsed="false">
      <c r="A727" s="35"/>
      <c r="B727" s="35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customFormat="false" ht="15.75" hidden="false" customHeight="false" outlineLevel="0" collapsed="false">
      <c r="A728" s="35"/>
      <c r="B728" s="35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customFormat="false" ht="15.75" hidden="false" customHeight="false" outlineLevel="0" collapsed="false">
      <c r="A729" s="35"/>
      <c r="B729" s="35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customFormat="false" ht="15.75" hidden="false" customHeight="false" outlineLevel="0" collapsed="false">
      <c r="A730" s="35"/>
      <c r="B730" s="35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customFormat="false" ht="15.75" hidden="false" customHeight="false" outlineLevel="0" collapsed="false">
      <c r="A731" s="35"/>
      <c r="B731" s="35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customFormat="false" ht="15.75" hidden="false" customHeight="false" outlineLevel="0" collapsed="false">
      <c r="A732" s="35"/>
      <c r="B732" s="35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customFormat="false" ht="15.75" hidden="false" customHeight="false" outlineLevel="0" collapsed="false">
      <c r="A733" s="35"/>
      <c r="B733" s="35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customFormat="false" ht="15.75" hidden="false" customHeight="false" outlineLevel="0" collapsed="false">
      <c r="A734" s="35"/>
      <c r="B734" s="35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customFormat="false" ht="15.75" hidden="false" customHeight="false" outlineLevel="0" collapsed="false">
      <c r="A735" s="35"/>
      <c r="B735" s="35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customFormat="false" ht="15.75" hidden="false" customHeight="false" outlineLevel="0" collapsed="false">
      <c r="A736" s="35"/>
      <c r="B736" s="35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customFormat="false" ht="15.75" hidden="false" customHeight="false" outlineLevel="0" collapsed="false">
      <c r="A737" s="35"/>
      <c r="B737" s="35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customFormat="false" ht="15.75" hidden="false" customHeight="false" outlineLevel="0" collapsed="false">
      <c r="A738" s="35"/>
      <c r="B738" s="35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customFormat="false" ht="15.75" hidden="false" customHeight="false" outlineLevel="0" collapsed="false">
      <c r="A739" s="35"/>
      <c r="B739" s="35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customFormat="false" ht="15.75" hidden="false" customHeight="false" outlineLevel="0" collapsed="false">
      <c r="A740" s="35"/>
      <c r="B740" s="35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customFormat="false" ht="15.75" hidden="false" customHeight="false" outlineLevel="0" collapsed="false">
      <c r="A741" s="35"/>
      <c r="B741" s="35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customFormat="false" ht="15.75" hidden="false" customHeight="false" outlineLevel="0" collapsed="false">
      <c r="A742" s="35"/>
      <c r="B742" s="35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customFormat="false" ht="15.75" hidden="false" customHeight="false" outlineLevel="0" collapsed="false">
      <c r="A743" s="35"/>
      <c r="B743" s="35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customFormat="false" ht="15.75" hidden="false" customHeight="false" outlineLevel="0" collapsed="false">
      <c r="A744" s="35"/>
      <c r="B744" s="35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customFormat="false" ht="15.75" hidden="false" customHeight="false" outlineLevel="0" collapsed="false">
      <c r="A745" s="35"/>
      <c r="B745" s="35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customFormat="false" ht="15.75" hidden="false" customHeight="false" outlineLevel="0" collapsed="false">
      <c r="A746" s="35"/>
      <c r="B746" s="35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customFormat="false" ht="15.75" hidden="false" customHeight="false" outlineLevel="0" collapsed="false">
      <c r="A747" s="35"/>
      <c r="B747" s="35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customFormat="false" ht="15.75" hidden="false" customHeight="false" outlineLevel="0" collapsed="false">
      <c r="A748" s="35"/>
      <c r="B748" s="35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customFormat="false" ht="15.75" hidden="false" customHeight="false" outlineLevel="0" collapsed="false">
      <c r="A749" s="35"/>
      <c r="B749" s="35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customFormat="false" ht="15.75" hidden="false" customHeight="false" outlineLevel="0" collapsed="false">
      <c r="A750" s="35"/>
      <c r="B750" s="35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customFormat="false" ht="15.75" hidden="false" customHeight="false" outlineLevel="0" collapsed="false">
      <c r="A751" s="35"/>
      <c r="B751" s="35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customFormat="false" ht="15.75" hidden="false" customHeight="false" outlineLevel="0" collapsed="false">
      <c r="A752" s="35"/>
      <c r="B752" s="35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customFormat="false" ht="15.75" hidden="false" customHeight="false" outlineLevel="0" collapsed="false">
      <c r="A753" s="35"/>
      <c r="B753" s="35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customFormat="false" ht="15.75" hidden="false" customHeight="false" outlineLevel="0" collapsed="false">
      <c r="A754" s="35"/>
      <c r="B754" s="35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customFormat="false" ht="15.75" hidden="false" customHeight="false" outlineLevel="0" collapsed="false">
      <c r="A755" s="35"/>
      <c r="B755" s="35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customFormat="false" ht="15.75" hidden="false" customHeight="false" outlineLevel="0" collapsed="false">
      <c r="A756" s="35"/>
      <c r="B756" s="35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customFormat="false" ht="15.75" hidden="false" customHeight="false" outlineLevel="0" collapsed="false">
      <c r="A757" s="35"/>
      <c r="B757" s="35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customFormat="false" ht="15.75" hidden="false" customHeight="false" outlineLevel="0" collapsed="false">
      <c r="A758" s="35"/>
      <c r="B758" s="35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customFormat="false" ht="15.75" hidden="false" customHeight="false" outlineLevel="0" collapsed="false">
      <c r="A759" s="35"/>
      <c r="B759" s="35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customFormat="false" ht="15.75" hidden="false" customHeight="false" outlineLevel="0" collapsed="false">
      <c r="A760" s="35"/>
      <c r="B760" s="35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customFormat="false" ht="15.75" hidden="false" customHeight="false" outlineLevel="0" collapsed="false">
      <c r="A761" s="35"/>
      <c r="B761" s="35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customFormat="false" ht="15.75" hidden="false" customHeight="false" outlineLevel="0" collapsed="false">
      <c r="A762" s="35"/>
      <c r="B762" s="35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customFormat="false" ht="15.75" hidden="false" customHeight="false" outlineLevel="0" collapsed="false">
      <c r="A763" s="35"/>
      <c r="B763" s="35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customFormat="false" ht="15.75" hidden="false" customHeight="false" outlineLevel="0" collapsed="false">
      <c r="A764" s="35"/>
      <c r="B764" s="35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customFormat="false" ht="15.75" hidden="false" customHeight="false" outlineLevel="0" collapsed="false">
      <c r="A765" s="35"/>
      <c r="B765" s="35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customFormat="false" ht="15.75" hidden="false" customHeight="false" outlineLevel="0" collapsed="false">
      <c r="A766" s="35"/>
      <c r="B766" s="35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customFormat="false" ht="15.75" hidden="false" customHeight="false" outlineLevel="0" collapsed="false">
      <c r="A767" s="35"/>
      <c r="B767" s="35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customFormat="false" ht="15.75" hidden="false" customHeight="false" outlineLevel="0" collapsed="false">
      <c r="A768" s="35"/>
      <c r="B768" s="35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customFormat="false" ht="15.75" hidden="false" customHeight="false" outlineLevel="0" collapsed="false">
      <c r="A769" s="35"/>
      <c r="B769" s="35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customFormat="false" ht="15.75" hidden="false" customHeight="false" outlineLevel="0" collapsed="false">
      <c r="A770" s="35"/>
      <c r="B770" s="35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customFormat="false" ht="15.75" hidden="false" customHeight="false" outlineLevel="0" collapsed="false">
      <c r="A771" s="35"/>
      <c r="B771" s="35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customFormat="false" ht="15.75" hidden="false" customHeight="false" outlineLevel="0" collapsed="false">
      <c r="A772" s="35"/>
      <c r="B772" s="35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customFormat="false" ht="15.75" hidden="false" customHeight="false" outlineLevel="0" collapsed="false">
      <c r="A773" s="35"/>
      <c r="B773" s="35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customFormat="false" ht="15.75" hidden="false" customHeight="false" outlineLevel="0" collapsed="false">
      <c r="A774" s="35"/>
      <c r="B774" s="35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customFormat="false" ht="15.75" hidden="false" customHeight="false" outlineLevel="0" collapsed="false">
      <c r="A775" s="35"/>
      <c r="B775" s="35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customFormat="false" ht="15.75" hidden="false" customHeight="false" outlineLevel="0" collapsed="false">
      <c r="A776" s="35"/>
      <c r="B776" s="35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customFormat="false" ht="15.75" hidden="false" customHeight="false" outlineLevel="0" collapsed="false">
      <c r="A777" s="35"/>
      <c r="B777" s="35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customFormat="false" ht="15.75" hidden="false" customHeight="false" outlineLevel="0" collapsed="false">
      <c r="A778" s="35"/>
      <c r="B778" s="35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customFormat="false" ht="15.75" hidden="false" customHeight="false" outlineLevel="0" collapsed="false">
      <c r="A779" s="35"/>
      <c r="B779" s="35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customFormat="false" ht="15.75" hidden="false" customHeight="false" outlineLevel="0" collapsed="false">
      <c r="A780" s="35"/>
      <c r="B780" s="35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customFormat="false" ht="15.75" hidden="false" customHeight="false" outlineLevel="0" collapsed="false">
      <c r="A781" s="35"/>
      <c r="B781" s="35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customFormat="false" ht="15.75" hidden="false" customHeight="false" outlineLevel="0" collapsed="false">
      <c r="A782" s="35"/>
      <c r="B782" s="35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customFormat="false" ht="15.75" hidden="false" customHeight="false" outlineLevel="0" collapsed="false">
      <c r="A783" s="35"/>
      <c r="B783" s="35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customFormat="false" ht="15.75" hidden="false" customHeight="false" outlineLevel="0" collapsed="false">
      <c r="A784" s="35"/>
      <c r="B784" s="35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customFormat="false" ht="15.75" hidden="false" customHeight="false" outlineLevel="0" collapsed="false">
      <c r="A785" s="35"/>
      <c r="B785" s="35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customFormat="false" ht="15.75" hidden="false" customHeight="false" outlineLevel="0" collapsed="false">
      <c r="A786" s="35"/>
      <c r="B786" s="35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customFormat="false" ht="15.75" hidden="false" customHeight="false" outlineLevel="0" collapsed="false">
      <c r="A787" s="35"/>
      <c r="B787" s="35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customFormat="false" ht="15.75" hidden="false" customHeight="false" outlineLevel="0" collapsed="false">
      <c r="A788" s="35"/>
      <c r="B788" s="35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customFormat="false" ht="15.75" hidden="false" customHeight="false" outlineLevel="0" collapsed="false">
      <c r="A789" s="35"/>
      <c r="B789" s="35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customFormat="false" ht="15.75" hidden="false" customHeight="false" outlineLevel="0" collapsed="false">
      <c r="A790" s="35"/>
      <c r="B790" s="35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customFormat="false" ht="15.75" hidden="false" customHeight="false" outlineLevel="0" collapsed="false">
      <c r="A791" s="35"/>
      <c r="B791" s="35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customFormat="false" ht="15.75" hidden="false" customHeight="false" outlineLevel="0" collapsed="false">
      <c r="A792" s="35"/>
      <c r="B792" s="35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customFormat="false" ht="15.75" hidden="false" customHeight="false" outlineLevel="0" collapsed="false">
      <c r="A793" s="35"/>
      <c r="B793" s="35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customFormat="false" ht="15.75" hidden="false" customHeight="false" outlineLevel="0" collapsed="false">
      <c r="A794" s="35"/>
      <c r="B794" s="35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customFormat="false" ht="15.75" hidden="false" customHeight="false" outlineLevel="0" collapsed="false">
      <c r="A795" s="35"/>
      <c r="B795" s="35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customFormat="false" ht="15.75" hidden="false" customHeight="false" outlineLevel="0" collapsed="false">
      <c r="A796" s="35"/>
      <c r="B796" s="35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customFormat="false" ht="15.75" hidden="false" customHeight="false" outlineLevel="0" collapsed="false">
      <c r="A797" s="35"/>
      <c r="B797" s="35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customFormat="false" ht="15.75" hidden="false" customHeight="false" outlineLevel="0" collapsed="false">
      <c r="A798" s="35"/>
      <c r="B798" s="35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customFormat="false" ht="15.75" hidden="false" customHeight="false" outlineLevel="0" collapsed="false">
      <c r="A799" s="35"/>
      <c r="B799" s="35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customFormat="false" ht="15.75" hidden="false" customHeight="false" outlineLevel="0" collapsed="false">
      <c r="A800" s="35"/>
      <c r="B800" s="35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customFormat="false" ht="15.75" hidden="false" customHeight="false" outlineLevel="0" collapsed="false">
      <c r="A801" s="35"/>
      <c r="B801" s="35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customFormat="false" ht="15.75" hidden="false" customHeight="false" outlineLevel="0" collapsed="false">
      <c r="A802" s="35"/>
      <c r="B802" s="35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customFormat="false" ht="15.75" hidden="false" customHeight="false" outlineLevel="0" collapsed="false">
      <c r="A803" s="35"/>
      <c r="B803" s="35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customFormat="false" ht="15.75" hidden="false" customHeight="false" outlineLevel="0" collapsed="false">
      <c r="A804" s="35"/>
      <c r="B804" s="35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customFormat="false" ht="15.75" hidden="false" customHeight="false" outlineLevel="0" collapsed="false">
      <c r="A805" s="35"/>
      <c r="B805" s="35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customFormat="false" ht="15.75" hidden="false" customHeight="false" outlineLevel="0" collapsed="false">
      <c r="A806" s="35"/>
      <c r="B806" s="35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customFormat="false" ht="15.75" hidden="false" customHeight="false" outlineLevel="0" collapsed="false">
      <c r="A807" s="35"/>
      <c r="B807" s="35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customFormat="false" ht="15.75" hidden="false" customHeight="false" outlineLevel="0" collapsed="false">
      <c r="A808" s="35"/>
      <c r="B808" s="35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customFormat="false" ht="15.75" hidden="false" customHeight="false" outlineLevel="0" collapsed="false">
      <c r="A809" s="35"/>
      <c r="B809" s="35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customFormat="false" ht="15.75" hidden="false" customHeight="false" outlineLevel="0" collapsed="false">
      <c r="A810" s="35"/>
      <c r="B810" s="35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customFormat="false" ht="15.75" hidden="false" customHeight="false" outlineLevel="0" collapsed="false">
      <c r="A811" s="35"/>
      <c r="B811" s="35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customFormat="false" ht="15.75" hidden="false" customHeight="false" outlineLevel="0" collapsed="false">
      <c r="A812" s="35"/>
      <c r="B812" s="35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customFormat="false" ht="15.75" hidden="false" customHeight="false" outlineLevel="0" collapsed="false">
      <c r="A813" s="35"/>
      <c r="B813" s="35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customFormat="false" ht="15.75" hidden="false" customHeight="false" outlineLevel="0" collapsed="false">
      <c r="A814" s="35"/>
      <c r="B814" s="35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customFormat="false" ht="15.75" hidden="false" customHeight="false" outlineLevel="0" collapsed="false">
      <c r="A815" s="35"/>
      <c r="B815" s="35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customFormat="false" ht="15.75" hidden="false" customHeight="false" outlineLevel="0" collapsed="false">
      <c r="A816" s="35"/>
      <c r="B816" s="35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customFormat="false" ht="15.75" hidden="false" customHeight="false" outlineLevel="0" collapsed="false">
      <c r="A817" s="35"/>
      <c r="B817" s="35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customFormat="false" ht="15.75" hidden="false" customHeight="false" outlineLevel="0" collapsed="false">
      <c r="A818" s="35"/>
      <c r="B818" s="35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customFormat="false" ht="15.75" hidden="false" customHeight="false" outlineLevel="0" collapsed="false">
      <c r="A819" s="35"/>
      <c r="B819" s="35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customFormat="false" ht="15.75" hidden="false" customHeight="false" outlineLevel="0" collapsed="false">
      <c r="A820" s="35"/>
      <c r="B820" s="35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customFormat="false" ht="15.75" hidden="false" customHeight="false" outlineLevel="0" collapsed="false">
      <c r="A821" s="35"/>
      <c r="B821" s="35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customFormat="false" ht="15.75" hidden="false" customHeight="false" outlineLevel="0" collapsed="false">
      <c r="A822" s="35"/>
      <c r="B822" s="35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customFormat="false" ht="15.75" hidden="false" customHeight="false" outlineLevel="0" collapsed="false">
      <c r="A823" s="35"/>
      <c r="B823" s="35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customFormat="false" ht="15.75" hidden="false" customHeight="false" outlineLevel="0" collapsed="false">
      <c r="A824" s="35"/>
      <c r="B824" s="35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customFormat="false" ht="15.75" hidden="false" customHeight="false" outlineLevel="0" collapsed="false">
      <c r="A825" s="35"/>
      <c r="B825" s="35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customFormat="false" ht="15.75" hidden="false" customHeight="false" outlineLevel="0" collapsed="false">
      <c r="A826" s="35"/>
      <c r="B826" s="35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customFormat="false" ht="15.75" hidden="false" customHeight="false" outlineLevel="0" collapsed="false">
      <c r="A827" s="35"/>
      <c r="B827" s="35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customFormat="false" ht="15.75" hidden="false" customHeight="false" outlineLevel="0" collapsed="false">
      <c r="A828" s="35"/>
      <c r="B828" s="35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customFormat="false" ht="15.75" hidden="false" customHeight="false" outlineLevel="0" collapsed="false">
      <c r="A829" s="35"/>
      <c r="B829" s="35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customFormat="false" ht="15.75" hidden="false" customHeight="false" outlineLevel="0" collapsed="false">
      <c r="A830" s="35"/>
      <c r="B830" s="35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customFormat="false" ht="15.75" hidden="false" customHeight="false" outlineLevel="0" collapsed="false">
      <c r="A831" s="35"/>
      <c r="B831" s="35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customFormat="false" ht="15.75" hidden="false" customHeight="false" outlineLevel="0" collapsed="false">
      <c r="A832" s="35"/>
      <c r="B832" s="35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customFormat="false" ht="15.75" hidden="false" customHeight="false" outlineLevel="0" collapsed="false">
      <c r="A833" s="35"/>
      <c r="B833" s="35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customFormat="false" ht="15.75" hidden="false" customHeight="false" outlineLevel="0" collapsed="false">
      <c r="A834" s="35"/>
      <c r="B834" s="35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customFormat="false" ht="15.75" hidden="false" customHeight="false" outlineLevel="0" collapsed="false">
      <c r="A835" s="35"/>
      <c r="B835" s="35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customFormat="false" ht="15.75" hidden="false" customHeight="false" outlineLevel="0" collapsed="false">
      <c r="A836" s="35"/>
      <c r="B836" s="35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customFormat="false" ht="15.75" hidden="false" customHeight="false" outlineLevel="0" collapsed="false">
      <c r="A837" s="35"/>
      <c r="B837" s="35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customFormat="false" ht="15.75" hidden="false" customHeight="false" outlineLevel="0" collapsed="false">
      <c r="A838" s="35"/>
      <c r="B838" s="35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customFormat="false" ht="15.75" hidden="false" customHeight="false" outlineLevel="0" collapsed="false">
      <c r="A839" s="35"/>
      <c r="B839" s="35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customFormat="false" ht="15.75" hidden="false" customHeight="false" outlineLevel="0" collapsed="false">
      <c r="A840" s="35"/>
      <c r="B840" s="35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customFormat="false" ht="15.75" hidden="false" customHeight="false" outlineLevel="0" collapsed="false">
      <c r="A841" s="35"/>
      <c r="B841" s="35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customFormat="false" ht="15.75" hidden="false" customHeight="false" outlineLevel="0" collapsed="false">
      <c r="A842" s="35"/>
      <c r="B842" s="35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customFormat="false" ht="15.75" hidden="false" customHeight="false" outlineLevel="0" collapsed="false">
      <c r="A843" s="35"/>
      <c r="B843" s="35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customFormat="false" ht="15.75" hidden="false" customHeight="false" outlineLevel="0" collapsed="false">
      <c r="A844" s="35"/>
      <c r="B844" s="35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customFormat="false" ht="15.75" hidden="false" customHeight="false" outlineLevel="0" collapsed="false">
      <c r="A845" s="35"/>
      <c r="B845" s="35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customFormat="false" ht="15.75" hidden="false" customHeight="false" outlineLevel="0" collapsed="false">
      <c r="A846" s="35"/>
      <c r="B846" s="35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customFormat="false" ht="15.75" hidden="false" customHeight="false" outlineLevel="0" collapsed="false">
      <c r="A847" s="35"/>
      <c r="B847" s="35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customFormat="false" ht="15.75" hidden="false" customHeight="false" outlineLevel="0" collapsed="false">
      <c r="A848" s="35"/>
      <c r="B848" s="35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customFormat="false" ht="15.75" hidden="false" customHeight="false" outlineLevel="0" collapsed="false">
      <c r="A849" s="35"/>
      <c r="B849" s="35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customFormat="false" ht="15.75" hidden="false" customHeight="false" outlineLevel="0" collapsed="false">
      <c r="A850" s="35"/>
      <c r="B850" s="35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customFormat="false" ht="15.75" hidden="false" customHeight="false" outlineLevel="0" collapsed="false">
      <c r="A851" s="35"/>
      <c r="B851" s="35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customFormat="false" ht="15.75" hidden="false" customHeight="false" outlineLevel="0" collapsed="false">
      <c r="A852" s="35"/>
      <c r="B852" s="35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customFormat="false" ht="15.75" hidden="false" customHeight="false" outlineLevel="0" collapsed="false">
      <c r="A853" s="35"/>
      <c r="B853" s="35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customFormat="false" ht="15.75" hidden="false" customHeight="false" outlineLevel="0" collapsed="false">
      <c r="A854" s="35"/>
      <c r="B854" s="35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customFormat="false" ht="15.75" hidden="false" customHeight="false" outlineLevel="0" collapsed="false">
      <c r="A855" s="35"/>
      <c r="B855" s="35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customFormat="false" ht="15.75" hidden="false" customHeight="false" outlineLevel="0" collapsed="false">
      <c r="A856" s="35"/>
      <c r="B856" s="35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customFormat="false" ht="15.75" hidden="false" customHeight="false" outlineLevel="0" collapsed="false">
      <c r="A857" s="35"/>
      <c r="B857" s="35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customFormat="false" ht="15.75" hidden="false" customHeight="false" outlineLevel="0" collapsed="false">
      <c r="A858" s="35"/>
      <c r="B858" s="35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customFormat="false" ht="15.75" hidden="false" customHeight="false" outlineLevel="0" collapsed="false">
      <c r="A859" s="35"/>
      <c r="B859" s="35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customFormat="false" ht="15.75" hidden="false" customHeight="false" outlineLevel="0" collapsed="false">
      <c r="A860" s="35"/>
      <c r="B860" s="35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customFormat="false" ht="15.75" hidden="false" customHeight="false" outlineLevel="0" collapsed="false">
      <c r="A861" s="35"/>
      <c r="B861" s="35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customFormat="false" ht="15.75" hidden="false" customHeight="false" outlineLevel="0" collapsed="false">
      <c r="A862" s="35"/>
      <c r="B862" s="35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customFormat="false" ht="15.75" hidden="false" customHeight="false" outlineLevel="0" collapsed="false">
      <c r="A863" s="35"/>
      <c r="B863" s="35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customFormat="false" ht="15.75" hidden="false" customHeight="false" outlineLevel="0" collapsed="false">
      <c r="A864" s="35"/>
      <c r="B864" s="35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customFormat="false" ht="15.75" hidden="false" customHeight="false" outlineLevel="0" collapsed="false">
      <c r="A865" s="35"/>
      <c r="B865" s="35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customFormat="false" ht="15.75" hidden="false" customHeight="false" outlineLevel="0" collapsed="false">
      <c r="A866" s="35"/>
      <c r="B866" s="35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customFormat="false" ht="15.75" hidden="false" customHeight="false" outlineLevel="0" collapsed="false">
      <c r="A867" s="35"/>
      <c r="B867" s="35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customFormat="false" ht="15.75" hidden="false" customHeight="false" outlineLevel="0" collapsed="false">
      <c r="A868" s="35"/>
      <c r="B868" s="35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customFormat="false" ht="15.75" hidden="false" customHeight="false" outlineLevel="0" collapsed="false">
      <c r="A869" s="35"/>
      <c r="B869" s="35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customFormat="false" ht="15.75" hidden="false" customHeight="false" outlineLevel="0" collapsed="false">
      <c r="A870" s="35"/>
      <c r="B870" s="35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customFormat="false" ht="15.75" hidden="false" customHeight="false" outlineLevel="0" collapsed="false">
      <c r="A871" s="35"/>
      <c r="B871" s="35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customFormat="false" ht="15.75" hidden="false" customHeight="false" outlineLevel="0" collapsed="false">
      <c r="A872" s="35"/>
      <c r="B872" s="35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customFormat="false" ht="15.75" hidden="false" customHeight="false" outlineLevel="0" collapsed="false">
      <c r="A873" s="35"/>
      <c r="B873" s="35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customFormat="false" ht="15.75" hidden="false" customHeight="false" outlineLevel="0" collapsed="false">
      <c r="A874" s="35"/>
      <c r="B874" s="35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customFormat="false" ht="15.75" hidden="false" customHeight="false" outlineLevel="0" collapsed="false">
      <c r="A875" s="35"/>
      <c r="B875" s="35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customFormat="false" ht="15.75" hidden="false" customHeight="false" outlineLevel="0" collapsed="false">
      <c r="A876" s="35"/>
      <c r="B876" s="35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customFormat="false" ht="15.75" hidden="false" customHeight="false" outlineLevel="0" collapsed="false">
      <c r="A877" s="35"/>
      <c r="B877" s="35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customFormat="false" ht="15.75" hidden="false" customHeight="false" outlineLevel="0" collapsed="false">
      <c r="A878" s="35"/>
      <c r="B878" s="35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customFormat="false" ht="15.75" hidden="false" customHeight="false" outlineLevel="0" collapsed="false">
      <c r="A879" s="35"/>
      <c r="B879" s="35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customFormat="false" ht="15.75" hidden="false" customHeight="false" outlineLevel="0" collapsed="false">
      <c r="A880" s="35"/>
      <c r="B880" s="35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customFormat="false" ht="15.75" hidden="false" customHeight="false" outlineLevel="0" collapsed="false">
      <c r="A881" s="35"/>
      <c r="B881" s="35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customFormat="false" ht="15.75" hidden="false" customHeight="false" outlineLevel="0" collapsed="false">
      <c r="A882" s="35"/>
      <c r="B882" s="35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customFormat="false" ht="15.75" hidden="false" customHeight="false" outlineLevel="0" collapsed="false">
      <c r="A883" s="35"/>
      <c r="B883" s="35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customFormat="false" ht="15.75" hidden="false" customHeight="false" outlineLevel="0" collapsed="false">
      <c r="A884" s="35"/>
      <c r="B884" s="35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customFormat="false" ht="15.75" hidden="false" customHeight="false" outlineLevel="0" collapsed="false">
      <c r="A885" s="35"/>
      <c r="B885" s="35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customFormat="false" ht="15.75" hidden="false" customHeight="false" outlineLevel="0" collapsed="false">
      <c r="A886" s="35"/>
      <c r="B886" s="35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customFormat="false" ht="15.75" hidden="false" customHeight="false" outlineLevel="0" collapsed="false">
      <c r="A887" s="35"/>
      <c r="B887" s="35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customFormat="false" ht="15.75" hidden="false" customHeight="false" outlineLevel="0" collapsed="false">
      <c r="A888" s="35"/>
      <c r="B888" s="35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customFormat="false" ht="15.75" hidden="false" customHeight="false" outlineLevel="0" collapsed="false">
      <c r="A889" s="35"/>
      <c r="B889" s="35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customFormat="false" ht="15.75" hidden="false" customHeight="false" outlineLevel="0" collapsed="false">
      <c r="A890" s="35"/>
      <c r="B890" s="35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customFormat="false" ht="15.75" hidden="false" customHeight="false" outlineLevel="0" collapsed="false">
      <c r="A891" s="35"/>
      <c r="B891" s="35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customFormat="false" ht="15.75" hidden="false" customHeight="false" outlineLevel="0" collapsed="false">
      <c r="A892" s="35"/>
      <c r="B892" s="35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customFormat="false" ht="15.75" hidden="false" customHeight="false" outlineLevel="0" collapsed="false">
      <c r="A893" s="35"/>
      <c r="B893" s="35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customFormat="false" ht="15.75" hidden="false" customHeight="false" outlineLevel="0" collapsed="false">
      <c r="A894" s="35"/>
      <c r="B894" s="35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customFormat="false" ht="15.75" hidden="false" customHeight="false" outlineLevel="0" collapsed="false">
      <c r="A895" s="35"/>
      <c r="B895" s="35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customFormat="false" ht="15.75" hidden="false" customHeight="false" outlineLevel="0" collapsed="false">
      <c r="A896" s="35"/>
      <c r="B896" s="35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customFormat="false" ht="15.75" hidden="false" customHeight="false" outlineLevel="0" collapsed="false">
      <c r="A897" s="35"/>
      <c r="B897" s="35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customFormat="false" ht="15.75" hidden="false" customHeight="false" outlineLevel="0" collapsed="false">
      <c r="A898" s="35"/>
      <c r="B898" s="35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customFormat="false" ht="15.75" hidden="false" customHeight="false" outlineLevel="0" collapsed="false">
      <c r="A899" s="35"/>
      <c r="B899" s="35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customFormat="false" ht="15.75" hidden="false" customHeight="false" outlineLevel="0" collapsed="false">
      <c r="A900" s="35"/>
      <c r="B900" s="35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customFormat="false" ht="15.75" hidden="false" customHeight="false" outlineLevel="0" collapsed="false">
      <c r="A901" s="35"/>
      <c r="B901" s="35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customFormat="false" ht="15.75" hidden="false" customHeight="false" outlineLevel="0" collapsed="false">
      <c r="A902" s="35"/>
      <c r="B902" s="35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customFormat="false" ht="15.75" hidden="false" customHeight="false" outlineLevel="0" collapsed="false">
      <c r="A903" s="35"/>
      <c r="B903" s="35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customFormat="false" ht="15.75" hidden="false" customHeight="false" outlineLevel="0" collapsed="false">
      <c r="A904" s="35"/>
      <c r="B904" s="35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customFormat="false" ht="15.75" hidden="false" customHeight="false" outlineLevel="0" collapsed="false">
      <c r="A905" s="35"/>
      <c r="B905" s="35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customFormat="false" ht="15.75" hidden="false" customHeight="false" outlineLevel="0" collapsed="false">
      <c r="A906" s="35"/>
      <c r="B906" s="35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customFormat="false" ht="15.75" hidden="false" customHeight="false" outlineLevel="0" collapsed="false">
      <c r="A907" s="35"/>
      <c r="B907" s="35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customFormat="false" ht="15.75" hidden="false" customHeight="false" outlineLevel="0" collapsed="false">
      <c r="A908" s="35"/>
      <c r="B908" s="35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customFormat="false" ht="15.75" hidden="false" customHeight="false" outlineLevel="0" collapsed="false">
      <c r="A909" s="35"/>
      <c r="B909" s="35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customFormat="false" ht="15.75" hidden="false" customHeight="false" outlineLevel="0" collapsed="false">
      <c r="A910" s="35"/>
      <c r="B910" s="35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customFormat="false" ht="15.75" hidden="false" customHeight="false" outlineLevel="0" collapsed="false">
      <c r="A911" s="35"/>
      <c r="B911" s="35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customFormat="false" ht="15.75" hidden="false" customHeight="false" outlineLevel="0" collapsed="false">
      <c r="A912" s="35"/>
      <c r="B912" s="35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customFormat="false" ht="15.75" hidden="false" customHeight="false" outlineLevel="0" collapsed="false">
      <c r="A913" s="35"/>
      <c r="B913" s="35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customFormat="false" ht="15.75" hidden="false" customHeight="false" outlineLevel="0" collapsed="false">
      <c r="A914" s="35"/>
      <c r="B914" s="35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customFormat="false" ht="15.75" hidden="false" customHeight="false" outlineLevel="0" collapsed="false">
      <c r="A915" s="35"/>
      <c r="B915" s="35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customFormat="false" ht="15.75" hidden="false" customHeight="false" outlineLevel="0" collapsed="false">
      <c r="A916" s="35"/>
      <c r="B916" s="35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customFormat="false" ht="15.75" hidden="false" customHeight="false" outlineLevel="0" collapsed="false">
      <c r="A917" s="35"/>
      <c r="B917" s="35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customFormat="false" ht="15.75" hidden="false" customHeight="false" outlineLevel="0" collapsed="false">
      <c r="A918" s="35"/>
      <c r="B918" s="35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customFormat="false" ht="15.75" hidden="false" customHeight="false" outlineLevel="0" collapsed="false">
      <c r="A919" s="35"/>
      <c r="B919" s="35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customFormat="false" ht="15.75" hidden="false" customHeight="false" outlineLevel="0" collapsed="false">
      <c r="A920" s="35"/>
      <c r="B920" s="35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customFormat="false" ht="15.75" hidden="false" customHeight="false" outlineLevel="0" collapsed="false">
      <c r="A921" s="35"/>
      <c r="B921" s="35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customFormat="false" ht="15.75" hidden="false" customHeight="false" outlineLevel="0" collapsed="false">
      <c r="A922" s="35"/>
      <c r="B922" s="35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customFormat="false" ht="15.75" hidden="false" customHeight="false" outlineLevel="0" collapsed="false">
      <c r="A923" s="35"/>
      <c r="B923" s="35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customFormat="false" ht="15.75" hidden="false" customHeight="false" outlineLevel="0" collapsed="false">
      <c r="A924" s="35"/>
      <c r="B924" s="35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customFormat="false" ht="15.75" hidden="false" customHeight="false" outlineLevel="0" collapsed="false">
      <c r="A925" s="35"/>
      <c r="B925" s="35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customFormat="false" ht="15.75" hidden="false" customHeight="false" outlineLevel="0" collapsed="false">
      <c r="A926" s="35"/>
      <c r="B926" s="35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customFormat="false" ht="15.75" hidden="false" customHeight="false" outlineLevel="0" collapsed="false">
      <c r="A927" s="35"/>
      <c r="B927" s="35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customFormat="false" ht="15.75" hidden="false" customHeight="false" outlineLevel="0" collapsed="false">
      <c r="A928" s="35"/>
      <c r="B928" s="35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customFormat="false" ht="15.75" hidden="false" customHeight="false" outlineLevel="0" collapsed="false">
      <c r="A929" s="35"/>
      <c r="B929" s="35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customFormat="false" ht="15.75" hidden="false" customHeight="false" outlineLevel="0" collapsed="false">
      <c r="A930" s="35"/>
      <c r="B930" s="35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customFormat="false" ht="15.75" hidden="false" customHeight="false" outlineLevel="0" collapsed="false">
      <c r="A931" s="35"/>
      <c r="B931" s="35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customFormat="false" ht="15.75" hidden="false" customHeight="false" outlineLevel="0" collapsed="false">
      <c r="A932" s="35"/>
      <c r="B932" s="35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customFormat="false" ht="15.75" hidden="false" customHeight="false" outlineLevel="0" collapsed="false">
      <c r="A933" s="35"/>
      <c r="B933" s="35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customFormat="false" ht="15.75" hidden="false" customHeight="false" outlineLevel="0" collapsed="false">
      <c r="A934" s="35"/>
      <c r="B934" s="35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customFormat="false" ht="15.75" hidden="false" customHeight="false" outlineLevel="0" collapsed="false">
      <c r="A935" s="35"/>
      <c r="B935" s="35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customFormat="false" ht="15.75" hidden="false" customHeight="false" outlineLevel="0" collapsed="false">
      <c r="A936" s="35"/>
      <c r="B936" s="35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customFormat="false" ht="15.75" hidden="false" customHeight="false" outlineLevel="0" collapsed="false">
      <c r="A937" s="35"/>
      <c r="B937" s="35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customFormat="false" ht="15.75" hidden="false" customHeight="false" outlineLevel="0" collapsed="false">
      <c r="A938" s="35"/>
      <c r="B938" s="35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customFormat="false" ht="15.75" hidden="false" customHeight="false" outlineLevel="0" collapsed="false">
      <c r="A939" s="35"/>
      <c r="B939" s="35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customFormat="false" ht="15.75" hidden="false" customHeight="false" outlineLevel="0" collapsed="false">
      <c r="A940" s="35"/>
      <c r="B940" s="35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customFormat="false" ht="15.75" hidden="false" customHeight="false" outlineLevel="0" collapsed="false">
      <c r="A941" s="35"/>
      <c r="B941" s="35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customFormat="false" ht="15.75" hidden="false" customHeight="false" outlineLevel="0" collapsed="false">
      <c r="A942" s="35"/>
      <c r="B942" s="35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customFormat="false" ht="15.75" hidden="false" customHeight="false" outlineLevel="0" collapsed="false">
      <c r="A943" s="35"/>
      <c r="B943" s="35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customFormat="false" ht="15.75" hidden="false" customHeight="false" outlineLevel="0" collapsed="false">
      <c r="A944" s="35"/>
      <c r="B944" s="35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customFormat="false" ht="15.75" hidden="false" customHeight="false" outlineLevel="0" collapsed="false">
      <c r="A945" s="35"/>
      <c r="B945" s="35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customFormat="false" ht="15.75" hidden="false" customHeight="false" outlineLevel="0" collapsed="false">
      <c r="A946" s="35"/>
      <c r="B946" s="35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customFormat="false" ht="15.75" hidden="false" customHeight="false" outlineLevel="0" collapsed="false">
      <c r="A947" s="35"/>
      <c r="B947" s="35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customFormat="false" ht="15.75" hidden="false" customHeight="false" outlineLevel="0" collapsed="false">
      <c r="A948" s="35"/>
      <c r="B948" s="35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customFormat="false" ht="15.75" hidden="false" customHeight="false" outlineLevel="0" collapsed="false">
      <c r="A949" s="35"/>
      <c r="B949" s="35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customFormat="false" ht="15.75" hidden="false" customHeight="false" outlineLevel="0" collapsed="false">
      <c r="A950" s="35"/>
      <c r="B950" s="35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customFormat="false" ht="15.75" hidden="false" customHeight="false" outlineLevel="0" collapsed="false">
      <c r="A951" s="35"/>
      <c r="B951" s="35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customFormat="false" ht="15.75" hidden="false" customHeight="false" outlineLevel="0" collapsed="false">
      <c r="A952" s="35"/>
      <c r="B952" s="35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customFormat="false" ht="15.75" hidden="false" customHeight="false" outlineLevel="0" collapsed="false">
      <c r="A953" s="35"/>
      <c r="B953" s="35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customFormat="false" ht="15.75" hidden="false" customHeight="false" outlineLevel="0" collapsed="false">
      <c r="A954" s="35"/>
      <c r="B954" s="35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customFormat="false" ht="15.75" hidden="false" customHeight="false" outlineLevel="0" collapsed="false">
      <c r="A955" s="35"/>
      <c r="B955" s="35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customFormat="false" ht="15.75" hidden="false" customHeight="false" outlineLevel="0" collapsed="false">
      <c r="A956" s="35"/>
      <c r="B956" s="35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customFormat="false" ht="15.75" hidden="false" customHeight="false" outlineLevel="0" collapsed="false">
      <c r="A957" s="35"/>
      <c r="B957" s="35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customFormat="false" ht="15.75" hidden="false" customHeight="false" outlineLevel="0" collapsed="false">
      <c r="A958" s="35"/>
      <c r="B958" s="35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customFormat="false" ht="15.75" hidden="false" customHeight="false" outlineLevel="0" collapsed="false">
      <c r="A959" s="35"/>
      <c r="B959" s="35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customFormat="false" ht="15.75" hidden="false" customHeight="false" outlineLevel="0" collapsed="false">
      <c r="A960" s="35"/>
      <c r="B960" s="35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customFormat="false" ht="15.75" hidden="false" customHeight="false" outlineLevel="0" collapsed="false">
      <c r="A961" s="35"/>
      <c r="B961" s="35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customFormat="false" ht="15.75" hidden="false" customHeight="false" outlineLevel="0" collapsed="false">
      <c r="A962" s="35"/>
      <c r="B962" s="35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customFormat="false" ht="15.75" hidden="false" customHeight="false" outlineLevel="0" collapsed="false">
      <c r="A963" s="35"/>
      <c r="B963" s="35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customFormat="false" ht="15.75" hidden="false" customHeight="false" outlineLevel="0" collapsed="false">
      <c r="A964" s="35"/>
      <c r="B964" s="35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customFormat="false" ht="15.75" hidden="false" customHeight="false" outlineLevel="0" collapsed="false">
      <c r="A965" s="35"/>
      <c r="B965" s="35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customFormat="false" ht="15.75" hidden="false" customHeight="false" outlineLevel="0" collapsed="false">
      <c r="A966" s="35"/>
      <c r="B966" s="35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customFormat="false" ht="15.75" hidden="false" customHeight="false" outlineLevel="0" collapsed="false">
      <c r="A967" s="35"/>
      <c r="B967" s="35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customFormat="false" ht="15.75" hidden="false" customHeight="false" outlineLevel="0" collapsed="false">
      <c r="A968" s="35"/>
      <c r="B968" s="35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customFormat="false" ht="15.75" hidden="false" customHeight="false" outlineLevel="0" collapsed="false">
      <c r="A969" s="35"/>
      <c r="B969" s="35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customFormat="false" ht="15.75" hidden="false" customHeight="false" outlineLevel="0" collapsed="false">
      <c r="A970" s="35"/>
      <c r="B970" s="35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customFormat="false" ht="15.75" hidden="false" customHeight="false" outlineLevel="0" collapsed="false">
      <c r="A971" s="35"/>
      <c r="B971" s="35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customFormat="false" ht="15.75" hidden="false" customHeight="false" outlineLevel="0" collapsed="false">
      <c r="A972" s="35"/>
      <c r="B972" s="35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customFormat="false" ht="15.75" hidden="false" customHeight="false" outlineLevel="0" collapsed="false">
      <c r="A973" s="35"/>
      <c r="B973" s="35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customFormat="false" ht="15.75" hidden="false" customHeight="false" outlineLevel="0" collapsed="false">
      <c r="A974" s="35"/>
      <c r="B974" s="35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customFormat="false" ht="15.75" hidden="false" customHeight="false" outlineLevel="0" collapsed="false">
      <c r="A975" s="35"/>
      <c r="B975" s="35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customFormat="false" ht="15.75" hidden="false" customHeight="false" outlineLevel="0" collapsed="false">
      <c r="A976" s="35"/>
      <c r="B976" s="35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customFormat="false" ht="15.75" hidden="false" customHeight="false" outlineLevel="0" collapsed="false">
      <c r="A977" s="35"/>
      <c r="B977" s="35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customFormat="false" ht="15.75" hidden="false" customHeight="false" outlineLevel="0" collapsed="false">
      <c r="A978" s="35"/>
      <c r="B978" s="35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customFormat="false" ht="15.75" hidden="false" customHeight="false" outlineLevel="0" collapsed="false">
      <c r="A979" s="35"/>
      <c r="B979" s="35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customFormat="false" ht="15.75" hidden="false" customHeight="false" outlineLevel="0" collapsed="false">
      <c r="A980" s="35"/>
      <c r="B980" s="35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customFormat="false" ht="15.75" hidden="false" customHeight="false" outlineLevel="0" collapsed="false">
      <c r="A981" s="35"/>
      <c r="B981" s="35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customFormat="false" ht="15.75" hidden="false" customHeight="false" outlineLevel="0" collapsed="false">
      <c r="A982" s="35"/>
      <c r="B982" s="35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customFormat="false" ht="15.75" hidden="false" customHeight="false" outlineLevel="0" collapsed="false">
      <c r="A983" s="35"/>
      <c r="B983" s="35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customFormat="false" ht="15.75" hidden="false" customHeight="false" outlineLevel="0" collapsed="false">
      <c r="A984" s="35"/>
      <c r="B984" s="35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customFormat="false" ht="15.75" hidden="false" customHeight="false" outlineLevel="0" collapsed="false">
      <c r="A985" s="35"/>
      <c r="B985" s="35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customFormat="false" ht="15.75" hidden="false" customHeight="false" outlineLevel="0" collapsed="false">
      <c r="A986" s="35"/>
      <c r="B986" s="35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customFormat="false" ht="15.75" hidden="false" customHeight="false" outlineLevel="0" collapsed="false">
      <c r="A987" s="35"/>
      <c r="B987" s="35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customFormat="false" ht="15.75" hidden="false" customHeight="false" outlineLevel="0" collapsed="false">
      <c r="A988" s="35"/>
      <c r="B988" s="35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customFormat="false" ht="15.75" hidden="false" customHeight="false" outlineLevel="0" collapsed="false">
      <c r="A989" s="35"/>
      <c r="B989" s="35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customFormat="false" ht="15.75" hidden="false" customHeight="false" outlineLevel="0" collapsed="false">
      <c r="A990" s="35"/>
      <c r="B990" s="35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customFormat="false" ht="15.75" hidden="false" customHeight="false" outlineLevel="0" collapsed="false">
      <c r="A991" s="35"/>
      <c r="B991" s="35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customFormat="false" ht="15.75" hidden="false" customHeight="false" outlineLevel="0" collapsed="false">
      <c r="A992" s="35"/>
      <c r="B992" s="35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customFormat="false" ht="15.75" hidden="false" customHeight="false" outlineLevel="0" collapsed="false">
      <c r="A993" s="35"/>
      <c r="B993" s="35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customFormat="false" ht="15.75" hidden="false" customHeight="false" outlineLevel="0" collapsed="false">
      <c r="A994" s="35"/>
      <c r="B994" s="35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customFormat="false" ht="15.75" hidden="false" customHeight="false" outlineLevel="0" collapsed="false">
      <c r="A995" s="35"/>
      <c r="B995" s="35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customFormat="false" ht="15.75" hidden="false" customHeight="false" outlineLevel="0" collapsed="false">
      <c r="A996" s="35"/>
      <c r="B996" s="35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customFormat="false" ht="15.75" hidden="false" customHeight="false" outlineLevel="0" collapsed="false">
      <c r="A997" s="35"/>
      <c r="B997" s="35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customFormat="false" ht="15.75" hidden="false" customHeight="false" outlineLevel="0" collapsed="false">
      <c r="A998" s="35"/>
      <c r="B998" s="35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customFormat="false" ht="15.75" hidden="false" customHeight="false" outlineLevel="0" collapsed="false">
      <c r="A999" s="35"/>
      <c r="B999" s="35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customFormat="false" ht="15.75" hidden="false" customHeight="false" outlineLevel="0" collapsed="false">
      <c r="A1000" s="35"/>
      <c r="B1000" s="35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:L 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18.51"/>
    <col collapsed="false" customWidth="true" hidden="false" outlineLevel="0" max="3" min="3" style="0" width="11.38"/>
  </cols>
  <sheetData>
    <row r="1" customFormat="false" ht="15.75" hidden="false" customHeight="false" outlineLevel="0" collapsed="false">
      <c r="A1" s="36" t="s">
        <v>1035</v>
      </c>
      <c r="B1" s="36" t="s">
        <v>19</v>
      </c>
      <c r="C1" s="37" t="s">
        <v>1036</v>
      </c>
    </row>
    <row r="2" customFormat="false" ht="15.75" hidden="false" customHeight="false" outlineLevel="0" collapsed="false">
      <c r="A2" s="38" t="s">
        <v>212</v>
      </c>
      <c r="B2" s="38" t="s">
        <v>1037</v>
      </c>
      <c r="C2" s="39" t="n">
        <v>60</v>
      </c>
    </row>
    <row r="3" customFormat="false" ht="15.75" hidden="false" customHeight="false" outlineLevel="0" collapsed="false">
      <c r="A3" s="38" t="s">
        <v>263</v>
      </c>
      <c r="B3" s="38" t="s">
        <v>1038</v>
      </c>
      <c r="C3" s="39" t="n">
        <v>81</v>
      </c>
    </row>
    <row r="4" customFormat="false" ht="15.75" hidden="false" customHeight="false" outlineLevel="0" collapsed="false">
      <c r="A4" s="38" t="s">
        <v>210</v>
      </c>
      <c r="B4" s="38" t="s">
        <v>1039</v>
      </c>
      <c r="C4" s="39" t="n">
        <v>68</v>
      </c>
    </row>
    <row r="5" customFormat="false" ht="15.75" hidden="false" customHeight="false" outlineLevel="0" collapsed="false">
      <c r="A5" s="38" t="s">
        <v>294</v>
      </c>
      <c r="B5" s="38" t="s">
        <v>1040</v>
      </c>
      <c r="C5" s="39" t="n">
        <v>98</v>
      </c>
    </row>
    <row r="6" customFormat="false" ht="15.75" hidden="false" customHeight="false" outlineLevel="0" collapsed="false">
      <c r="A6" s="38" t="s">
        <v>336</v>
      </c>
      <c r="B6" s="38" t="s">
        <v>1041</v>
      </c>
      <c r="C6" s="39" t="n">
        <v>109</v>
      </c>
    </row>
    <row r="7" customFormat="false" ht="15.75" hidden="false" customHeight="false" outlineLevel="0" collapsed="false">
      <c r="A7" s="38" t="s">
        <v>241</v>
      </c>
      <c r="B7" s="38" t="s">
        <v>1039</v>
      </c>
      <c r="C7" s="39" t="n">
        <v>8</v>
      </c>
    </row>
    <row r="8" customFormat="false" ht="15.75" hidden="false" customHeight="false" outlineLevel="0" collapsed="false">
      <c r="A8" s="38" t="s">
        <v>215</v>
      </c>
      <c r="B8" s="38" t="s">
        <v>1038</v>
      </c>
      <c r="C8" s="39" t="n">
        <v>80</v>
      </c>
    </row>
    <row r="9" customFormat="false" ht="15.75" hidden="false" customHeight="false" outlineLevel="0" collapsed="false">
      <c r="A9" s="38" t="s">
        <v>278</v>
      </c>
      <c r="B9" s="38" t="s">
        <v>1042</v>
      </c>
      <c r="C9" s="39" t="n">
        <v>50</v>
      </c>
    </row>
    <row r="10" customFormat="false" ht="15.75" hidden="false" customHeight="false" outlineLevel="0" collapsed="false">
      <c r="A10" s="38" t="s">
        <v>221</v>
      </c>
      <c r="B10" s="38" t="s">
        <v>1043</v>
      </c>
      <c r="C10" s="39" t="n">
        <v>13</v>
      </c>
    </row>
    <row r="11" customFormat="false" ht="15.75" hidden="false" customHeight="false" outlineLevel="0" collapsed="false">
      <c r="A11" s="38" t="s">
        <v>313</v>
      </c>
      <c r="B11" s="38" t="s">
        <v>1044</v>
      </c>
      <c r="C11" s="39" t="n">
        <v>43</v>
      </c>
    </row>
    <row r="12" customFormat="false" ht="15.75" hidden="false" customHeight="false" outlineLevel="0" collapsed="false">
      <c r="A12" s="38" t="s">
        <v>328</v>
      </c>
      <c r="B12" s="38" t="s">
        <v>1045</v>
      </c>
      <c r="C12" s="39" t="n">
        <v>20</v>
      </c>
    </row>
    <row r="13" customFormat="false" ht="15.75" hidden="false" customHeight="false" outlineLevel="0" collapsed="false">
      <c r="A13" s="38" t="s">
        <v>218</v>
      </c>
      <c r="B13" s="38" t="s">
        <v>1046</v>
      </c>
      <c r="C13" s="39" t="n">
        <v>13</v>
      </c>
    </row>
    <row r="14" customFormat="false" ht="15.75" hidden="false" customHeight="false" outlineLevel="0" collapsed="false">
      <c r="A14" s="38" t="s">
        <v>310</v>
      </c>
      <c r="B14" s="38" t="s">
        <v>1039</v>
      </c>
      <c r="C14" s="39" t="n">
        <v>6</v>
      </c>
    </row>
    <row r="15" customFormat="false" ht="15.75" hidden="false" customHeight="false" outlineLevel="0" collapsed="false">
      <c r="A15" s="38" t="s">
        <v>226</v>
      </c>
      <c r="B15" s="38" t="s">
        <v>1041</v>
      </c>
      <c r="C15" s="39" t="n">
        <v>24</v>
      </c>
    </row>
    <row r="16" customFormat="false" ht="15.75" hidden="false" customHeight="false" outlineLevel="0" collapsed="false">
      <c r="A16" s="38" t="s">
        <v>251</v>
      </c>
      <c r="B16" s="38" t="s">
        <v>1037</v>
      </c>
      <c r="C16" s="39" t="n">
        <v>84</v>
      </c>
    </row>
    <row r="17" customFormat="false" ht="15.75" hidden="false" customHeight="false" outlineLevel="0" collapsed="false">
      <c r="A17" s="38" t="s">
        <v>290</v>
      </c>
      <c r="B17" s="38" t="s">
        <v>1047</v>
      </c>
      <c r="C17" s="39" t="n">
        <v>52</v>
      </c>
    </row>
    <row r="18" customFormat="false" ht="15.75" hidden="false" customHeight="false" outlineLevel="0" collapsed="false">
      <c r="A18" s="38" t="s">
        <v>277</v>
      </c>
      <c r="B18" s="38" t="s">
        <v>1048</v>
      </c>
      <c r="C18" s="39" t="n">
        <v>83</v>
      </c>
    </row>
    <row r="19" customFormat="false" ht="15.75" hidden="false" customHeight="false" outlineLevel="0" collapsed="false">
      <c r="A19" s="38" t="s">
        <v>223</v>
      </c>
      <c r="B19" s="38" t="s">
        <v>1049</v>
      </c>
      <c r="C19" s="39" t="n">
        <v>41</v>
      </c>
    </row>
    <row r="20" customFormat="false" ht="15.75" hidden="false" customHeight="false" outlineLevel="0" collapsed="false">
      <c r="A20" s="38" t="s">
        <v>284</v>
      </c>
      <c r="B20" s="38" t="s">
        <v>1050</v>
      </c>
      <c r="C20" s="39" t="n">
        <v>49</v>
      </c>
    </row>
    <row r="21" customFormat="false" ht="15.75" hidden="false" customHeight="false" outlineLevel="0" collapsed="false">
      <c r="A21" s="38" t="s">
        <v>217</v>
      </c>
      <c r="B21" s="38" t="s">
        <v>1043</v>
      </c>
      <c r="C21" s="39" t="n">
        <v>78</v>
      </c>
    </row>
    <row r="22" customFormat="false" ht="15.75" hidden="false" customHeight="false" outlineLevel="0" collapsed="false">
      <c r="A22" s="38" t="s">
        <v>252</v>
      </c>
      <c r="B22" s="38" t="s">
        <v>1051</v>
      </c>
      <c r="C22" s="39" t="n">
        <v>30</v>
      </c>
    </row>
    <row r="23" customFormat="false" ht="15.75" hidden="false" customHeight="false" outlineLevel="0" collapsed="false">
      <c r="A23" s="38" t="s">
        <v>258</v>
      </c>
      <c r="B23" s="38" t="s">
        <v>1051</v>
      </c>
      <c r="C23" s="39" t="n">
        <v>72</v>
      </c>
    </row>
    <row r="24" customFormat="false" ht="15.75" hidden="false" customHeight="false" outlineLevel="0" collapsed="false">
      <c r="A24" s="38" t="s">
        <v>243</v>
      </c>
      <c r="B24" s="38" t="s">
        <v>1051</v>
      </c>
      <c r="C24" s="39" t="n">
        <v>87</v>
      </c>
    </row>
    <row r="25" customFormat="false" ht="15.75" hidden="false" customHeight="false" outlineLevel="0" collapsed="false">
      <c r="A25" s="38" t="s">
        <v>363</v>
      </c>
      <c r="B25" s="38" t="s">
        <v>1052</v>
      </c>
      <c r="C25" s="39" t="n">
        <v>19</v>
      </c>
    </row>
    <row r="26" customFormat="false" ht="15.75" hidden="false" customHeight="false" outlineLevel="0" collapsed="false">
      <c r="A26" s="38" t="s">
        <v>240</v>
      </c>
      <c r="B26" s="38" t="s">
        <v>1046</v>
      </c>
      <c r="C26" s="39" t="n">
        <v>11</v>
      </c>
    </row>
    <row r="27" customFormat="false" ht="15.75" hidden="false" customHeight="false" outlineLevel="0" collapsed="false">
      <c r="A27" s="38" t="s">
        <v>214</v>
      </c>
      <c r="B27" s="38" t="s">
        <v>1053</v>
      </c>
      <c r="C27" s="39" t="n">
        <v>24</v>
      </c>
    </row>
    <row r="28" customFormat="false" ht="15.75" hidden="false" customHeight="false" outlineLevel="0" collapsed="false">
      <c r="A28" s="38" t="s">
        <v>309</v>
      </c>
      <c r="B28" s="38" t="s">
        <v>1053</v>
      </c>
      <c r="C28" s="39" t="n">
        <v>22</v>
      </c>
    </row>
    <row r="29" customFormat="false" ht="15.75" hidden="false" customHeight="false" outlineLevel="0" collapsed="false">
      <c r="A29" s="38" t="s">
        <v>280</v>
      </c>
      <c r="B29" s="38" t="s">
        <v>1052</v>
      </c>
      <c r="C29" s="39" t="n">
        <v>26</v>
      </c>
    </row>
    <row r="30" customFormat="false" ht="15.75" hidden="false" customHeight="false" outlineLevel="0" collapsed="false">
      <c r="A30" s="38" t="s">
        <v>297</v>
      </c>
      <c r="B30" s="38" t="s">
        <v>1043</v>
      </c>
      <c r="C30" s="39" t="n">
        <v>39</v>
      </c>
    </row>
    <row r="31" customFormat="false" ht="15.75" hidden="false" customHeight="false" outlineLevel="0" collapsed="false">
      <c r="A31" s="38" t="s">
        <v>232</v>
      </c>
      <c r="B31" s="38" t="s">
        <v>1054</v>
      </c>
      <c r="C31" s="39" t="n">
        <v>23</v>
      </c>
    </row>
    <row r="32" customFormat="false" ht="15.75" hidden="false" customHeight="false" outlineLevel="0" collapsed="false">
      <c r="A32" s="38" t="s">
        <v>323</v>
      </c>
      <c r="B32" s="38" t="s">
        <v>1039</v>
      </c>
      <c r="C32" s="39" t="n">
        <v>12</v>
      </c>
    </row>
    <row r="33" customFormat="false" ht="15.75" hidden="false" customHeight="false" outlineLevel="0" collapsed="false">
      <c r="A33" s="38" t="s">
        <v>220</v>
      </c>
      <c r="B33" s="38" t="s">
        <v>1043</v>
      </c>
      <c r="C33" s="39" t="n">
        <v>55</v>
      </c>
    </row>
    <row r="34" customFormat="false" ht="15.75" hidden="false" customHeight="false" outlineLevel="0" collapsed="false">
      <c r="A34" s="38" t="s">
        <v>237</v>
      </c>
      <c r="B34" s="38" t="s">
        <v>1043</v>
      </c>
      <c r="C34" s="39" t="n">
        <v>213</v>
      </c>
    </row>
    <row r="35" customFormat="false" ht="15.75" hidden="false" customHeight="false" outlineLevel="0" collapsed="false">
      <c r="A35" s="38" t="s">
        <v>275</v>
      </c>
      <c r="B35" s="38" t="s">
        <v>1055</v>
      </c>
      <c r="C35" s="39" t="n">
        <v>116</v>
      </c>
    </row>
    <row r="36" customFormat="false" ht="15.75" hidden="false" customHeight="false" outlineLevel="0" collapsed="false">
      <c r="A36" s="38" t="s">
        <v>279</v>
      </c>
      <c r="B36" s="38" t="s">
        <v>1037</v>
      </c>
      <c r="C36" s="39" t="n">
        <v>120</v>
      </c>
    </row>
    <row r="37" customFormat="false" ht="15.75" hidden="false" customHeight="false" outlineLevel="0" collapsed="false">
      <c r="A37" s="38" t="s">
        <v>327</v>
      </c>
      <c r="B37" s="38" t="s">
        <v>1041</v>
      </c>
      <c r="C37" s="39" t="n">
        <v>84</v>
      </c>
    </row>
    <row r="38" customFormat="false" ht="15.75" hidden="false" customHeight="false" outlineLevel="0" collapsed="false">
      <c r="A38" s="38" t="s">
        <v>345</v>
      </c>
      <c r="B38" s="38" t="s">
        <v>1051</v>
      </c>
      <c r="C38" s="39" t="n">
        <v>68</v>
      </c>
    </row>
    <row r="39" customFormat="false" ht="15.75" hidden="false" customHeight="false" outlineLevel="0" collapsed="false">
      <c r="A39" s="38" t="s">
        <v>208</v>
      </c>
      <c r="B39" s="38" t="s">
        <v>1056</v>
      </c>
      <c r="C39" s="39" t="n">
        <v>64</v>
      </c>
    </row>
    <row r="40" customFormat="false" ht="15.75" hidden="false" customHeight="false" outlineLevel="0" collapsed="false">
      <c r="A40" s="38" t="s">
        <v>260</v>
      </c>
      <c r="B40" s="38" t="s">
        <v>1037</v>
      </c>
      <c r="C40" s="39" t="n">
        <v>120</v>
      </c>
    </row>
    <row r="41" customFormat="false" ht="15.75" hidden="false" customHeight="false" outlineLevel="0" collapsed="false">
      <c r="A41" s="38" t="s">
        <v>257</v>
      </c>
      <c r="B41" s="38" t="s">
        <v>1041</v>
      </c>
      <c r="C41" s="39" t="n">
        <v>11</v>
      </c>
    </row>
    <row r="42" customFormat="false" ht="15.75" hidden="false" customHeight="false" outlineLevel="0" collapsed="false">
      <c r="A42" s="38" t="s">
        <v>233</v>
      </c>
      <c r="B42" s="38" t="s">
        <v>1041</v>
      </c>
      <c r="C42" s="39" t="n">
        <v>67</v>
      </c>
    </row>
    <row r="43" customFormat="false" ht="15.75" hidden="false" customHeight="false" outlineLevel="0" collapsed="false">
      <c r="A43" s="38" t="s">
        <v>259</v>
      </c>
      <c r="B43" s="38" t="s">
        <v>1057</v>
      </c>
      <c r="C43" s="39" t="n">
        <v>33</v>
      </c>
    </row>
    <row r="44" customFormat="false" ht="15.75" hidden="false" customHeight="false" outlineLevel="0" collapsed="false">
      <c r="A44" s="38" t="s">
        <v>272</v>
      </c>
      <c r="B44" s="38" t="s">
        <v>1051</v>
      </c>
      <c r="C44" s="39" t="n">
        <v>16</v>
      </c>
    </row>
    <row r="45" customFormat="false" ht="15.75" hidden="false" customHeight="false" outlineLevel="0" collapsed="false">
      <c r="A45" s="38" t="s">
        <v>244</v>
      </c>
      <c r="B45" s="38" t="s">
        <v>1051</v>
      </c>
      <c r="C45" s="39" t="n">
        <v>30</v>
      </c>
    </row>
    <row r="46" customFormat="false" ht="15.75" hidden="false" customHeight="false" outlineLevel="0" collapsed="false">
      <c r="A46" s="38" t="s">
        <v>300</v>
      </c>
      <c r="B46" s="38" t="s">
        <v>1058</v>
      </c>
      <c r="C46" s="39" t="n">
        <v>8</v>
      </c>
    </row>
    <row r="47" customFormat="false" ht="15.75" hidden="false" customHeight="false" outlineLevel="0" collapsed="false">
      <c r="A47" s="38" t="s">
        <v>346</v>
      </c>
      <c r="B47" s="38" t="s">
        <v>1059</v>
      </c>
      <c r="C47" s="39" t="n">
        <v>48</v>
      </c>
    </row>
    <row r="48" customFormat="false" ht="15.75" hidden="false" customHeight="false" outlineLevel="0" collapsed="false">
      <c r="A48" s="38" t="s">
        <v>356</v>
      </c>
      <c r="B48" s="38" t="s">
        <v>1054</v>
      </c>
      <c r="C48" s="39" t="n">
        <v>39</v>
      </c>
    </row>
    <row r="49" customFormat="false" ht="15.75" hidden="false" customHeight="false" outlineLevel="0" collapsed="false">
      <c r="A49" s="38" t="s">
        <v>254</v>
      </c>
      <c r="B49" s="38" t="s">
        <v>1041</v>
      </c>
      <c r="C49" s="39" t="n">
        <v>69</v>
      </c>
    </row>
    <row r="50" customFormat="false" ht="15.75" hidden="false" customHeight="false" outlineLevel="0" collapsed="false">
      <c r="A50" s="38" t="s">
        <v>312</v>
      </c>
      <c r="B50" s="38" t="s">
        <v>1041</v>
      </c>
      <c r="C50" s="39" t="n">
        <v>59</v>
      </c>
    </row>
    <row r="51" customFormat="false" ht="15.75" hidden="false" customHeight="false" outlineLevel="0" collapsed="false">
      <c r="A51" s="38" t="s">
        <v>322</v>
      </c>
      <c r="B51" s="38" t="s">
        <v>1041</v>
      </c>
      <c r="C51" s="39" t="n">
        <v>7</v>
      </c>
    </row>
    <row r="52" customFormat="false" ht="15.75" hidden="false" customHeight="false" outlineLevel="0" collapsed="false">
      <c r="A52" s="38" t="s">
        <v>276</v>
      </c>
      <c r="B52" s="38" t="s">
        <v>1060</v>
      </c>
      <c r="C52" s="39" t="n">
        <v>60</v>
      </c>
    </row>
    <row r="53" customFormat="false" ht="15.75" hidden="false" customHeight="false" outlineLevel="0" collapsed="false">
      <c r="A53" s="38" t="s">
        <v>350</v>
      </c>
      <c r="B53" s="38" t="s">
        <v>1061</v>
      </c>
      <c r="C53" s="39" t="n">
        <v>43</v>
      </c>
    </row>
    <row r="54" customFormat="false" ht="15.75" hidden="false" customHeight="false" outlineLevel="0" collapsed="false">
      <c r="A54" s="38" t="s">
        <v>130</v>
      </c>
      <c r="B54" s="38" t="s">
        <v>1057</v>
      </c>
      <c r="C54" s="39" t="n">
        <v>12</v>
      </c>
    </row>
    <row r="55" customFormat="false" ht="15.75" hidden="false" customHeight="false" outlineLevel="0" collapsed="false">
      <c r="A55" s="38" t="s">
        <v>326</v>
      </c>
      <c r="B55" s="38" t="s">
        <v>1062</v>
      </c>
      <c r="C55" s="39" t="n">
        <v>24</v>
      </c>
    </row>
    <row r="56" customFormat="false" ht="15.75" hidden="false" customHeight="false" outlineLevel="0" collapsed="false">
      <c r="A56" s="38" t="s">
        <v>219</v>
      </c>
      <c r="B56" s="38" t="s">
        <v>1047</v>
      </c>
      <c r="C56" s="39" t="n">
        <v>77</v>
      </c>
    </row>
    <row r="57" customFormat="false" ht="15.75" hidden="false" customHeight="false" outlineLevel="0" collapsed="false">
      <c r="A57" s="38" t="s">
        <v>380</v>
      </c>
      <c r="B57" s="38" t="s">
        <v>1041</v>
      </c>
      <c r="C57" s="39" t="n">
        <v>22</v>
      </c>
    </row>
    <row r="58" customFormat="false" ht="15.75" hidden="false" customHeight="false" outlineLevel="0" collapsed="false">
      <c r="A58" s="38" t="s">
        <v>381</v>
      </c>
      <c r="B58" s="38" t="s">
        <v>1041</v>
      </c>
      <c r="C58" s="39" t="n">
        <v>205</v>
      </c>
    </row>
    <row r="59" customFormat="false" ht="15.75" hidden="false" customHeight="false" outlineLevel="0" collapsed="false">
      <c r="A59" s="38" t="s">
        <v>319</v>
      </c>
      <c r="B59" s="38" t="s">
        <v>1041</v>
      </c>
      <c r="C59" s="39" t="n">
        <v>3</v>
      </c>
    </row>
    <row r="60" customFormat="false" ht="15.75" hidden="false" customHeight="false" outlineLevel="0" collapsed="false">
      <c r="A60" s="38" t="s">
        <v>340</v>
      </c>
      <c r="B60" s="38" t="s">
        <v>1058</v>
      </c>
      <c r="C60" s="39" t="n">
        <v>83</v>
      </c>
    </row>
    <row r="61" customFormat="false" ht="15.75" hidden="false" customHeight="false" outlineLevel="0" collapsed="false">
      <c r="A61" s="38" t="s">
        <v>222</v>
      </c>
      <c r="B61" s="38" t="s">
        <v>1056</v>
      </c>
      <c r="C61" s="39" t="n">
        <v>17</v>
      </c>
    </row>
    <row r="62" customFormat="false" ht="15.75" hidden="false" customHeight="false" outlineLevel="0" collapsed="false">
      <c r="A62" s="38" t="s">
        <v>355</v>
      </c>
      <c r="B62" s="38" t="s">
        <v>1049</v>
      </c>
      <c r="C62" s="39" t="n">
        <v>43</v>
      </c>
    </row>
    <row r="63" customFormat="false" ht="15.75" hidden="false" customHeight="false" outlineLevel="0" collapsed="false">
      <c r="A63" s="38" t="s">
        <v>331</v>
      </c>
      <c r="B63" s="38" t="s">
        <v>1044</v>
      </c>
      <c r="C63" s="39" t="n">
        <v>94</v>
      </c>
    </row>
    <row r="64" customFormat="false" ht="15.75" hidden="false" customHeight="false" outlineLevel="0" collapsed="false">
      <c r="A64" s="38" t="s">
        <v>236</v>
      </c>
      <c r="B64" s="38" t="s">
        <v>1063</v>
      </c>
      <c r="C64" s="39" t="n">
        <v>56</v>
      </c>
    </row>
    <row r="65" customFormat="false" ht="15.75" hidden="false" customHeight="false" outlineLevel="0" collapsed="false">
      <c r="A65" s="38" t="s">
        <v>349</v>
      </c>
      <c r="B65" s="38" t="s">
        <v>1050</v>
      </c>
      <c r="C65" s="39" t="n">
        <v>113</v>
      </c>
    </row>
    <row r="66" customFormat="false" ht="15.75" hidden="false" customHeight="false" outlineLevel="0" collapsed="false">
      <c r="A66" s="38" t="s">
        <v>268</v>
      </c>
      <c r="B66" s="38" t="s">
        <v>1049</v>
      </c>
      <c r="C66" s="39" t="n">
        <v>58</v>
      </c>
    </row>
    <row r="67" customFormat="false" ht="15.75" hidden="false" customHeight="false" outlineLevel="0" collapsed="false">
      <c r="A67" s="38" t="s">
        <v>311</v>
      </c>
      <c r="B67" s="38" t="s">
        <v>1064</v>
      </c>
      <c r="C67" s="39" t="n">
        <v>53</v>
      </c>
    </row>
    <row r="68" customFormat="false" ht="15.75" hidden="false" customHeight="false" outlineLevel="0" collapsed="false">
      <c r="A68" s="38" t="s">
        <v>224</v>
      </c>
      <c r="B68" s="38" t="s">
        <v>1065</v>
      </c>
      <c r="C68" s="39" t="n">
        <v>54</v>
      </c>
    </row>
    <row r="69" customFormat="false" ht="15.75" hidden="false" customHeight="false" outlineLevel="0" collapsed="false">
      <c r="A69" s="38" t="s">
        <v>253</v>
      </c>
      <c r="B69" s="38" t="s">
        <v>1056</v>
      </c>
      <c r="C69" s="39" t="n">
        <v>50</v>
      </c>
    </row>
    <row r="70" customFormat="false" ht="15.75" hidden="false" customHeight="false" outlineLevel="0" collapsed="false">
      <c r="A70" s="38" t="s">
        <v>211</v>
      </c>
      <c r="B70" s="38" t="s">
        <v>1053</v>
      </c>
      <c r="C70" s="39" t="n">
        <v>3</v>
      </c>
    </row>
    <row r="71" customFormat="false" ht="15.75" hidden="false" customHeight="false" outlineLevel="0" collapsed="false">
      <c r="A71" s="38" t="s">
        <v>287</v>
      </c>
      <c r="B71" s="38" t="s">
        <v>1066</v>
      </c>
      <c r="C71" s="39" t="n">
        <v>20</v>
      </c>
    </row>
    <row r="72" customFormat="false" ht="15.75" hidden="false" customHeight="false" outlineLevel="0" collapsed="false">
      <c r="A72" s="38" t="s">
        <v>314</v>
      </c>
      <c r="B72" s="38" t="s">
        <v>1067</v>
      </c>
      <c r="C72" s="39" t="n">
        <v>84</v>
      </c>
    </row>
    <row r="73" customFormat="false" ht="15.75" hidden="false" customHeight="false" outlineLevel="0" collapsed="false">
      <c r="A73" s="38" t="s">
        <v>209</v>
      </c>
      <c r="B73" s="38" t="s">
        <v>1044</v>
      </c>
      <c r="C73" s="39" t="n">
        <v>46</v>
      </c>
    </row>
    <row r="74" customFormat="false" ht="15.75" hidden="false" customHeight="false" outlineLevel="0" collapsed="false">
      <c r="A74" s="38" t="s">
        <v>225</v>
      </c>
      <c r="B74" s="38" t="s">
        <v>1056</v>
      </c>
      <c r="C74" s="39" t="n">
        <v>103</v>
      </c>
    </row>
    <row r="75" customFormat="false" ht="15.75" hidden="false" customHeight="false" outlineLevel="0" collapsed="false">
      <c r="A75" s="38" t="s">
        <v>283</v>
      </c>
      <c r="B75" s="38" t="s">
        <v>1056</v>
      </c>
      <c r="C75" s="39" t="n">
        <v>38</v>
      </c>
    </row>
    <row r="76" customFormat="false" ht="15.75" hidden="false" customHeight="false" outlineLevel="0" collapsed="false">
      <c r="A76" s="38" t="s">
        <v>293</v>
      </c>
      <c r="B76" s="38" t="s">
        <v>1056</v>
      </c>
      <c r="C76" s="39" t="n">
        <v>64</v>
      </c>
    </row>
    <row r="77" customFormat="false" ht="15.75" hidden="false" customHeight="false" outlineLevel="0" collapsed="false">
      <c r="A77" s="38" t="s">
        <v>227</v>
      </c>
      <c r="B77" s="38" t="s">
        <v>1057</v>
      </c>
      <c r="C77" s="39" t="n">
        <v>48</v>
      </c>
    </row>
    <row r="78" customFormat="false" ht="15.75" hidden="false" customHeight="false" outlineLevel="0" collapsed="false">
      <c r="A78" s="38" t="s">
        <v>213</v>
      </c>
      <c r="B78" s="38" t="s">
        <v>1068</v>
      </c>
      <c r="C78" s="39" t="n">
        <v>49</v>
      </c>
    </row>
    <row r="79" customFormat="false" ht="15.75" hidden="false" customHeight="false" outlineLevel="0" collapsed="false">
      <c r="A79" s="38" t="s">
        <v>216</v>
      </c>
      <c r="B79" s="38" t="s">
        <v>1046</v>
      </c>
      <c r="C79" s="39" t="n">
        <v>20</v>
      </c>
    </row>
    <row r="80" customFormat="false" ht="15.75" hidden="false" customHeight="false" outlineLevel="0" collapsed="false">
      <c r="A80" s="40"/>
      <c r="B80" s="40"/>
      <c r="C80" s="40"/>
    </row>
    <row r="81" customFormat="false" ht="15.75" hidden="false" customHeight="false" outlineLevel="0" collapsed="false">
      <c r="A81" s="40"/>
      <c r="B81" s="40"/>
      <c r="C81" s="40"/>
    </row>
    <row r="82" customFormat="false" ht="15.75" hidden="false" customHeight="false" outlineLevel="0" collapsed="false">
      <c r="A82" s="40"/>
      <c r="B82" s="40"/>
      <c r="C82" s="40"/>
    </row>
    <row r="83" customFormat="false" ht="15.75" hidden="false" customHeight="false" outlineLevel="0" collapsed="false">
      <c r="A83" s="40"/>
      <c r="B83" s="40"/>
      <c r="C83" s="40"/>
    </row>
    <row r="84" customFormat="false" ht="15.75" hidden="false" customHeight="false" outlineLevel="0" collapsed="false">
      <c r="A84" s="40"/>
      <c r="B84" s="40"/>
      <c r="C84" s="40"/>
    </row>
    <row r="85" customFormat="false" ht="15.75" hidden="false" customHeight="false" outlineLevel="0" collapsed="false">
      <c r="A85" s="40"/>
      <c r="B85" s="40"/>
      <c r="C85" s="40"/>
    </row>
    <row r="86" customFormat="false" ht="15.75" hidden="false" customHeight="false" outlineLevel="0" collapsed="false">
      <c r="A86" s="40"/>
      <c r="B86" s="40"/>
      <c r="C86" s="40"/>
    </row>
    <row r="87" customFormat="false" ht="15.75" hidden="false" customHeight="false" outlineLevel="0" collapsed="false">
      <c r="A87" s="40"/>
      <c r="B87" s="40"/>
      <c r="C87" s="40"/>
    </row>
    <row r="88" customFormat="false" ht="15.75" hidden="false" customHeight="false" outlineLevel="0" collapsed="false">
      <c r="A88" s="40"/>
      <c r="B88" s="40"/>
      <c r="C88" s="40"/>
    </row>
    <row r="89" customFormat="false" ht="15.75" hidden="false" customHeight="false" outlineLevel="0" collapsed="false">
      <c r="A89" s="40"/>
      <c r="B89" s="40"/>
      <c r="C89" s="40"/>
    </row>
    <row r="90" customFormat="false" ht="15.75" hidden="false" customHeight="false" outlineLevel="0" collapsed="false">
      <c r="A90" s="40"/>
      <c r="B90" s="40"/>
      <c r="C90" s="40"/>
    </row>
    <row r="91" customFormat="false" ht="15.75" hidden="false" customHeight="false" outlineLevel="0" collapsed="false">
      <c r="A91" s="40"/>
      <c r="B91" s="40"/>
      <c r="C91" s="40"/>
    </row>
    <row r="92" customFormat="false" ht="15.75" hidden="false" customHeight="false" outlineLevel="0" collapsed="false">
      <c r="A92" s="40"/>
      <c r="B92" s="40"/>
      <c r="C92" s="40"/>
    </row>
    <row r="93" customFormat="false" ht="15.75" hidden="false" customHeight="false" outlineLevel="0" collapsed="false">
      <c r="A93" s="40"/>
      <c r="B93" s="40"/>
      <c r="C93" s="40"/>
    </row>
    <row r="94" customFormat="false" ht="15.75" hidden="false" customHeight="false" outlineLevel="0" collapsed="false">
      <c r="A94" s="40"/>
      <c r="B94" s="40"/>
      <c r="C94" s="40"/>
    </row>
    <row r="95" customFormat="false" ht="15.75" hidden="false" customHeight="false" outlineLevel="0" collapsed="false">
      <c r="A95" s="40"/>
      <c r="B95" s="40"/>
      <c r="C95" s="40"/>
    </row>
    <row r="96" customFormat="false" ht="15.75" hidden="false" customHeight="false" outlineLevel="0" collapsed="false">
      <c r="A96" s="40"/>
      <c r="B96" s="40"/>
      <c r="C96" s="40"/>
    </row>
    <row r="97" customFormat="false" ht="15.75" hidden="false" customHeight="false" outlineLevel="0" collapsed="false">
      <c r="A97" s="40"/>
      <c r="B97" s="40"/>
      <c r="C97" s="40"/>
    </row>
    <row r="98" customFormat="false" ht="15.75" hidden="false" customHeight="false" outlineLevel="0" collapsed="false">
      <c r="A98" s="40"/>
      <c r="B98" s="40"/>
      <c r="C98" s="40"/>
    </row>
    <row r="99" customFormat="false" ht="15.75" hidden="false" customHeight="false" outlineLevel="0" collapsed="false">
      <c r="A99" s="40"/>
      <c r="B99" s="40"/>
      <c r="C99" s="40"/>
    </row>
    <row r="100" customFormat="false" ht="15.75" hidden="false" customHeight="false" outlineLevel="0" collapsed="false">
      <c r="A100" s="40"/>
      <c r="B100" s="40"/>
      <c r="C100" s="40"/>
    </row>
    <row r="101" customFormat="false" ht="15.75" hidden="false" customHeight="false" outlineLevel="0" collapsed="false">
      <c r="A101" s="40"/>
      <c r="B101" s="40"/>
      <c r="C101" s="40"/>
    </row>
    <row r="102" customFormat="false" ht="15.75" hidden="false" customHeight="false" outlineLevel="0" collapsed="false">
      <c r="A102" s="40"/>
      <c r="B102" s="40"/>
      <c r="C102" s="40"/>
    </row>
    <row r="103" customFormat="false" ht="15.75" hidden="false" customHeight="false" outlineLevel="0" collapsed="false">
      <c r="A103" s="40"/>
      <c r="B103" s="40"/>
      <c r="C103" s="40"/>
    </row>
    <row r="104" customFormat="false" ht="15.75" hidden="false" customHeight="false" outlineLevel="0" collapsed="false">
      <c r="A104" s="40"/>
      <c r="B104" s="40"/>
      <c r="C104" s="40"/>
    </row>
    <row r="105" customFormat="false" ht="15.75" hidden="false" customHeight="false" outlineLevel="0" collapsed="false">
      <c r="A105" s="40"/>
      <c r="B105" s="40"/>
      <c r="C105" s="40"/>
    </row>
    <row r="106" customFormat="false" ht="15.75" hidden="false" customHeight="false" outlineLevel="0" collapsed="false">
      <c r="A106" s="40"/>
      <c r="B106" s="40"/>
      <c r="C106" s="40"/>
    </row>
    <row r="107" customFormat="false" ht="15.75" hidden="false" customHeight="false" outlineLevel="0" collapsed="false">
      <c r="A107" s="40"/>
      <c r="B107" s="40"/>
      <c r="C107" s="40"/>
    </row>
    <row r="108" customFormat="false" ht="15.75" hidden="false" customHeight="false" outlineLevel="0" collapsed="false">
      <c r="A108" s="40"/>
      <c r="B108" s="40"/>
      <c r="C108" s="40"/>
    </row>
    <row r="109" customFormat="false" ht="15.75" hidden="false" customHeight="false" outlineLevel="0" collapsed="false">
      <c r="A109" s="40"/>
      <c r="B109" s="40"/>
      <c r="C109" s="40"/>
    </row>
    <row r="110" customFormat="false" ht="15.75" hidden="false" customHeight="false" outlineLevel="0" collapsed="false">
      <c r="A110" s="40"/>
      <c r="B110" s="40"/>
      <c r="C110" s="40"/>
    </row>
    <row r="111" customFormat="false" ht="15.75" hidden="false" customHeight="false" outlineLevel="0" collapsed="false">
      <c r="A111" s="40"/>
      <c r="B111" s="40"/>
      <c r="C111" s="40"/>
    </row>
    <row r="112" customFormat="false" ht="15.75" hidden="false" customHeight="false" outlineLevel="0" collapsed="false">
      <c r="A112" s="40"/>
      <c r="B112" s="40"/>
      <c r="C112" s="40"/>
    </row>
    <row r="113" customFormat="false" ht="15.75" hidden="false" customHeight="false" outlineLevel="0" collapsed="false">
      <c r="A113" s="40"/>
      <c r="B113" s="40"/>
      <c r="C113" s="40"/>
    </row>
    <row r="114" customFormat="false" ht="15.75" hidden="false" customHeight="false" outlineLevel="0" collapsed="false">
      <c r="A114" s="40"/>
      <c r="B114" s="40"/>
      <c r="C114" s="40"/>
    </row>
    <row r="115" customFormat="false" ht="15.75" hidden="false" customHeight="false" outlineLevel="0" collapsed="false">
      <c r="A115" s="40"/>
      <c r="B115" s="40"/>
      <c r="C115" s="40"/>
    </row>
    <row r="116" customFormat="false" ht="15.75" hidden="false" customHeight="false" outlineLevel="0" collapsed="false">
      <c r="A116" s="40"/>
      <c r="B116" s="40"/>
      <c r="C116" s="40"/>
    </row>
    <row r="117" customFormat="false" ht="15.75" hidden="false" customHeight="false" outlineLevel="0" collapsed="false">
      <c r="A117" s="40"/>
      <c r="B117" s="40"/>
      <c r="C117" s="40"/>
    </row>
    <row r="118" customFormat="false" ht="15.75" hidden="false" customHeight="false" outlineLevel="0" collapsed="false">
      <c r="A118" s="40"/>
      <c r="B118" s="40"/>
      <c r="C118" s="40"/>
    </row>
    <row r="119" customFormat="false" ht="15.75" hidden="false" customHeight="false" outlineLevel="0" collapsed="false">
      <c r="A119" s="40"/>
      <c r="B119" s="40"/>
      <c r="C119" s="40"/>
    </row>
    <row r="120" customFormat="false" ht="15.75" hidden="false" customHeight="false" outlineLevel="0" collapsed="false">
      <c r="A120" s="40"/>
      <c r="B120" s="40"/>
      <c r="C120" s="40"/>
    </row>
    <row r="121" customFormat="false" ht="15.75" hidden="false" customHeight="false" outlineLevel="0" collapsed="false">
      <c r="A121" s="40"/>
      <c r="B121" s="40"/>
      <c r="C121" s="40"/>
    </row>
    <row r="122" customFormat="false" ht="15.75" hidden="false" customHeight="false" outlineLevel="0" collapsed="false">
      <c r="A122" s="40"/>
      <c r="B122" s="40"/>
      <c r="C122" s="40"/>
    </row>
    <row r="123" customFormat="false" ht="15.75" hidden="false" customHeight="false" outlineLevel="0" collapsed="false">
      <c r="A123" s="40"/>
      <c r="B123" s="40"/>
      <c r="C123" s="40"/>
    </row>
    <row r="124" customFormat="false" ht="15.75" hidden="false" customHeight="false" outlineLevel="0" collapsed="false">
      <c r="A124" s="40"/>
      <c r="B124" s="40"/>
      <c r="C124" s="40"/>
    </row>
    <row r="125" customFormat="false" ht="15.75" hidden="false" customHeight="false" outlineLevel="0" collapsed="false">
      <c r="A125" s="40"/>
      <c r="B125" s="40"/>
      <c r="C125" s="40"/>
    </row>
    <row r="126" customFormat="false" ht="15.75" hidden="false" customHeight="false" outlineLevel="0" collapsed="false">
      <c r="A126" s="40"/>
      <c r="B126" s="40"/>
      <c r="C126" s="40"/>
    </row>
    <row r="127" customFormat="false" ht="15.75" hidden="false" customHeight="false" outlineLevel="0" collapsed="false">
      <c r="A127" s="40"/>
      <c r="B127" s="40"/>
      <c r="C127" s="40"/>
    </row>
    <row r="128" customFormat="false" ht="15.75" hidden="false" customHeight="false" outlineLevel="0" collapsed="false">
      <c r="A128" s="40"/>
      <c r="B128" s="40"/>
      <c r="C128" s="40"/>
    </row>
    <row r="129" customFormat="false" ht="15.75" hidden="false" customHeight="false" outlineLevel="0" collapsed="false">
      <c r="A129" s="40"/>
      <c r="B129" s="40"/>
      <c r="C129" s="40"/>
    </row>
    <row r="130" customFormat="false" ht="15.75" hidden="false" customHeight="false" outlineLevel="0" collapsed="false">
      <c r="A130" s="40"/>
      <c r="B130" s="40"/>
      <c r="C130" s="40"/>
    </row>
    <row r="131" customFormat="false" ht="15.75" hidden="false" customHeight="false" outlineLevel="0" collapsed="false">
      <c r="A131" s="40"/>
      <c r="B131" s="40"/>
      <c r="C131" s="40"/>
    </row>
    <row r="132" customFormat="false" ht="15.75" hidden="false" customHeight="false" outlineLevel="0" collapsed="false">
      <c r="A132" s="40"/>
      <c r="B132" s="40"/>
      <c r="C132" s="40"/>
    </row>
    <row r="133" customFormat="false" ht="15.75" hidden="false" customHeight="false" outlineLevel="0" collapsed="false">
      <c r="A133" s="40"/>
      <c r="B133" s="40"/>
      <c r="C133" s="40"/>
    </row>
    <row r="134" customFormat="false" ht="15.75" hidden="false" customHeight="false" outlineLevel="0" collapsed="false">
      <c r="A134" s="40"/>
      <c r="B134" s="40"/>
      <c r="C134" s="40"/>
    </row>
    <row r="135" customFormat="false" ht="15.75" hidden="false" customHeight="false" outlineLevel="0" collapsed="false">
      <c r="A135" s="40"/>
      <c r="B135" s="40"/>
      <c r="C135" s="40"/>
    </row>
    <row r="136" customFormat="false" ht="15.75" hidden="false" customHeight="false" outlineLevel="0" collapsed="false">
      <c r="A136" s="40"/>
      <c r="B136" s="40"/>
      <c r="C136" s="40"/>
    </row>
    <row r="137" customFormat="false" ht="15.75" hidden="false" customHeight="false" outlineLevel="0" collapsed="false">
      <c r="A137" s="40"/>
      <c r="B137" s="40"/>
      <c r="C137" s="40"/>
    </row>
    <row r="138" customFormat="false" ht="15.75" hidden="false" customHeight="false" outlineLevel="0" collapsed="false">
      <c r="A138" s="40"/>
      <c r="B138" s="40"/>
      <c r="C138" s="40"/>
    </row>
    <row r="139" customFormat="false" ht="15.75" hidden="false" customHeight="false" outlineLevel="0" collapsed="false">
      <c r="A139" s="40"/>
      <c r="B139" s="40"/>
      <c r="C139" s="40"/>
    </row>
    <row r="140" customFormat="false" ht="15.75" hidden="false" customHeight="false" outlineLevel="0" collapsed="false">
      <c r="A140" s="40"/>
      <c r="B140" s="40"/>
      <c r="C140" s="40"/>
    </row>
    <row r="141" customFormat="false" ht="15.75" hidden="false" customHeight="false" outlineLevel="0" collapsed="false">
      <c r="A141" s="40"/>
      <c r="B141" s="40"/>
      <c r="C141" s="40"/>
    </row>
    <row r="142" customFormat="false" ht="15.75" hidden="false" customHeight="false" outlineLevel="0" collapsed="false">
      <c r="A142" s="40"/>
      <c r="B142" s="40"/>
      <c r="C142" s="40"/>
    </row>
    <row r="143" customFormat="false" ht="15.75" hidden="false" customHeight="false" outlineLevel="0" collapsed="false">
      <c r="A143" s="40"/>
      <c r="B143" s="40"/>
      <c r="C143" s="40"/>
    </row>
    <row r="144" customFormat="false" ht="15.75" hidden="false" customHeight="false" outlineLevel="0" collapsed="false">
      <c r="A144" s="40"/>
      <c r="B144" s="40"/>
      <c r="C144" s="40"/>
    </row>
    <row r="145" customFormat="false" ht="15.75" hidden="false" customHeight="false" outlineLevel="0" collapsed="false">
      <c r="A145" s="40"/>
      <c r="B145" s="40"/>
      <c r="C145" s="40"/>
    </row>
    <row r="146" customFormat="false" ht="15.75" hidden="false" customHeight="false" outlineLevel="0" collapsed="false">
      <c r="A146" s="40"/>
      <c r="B146" s="40"/>
      <c r="C146" s="40"/>
    </row>
    <row r="147" customFormat="false" ht="15.75" hidden="false" customHeight="false" outlineLevel="0" collapsed="false">
      <c r="A147" s="40"/>
      <c r="B147" s="40"/>
      <c r="C147" s="40"/>
    </row>
    <row r="148" customFormat="false" ht="15.75" hidden="false" customHeight="false" outlineLevel="0" collapsed="false">
      <c r="A148" s="40"/>
      <c r="B148" s="40"/>
      <c r="C148" s="40"/>
    </row>
    <row r="149" customFormat="false" ht="15.75" hidden="false" customHeight="false" outlineLevel="0" collapsed="false">
      <c r="A149" s="40"/>
      <c r="B149" s="40"/>
      <c r="C149" s="40"/>
    </row>
    <row r="150" customFormat="false" ht="15.75" hidden="false" customHeight="false" outlineLevel="0" collapsed="false">
      <c r="A150" s="40"/>
      <c r="B150" s="40"/>
      <c r="C150" s="40"/>
    </row>
    <row r="151" customFormat="false" ht="15.75" hidden="false" customHeight="false" outlineLevel="0" collapsed="false">
      <c r="A151" s="40"/>
      <c r="B151" s="40"/>
      <c r="C151" s="40"/>
    </row>
    <row r="152" customFormat="false" ht="15.75" hidden="false" customHeight="false" outlineLevel="0" collapsed="false">
      <c r="A152" s="40"/>
      <c r="B152" s="40"/>
      <c r="C152" s="40"/>
    </row>
    <row r="153" customFormat="false" ht="15.75" hidden="false" customHeight="false" outlineLevel="0" collapsed="false">
      <c r="A153" s="40"/>
      <c r="B153" s="40"/>
      <c r="C153" s="40"/>
    </row>
    <row r="154" customFormat="false" ht="15.75" hidden="false" customHeight="false" outlineLevel="0" collapsed="false">
      <c r="A154" s="40"/>
      <c r="B154" s="40"/>
      <c r="C154" s="40"/>
    </row>
    <row r="155" customFormat="false" ht="15.75" hidden="false" customHeight="false" outlineLevel="0" collapsed="false">
      <c r="A155" s="40"/>
      <c r="B155" s="40"/>
      <c r="C155" s="40"/>
    </row>
    <row r="156" customFormat="false" ht="15.75" hidden="false" customHeight="false" outlineLevel="0" collapsed="false">
      <c r="A156" s="40"/>
      <c r="B156" s="40"/>
      <c r="C156" s="40"/>
    </row>
    <row r="157" customFormat="false" ht="15.75" hidden="false" customHeight="false" outlineLevel="0" collapsed="false">
      <c r="A157" s="40"/>
      <c r="B157" s="40"/>
      <c r="C157" s="40"/>
    </row>
    <row r="158" customFormat="false" ht="15.75" hidden="false" customHeight="false" outlineLevel="0" collapsed="false">
      <c r="A158" s="40"/>
      <c r="B158" s="40"/>
      <c r="C158" s="40"/>
    </row>
    <row r="159" customFormat="false" ht="15.75" hidden="false" customHeight="false" outlineLevel="0" collapsed="false">
      <c r="A159" s="40"/>
      <c r="B159" s="40"/>
      <c r="C159" s="40"/>
    </row>
    <row r="160" customFormat="false" ht="15.75" hidden="false" customHeight="false" outlineLevel="0" collapsed="false">
      <c r="A160" s="40"/>
      <c r="B160" s="40"/>
      <c r="C160" s="40"/>
    </row>
    <row r="161" customFormat="false" ht="15.75" hidden="false" customHeight="false" outlineLevel="0" collapsed="false">
      <c r="A161" s="40"/>
      <c r="B161" s="40"/>
      <c r="C161" s="40"/>
    </row>
    <row r="162" customFormat="false" ht="15.75" hidden="false" customHeight="false" outlineLevel="0" collapsed="false">
      <c r="A162" s="40"/>
      <c r="B162" s="40"/>
      <c r="C162" s="40"/>
    </row>
    <row r="163" customFormat="false" ht="15.75" hidden="false" customHeight="false" outlineLevel="0" collapsed="false">
      <c r="A163" s="40"/>
      <c r="B163" s="40"/>
      <c r="C163" s="40"/>
    </row>
    <row r="164" customFormat="false" ht="15.75" hidden="false" customHeight="false" outlineLevel="0" collapsed="false">
      <c r="A164" s="40"/>
      <c r="B164" s="40"/>
      <c r="C164" s="40"/>
    </row>
    <row r="165" customFormat="false" ht="15.75" hidden="false" customHeight="false" outlineLevel="0" collapsed="false">
      <c r="A165" s="40"/>
      <c r="B165" s="40"/>
      <c r="C165" s="40"/>
    </row>
    <row r="166" customFormat="false" ht="15.75" hidden="false" customHeight="false" outlineLevel="0" collapsed="false">
      <c r="A166" s="40"/>
      <c r="B166" s="40"/>
      <c r="C166" s="40"/>
    </row>
    <row r="167" customFormat="false" ht="15.75" hidden="false" customHeight="false" outlineLevel="0" collapsed="false">
      <c r="A167" s="40"/>
      <c r="B167" s="40"/>
      <c r="C167" s="40"/>
    </row>
    <row r="168" customFormat="false" ht="15.75" hidden="false" customHeight="false" outlineLevel="0" collapsed="false">
      <c r="A168" s="40"/>
      <c r="B168" s="40"/>
      <c r="C168" s="40"/>
    </row>
    <row r="169" customFormat="false" ht="15.75" hidden="false" customHeight="false" outlineLevel="0" collapsed="false">
      <c r="A169" s="40"/>
      <c r="B169" s="40"/>
      <c r="C169" s="40"/>
    </row>
    <row r="170" customFormat="false" ht="15.75" hidden="false" customHeight="false" outlineLevel="0" collapsed="false">
      <c r="A170" s="40"/>
      <c r="B170" s="40"/>
      <c r="C170" s="40"/>
    </row>
    <row r="171" customFormat="false" ht="15.75" hidden="false" customHeight="false" outlineLevel="0" collapsed="false">
      <c r="A171" s="40"/>
      <c r="B171" s="40"/>
      <c r="C171" s="40"/>
    </row>
    <row r="172" customFormat="false" ht="15.75" hidden="false" customHeight="false" outlineLevel="0" collapsed="false">
      <c r="A172" s="40"/>
      <c r="B172" s="40"/>
      <c r="C172" s="40"/>
    </row>
    <row r="173" customFormat="false" ht="15.75" hidden="false" customHeight="false" outlineLevel="0" collapsed="false">
      <c r="A173" s="40"/>
      <c r="B173" s="40"/>
      <c r="C173" s="40"/>
    </row>
    <row r="174" customFormat="false" ht="15.75" hidden="false" customHeight="false" outlineLevel="0" collapsed="false">
      <c r="A174" s="40"/>
      <c r="B174" s="40"/>
      <c r="C174" s="40"/>
    </row>
    <row r="175" customFormat="false" ht="15.75" hidden="false" customHeight="false" outlineLevel="0" collapsed="false">
      <c r="A175" s="40"/>
      <c r="B175" s="40"/>
      <c r="C175" s="40"/>
    </row>
    <row r="176" customFormat="false" ht="15.75" hidden="false" customHeight="false" outlineLevel="0" collapsed="false">
      <c r="A176" s="40"/>
      <c r="B176" s="40"/>
      <c r="C176" s="40"/>
    </row>
    <row r="177" customFormat="false" ht="15.75" hidden="false" customHeight="false" outlineLevel="0" collapsed="false">
      <c r="A177" s="40"/>
      <c r="B177" s="40"/>
      <c r="C177" s="40"/>
    </row>
    <row r="178" customFormat="false" ht="15.75" hidden="false" customHeight="false" outlineLevel="0" collapsed="false">
      <c r="A178" s="40"/>
      <c r="B178" s="40"/>
      <c r="C178" s="40"/>
    </row>
    <row r="179" customFormat="false" ht="15.75" hidden="false" customHeight="false" outlineLevel="0" collapsed="false">
      <c r="A179" s="40"/>
      <c r="B179" s="40"/>
      <c r="C179" s="40"/>
    </row>
    <row r="180" customFormat="false" ht="15.75" hidden="false" customHeight="false" outlineLevel="0" collapsed="false">
      <c r="A180" s="40"/>
      <c r="B180" s="40"/>
      <c r="C180" s="40"/>
    </row>
    <row r="181" customFormat="false" ht="15.75" hidden="false" customHeight="false" outlineLevel="0" collapsed="false">
      <c r="A181" s="40"/>
      <c r="B181" s="40"/>
      <c r="C181" s="40"/>
    </row>
    <row r="182" customFormat="false" ht="15.75" hidden="false" customHeight="false" outlineLevel="0" collapsed="false">
      <c r="A182" s="40"/>
      <c r="B182" s="40"/>
      <c r="C182" s="40"/>
    </row>
    <row r="183" customFormat="false" ht="15.75" hidden="false" customHeight="false" outlineLevel="0" collapsed="false">
      <c r="A183" s="40"/>
      <c r="B183" s="40"/>
      <c r="C183" s="40"/>
    </row>
    <row r="184" customFormat="false" ht="15.75" hidden="false" customHeight="false" outlineLevel="0" collapsed="false">
      <c r="A184" s="40"/>
      <c r="B184" s="40"/>
      <c r="C184" s="40"/>
    </row>
    <row r="185" customFormat="false" ht="15.75" hidden="false" customHeight="false" outlineLevel="0" collapsed="false">
      <c r="A185" s="40"/>
      <c r="B185" s="40"/>
      <c r="C185" s="40"/>
    </row>
    <row r="186" customFormat="false" ht="15.75" hidden="false" customHeight="false" outlineLevel="0" collapsed="false">
      <c r="A186" s="40"/>
      <c r="B186" s="40"/>
      <c r="C186" s="40"/>
    </row>
    <row r="187" customFormat="false" ht="15.75" hidden="false" customHeight="false" outlineLevel="0" collapsed="false">
      <c r="A187" s="40"/>
      <c r="B187" s="40"/>
      <c r="C187" s="40"/>
    </row>
    <row r="188" customFormat="false" ht="15.75" hidden="false" customHeight="false" outlineLevel="0" collapsed="false">
      <c r="A188" s="40"/>
      <c r="B188" s="40"/>
      <c r="C188" s="40"/>
    </row>
    <row r="189" customFormat="false" ht="15.75" hidden="false" customHeight="false" outlineLevel="0" collapsed="false">
      <c r="A189" s="40"/>
      <c r="B189" s="40"/>
      <c r="C189" s="40"/>
    </row>
    <row r="190" customFormat="false" ht="15.75" hidden="false" customHeight="false" outlineLevel="0" collapsed="false">
      <c r="A190" s="40"/>
      <c r="B190" s="40"/>
      <c r="C190" s="40"/>
    </row>
    <row r="191" customFormat="false" ht="15.75" hidden="false" customHeight="false" outlineLevel="0" collapsed="false">
      <c r="A191" s="40"/>
      <c r="B191" s="40"/>
      <c r="C191" s="40"/>
    </row>
    <row r="192" customFormat="false" ht="15.75" hidden="false" customHeight="false" outlineLevel="0" collapsed="false">
      <c r="A192" s="40"/>
      <c r="B192" s="40"/>
      <c r="C192" s="40"/>
    </row>
    <row r="193" customFormat="false" ht="15.75" hidden="false" customHeight="false" outlineLevel="0" collapsed="false">
      <c r="A193" s="40"/>
      <c r="B193" s="40"/>
      <c r="C193" s="40"/>
    </row>
    <row r="194" customFormat="false" ht="15.75" hidden="false" customHeight="false" outlineLevel="0" collapsed="false">
      <c r="A194" s="40"/>
      <c r="B194" s="40"/>
      <c r="C194" s="40"/>
    </row>
    <row r="195" customFormat="false" ht="15.75" hidden="false" customHeight="false" outlineLevel="0" collapsed="false">
      <c r="A195" s="40"/>
      <c r="B195" s="40"/>
      <c r="C195" s="40"/>
    </row>
    <row r="196" customFormat="false" ht="15.75" hidden="false" customHeight="false" outlineLevel="0" collapsed="false">
      <c r="A196" s="40"/>
      <c r="B196" s="40"/>
      <c r="C196" s="40"/>
    </row>
    <row r="197" customFormat="false" ht="15.75" hidden="false" customHeight="false" outlineLevel="0" collapsed="false">
      <c r="A197" s="40"/>
      <c r="B197" s="40"/>
      <c r="C197" s="40"/>
    </row>
    <row r="198" customFormat="false" ht="15.75" hidden="false" customHeight="false" outlineLevel="0" collapsed="false">
      <c r="A198" s="40"/>
      <c r="B198" s="40"/>
      <c r="C198" s="40"/>
    </row>
    <row r="199" customFormat="false" ht="15.75" hidden="false" customHeight="false" outlineLevel="0" collapsed="false">
      <c r="A199" s="40"/>
      <c r="B199" s="40"/>
      <c r="C199" s="40"/>
    </row>
    <row r="200" customFormat="false" ht="15.75" hidden="false" customHeight="false" outlineLevel="0" collapsed="false">
      <c r="A200" s="40"/>
      <c r="B200" s="40"/>
      <c r="C200" s="40"/>
    </row>
    <row r="201" customFormat="false" ht="15.75" hidden="false" customHeight="false" outlineLevel="0" collapsed="false">
      <c r="A201" s="40"/>
      <c r="B201" s="40"/>
      <c r="C201" s="40"/>
    </row>
    <row r="202" customFormat="false" ht="15.75" hidden="false" customHeight="false" outlineLevel="0" collapsed="false">
      <c r="A202" s="40"/>
      <c r="B202" s="40"/>
      <c r="C202" s="40"/>
    </row>
    <row r="203" customFormat="false" ht="15.75" hidden="false" customHeight="false" outlineLevel="0" collapsed="false">
      <c r="A203" s="40"/>
      <c r="B203" s="40"/>
      <c r="C203" s="40"/>
    </row>
    <row r="204" customFormat="false" ht="15.75" hidden="false" customHeight="false" outlineLevel="0" collapsed="false">
      <c r="A204" s="40"/>
      <c r="B204" s="40"/>
      <c r="C204" s="40"/>
    </row>
    <row r="205" customFormat="false" ht="15.75" hidden="false" customHeight="false" outlineLevel="0" collapsed="false">
      <c r="A205" s="40"/>
      <c r="B205" s="40"/>
      <c r="C205" s="40"/>
    </row>
    <row r="206" customFormat="false" ht="15.75" hidden="false" customHeight="false" outlineLevel="0" collapsed="false">
      <c r="A206" s="40"/>
      <c r="B206" s="40"/>
      <c r="C206" s="40"/>
    </row>
    <row r="207" customFormat="false" ht="15.75" hidden="false" customHeight="false" outlineLevel="0" collapsed="false">
      <c r="A207" s="40"/>
      <c r="B207" s="40"/>
      <c r="C207" s="40"/>
    </row>
    <row r="208" customFormat="false" ht="15.75" hidden="false" customHeight="false" outlineLevel="0" collapsed="false">
      <c r="A208" s="40"/>
      <c r="B208" s="40"/>
      <c r="C208" s="40"/>
    </row>
    <row r="209" customFormat="false" ht="15.75" hidden="false" customHeight="false" outlineLevel="0" collapsed="false">
      <c r="A209" s="40"/>
      <c r="B209" s="40"/>
      <c r="C209" s="40"/>
    </row>
    <row r="210" customFormat="false" ht="15.75" hidden="false" customHeight="false" outlineLevel="0" collapsed="false">
      <c r="A210" s="40"/>
      <c r="B210" s="40"/>
      <c r="C210" s="40"/>
    </row>
    <row r="211" customFormat="false" ht="15.75" hidden="false" customHeight="false" outlineLevel="0" collapsed="false">
      <c r="A211" s="40"/>
      <c r="B211" s="40"/>
      <c r="C211" s="40"/>
    </row>
    <row r="212" customFormat="false" ht="15.75" hidden="false" customHeight="false" outlineLevel="0" collapsed="false">
      <c r="A212" s="40"/>
      <c r="B212" s="40"/>
      <c r="C212" s="40"/>
    </row>
    <row r="213" customFormat="false" ht="15.75" hidden="false" customHeight="false" outlineLevel="0" collapsed="false">
      <c r="A213" s="40"/>
      <c r="B213" s="40"/>
      <c r="C213" s="40"/>
    </row>
    <row r="214" customFormat="false" ht="15.75" hidden="false" customHeight="false" outlineLevel="0" collapsed="false">
      <c r="A214" s="40"/>
      <c r="B214" s="40"/>
      <c r="C214" s="40"/>
    </row>
    <row r="215" customFormat="false" ht="15.75" hidden="false" customHeight="false" outlineLevel="0" collapsed="false">
      <c r="A215" s="40"/>
      <c r="B215" s="40"/>
      <c r="C215" s="40"/>
    </row>
    <row r="216" customFormat="false" ht="15.75" hidden="false" customHeight="false" outlineLevel="0" collapsed="false">
      <c r="A216" s="40"/>
      <c r="B216" s="40"/>
      <c r="C216" s="40"/>
    </row>
    <row r="217" customFormat="false" ht="15.75" hidden="false" customHeight="false" outlineLevel="0" collapsed="false">
      <c r="A217" s="40"/>
      <c r="B217" s="40"/>
      <c r="C217" s="40"/>
    </row>
    <row r="218" customFormat="false" ht="15.75" hidden="false" customHeight="false" outlineLevel="0" collapsed="false">
      <c r="A218" s="40"/>
      <c r="B218" s="40"/>
      <c r="C218" s="40"/>
    </row>
    <row r="219" customFormat="false" ht="15.75" hidden="false" customHeight="false" outlineLevel="0" collapsed="false">
      <c r="A219" s="40"/>
      <c r="B219" s="40"/>
      <c r="C219" s="40"/>
    </row>
    <row r="220" customFormat="false" ht="15.75" hidden="false" customHeight="false" outlineLevel="0" collapsed="false">
      <c r="A220" s="40"/>
      <c r="B220" s="40"/>
      <c r="C220" s="40"/>
    </row>
    <row r="221" customFormat="false" ht="15.75" hidden="false" customHeight="false" outlineLevel="0" collapsed="false">
      <c r="A221" s="40"/>
      <c r="B221" s="40"/>
      <c r="C221" s="40"/>
    </row>
    <row r="222" customFormat="false" ht="15.75" hidden="false" customHeight="false" outlineLevel="0" collapsed="false">
      <c r="A222" s="40"/>
      <c r="B222" s="40"/>
      <c r="C222" s="40"/>
    </row>
    <row r="223" customFormat="false" ht="15.75" hidden="false" customHeight="false" outlineLevel="0" collapsed="false">
      <c r="A223" s="40"/>
      <c r="B223" s="40"/>
      <c r="C223" s="40"/>
    </row>
    <row r="224" customFormat="false" ht="15.75" hidden="false" customHeight="false" outlineLevel="0" collapsed="false">
      <c r="A224" s="40"/>
      <c r="B224" s="40"/>
      <c r="C224" s="40"/>
    </row>
    <row r="225" customFormat="false" ht="15.75" hidden="false" customHeight="false" outlineLevel="0" collapsed="false">
      <c r="A225" s="40"/>
      <c r="B225" s="40"/>
      <c r="C225" s="40"/>
    </row>
    <row r="226" customFormat="false" ht="15.75" hidden="false" customHeight="false" outlineLevel="0" collapsed="false">
      <c r="A226" s="40"/>
      <c r="B226" s="40"/>
      <c r="C226" s="40"/>
    </row>
    <row r="227" customFormat="false" ht="15.75" hidden="false" customHeight="false" outlineLevel="0" collapsed="false">
      <c r="A227" s="40"/>
      <c r="B227" s="40"/>
      <c r="C227" s="40"/>
    </row>
    <row r="228" customFormat="false" ht="15.75" hidden="false" customHeight="false" outlineLevel="0" collapsed="false">
      <c r="A228" s="40"/>
      <c r="B228" s="40"/>
      <c r="C228" s="40"/>
    </row>
    <row r="229" customFormat="false" ht="15.75" hidden="false" customHeight="false" outlineLevel="0" collapsed="false">
      <c r="A229" s="40"/>
      <c r="B229" s="40"/>
      <c r="C229" s="40"/>
    </row>
    <row r="230" customFormat="false" ht="15.75" hidden="false" customHeight="false" outlineLevel="0" collapsed="false">
      <c r="A230" s="40"/>
      <c r="B230" s="40"/>
      <c r="C230" s="40"/>
    </row>
    <row r="231" customFormat="false" ht="15.75" hidden="false" customHeight="false" outlineLevel="0" collapsed="false">
      <c r="A231" s="40"/>
      <c r="B231" s="40"/>
      <c r="C231" s="40"/>
    </row>
    <row r="232" customFormat="false" ht="15.75" hidden="false" customHeight="false" outlineLevel="0" collapsed="false">
      <c r="A232" s="40"/>
      <c r="B232" s="40"/>
      <c r="C232" s="40"/>
    </row>
    <row r="233" customFormat="false" ht="15.75" hidden="false" customHeight="false" outlineLevel="0" collapsed="false">
      <c r="A233" s="40"/>
      <c r="B233" s="40"/>
      <c r="C233" s="40"/>
    </row>
    <row r="234" customFormat="false" ht="15.75" hidden="false" customHeight="false" outlineLevel="0" collapsed="false">
      <c r="A234" s="40"/>
      <c r="B234" s="40"/>
      <c r="C234" s="40"/>
    </row>
    <row r="235" customFormat="false" ht="15.75" hidden="false" customHeight="false" outlineLevel="0" collapsed="false">
      <c r="A235" s="40"/>
      <c r="B235" s="40"/>
      <c r="C235" s="40"/>
    </row>
    <row r="236" customFormat="false" ht="15.75" hidden="false" customHeight="false" outlineLevel="0" collapsed="false">
      <c r="A236" s="40"/>
      <c r="B236" s="40"/>
      <c r="C236" s="40"/>
    </row>
    <row r="237" customFormat="false" ht="15.75" hidden="false" customHeight="false" outlineLevel="0" collapsed="false">
      <c r="A237" s="40"/>
      <c r="B237" s="40"/>
      <c r="C237" s="40"/>
    </row>
    <row r="238" customFormat="false" ht="15.75" hidden="false" customHeight="false" outlineLevel="0" collapsed="false">
      <c r="A238" s="40"/>
      <c r="B238" s="40"/>
      <c r="C238" s="40"/>
    </row>
    <row r="239" customFormat="false" ht="15.75" hidden="false" customHeight="false" outlineLevel="0" collapsed="false">
      <c r="A239" s="40"/>
      <c r="B239" s="40"/>
      <c r="C239" s="40"/>
    </row>
    <row r="240" customFormat="false" ht="15.75" hidden="false" customHeight="false" outlineLevel="0" collapsed="false">
      <c r="A240" s="40"/>
      <c r="B240" s="40"/>
      <c r="C240" s="40"/>
    </row>
    <row r="241" customFormat="false" ht="15.75" hidden="false" customHeight="false" outlineLevel="0" collapsed="false">
      <c r="A241" s="40"/>
      <c r="B241" s="40"/>
      <c r="C241" s="40"/>
    </row>
    <row r="242" customFormat="false" ht="15.75" hidden="false" customHeight="false" outlineLevel="0" collapsed="false">
      <c r="A242" s="40"/>
      <c r="B242" s="40"/>
      <c r="C242" s="40"/>
    </row>
    <row r="243" customFormat="false" ht="15.75" hidden="false" customHeight="false" outlineLevel="0" collapsed="false">
      <c r="A243" s="40"/>
      <c r="B243" s="40"/>
      <c r="C243" s="40"/>
    </row>
    <row r="244" customFormat="false" ht="15.75" hidden="false" customHeight="false" outlineLevel="0" collapsed="false">
      <c r="A244" s="40"/>
      <c r="B244" s="40"/>
      <c r="C244" s="40"/>
    </row>
    <row r="245" customFormat="false" ht="15.75" hidden="false" customHeight="false" outlineLevel="0" collapsed="false">
      <c r="A245" s="40"/>
      <c r="B245" s="40"/>
      <c r="C245" s="40"/>
    </row>
    <row r="246" customFormat="false" ht="15.75" hidden="false" customHeight="false" outlineLevel="0" collapsed="false">
      <c r="A246" s="40"/>
      <c r="B246" s="40"/>
      <c r="C246" s="40"/>
    </row>
    <row r="247" customFormat="false" ht="15.75" hidden="false" customHeight="false" outlineLevel="0" collapsed="false">
      <c r="A247" s="40"/>
      <c r="B247" s="40"/>
      <c r="C247" s="40"/>
    </row>
    <row r="248" customFormat="false" ht="15.75" hidden="false" customHeight="false" outlineLevel="0" collapsed="false">
      <c r="A248" s="40"/>
      <c r="B248" s="40"/>
      <c r="C248" s="40"/>
    </row>
    <row r="249" customFormat="false" ht="15.75" hidden="false" customHeight="false" outlineLevel="0" collapsed="false">
      <c r="A249" s="40"/>
      <c r="B249" s="40"/>
      <c r="C249" s="40"/>
    </row>
    <row r="250" customFormat="false" ht="15.75" hidden="false" customHeight="false" outlineLevel="0" collapsed="false">
      <c r="A250" s="40"/>
      <c r="B250" s="40"/>
      <c r="C250" s="40"/>
    </row>
    <row r="251" customFormat="false" ht="15.75" hidden="false" customHeight="false" outlineLevel="0" collapsed="false">
      <c r="A251" s="40"/>
      <c r="B251" s="40"/>
      <c r="C251" s="40"/>
    </row>
    <row r="252" customFormat="false" ht="15.75" hidden="false" customHeight="false" outlineLevel="0" collapsed="false">
      <c r="A252" s="40"/>
      <c r="B252" s="40"/>
      <c r="C252" s="40"/>
    </row>
    <row r="253" customFormat="false" ht="15.75" hidden="false" customHeight="false" outlineLevel="0" collapsed="false">
      <c r="A253" s="40"/>
      <c r="B253" s="40"/>
      <c r="C253" s="40"/>
    </row>
    <row r="254" customFormat="false" ht="15.75" hidden="false" customHeight="false" outlineLevel="0" collapsed="false">
      <c r="A254" s="40"/>
      <c r="B254" s="40"/>
      <c r="C254" s="40"/>
    </row>
    <row r="255" customFormat="false" ht="15.75" hidden="false" customHeight="false" outlineLevel="0" collapsed="false">
      <c r="A255" s="40"/>
      <c r="B255" s="40"/>
      <c r="C255" s="40"/>
    </row>
    <row r="256" customFormat="false" ht="15.75" hidden="false" customHeight="false" outlineLevel="0" collapsed="false">
      <c r="A256" s="40"/>
      <c r="B256" s="40"/>
      <c r="C256" s="40"/>
    </row>
    <row r="257" customFormat="false" ht="15.75" hidden="false" customHeight="false" outlineLevel="0" collapsed="false">
      <c r="A257" s="40"/>
      <c r="B257" s="40"/>
      <c r="C257" s="40"/>
    </row>
    <row r="258" customFormat="false" ht="15.75" hidden="false" customHeight="false" outlineLevel="0" collapsed="false">
      <c r="A258" s="40"/>
      <c r="B258" s="40"/>
      <c r="C258" s="40"/>
    </row>
    <row r="259" customFormat="false" ht="15.75" hidden="false" customHeight="false" outlineLevel="0" collapsed="false">
      <c r="A259" s="40"/>
      <c r="B259" s="40"/>
      <c r="C259" s="40"/>
    </row>
    <row r="260" customFormat="false" ht="15.75" hidden="false" customHeight="false" outlineLevel="0" collapsed="false">
      <c r="A260" s="40"/>
      <c r="B260" s="40"/>
      <c r="C260" s="40"/>
    </row>
    <row r="261" customFormat="false" ht="15.75" hidden="false" customHeight="false" outlineLevel="0" collapsed="false">
      <c r="A261" s="40"/>
      <c r="B261" s="40"/>
      <c r="C261" s="40"/>
    </row>
    <row r="262" customFormat="false" ht="15.75" hidden="false" customHeight="false" outlineLevel="0" collapsed="false">
      <c r="A262" s="40"/>
      <c r="B262" s="40"/>
      <c r="C262" s="40"/>
    </row>
    <row r="263" customFormat="false" ht="15.75" hidden="false" customHeight="false" outlineLevel="0" collapsed="false">
      <c r="A263" s="40"/>
      <c r="B263" s="40"/>
      <c r="C263" s="40"/>
    </row>
    <row r="264" customFormat="false" ht="15.75" hidden="false" customHeight="false" outlineLevel="0" collapsed="false">
      <c r="A264" s="40"/>
      <c r="B264" s="40"/>
      <c r="C264" s="40"/>
    </row>
    <row r="265" customFormat="false" ht="15.75" hidden="false" customHeight="false" outlineLevel="0" collapsed="false">
      <c r="A265" s="40"/>
      <c r="B265" s="40"/>
      <c r="C265" s="40"/>
    </row>
    <row r="266" customFormat="false" ht="15.75" hidden="false" customHeight="false" outlineLevel="0" collapsed="false">
      <c r="A266" s="40"/>
      <c r="B266" s="40"/>
      <c r="C266" s="40"/>
    </row>
    <row r="267" customFormat="false" ht="15.75" hidden="false" customHeight="false" outlineLevel="0" collapsed="false">
      <c r="A267" s="40"/>
      <c r="B267" s="40"/>
      <c r="C267" s="40"/>
    </row>
    <row r="268" customFormat="false" ht="15.75" hidden="false" customHeight="false" outlineLevel="0" collapsed="false">
      <c r="A268" s="40"/>
      <c r="B268" s="40"/>
      <c r="C268" s="40"/>
    </row>
    <row r="269" customFormat="false" ht="15.75" hidden="false" customHeight="false" outlineLevel="0" collapsed="false">
      <c r="A269" s="40"/>
      <c r="B269" s="40"/>
      <c r="C269" s="40"/>
    </row>
    <row r="270" customFormat="false" ht="15.75" hidden="false" customHeight="false" outlineLevel="0" collapsed="false">
      <c r="A270" s="40"/>
      <c r="B270" s="40"/>
      <c r="C270" s="40"/>
    </row>
    <row r="271" customFormat="false" ht="15.75" hidden="false" customHeight="false" outlineLevel="0" collapsed="false">
      <c r="A271" s="40"/>
      <c r="B271" s="40"/>
      <c r="C271" s="40"/>
    </row>
    <row r="272" customFormat="false" ht="15.75" hidden="false" customHeight="false" outlineLevel="0" collapsed="false">
      <c r="A272" s="40"/>
      <c r="B272" s="40"/>
      <c r="C272" s="40"/>
    </row>
    <row r="273" customFormat="false" ht="15.75" hidden="false" customHeight="false" outlineLevel="0" collapsed="false">
      <c r="A273" s="40"/>
      <c r="B273" s="40"/>
      <c r="C273" s="40"/>
    </row>
    <row r="274" customFormat="false" ht="15.75" hidden="false" customHeight="false" outlineLevel="0" collapsed="false">
      <c r="A274" s="40"/>
      <c r="B274" s="40"/>
      <c r="C274" s="40"/>
    </row>
    <row r="275" customFormat="false" ht="15.75" hidden="false" customHeight="false" outlineLevel="0" collapsed="false">
      <c r="A275" s="40"/>
      <c r="B275" s="40"/>
      <c r="C275" s="40"/>
    </row>
    <row r="276" customFormat="false" ht="15.75" hidden="false" customHeight="false" outlineLevel="0" collapsed="false">
      <c r="A276" s="40"/>
      <c r="B276" s="40"/>
      <c r="C276" s="40"/>
    </row>
    <row r="277" customFormat="false" ht="15.75" hidden="false" customHeight="false" outlineLevel="0" collapsed="false">
      <c r="A277" s="40"/>
      <c r="B277" s="40"/>
      <c r="C277" s="40"/>
    </row>
    <row r="278" customFormat="false" ht="15.75" hidden="false" customHeight="false" outlineLevel="0" collapsed="false">
      <c r="A278" s="40"/>
      <c r="B278" s="40"/>
      <c r="C278" s="40"/>
    </row>
    <row r="279" customFormat="false" ht="15.75" hidden="false" customHeight="false" outlineLevel="0" collapsed="false">
      <c r="A279" s="40"/>
      <c r="B279" s="40"/>
      <c r="C279" s="40"/>
    </row>
    <row r="280" customFormat="false" ht="15.75" hidden="false" customHeight="false" outlineLevel="0" collapsed="false">
      <c r="A280" s="40"/>
      <c r="B280" s="40"/>
      <c r="C280" s="40"/>
    </row>
    <row r="281" customFormat="false" ht="15.75" hidden="false" customHeight="false" outlineLevel="0" collapsed="false">
      <c r="A281" s="40"/>
      <c r="B281" s="40"/>
      <c r="C281" s="40"/>
    </row>
    <row r="282" customFormat="false" ht="15.75" hidden="false" customHeight="false" outlineLevel="0" collapsed="false">
      <c r="A282" s="40"/>
      <c r="B282" s="40"/>
      <c r="C282" s="40"/>
    </row>
    <row r="283" customFormat="false" ht="15.75" hidden="false" customHeight="false" outlineLevel="0" collapsed="false">
      <c r="A283" s="40"/>
      <c r="B283" s="40"/>
      <c r="C283" s="40"/>
    </row>
    <row r="284" customFormat="false" ht="15.75" hidden="false" customHeight="false" outlineLevel="0" collapsed="false">
      <c r="A284" s="40"/>
      <c r="B284" s="40"/>
      <c r="C284" s="40"/>
    </row>
    <row r="285" customFormat="false" ht="15.75" hidden="false" customHeight="false" outlineLevel="0" collapsed="false">
      <c r="A285" s="40"/>
      <c r="B285" s="40"/>
      <c r="C285" s="40"/>
    </row>
    <row r="286" customFormat="false" ht="15.75" hidden="false" customHeight="false" outlineLevel="0" collapsed="false">
      <c r="A286" s="40"/>
      <c r="B286" s="40"/>
      <c r="C286" s="40"/>
    </row>
    <row r="287" customFormat="false" ht="15.75" hidden="false" customHeight="false" outlineLevel="0" collapsed="false">
      <c r="A287" s="40"/>
      <c r="B287" s="40"/>
      <c r="C287" s="40"/>
    </row>
    <row r="288" customFormat="false" ht="15.75" hidden="false" customHeight="false" outlineLevel="0" collapsed="false">
      <c r="A288" s="40"/>
      <c r="B288" s="40"/>
      <c r="C288" s="40"/>
    </row>
    <row r="289" customFormat="false" ht="15.75" hidden="false" customHeight="false" outlineLevel="0" collapsed="false">
      <c r="A289" s="40"/>
      <c r="B289" s="40"/>
      <c r="C289" s="40"/>
    </row>
    <row r="290" customFormat="false" ht="15.75" hidden="false" customHeight="false" outlineLevel="0" collapsed="false">
      <c r="A290" s="40"/>
      <c r="B290" s="40"/>
      <c r="C290" s="40"/>
    </row>
    <row r="291" customFormat="false" ht="15.75" hidden="false" customHeight="false" outlineLevel="0" collapsed="false">
      <c r="A291" s="40"/>
      <c r="B291" s="40"/>
      <c r="C291" s="40"/>
    </row>
    <row r="292" customFormat="false" ht="15.75" hidden="false" customHeight="false" outlineLevel="0" collapsed="false">
      <c r="A292" s="40"/>
      <c r="B292" s="40"/>
      <c r="C292" s="40"/>
    </row>
    <row r="293" customFormat="false" ht="15.75" hidden="false" customHeight="false" outlineLevel="0" collapsed="false">
      <c r="A293" s="40"/>
      <c r="B293" s="40"/>
      <c r="C293" s="40"/>
    </row>
    <row r="294" customFormat="false" ht="15.75" hidden="false" customHeight="false" outlineLevel="0" collapsed="false">
      <c r="A294" s="40"/>
      <c r="B294" s="40"/>
      <c r="C294" s="40"/>
    </row>
    <row r="295" customFormat="false" ht="15.75" hidden="false" customHeight="false" outlineLevel="0" collapsed="false">
      <c r="A295" s="40"/>
      <c r="B295" s="40"/>
      <c r="C295" s="40"/>
    </row>
    <row r="296" customFormat="false" ht="15.75" hidden="false" customHeight="false" outlineLevel="0" collapsed="false">
      <c r="A296" s="40"/>
      <c r="B296" s="40"/>
      <c r="C296" s="40"/>
    </row>
    <row r="297" customFormat="false" ht="15.75" hidden="false" customHeight="false" outlineLevel="0" collapsed="false">
      <c r="A297" s="40"/>
      <c r="B297" s="40"/>
      <c r="C297" s="40"/>
    </row>
    <row r="298" customFormat="false" ht="15.75" hidden="false" customHeight="false" outlineLevel="0" collapsed="false">
      <c r="A298" s="40"/>
      <c r="B298" s="40"/>
      <c r="C298" s="40"/>
    </row>
    <row r="299" customFormat="false" ht="15.75" hidden="false" customHeight="false" outlineLevel="0" collapsed="false">
      <c r="A299" s="40"/>
      <c r="B299" s="40"/>
      <c r="C299" s="40"/>
    </row>
    <row r="300" customFormat="false" ht="15.75" hidden="false" customHeight="false" outlineLevel="0" collapsed="false">
      <c r="A300" s="40"/>
      <c r="B300" s="40"/>
      <c r="C300" s="40"/>
    </row>
    <row r="301" customFormat="false" ht="15.75" hidden="false" customHeight="false" outlineLevel="0" collapsed="false">
      <c r="A301" s="40"/>
      <c r="B301" s="40"/>
      <c r="C301" s="40"/>
    </row>
    <row r="302" customFormat="false" ht="15.75" hidden="false" customHeight="false" outlineLevel="0" collapsed="false">
      <c r="A302" s="40"/>
      <c r="B302" s="40"/>
      <c r="C302" s="40"/>
    </row>
    <row r="303" customFormat="false" ht="15.75" hidden="false" customHeight="false" outlineLevel="0" collapsed="false">
      <c r="A303" s="40"/>
      <c r="B303" s="40"/>
      <c r="C303" s="40"/>
    </row>
    <row r="304" customFormat="false" ht="15.75" hidden="false" customHeight="false" outlineLevel="0" collapsed="false">
      <c r="A304" s="40"/>
      <c r="B304" s="40"/>
      <c r="C304" s="40"/>
    </row>
    <row r="305" customFormat="false" ht="15.75" hidden="false" customHeight="false" outlineLevel="0" collapsed="false">
      <c r="A305" s="40"/>
      <c r="B305" s="40"/>
      <c r="C305" s="40"/>
    </row>
    <row r="306" customFormat="false" ht="15.75" hidden="false" customHeight="false" outlineLevel="0" collapsed="false">
      <c r="A306" s="40"/>
      <c r="B306" s="40"/>
      <c r="C306" s="40"/>
    </row>
    <row r="307" customFormat="false" ht="15.75" hidden="false" customHeight="false" outlineLevel="0" collapsed="false">
      <c r="A307" s="40"/>
      <c r="B307" s="40"/>
      <c r="C307" s="40"/>
    </row>
    <row r="308" customFormat="false" ht="15.75" hidden="false" customHeight="false" outlineLevel="0" collapsed="false">
      <c r="A308" s="40"/>
      <c r="B308" s="40"/>
      <c r="C308" s="40"/>
    </row>
    <row r="309" customFormat="false" ht="15.75" hidden="false" customHeight="false" outlineLevel="0" collapsed="false">
      <c r="A309" s="40"/>
      <c r="B309" s="40"/>
      <c r="C309" s="40"/>
    </row>
    <row r="310" customFormat="false" ht="15.75" hidden="false" customHeight="false" outlineLevel="0" collapsed="false">
      <c r="A310" s="40"/>
      <c r="B310" s="40"/>
      <c r="C310" s="40"/>
    </row>
    <row r="311" customFormat="false" ht="15.75" hidden="false" customHeight="false" outlineLevel="0" collapsed="false">
      <c r="A311" s="40"/>
      <c r="B311" s="40"/>
      <c r="C311" s="40"/>
    </row>
    <row r="312" customFormat="false" ht="15.75" hidden="false" customHeight="false" outlineLevel="0" collapsed="false">
      <c r="A312" s="40"/>
      <c r="B312" s="40"/>
      <c r="C312" s="40"/>
    </row>
    <row r="313" customFormat="false" ht="15.75" hidden="false" customHeight="false" outlineLevel="0" collapsed="false">
      <c r="A313" s="40"/>
      <c r="B313" s="40"/>
      <c r="C313" s="40"/>
    </row>
    <row r="314" customFormat="false" ht="15.75" hidden="false" customHeight="false" outlineLevel="0" collapsed="false">
      <c r="A314" s="40"/>
      <c r="B314" s="40"/>
      <c r="C314" s="40"/>
    </row>
    <row r="315" customFormat="false" ht="15.75" hidden="false" customHeight="false" outlineLevel="0" collapsed="false">
      <c r="A315" s="40"/>
      <c r="B315" s="40"/>
      <c r="C315" s="40"/>
    </row>
    <row r="316" customFormat="false" ht="15.75" hidden="false" customHeight="false" outlineLevel="0" collapsed="false">
      <c r="A316" s="40"/>
      <c r="B316" s="40"/>
      <c r="C316" s="40"/>
    </row>
    <row r="317" customFormat="false" ht="15.75" hidden="false" customHeight="false" outlineLevel="0" collapsed="false">
      <c r="A317" s="40"/>
      <c r="B317" s="40"/>
      <c r="C317" s="40"/>
    </row>
    <row r="318" customFormat="false" ht="15.75" hidden="false" customHeight="false" outlineLevel="0" collapsed="false">
      <c r="A318" s="40"/>
      <c r="B318" s="40"/>
      <c r="C318" s="40"/>
    </row>
    <row r="319" customFormat="false" ht="15.75" hidden="false" customHeight="false" outlineLevel="0" collapsed="false">
      <c r="A319" s="40"/>
      <c r="B319" s="40"/>
      <c r="C319" s="40"/>
    </row>
    <row r="320" customFormat="false" ht="15.75" hidden="false" customHeight="false" outlineLevel="0" collapsed="false">
      <c r="A320" s="40"/>
      <c r="B320" s="40"/>
      <c r="C320" s="40"/>
    </row>
    <row r="321" customFormat="false" ht="15.75" hidden="false" customHeight="false" outlineLevel="0" collapsed="false">
      <c r="A321" s="40"/>
      <c r="B321" s="40"/>
      <c r="C321" s="40"/>
    </row>
    <row r="322" customFormat="false" ht="15.75" hidden="false" customHeight="false" outlineLevel="0" collapsed="false">
      <c r="A322" s="40"/>
      <c r="B322" s="40"/>
      <c r="C322" s="40"/>
    </row>
    <row r="323" customFormat="false" ht="15.75" hidden="false" customHeight="false" outlineLevel="0" collapsed="false">
      <c r="A323" s="40"/>
      <c r="B323" s="40"/>
      <c r="C323" s="40"/>
    </row>
    <row r="324" customFormat="false" ht="15.75" hidden="false" customHeight="false" outlineLevel="0" collapsed="false">
      <c r="A324" s="40"/>
      <c r="B324" s="40"/>
      <c r="C324" s="40"/>
    </row>
    <row r="325" customFormat="false" ht="15.75" hidden="false" customHeight="false" outlineLevel="0" collapsed="false">
      <c r="A325" s="40"/>
      <c r="B325" s="40"/>
      <c r="C325" s="40"/>
    </row>
    <row r="326" customFormat="false" ht="15.75" hidden="false" customHeight="false" outlineLevel="0" collapsed="false">
      <c r="A326" s="40"/>
      <c r="B326" s="40"/>
      <c r="C326" s="40"/>
    </row>
    <row r="327" customFormat="false" ht="15.75" hidden="false" customHeight="false" outlineLevel="0" collapsed="false">
      <c r="A327" s="40"/>
      <c r="B327" s="40"/>
      <c r="C327" s="40"/>
    </row>
    <row r="328" customFormat="false" ht="15.75" hidden="false" customHeight="false" outlineLevel="0" collapsed="false">
      <c r="A328" s="40"/>
      <c r="B328" s="40"/>
      <c r="C328" s="40"/>
    </row>
    <row r="329" customFormat="false" ht="15.75" hidden="false" customHeight="false" outlineLevel="0" collapsed="false">
      <c r="A329" s="40"/>
      <c r="B329" s="40"/>
      <c r="C329" s="40"/>
    </row>
    <row r="330" customFormat="false" ht="15.75" hidden="false" customHeight="false" outlineLevel="0" collapsed="false">
      <c r="A330" s="40"/>
      <c r="B330" s="40"/>
      <c r="C330" s="40"/>
    </row>
    <row r="331" customFormat="false" ht="15.75" hidden="false" customHeight="false" outlineLevel="0" collapsed="false">
      <c r="A331" s="40"/>
      <c r="B331" s="40"/>
      <c r="C331" s="40"/>
    </row>
    <row r="332" customFormat="false" ht="15.75" hidden="false" customHeight="false" outlineLevel="0" collapsed="false">
      <c r="A332" s="40"/>
      <c r="B332" s="40"/>
      <c r="C332" s="40"/>
    </row>
    <row r="333" customFormat="false" ht="15.75" hidden="false" customHeight="false" outlineLevel="0" collapsed="false">
      <c r="A333" s="40"/>
      <c r="B333" s="40"/>
      <c r="C333" s="40"/>
    </row>
    <row r="334" customFormat="false" ht="15.75" hidden="false" customHeight="false" outlineLevel="0" collapsed="false">
      <c r="A334" s="40"/>
      <c r="B334" s="40"/>
      <c r="C334" s="40"/>
    </row>
    <row r="335" customFormat="false" ht="15.75" hidden="false" customHeight="false" outlineLevel="0" collapsed="false">
      <c r="A335" s="40"/>
      <c r="B335" s="40"/>
      <c r="C335" s="40"/>
    </row>
    <row r="336" customFormat="false" ht="15.75" hidden="false" customHeight="false" outlineLevel="0" collapsed="false">
      <c r="A336" s="40"/>
      <c r="B336" s="40"/>
      <c r="C336" s="40"/>
    </row>
    <row r="337" customFormat="false" ht="15.75" hidden="false" customHeight="false" outlineLevel="0" collapsed="false">
      <c r="A337" s="40"/>
      <c r="B337" s="40"/>
      <c r="C337" s="40"/>
    </row>
    <row r="338" customFormat="false" ht="15.75" hidden="false" customHeight="false" outlineLevel="0" collapsed="false">
      <c r="A338" s="40"/>
      <c r="B338" s="40"/>
      <c r="C338" s="40"/>
    </row>
    <row r="339" customFormat="false" ht="15.75" hidden="false" customHeight="false" outlineLevel="0" collapsed="false">
      <c r="A339" s="40"/>
      <c r="B339" s="40"/>
      <c r="C339" s="40"/>
    </row>
    <row r="340" customFormat="false" ht="15.75" hidden="false" customHeight="false" outlineLevel="0" collapsed="false">
      <c r="A340" s="40"/>
      <c r="B340" s="40"/>
      <c r="C340" s="40"/>
    </row>
    <row r="341" customFormat="false" ht="15.75" hidden="false" customHeight="false" outlineLevel="0" collapsed="false">
      <c r="A341" s="40"/>
      <c r="B341" s="40"/>
      <c r="C341" s="40"/>
    </row>
    <row r="342" customFormat="false" ht="15.75" hidden="false" customHeight="false" outlineLevel="0" collapsed="false">
      <c r="A342" s="40"/>
      <c r="B342" s="40"/>
      <c r="C342" s="40"/>
    </row>
    <row r="343" customFormat="false" ht="15.75" hidden="false" customHeight="false" outlineLevel="0" collapsed="false">
      <c r="A343" s="40"/>
      <c r="B343" s="40"/>
      <c r="C343" s="40"/>
    </row>
    <row r="344" customFormat="false" ht="15.75" hidden="false" customHeight="false" outlineLevel="0" collapsed="false">
      <c r="A344" s="40"/>
      <c r="B344" s="40"/>
      <c r="C344" s="40"/>
    </row>
    <row r="345" customFormat="false" ht="15.75" hidden="false" customHeight="false" outlineLevel="0" collapsed="false">
      <c r="A345" s="40"/>
      <c r="B345" s="40"/>
      <c r="C345" s="40"/>
    </row>
    <row r="346" customFormat="false" ht="15.75" hidden="false" customHeight="false" outlineLevel="0" collapsed="false">
      <c r="A346" s="40"/>
      <c r="B346" s="40"/>
      <c r="C346" s="40"/>
    </row>
    <row r="347" customFormat="false" ht="15.75" hidden="false" customHeight="false" outlineLevel="0" collapsed="false">
      <c r="A347" s="40"/>
      <c r="B347" s="40"/>
      <c r="C347" s="40"/>
    </row>
    <row r="348" customFormat="false" ht="15.75" hidden="false" customHeight="false" outlineLevel="0" collapsed="false">
      <c r="A348" s="40"/>
      <c r="B348" s="40"/>
      <c r="C348" s="40"/>
    </row>
    <row r="349" customFormat="false" ht="15.75" hidden="false" customHeight="false" outlineLevel="0" collapsed="false">
      <c r="A349" s="40"/>
      <c r="B349" s="40"/>
      <c r="C349" s="40"/>
    </row>
    <row r="350" customFormat="false" ht="15.75" hidden="false" customHeight="false" outlineLevel="0" collapsed="false">
      <c r="A350" s="40"/>
      <c r="B350" s="40"/>
      <c r="C350" s="40"/>
    </row>
    <row r="351" customFormat="false" ht="15.75" hidden="false" customHeight="false" outlineLevel="0" collapsed="false">
      <c r="A351" s="40"/>
      <c r="B351" s="40"/>
      <c r="C351" s="40"/>
    </row>
    <row r="352" customFormat="false" ht="15.75" hidden="false" customHeight="false" outlineLevel="0" collapsed="false">
      <c r="A352" s="40"/>
      <c r="B352" s="40"/>
      <c r="C352" s="40"/>
    </row>
    <row r="353" customFormat="false" ht="15.75" hidden="false" customHeight="false" outlineLevel="0" collapsed="false">
      <c r="A353" s="40"/>
      <c r="B353" s="40"/>
      <c r="C353" s="40"/>
    </row>
    <row r="354" customFormat="false" ht="15.75" hidden="false" customHeight="false" outlineLevel="0" collapsed="false">
      <c r="A354" s="40"/>
      <c r="B354" s="40"/>
      <c r="C354" s="40"/>
    </row>
    <row r="355" customFormat="false" ht="15.75" hidden="false" customHeight="false" outlineLevel="0" collapsed="false">
      <c r="A355" s="40"/>
      <c r="B355" s="40"/>
      <c r="C355" s="40"/>
    </row>
    <row r="356" customFormat="false" ht="15.75" hidden="false" customHeight="false" outlineLevel="0" collapsed="false">
      <c r="A356" s="40"/>
      <c r="B356" s="40"/>
      <c r="C356" s="40"/>
    </row>
    <row r="357" customFormat="false" ht="15.75" hidden="false" customHeight="false" outlineLevel="0" collapsed="false">
      <c r="A357" s="40"/>
      <c r="B357" s="40"/>
      <c r="C357" s="40"/>
    </row>
    <row r="358" customFormat="false" ht="15.75" hidden="false" customHeight="false" outlineLevel="0" collapsed="false">
      <c r="A358" s="40"/>
      <c r="B358" s="40"/>
      <c r="C358" s="40"/>
    </row>
    <row r="359" customFormat="false" ht="15.75" hidden="false" customHeight="false" outlineLevel="0" collapsed="false">
      <c r="A359" s="40"/>
      <c r="B359" s="40"/>
      <c r="C359" s="40"/>
    </row>
    <row r="360" customFormat="false" ht="15.75" hidden="false" customHeight="false" outlineLevel="0" collapsed="false">
      <c r="A360" s="40"/>
      <c r="B360" s="40"/>
      <c r="C360" s="40"/>
    </row>
    <row r="361" customFormat="false" ht="15.75" hidden="false" customHeight="false" outlineLevel="0" collapsed="false">
      <c r="A361" s="40"/>
      <c r="B361" s="40"/>
      <c r="C361" s="40"/>
    </row>
    <row r="362" customFormat="false" ht="15.75" hidden="false" customHeight="false" outlineLevel="0" collapsed="false">
      <c r="A362" s="40"/>
      <c r="B362" s="40"/>
      <c r="C362" s="40"/>
    </row>
    <row r="363" customFormat="false" ht="15.75" hidden="false" customHeight="false" outlineLevel="0" collapsed="false">
      <c r="A363" s="40"/>
      <c r="B363" s="40"/>
      <c r="C363" s="40"/>
    </row>
    <row r="364" customFormat="false" ht="15.75" hidden="false" customHeight="false" outlineLevel="0" collapsed="false">
      <c r="A364" s="40"/>
      <c r="B364" s="40"/>
      <c r="C364" s="40"/>
    </row>
    <row r="365" customFormat="false" ht="15.75" hidden="false" customHeight="false" outlineLevel="0" collapsed="false">
      <c r="A365" s="40"/>
      <c r="B365" s="40"/>
      <c r="C365" s="40"/>
    </row>
    <row r="366" customFormat="false" ht="15.75" hidden="false" customHeight="false" outlineLevel="0" collapsed="false">
      <c r="A366" s="40"/>
      <c r="B366" s="40"/>
      <c r="C366" s="40"/>
    </row>
    <row r="367" customFormat="false" ht="15.75" hidden="false" customHeight="false" outlineLevel="0" collapsed="false">
      <c r="A367" s="40"/>
      <c r="B367" s="40"/>
      <c r="C367" s="40"/>
    </row>
    <row r="368" customFormat="false" ht="15.75" hidden="false" customHeight="false" outlineLevel="0" collapsed="false">
      <c r="A368" s="40"/>
      <c r="B368" s="40"/>
      <c r="C368" s="40"/>
    </row>
    <row r="369" customFormat="false" ht="15.75" hidden="false" customHeight="false" outlineLevel="0" collapsed="false">
      <c r="A369" s="40"/>
      <c r="B369" s="40"/>
      <c r="C369" s="40"/>
    </row>
    <row r="370" customFormat="false" ht="15.75" hidden="false" customHeight="false" outlineLevel="0" collapsed="false">
      <c r="A370" s="40"/>
      <c r="B370" s="40"/>
      <c r="C370" s="40"/>
    </row>
    <row r="371" customFormat="false" ht="15.75" hidden="false" customHeight="false" outlineLevel="0" collapsed="false">
      <c r="A371" s="40"/>
      <c r="B371" s="40"/>
      <c r="C371" s="40"/>
    </row>
    <row r="372" customFormat="false" ht="15.75" hidden="false" customHeight="false" outlineLevel="0" collapsed="false">
      <c r="A372" s="40"/>
      <c r="B372" s="40"/>
      <c r="C372" s="40"/>
    </row>
    <row r="373" customFormat="false" ht="15.75" hidden="false" customHeight="false" outlineLevel="0" collapsed="false">
      <c r="A373" s="40"/>
      <c r="B373" s="40"/>
      <c r="C373" s="40"/>
    </row>
    <row r="374" customFormat="false" ht="15.75" hidden="false" customHeight="false" outlineLevel="0" collapsed="false">
      <c r="A374" s="40"/>
      <c r="B374" s="40"/>
      <c r="C374" s="40"/>
    </row>
    <row r="375" customFormat="false" ht="15.75" hidden="false" customHeight="false" outlineLevel="0" collapsed="false">
      <c r="A375" s="40"/>
      <c r="B375" s="40"/>
      <c r="C375" s="40"/>
    </row>
    <row r="376" customFormat="false" ht="15.75" hidden="false" customHeight="false" outlineLevel="0" collapsed="false">
      <c r="A376" s="40"/>
      <c r="B376" s="40"/>
      <c r="C376" s="40"/>
    </row>
    <row r="377" customFormat="false" ht="15.75" hidden="false" customHeight="false" outlineLevel="0" collapsed="false">
      <c r="A377" s="40"/>
      <c r="B377" s="40"/>
      <c r="C377" s="40"/>
    </row>
    <row r="378" customFormat="false" ht="15.75" hidden="false" customHeight="false" outlineLevel="0" collapsed="false">
      <c r="A378" s="40"/>
      <c r="B378" s="40"/>
      <c r="C378" s="40"/>
    </row>
    <row r="379" customFormat="false" ht="15.75" hidden="false" customHeight="false" outlineLevel="0" collapsed="false">
      <c r="A379" s="40"/>
      <c r="B379" s="40"/>
      <c r="C379" s="40"/>
    </row>
    <row r="380" customFormat="false" ht="15.75" hidden="false" customHeight="false" outlineLevel="0" collapsed="false">
      <c r="A380" s="40"/>
      <c r="B380" s="40"/>
      <c r="C380" s="40"/>
    </row>
    <row r="381" customFormat="false" ht="15.75" hidden="false" customHeight="false" outlineLevel="0" collapsed="false">
      <c r="A381" s="40"/>
      <c r="B381" s="40"/>
      <c r="C381" s="40"/>
    </row>
    <row r="382" customFormat="false" ht="15.75" hidden="false" customHeight="false" outlineLevel="0" collapsed="false">
      <c r="A382" s="40"/>
      <c r="B382" s="40"/>
      <c r="C382" s="40"/>
    </row>
    <row r="383" customFormat="false" ht="15.75" hidden="false" customHeight="false" outlineLevel="0" collapsed="false">
      <c r="A383" s="40"/>
      <c r="B383" s="40"/>
      <c r="C383" s="40"/>
    </row>
    <row r="384" customFormat="false" ht="15.75" hidden="false" customHeight="false" outlineLevel="0" collapsed="false">
      <c r="A384" s="40"/>
      <c r="B384" s="40"/>
      <c r="C384" s="40"/>
    </row>
    <row r="385" customFormat="false" ht="15.75" hidden="false" customHeight="false" outlineLevel="0" collapsed="false">
      <c r="A385" s="40"/>
      <c r="B385" s="40"/>
      <c r="C385" s="40"/>
    </row>
    <row r="386" customFormat="false" ht="15.75" hidden="false" customHeight="false" outlineLevel="0" collapsed="false">
      <c r="A386" s="40"/>
      <c r="B386" s="40"/>
      <c r="C386" s="40"/>
    </row>
    <row r="387" customFormat="false" ht="15.75" hidden="false" customHeight="false" outlineLevel="0" collapsed="false">
      <c r="A387" s="40"/>
      <c r="B387" s="40"/>
      <c r="C387" s="40"/>
    </row>
    <row r="388" customFormat="false" ht="15.75" hidden="false" customHeight="false" outlineLevel="0" collapsed="false">
      <c r="A388" s="40"/>
      <c r="B388" s="40"/>
      <c r="C388" s="40"/>
    </row>
    <row r="389" customFormat="false" ht="15.75" hidden="false" customHeight="false" outlineLevel="0" collapsed="false">
      <c r="A389" s="40"/>
      <c r="B389" s="40"/>
      <c r="C389" s="40"/>
    </row>
    <row r="390" customFormat="false" ht="15.75" hidden="false" customHeight="false" outlineLevel="0" collapsed="false">
      <c r="A390" s="40"/>
      <c r="B390" s="40"/>
      <c r="C390" s="40"/>
    </row>
    <row r="391" customFormat="false" ht="15.75" hidden="false" customHeight="false" outlineLevel="0" collapsed="false">
      <c r="A391" s="40"/>
      <c r="B391" s="40"/>
      <c r="C391" s="40"/>
    </row>
    <row r="392" customFormat="false" ht="15.75" hidden="false" customHeight="false" outlineLevel="0" collapsed="false">
      <c r="A392" s="40"/>
      <c r="B392" s="40"/>
      <c r="C392" s="40"/>
    </row>
    <row r="393" customFormat="false" ht="15.75" hidden="false" customHeight="false" outlineLevel="0" collapsed="false">
      <c r="A393" s="40"/>
      <c r="B393" s="40"/>
      <c r="C393" s="40"/>
    </row>
    <row r="394" customFormat="false" ht="15.75" hidden="false" customHeight="false" outlineLevel="0" collapsed="false">
      <c r="A394" s="40"/>
      <c r="B394" s="40"/>
      <c r="C394" s="40"/>
    </row>
    <row r="395" customFormat="false" ht="15.75" hidden="false" customHeight="false" outlineLevel="0" collapsed="false">
      <c r="A395" s="40"/>
      <c r="B395" s="40"/>
      <c r="C395" s="40"/>
    </row>
    <row r="396" customFormat="false" ht="15.75" hidden="false" customHeight="false" outlineLevel="0" collapsed="false">
      <c r="A396" s="40"/>
      <c r="B396" s="40"/>
      <c r="C396" s="40"/>
    </row>
    <row r="397" customFormat="false" ht="15.75" hidden="false" customHeight="false" outlineLevel="0" collapsed="false">
      <c r="A397" s="40"/>
      <c r="B397" s="40"/>
      <c r="C397" s="40"/>
    </row>
    <row r="398" customFormat="false" ht="15.75" hidden="false" customHeight="false" outlineLevel="0" collapsed="false">
      <c r="A398" s="40"/>
      <c r="B398" s="40"/>
      <c r="C398" s="40"/>
    </row>
    <row r="399" customFormat="false" ht="15.75" hidden="false" customHeight="false" outlineLevel="0" collapsed="false">
      <c r="A399" s="40"/>
      <c r="B399" s="40"/>
      <c r="C399" s="40"/>
    </row>
    <row r="400" customFormat="false" ht="15.75" hidden="false" customHeight="false" outlineLevel="0" collapsed="false">
      <c r="A400" s="40"/>
      <c r="B400" s="40"/>
      <c r="C400" s="40"/>
    </row>
    <row r="401" customFormat="false" ht="15.75" hidden="false" customHeight="false" outlineLevel="0" collapsed="false">
      <c r="A401" s="40"/>
      <c r="B401" s="40"/>
      <c r="C401" s="40"/>
    </row>
    <row r="402" customFormat="false" ht="15.75" hidden="false" customHeight="false" outlineLevel="0" collapsed="false">
      <c r="A402" s="40"/>
      <c r="B402" s="40"/>
      <c r="C402" s="40"/>
    </row>
    <row r="403" customFormat="false" ht="15.75" hidden="false" customHeight="false" outlineLevel="0" collapsed="false">
      <c r="A403" s="40"/>
      <c r="B403" s="40"/>
      <c r="C403" s="40"/>
    </row>
    <row r="404" customFormat="false" ht="15.75" hidden="false" customHeight="false" outlineLevel="0" collapsed="false">
      <c r="A404" s="40"/>
      <c r="B404" s="40"/>
      <c r="C404" s="40"/>
    </row>
    <row r="405" customFormat="false" ht="15.75" hidden="false" customHeight="false" outlineLevel="0" collapsed="false">
      <c r="A405" s="40"/>
      <c r="B405" s="40"/>
      <c r="C405" s="40"/>
    </row>
    <row r="406" customFormat="false" ht="15.75" hidden="false" customHeight="false" outlineLevel="0" collapsed="false">
      <c r="A406" s="40"/>
      <c r="B406" s="40"/>
      <c r="C406" s="40"/>
    </row>
    <row r="407" customFormat="false" ht="15.75" hidden="false" customHeight="false" outlineLevel="0" collapsed="false">
      <c r="A407" s="40"/>
      <c r="B407" s="40"/>
      <c r="C407" s="40"/>
    </row>
    <row r="408" customFormat="false" ht="15.75" hidden="false" customHeight="false" outlineLevel="0" collapsed="false">
      <c r="A408" s="40"/>
      <c r="B408" s="40"/>
      <c r="C408" s="40"/>
    </row>
    <row r="409" customFormat="false" ht="15.75" hidden="false" customHeight="false" outlineLevel="0" collapsed="false">
      <c r="A409" s="40"/>
      <c r="B409" s="40"/>
      <c r="C409" s="40"/>
    </row>
    <row r="410" customFormat="false" ht="15.75" hidden="false" customHeight="false" outlineLevel="0" collapsed="false">
      <c r="A410" s="40"/>
      <c r="B410" s="40"/>
      <c r="C410" s="40"/>
    </row>
    <row r="411" customFormat="false" ht="15.75" hidden="false" customHeight="false" outlineLevel="0" collapsed="false">
      <c r="A411" s="40"/>
      <c r="B411" s="40"/>
      <c r="C411" s="40"/>
    </row>
    <row r="412" customFormat="false" ht="15.75" hidden="false" customHeight="false" outlineLevel="0" collapsed="false">
      <c r="A412" s="40"/>
      <c r="B412" s="40"/>
      <c r="C412" s="40"/>
    </row>
    <row r="413" customFormat="false" ht="15.75" hidden="false" customHeight="false" outlineLevel="0" collapsed="false">
      <c r="A413" s="40"/>
      <c r="B413" s="40"/>
      <c r="C413" s="40"/>
    </row>
    <row r="414" customFormat="false" ht="15.75" hidden="false" customHeight="false" outlineLevel="0" collapsed="false">
      <c r="A414" s="40"/>
      <c r="B414" s="40"/>
      <c r="C414" s="40"/>
    </row>
    <row r="415" customFormat="false" ht="15.75" hidden="false" customHeight="false" outlineLevel="0" collapsed="false">
      <c r="A415" s="40"/>
      <c r="B415" s="40"/>
      <c r="C415" s="40"/>
    </row>
    <row r="416" customFormat="false" ht="15.75" hidden="false" customHeight="false" outlineLevel="0" collapsed="false">
      <c r="A416" s="40"/>
      <c r="B416" s="40"/>
      <c r="C416" s="40"/>
    </row>
    <row r="417" customFormat="false" ht="15.75" hidden="false" customHeight="false" outlineLevel="0" collapsed="false">
      <c r="A417" s="40"/>
      <c r="B417" s="40"/>
      <c r="C417" s="40"/>
    </row>
    <row r="418" customFormat="false" ht="15.75" hidden="false" customHeight="false" outlineLevel="0" collapsed="false">
      <c r="A418" s="40"/>
      <c r="B418" s="40"/>
      <c r="C418" s="40"/>
    </row>
    <row r="419" customFormat="false" ht="15.75" hidden="false" customHeight="false" outlineLevel="0" collapsed="false">
      <c r="A419" s="40"/>
      <c r="B419" s="40"/>
      <c r="C419" s="40"/>
    </row>
    <row r="420" customFormat="false" ht="15.75" hidden="false" customHeight="false" outlineLevel="0" collapsed="false">
      <c r="A420" s="40"/>
      <c r="B420" s="40"/>
      <c r="C420" s="40"/>
    </row>
    <row r="421" customFormat="false" ht="15.75" hidden="false" customHeight="false" outlineLevel="0" collapsed="false">
      <c r="A421" s="40"/>
      <c r="B421" s="40"/>
      <c r="C421" s="40"/>
    </row>
    <row r="422" customFormat="false" ht="15.75" hidden="false" customHeight="false" outlineLevel="0" collapsed="false">
      <c r="A422" s="40"/>
      <c r="B422" s="40"/>
      <c r="C422" s="40"/>
    </row>
    <row r="423" customFormat="false" ht="15.75" hidden="false" customHeight="false" outlineLevel="0" collapsed="false">
      <c r="A423" s="40"/>
      <c r="B423" s="40"/>
      <c r="C423" s="40"/>
    </row>
    <row r="424" customFormat="false" ht="15.75" hidden="false" customHeight="false" outlineLevel="0" collapsed="false">
      <c r="A424" s="40"/>
      <c r="B424" s="40"/>
      <c r="C424" s="40"/>
    </row>
    <row r="425" customFormat="false" ht="15.75" hidden="false" customHeight="false" outlineLevel="0" collapsed="false">
      <c r="A425" s="40"/>
      <c r="B425" s="40"/>
      <c r="C425" s="40"/>
    </row>
    <row r="426" customFormat="false" ht="15.75" hidden="false" customHeight="false" outlineLevel="0" collapsed="false">
      <c r="A426" s="40"/>
      <c r="B426" s="40"/>
      <c r="C426" s="40"/>
    </row>
    <row r="427" customFormat="false" ht="15.75" hidden="false" customHeight="false" outlineLevel="0" collapsed="false">
      <c r="A427" s="40"/>
      <c r="B427" s="40"/>
      <c r="C427" s="40"/>
    </row>
    <row r="428" customFormat="false" ht="15.75" hidden="false" customHeight="false" outlineLevel="0" collapsed="false">
      <c r="A428" s="40"/>
      <c r="B428" s="40"/>
      <c r="C428" s="40"/>
    </row>
    <row r="429" customFormat="false" ht="15.75" hidden="false" customHeight="false" outlineLevel="0" collapsed="false">
      <c r="A429" s="40"/>
      <c r="B429" s="40"/>
      <c r="C429" s="40"/>
    </row>
    <row r="430" customFormat="false" ht="15.75" hidden="false" customHeight="false" outlineLevel="0" collapsed="false">
      <c r="A430" s="40"/>
      <c r="B430" s="40"/>
      <c r="C430" s="40"/>
    </row>
    <row r="431" customFormat="false" ht="15.75" hidden="false" customHeight="false" outlineLevel="0" collapsed="false">
      <c r="A431" s="40"/>
      <c r="B431" s="40"/>
      <c r="C431" s="40"/>
    </row>
    <row r="432" customFormat="false" ht="15.75" hidden="false" customHeight="false" outlineLevel="0" collapsed="false">
      <c r="A432" s="40"/>
      <c r="B432" s="40"/>
      <c r="C432" s="40"/>
    </row>
    <row r="433" customFormat="false" ht="15.75" hidden="false" customHeight="false" outlineLevel="0" collapsed="false">
      <c r="A433" s="40"/>
      <c r="B433" s="40"/>
      <c r="C433" s="40"/>
    </row>
    <row r="434" customFormat="false" ht="15.75" hidden="false" customHeight="false" outlineLevel="0" collapsed="false">
      <c r="A434" s="40"/>
      <c r="B434" s="40"/>
      <c r="C434" s="40"/>
    </row>
    <row r="435" customFormat="false" ht="15.75" hidden="false" customHeight="false" outlineLevel="0" collapsed="false">
      <c r="A435" s="40"/>
      <c r="B435" s="40"/>
      <c r="C435" s="40"/>
    </row>
    <row r="436" customFormat="false" ht="15.75" hidden="false" customHeight="false" outlineLevel="0" collapsed="false">
      <c r="A436" s="40"/>
      <c r="B436" s="40"/>
      <c r="C436" s="40"/>
    </row>
    <row r="437" customFormat="false" ht="15.75" hidden="false" customHeight="false" outlineLevel="0" collapsed="false">
      <c r="A437" s="40"/>
      <c r="B437" s="40"/>
      <c r="C437" s="40"/>
    </row>
    <row r="438" customFormat="false" ht="15.75" hidden="false" customHeight="false" outlineLevel="0" collapsed="false">
      <c r="A438" s="40"/>
      <c r="B438" s="40"/>
      <c r="C438" s="40"/>
    </row>
    <row r="439" customFormat="false" ht="15.75" hidden="false" customHeight="false" outlineLevel="0" collapsed="false">
      <c r="A439" s="40"/>
      <c r="B439" s="40"/>
      <c r="C439" s="40"/>
    </row>
    <row r="440" customFormat="false" ht="15.75" hidden="false" customHeight="false" outlineLevel="0" collapsed="false">
      <c r="A440" s="40"/>
      <c r="B440" s="40"/>
      <c r="C440" s="40"/>
    </row>
    <row r="441" customFormat="false" ht="15.75" hidden="false" customHeight="false" outlineLevel="0" collapsed="false">
      <c r="A441" s="40"/>
      <c r="B441" s="40"/>
      <c r="C441" s="40"/>
    </row>
    <row r="442" customFormat="false" ht="15.75" hidden="false" customHeight="false" outlineLevel="0" collapsed="false">
      <c r="A442" s="40"/>
      <c r="B442" s="40"/>
      <c r="C442" s="40"/>
    </row>
    <row r="443" customFormat="false" ht="15.75" hidden="false" customHeight="false" outlineLevel="0" collapsed="false">
      <c r="A443" s="40"/>
      <c r="B443" s="40"/>
      <c r="C443" s="40"/>
    </row>
    <row r="444" customFormat="false" ht="15.75" hidden="false" customHeight="false" outlineLevel="0" collapsed="false">
      <c r="A444" s="40"/>
      <c r="B444" s="40"/>
      <c r="C444" s="40"/>
    </row>
    <row r="445" customFormat="false" ht="15.75" hidden="false" customHeight="false" outlineLevel="0" collapsed="false">
      <c r="A445" s="40"/>
      <c r="B445" s="40"/>
      <c r="C445" s="40"/>
    </row>
    <row r="446" customFormat="false" ht="15.75" hidden="false" customHeight="false" outlineLevel="0" collapsed="false">
      <c r="A446" s="40"/>
      <c r="B446" s="40"/>
      <c r="C446" s="40"/>
    </row>
    <row r="447" customFormat="false" ht="15.75" hidden="false" customHeight="false" outlineLevel="0" collapsed="false">
      <c r="A447" s="40"/>
      <c r="B447" s="40"/>
      <c r="C447" s="40"/>
    </row>
    <row r="448" customFormat="false" ht="15.75" hidden="false" customHeight="false" outlineLevel="0" collapsed="false">
      <c r="A448" s="40"/>
      <c r="B448" s="40"/>
      <c r="C448" s="40"/>
    </row>
    <row r="449" customFormat="false" ht="15.75" hidden="false" customHeight="false" outlineLevel="0" collapsed="false">
      <c r="A449" s="40"/>
      <c r="B449" s="40"/>
      <c r="C449" s="40"/>
    </row>
    <row r="450" customFormat="false" ht="15.75" hidden="false" customHeight="false" outlineLevel="0" collapsed="false">
      <c r="A450" s="40"/>
      <c r="B450" s="40"/>
      <c r="C450" s="40"/>
    </row>
    <row r="451" customFormat="false" ht="15.75" hidden="false" customHeight="false" outlineLevel="0" collapsed="false">
      <c r="A451" s="40"/>
      <c r="B451" s="40"/>
      <c r="C451" s="40"/>
    </row>
    <row r="452" customFormat="false" ht="15.75" hidden="false" customHeight="false" outlineLevel="0" collapsed="false">
      <c r="A452" s="40"/>
      <c r="B452" s="40"/>
      <c r="C452" s="40"/>
    </row>
    <row r="453" customFormat="false" ht="15.75" hidden="false" customHeight="false" outlineLevel="0" collapsed="false">
      <c r="A453" s="40"/>
      <c r="B453" s="40"/>
      <c r="C453" s="40"/>
    </row>
    <row r="454" customFormat="false" ht="15.75" hidden="false" customHeight="false" outlineLevel="0" collapsed="false">
      <c r="A454" s="40"/>
      <c r="B454" s="40"/>
      <c r="C454" s="40"/>
    </row>
    <row r="455" customFormat="false" ht="15.75" hidden="false" customHeight="false" outlineLevel="0" collapsed="false">
      <c r="A455" s="40"/>
      <c r="B455" s="40"/>
      <c r="C455" s="40"/>
    </row>
    <row r="456" customFormat="false" ht="15.75" hidden="false" customHeight="false" outlineLevel="0" collapsed="false">
      <c r="A456" s="40"/>
      <c r="B456" s="40"/>
      <c r="C456" s="40"/>
    </row>
    <row r="457" customFormat="false" ht="15.75" hidden="false" customHeight="false" outlineLevel="0" collapsed="false">
      <c r="A457" s="40"/>
      <c r="B457" s="40"/>
      <c r="C457" s="40"/>
    </row>
    <row r="458" customFormat="false" ht="15.75" hidden="false" customHeight="false" outlineLevel="0" collapsed="false">
      <c r="A458" s="40"/>
      <c r="B458" s="40"/>
      <c r="C458" s="40"/>
    </row>
    <row r="459" customFormat="false" ht="15.75" hidden="false" customHeight="false" outlineLevel="0" collapsed="false">
      <c r="A459" s="40"/>
      <c r="B459" s="40"/>
      <c r="C459" s="40"/>
    </row>
    <row r="460" customFormat="false" ht="15.75" hidden="false" customHeight="false" outlineLevel="0" collapsed="false">
      <c r="A460" s="40"/>
      <c r="B460" s="40"/>
      <c r="C460" s="40"/>
    </row>
    <row r="461" customFormat="false" ht="15.75" hidden="false" customHeight="false" outlineLevel="0" collapsed="false">
      <c r="A461" s="40"/>
      <c r="B461" s="40"/>
      <c r="C461" s="40"/>
    </row>
    <row r="462" customFormat="false" ht="15.75" hidden="false" customHeight="false" outlineLevel="0" collapsed="false">
      <c r="A462" s="40"/>
      <c r="B462" s="40"/>
      <c r="C462" s="40"/>
    </row>
    <row r="463" customFormat="false" ht="15.75" hidden="false" customHeight="false" outlineLevel="0" collapsed="false">
      <c r="A463" s="40"/>
      <c r="B463" s="40"/>
      <c r="C463" s="40"/>
    </row>
    <row r="464" customFormat="false" ht="15.75" hidden="false" customHeight="false" outlineLevel="0" collapsed="false">
      <c r="A464" s="40"/>
      <c r="B464" s="40"/>
      <c r="C464" s="40"/>
    </row>
    <row r="465" customFormat="false" ht="15.75" hidden="false" customHeight="false" outlineLevel="0" collapsed="false">
      <c r="A465" s="40"/>
      <c r="B465" s="40"/>
      <c r="C465" s="40"/>
    </row>
    <row r="466" customFormat="false" ht="15.75" hidden="false" customHeight="false" outlineLevel="0" collapsed="false">
      <c r="A466" s="40"/>
      <c r="B466" s="40"/>
      <c r="C466" s="40"/>
    </row>
    <row r="467" customFormat="false" ht="15.75" hidden="false" customHeight="false" outlineLevel="0" collapsed="false">
      <c r="A467" s="40"/>
      <c r="B467" s="40"/>
      <c r="C467" s="40"/>
    </row>
    <row r="468" customFormat="false" ht="15.75" hidden="false" customHeight="false" outlineLevel="0" collapsed="false">
      <c r="A468" s="40"/>
      <c r="B468" s="40"/>
      <c r="C468" s="40"/>
    </row>
    <row r="469" customFormat="false" ht="15.75" hidden="false" customHeight="false" outlineLevel="0" collapsed="false">
      <c r="A469" s="40"/>
      <c r="B469" s="40"/>
      <c r="C469" s="40"/>
    </row>
    <row r="470" customFormat="false" ht="15.75" hidden="false" customHeight="false" outlineLevel="0" collapsed="false">
      <c r="A470" s="40"/>
      <c r="B470" s="40"/>
      <c r="C470" s="40"/>
    </row>
    <row r="471" customFormat="false" ht="15.75" hidden="false" customHeight="false" outlineLevel="0" collapsed="false">
      <c r="A471" s="40"/>
      <c r="B471" s="40"/>
      <c r="C471" s="40"/>
    </row>
    <row r="472" customFormat="false" ht="15.75" hidden="false" customHeight="false" outlineLevel="0" collapsed="false">
      <c r="A472" s="40"/>
      <c r="B472" s="40"/>
      <c r="C472" s="40"/>
    </row>
    <row r="473" customFormat="false" ht="15.75" hidden="false" customHeight="false" outlineLevel="0" collapsed="false">
      <c r="A473" s="40"/>
      <c r="B473" s="40"/>
      <c r="C473" s="40"/>
    </row>
    <row r="474" customFormat="false" ht="15.75" hidden="false" customHeight="false" outlineLevel="0" collapsed="false">
      <c r="A474" s="40"/>
      <c r="B474" s="40"/>
      <c r="C474" s="40"/>
    </row>
    <row r="475" customFormat="false" ht="15.75" hidden="false" customHeight="false" outlineLevel="0" collapsed="false">
      <c r="A475" s="40"/>
      <c r="B475" s="40"/>
      <c r="C475" s="40"/>
    </row>
    <row r="476" customFormat="false" ht="15.75" hidden="false" customHeight="false" outlineLevel="0" collapsed="false">
      <c r="A476" s="40"/>
      <c r="B476" s="40"/>
      <c r="C476" s="40"/>
    </row>
    <row r="477" customFormat="false" ht="15.75" hidden="false" customHeight="false" outlineLevel="0" collapsed="false">
      <c r="A477" s="40"/>
      <c r="B477" s="40"/>
      <c r="C477" s="40"/>
    </row>
    <row r="478" customFormat="false" ht="15.75" hidden="false" customHeight="false" outlineLevel="0" collapsed="false">
      <c r="A478" s="40"/>
      <c r="B478" s="40"/>
      <c r="C478" s="40"/>
    </row>
    <row r="479" customFormat="false" ht="15.75" hidden="false" customHeight="false" outlineLevel="0" collapsed="false">
      <c r="A479" s="40"/>
      <c r="B479" s="40"/>
      <c r="C479" s="40"/>
    </row>
    <row r="480" customFormat="false" ht="15.75" hidden="false" customHeight="false" outlineLevel="0" collapsed="false">
      <c r="A480" s="40"/>
      <c r="B480" s="40"/>
      <c r="C480" s="40"/>
    </row>
    <row r="481" customFormat="false" ht="15.75" hidden="false" customHeight="false" outlineLevel="0" collapsed="false">
      <c r="A481" s="40"/>
      <c r="B481" s="40"/>
      <c r="C481" s="40"/>
    </row>
    <row r="482" customFormat="false" ht="15.75" hidden="false" customHeight="false" outlineLevel="0" collapsed="false">
      <c r="A482" s="40"/>
      <c r="B482" s="40"/>
      <c r="C482" s="40"/>
    </row>
    <row r="483" customFormat="false" ht="15.75" hidden="false" customHeight="false" outlineLevel="0" collapsed="false">
      <c r="A483" s="40"/>
      <c r="B483" s="40"/>
      <c r="C483" s="40"/>
    </row>
    <row r="484" customFormat="false" ht="15.75" hidden="false" customHeight="false" outlineLevel="0" collapsed="false">
      <c r="A484" s="40"/>
      <c r="B484" s="40"/>
      <c r="C484" s="40"/>
    </row>
    <row r="485" customFormat="false" ht="15.75" hidden="false" customHeight="false" outlineLevel="0" collapsed="false">
      <c r="A485" s="40"/>
      <c r="B485" s="40"/>
      <c r="C485" s="40"/>
    </row>
    <row r="486" customFormat="false" ht="15.75" hidden="false" customHeight="false" outlineLevel="0" collapsed="false">
      <c r="A486" s="40"/>
      <c r="B486" s="40"/>
      <c r="C486" s="40"/>
    </row>
    <row r="487" customFormat="false" ht="15.75" hidden="false" customHeight="false" outlineLevel="0" collapsed="false">
      <c r="A487" s="40"/>
      <c r="B487" s="40"/>
      <c r="C487" s="40"/>
    </row>
    <row r="488" customFormat="false" ht="15.75" hidden="false" customHeight="false" outlineLevel="0" collapsed="false">
      <c r="A488" s="40"/>
      <c r="B488" s="40"/>
      <c r="C488" s="40"/>
    </row>
    <row r="489" customFormat="false" ht="15.75" hidden="false" customHeight="false" outlineLevel="0" collapsed="false">
      <c r="A489" s="40"/>
      <c r="B489" s="40"/>
      <c r="C489" s="40"/>
    </row>
    <row r="490" customFormat="false" ht="15.75" hidden="false" customHeight="false" outlineLevel="0" collapsed="false">
      <c r="A490" s="40"/>
      <c r="B490" s="40"/>
      <c r="C490" s="40"/>
    </row>
    <row r="491" customFormat="false" ht="15.75" hidden="false" customHeight="false" outlineLevel="0" collapsed="false">
      <c r="A491" s="40"/>
      <c r="B491" s="40"/>
      <c r="C491" s="40"/>
    </row>
    <row r="492" customFormat="false" ht="15.75" hidden="false" customHeight="false" outlineLevel="0" collapsed="false">
      <c r="A492" s="40"/>
      <c r="B492" s="40"/>
      <c r="C492" s="40"/>
    </row>
    <row r="493" customFormat="false" ht="15.75" hidden="false" customHeight="false" outlineLevel="0" collapsed="false">
      <c r="A493" s="40"/>
      <c r="B493" s="40"/>
      <c r="C493" s="40"/>
    </row>
    <row r="494" customFormat="false" ht="15.75" hidden="false" customHeight="false" outlineLevel="0" collapsed="false">
      <c r="A494" s="40"/>
      <c r="B494" s="40"/>
      <c r="C494" s="40"/>
    </row>
    <row r="495" customFormat="false" ht="15.75" hidden="false" customHeight="false" outlineLevel="0" collapsed="false">
      <c r="A495" s="40"/>
      <c r="B495" s="40"/>
      <c r="C495" s="40"/>
    </row>
    <row r="496" customFormat="false" ht="15.75" hidden="false" customHeight="false" outlineLevel="0" collapsed="false">
      <c r="A496" s="40"/>
      <c r="B496" s="40"/>
      <c r="C496" s="40"/>
    </row>
    <row r="497" customFormat="false" ht="15.75" hidden="false" customHeight="false" outlineLevel="0" collapsed="false">
      <c r="A497" s="40"/>
      <c r="B497" s="40"/>
      <c r="C497" s="40"/>
    </row>
    <row r="498" customFormat="false" ht="15.75" hidden="false" customHeight="false" outlineLevel="0" collapsed="false">
      <c r="A498" s="40"/>
      <c r="B498" s="40"/>
      <c r="C498" s="40"/>
    </row>
    <row r="499" customFormat="false" ht="15.75" hidden="false" customHeight="false" outlineLevel="0" collapsed="false">
      <c r="A499" s="40"/>
      <c r="B499" s="40"/>
      <c r="C499" s="40"/>
    </row>
    <row r="500" customFormat="false" ht="15.75" hidden="false" customHeight="false" outlineLevel="0" collapsed="false">
      <c r="A500" s="40"/>
      <c r="B500" s="40"/>
      <c r="C500" s="40"/>
    </row>
    <row r="501" customFormat="false" ht="15.75" hidden="false" customHeight="false" outlineLevel="0" collapsed="false">
      <c r="A501" s="40"/>
      <c r="B501" s="40"/>
      <c r="C501" s="40"/>
    </row>
    <row r="502" customFormat="false" ht="15.75" hidden="false" customHeight="false" outlineLevel="0" collapsed="false">
      <c r="A502" s="40"/>
      <c r="B502" s="40"/>
      <c r="C502" s="40"/>
    </row>
    <row r="503" customFormat="false" ht="15.75" hidden="false" customHeight="false" outlineLevel="0" collapsed="false">
      <c r="A503" s="40"/>
      <c r="B503" s="40"/>
      <c r="C503" s="40"/>
    </row>
    <row r="504" customFormat="false" ht="15.75" hidden="false" customHeight="false" outlineLevel="0" collapsed="false">
      <c r="A504" s="40"/>
      <c r="B504" s="40"/>
      <c r="C504" s="40"/>
    </row>
    <row r="505" customFormat="false" ht="15.75" hidden="false" customHeight="false" outlineLevel="0" collapsed="false">
      <c r="A505" s="40"/>
      <c r="B505" s="40"/>
      <c r="C505" s="40"/>
    </row>
    <row r="506" customFormat="false" ht="15.75" hidden="false" customHeight="false" outlineLevel="0" collapsed="false">
      <c r="A506" s="40"/>
      <c r="B506" s="40"/>
      <c r="C506" s="40"/>
    </row>
    <row r="507" customFormat="false" ht="15.75" hidden="false" customHeight="false" outlineLevel="0" collapsed="false">
      <c r="A507" s="40"/>
      <c r="B507" s="40"/>
      <c r="C507" s="40"/>
    </row>
    <row r="508" customFormat="false" ht="15.75" hidden="false" customHeight="false" outlineLevel="0" collapsed="false">
      <c r="A508" s="40"/>
      <c r="B508" s="40"/>
      <c r="C508" s="40"/>
    </row>
    <row r="509" customFormat="false" ht="15.75" hidden="false" customHeight="false" outlineLevel="0" collapsed="false">
      <c r="A509" s="40"/>
      <c r="B509" s="40"/>
      <c r="C509" s="40"/>
    </row>
    <row r="510" customFormat="false" ht="15.75" hidden="false" customHeight="false" outlineLevel="0" collapsed="false">
      <c r="A510" s="40"/>
      <c r="B510" s="40"/>
      <c r="C510" s="40"/>
    </row>
    <row r="511" customFormat="false" ht="15.75" hidden="false" customHeight="false" outlineLevel="0" collapsed="false">
      <c r="A511" s="40"/>
      <c r="B511" s="40"/>
      <c r="C511" s="40"/>
    </row>
    <row r="512" customFormat="false" ht="15.75" hidden="false" customHeight="false" outlineLevel="0" collapsed="false">
      <c r="A512" s="40"/>
      <c r="B512" s="40"/>
      <c r="C512" s="40"/>
    </row>
    <row r="513" customFormat="false" ht="15.75" hidden="false" customHeight="false" outlineLevel="0" collapsed="false">
      <c r="A513" s="40"/>
      <c r="B513" s="40"/>
      <c r="C513" s="40"/>
    </row>
    <row r="514" customFormat="false" ht="15.75" hidden="false" customHeight="false" outlineLevel="0" collapsed="false">
      <c r="A514" s="40"/>
      <c r="B514" s="40"/>
      <c r="C514" s="40"/>
    </row>
    <row r="515" customFormat="false" ht="15.75" hidden="false" customHeight="false" outlineLevel="0" collapsed="false">
      <c r="A515" s="40"/>
      <c r="B515" s="40"/>
      <c r="C515" s="40"/>
    </row>
    <row r="516" customFormat="false" ht="15.75" hidden="false" customHeight="false" outlineLevel="0" collapsed="false">
      <c r="A516" s="40"/>
      <c r="B516" s="40"/>
      <c r="C516" s="40"/>
    </row>
    <row r="517" customFormat="false" ht="15.75" hidden="false" customHeight="false" outlineLevel="0" collapsed="false">
      <c r="A517" s="40"/>
      <c r="B517" s="40"/>
      <c r="C517" s="40"/>
    </row>
    <row r="518" customFormat="false" ht="15.75" hidden="false" customHeight="false" outlineLevel="0" collapsed="false">
      <c r="A518" s="40"/>
      <c r="B518" s="40"/>
      <c r="C518" s="40"/>
    </row>
    <row r="519" customFormat="false" ht="15.75" hidden="false" customHeight="false" outlineLevel="0" collapsed="false">
      <c r="A519" s="40"/>
      <c r="B519" s="40"/>
      <c r="C519" s="40"/>
    </row>
    <row r="520" customFormat="false" ht="15.75" hidden="false" customHeight="false" outlineLevel="0" collapsed="false">
      <c r="A520" s="40"/>
      <c r="B520" s="40"/>
      <c r="C520" s="40"/>
    </row>
    <row r="521" customFormat="false" ht="15.75" hidden="false" customHeight="false" outlineLevel="0" collapsed="false">
      <c r="A521" s="40"/>
      <c r="B521" s="40"/>
      <c r="C521" s="40"/>
    </row>
    <row r="522" customFormat="false" ht="15.75" hidden="false" customHeight="false" outlineLevel="0" collapsed="false">
      <c r="A522" s="40"/>
      <c r="B522" s="40"/>
      <c r="C522" s="40"/>
    </row>
    <row r="523" customFormat="false" ht="15.75" hidden="false" customHeight="false" outlineLevel="0" collapsed="false">
      <c r="A523" s="40"/>
      <c r="B523" s="40"/>
      <c r="C523" s="40"/>
    </row>
    <row r="524" customFormat="false" ht="15.75" hidden="false" customHeight="false" outlineLevel="0" collapsed="false">
      <c r="A524" s="40"/>
      <c r="B524" s="40"/>
      <c r="C524" s="40"/>
    </row>
    <row r="525" customFormat="false" ht="15.75" hidden="false" customHeight="false" outlineLevel="0" collapsed="false">
      <c r="A525" s="40"/>
      <c r="B525" s="40"/>
      <c r="C525" s="40"/>
    </row>
    <row r="526" customFormat="false" ht="15.75" hidden="false" customHeight="false" outlineLevel="0" collapsed="false">
      <c r="A526" s="40"/>
      <c r="B526" s="40"/>
      <c r="C526" s="40"/>
    </row>
    <row r="527" customFormat="false" ht="15.75" hidden="false" customHeight="false" outlineLevel="0" collapsed="false">
      <c r="A527" s="40"/>
      <c r="B527" s="40"/>
      <c r="C527" s="40"/>
    </row>
    <row r="528" customFormat="false" ht="15.75" hidden="false" customHeight="false" outlineLevel="0" collapsed="false">
      <c r="A528" s="40"/>
      <c r="B528" s="40"/>
      <c r="C528" s="40"/>
    </row>
    <row r="529" customFormat="false" ht="15.75" hidden="false" customHeight="false" outlineLevel="0" collapsed="false">
      <c r="A529" s="40"/>
      <c r="B529" s="40"/>
      <c r="C529" s="40"/>
    </row>
    <row r="530" customFormat="false" ht="15.75" hidden="false" customHeight="false" outlineLevel="0" collapsed="false">
      <c r="A530" s="40"/>
      <c r="B530" s="40"/>
      <c r="C530" s="40"/>
    </row>
    <row r="531" customFormat="false" ht="15.75" hidden="false" customHeight="false" outlineLevel="0" collapsed="false">
      <c r="A531" s="40"/>
      <c r="B531" s="40"/>
      <c r="C531" s="40"/>
    </row>
    <row r="532" customFormat="false" ht="15.75" hidden="false" customHeight="false" outlineLevel="0" collapsed="false">
      <c r="A532" s="40"/>
      <c r="B532" s="40"/>
      <c r="C532" s="40"/>
    </row>
    <row r="533" customFormat="false" ht="15.75" hidden="false" customHeight="false" outlineLevel="0" collapsed="false">
      <c r="A533" s="40"/>
      <c r="B533" s="40"/>
      <c r="C533" s="40"/>
    </row>
    <row r="534" customFormat="false" ht="15.75" hidden="false" customHeight="false" outlineLevel="0" collapsed="false">
      <c r="A534" s="40"/>
      <c r="B534" s="40"/>
      <c r="C534" s="40"/>
    </row>
    <row r="535" customFormat="false" ht="15.75" hidden="false" customHeight="false" outlineLevel="0" collapsed="false">
      <c r="A535" s="40"/>
      <c r="B535" s="40"/>
      <c r="C535" s="40"/>
    </row>
    <row r="536" customFormat="false" ht="15.75" hidden="false" customHeight="false" outlineLevel="0" collapsed="false">
      <c r="A536" s="40"/>
      <c r="B536" s="40"/>
      <c r="C536" s="40"/>
    </row>
    <row r="537" customFormat="false" ht="15.75" hidden="false" customHeight="false" outlineLevel="0" collapsed="false">
      <c r="A537" s="40"/>
      <c r="B537" s="40"/>
      <c r="C537" s="40"/>
    </row>
    <row r="538" customFormat="false" ht="15.75" hidden="false" customHeight="false" outlineLevel="0" collapsed="false">
      <c r="A538" s="40"/>
      <c r="B538" s="40"/>
      <c r="C538" s="40"/>
    </row>
    <row r="539" customFormat="false" ht="15.75" hidden="false" customHeight="false" outlineLevel="0" collapsed="false">
      <c r="A539" s="40"/>
      <c r="B539" s="40"/>
      <c r="C539" s="40"/>
    </row>
    <row r="540" customFormat="false" ht="15.75" hidden="false" customHeight="false" outlineLevel="0" collapsed="false">
      <c r="A540" s="40"/>
      <c r="B540" s="40"/>
      <c r="C540" s="40"/>
    </row>
    <row r="541" customFormat="false" ht="15.75" hidden="false" customHeight="false" outlineLevel="0" collapsed="false">
      <c r="A541" s="40"/>
      <c r="B541" s="40"/>
      <c r="C541" s="40"/>
    </row>
    <row r="542" customFormat="false" ht="15.75" hidden="false" customHeight="false" outlineLevel="0" collapsed="false">
      <c r="A542" s="40"/>
      <c r="B542" s="40"/>
      <c r="C542" s="40"/>
    </row>
    <row r="543" customFormat="false" ht="15.75" hidden="false" customHeight="false" outlineLevel="0" collapsed="false">
      <c r="A543" s="40"/>
      <c r="B543" s="40"/>
      <c r="C543" s="40"/>
    </row>
    <row r="544" customFormat="false" ht="15.75" hidden="false" customHeight="false" outlineLevel="0" collapsed="false">
      <c r="A544" s="40"/>
      <c r="B544" s="40"/>
      <c r="C544" s="40"/>
    </row>
    <row r="545" customFormat="false" ht="15.75" hidden="false" customHeight="false" outlineLevel="0" collapsed="false">
      <c r="A545" s="40"/>
      <c r="B545" s="40"/>
      <c r="C545" s="40"/>
    </row>
    <row r="546" customFormat="false" ht="15.75" hidden="false" customHeight="false" outlineLevel="0" collapsed="false">
      <c r="A546" s="40"/>
      <c r="B546" s="40"/>
      <c r="C546" s="40"/>
    </row>
    <row r="547" customFormat="false" ht="15.75" hidden="false" customHeight="false" outlineLevel="0" collapsed="false">
      <c r="A547" s="40"/>
      <c r="B547" s="40"/>
      <c r="C547" s="40"/>
    </row>
    <row r="548" customFormat="false" ht="15.75" hidden="false" customHeight="false" outlineLevel="0" collapsed="false">
      <c r="A548" s="40"/>
      <c r="B548" s="40"/>
      <c r="C548" s="40"/>
    </row>
    <row r="549" customFormat="false" ht="15.75" hidden="false" customHeight="false" outlineLevel="0" collapsed="false">
      <c r="A549" s="40"/>
      <c r="B549" s="40"/>
      <c r="C549" s="40"/>
    </row>
    <row r="550" customFormat="false" ht="15.75" hidden="false" customHeight="false" outlineLevel="0" collapsed="false">
      <c r="A550" s="40"/>
      <c r="B550" s="40"/>
      <c r="C550" s="40"/>
    </row>
    <row r="551" customFormat="false" ht="15.75" hidden="false" customHeight="false" outlineLevel="0" collapsed="false">
      <c r="A551" s="40"/>
      <c r="B551" s="40"/>
      <c r="C551" s="40"/>
    </row>
    <row r="552" customFormat="false" ht="15.75" hidden="false" customHeight="false" outlineLevel="0" collapsed="false">
      <c r="A552" s="40"/>
      <c r="B552" s="40"/>
      <c r="C552" s="40"/>
    </row>
    <row r="553" customFormat="false" ht="15.75" hidden="false" customHeight="false" outlineLevel="0" collapsed="false">
      <c r="A553" s="40"/>
      <c r="B553" s="40"/>
      <c r="C553" s="40"/>
    </row>
    <row r="554" customFormat="false" ht="15.75" hidden="false" customHeight="false" outlineLevel="0" collapsed="false">
      <c r="A554" s="40"/>
      <c r="B554" s="40"/>
      <c r="C554" s="40"/>
    </row>
    <row r="555" customFormat="false" ht="15.75" hidden="false" customHeight="false" outlineLevel="0" collapsed="false">
      <c r="A555" s="40"/>
      <c r="B555" s="40"/>
      <c r="C555" s="40"/>
    </row>
    <row r="556" customFormat="false" ht="15.75" hidden="false" customHeight="false" outlineLevel="0" collapsed="false">
      <c r="A556" s="40"/>
      <c r="B556" s="40"/>
      <c r="C556" s="40"/>
    </row>
    <row r="557" customFormat="false" ht="15.75" hidden="false" customHeight="false" outlineLevel="0" collapsed="false">
      <c r="A557" s="40"/>
      <c r="B557" s="40"/>
      <c r="C557" s="40"/>
    </row>
    <row r="558" customFormat="false" ht="15.75" hidden="false" customHeight="false" outlineLevel="0" collapsed="false">
      <c r="A558" s="40"/>
      <c r="B558" s="40"/>
      <c r="C558" s="40"/>
    </row>
    <row r="559" customFormat="false" ht="15.75" hidden="false" customHeight="false" outlineLevel="0" collapsed="false">
      <c r="A559" s="40"/>
      <c r="B559" s="40"/>
      <c r="C559" s="40"/>
    </row>
    <row r="560" customFormat="false" ht="15.75" hidden="false" customHeight="false" outlineLevel="0" collapsed="false">
      <c r="A560" s="40"/>
      <c r="B560" s="40"/>
      <c r="C560" s="40"/>
    </row>
    <row r="561" customFormat="false" ht="15.75" hidden="false" customHeight="false" outlineLevel="0" collapsed="false">
      <c r="A561" s="40"/>
      <c r="B561" s="40"/>
      <c r="C561" s="40"/>
    </row>
    <row r="562" customFormat="false" ht="15.75" hidden="false" customHeight="false" outlineLevel="0" collapsed="false">
      <c r="A562" s="40"/>
      <c r="B562" s="40"/>
      <c r="C562" s="40"/>
    </row>
    <row r="563" customFormat="false" ht="15.75" hidden="false" customHeight="false" outlineLevel="0" collapsed="false">
      <c r="A563" s="40"/>
      <c r="B563" s="40"/>
      <c r="C563" s="40"/>
    </row>
    <row r="564" customFormat="false" ht="15.75" hidden="false" customHeight="false" outlineLevel="0" collapsed="false">
      <c r="A564" s="40"/>
      <c r="B564" s="40"/>
      <c r="C564" s="40"/>
    </row>
    <row r="565" customFormat="false" ht="15.75" hidden="false" customHeight="false" outlineLevel="0" collapsed="false">
      <c r="A565" s="40"/>
      <c r="B565" s="40"/>
      <c r="C565" s="40"/>
    </row>
    <row r="566" customFormat="false" ht="15.75" hidden="false" customHeight="false" outlineLevel="0" collapsed="false">
      <c r="A566" s="40"/>
      <c r="B566" s="40"/>
      <c r="C566" s="40"/>
    </row>
    <row r="567" customFormat="false" ht="15.75" hidden="false" customHeight="false" outlineLevel="0" collapsed="false">
      <c r="A567" s="40"/>
      <c r="B567" s="40"/>
      <c r="C567" s="40"/>
    </row>
    <row r="568" customFormat="false" ht="15.75" hidden="false" customHeight="false" outlineLevel="0" collapsed="false">
      <c r="A568" s="40"/>
      <c r="B568" s="40"/>
      <c r="C568" s="40"/>
    </row>
    <row r="569" customFormat="false" ht="15.75" hidden="false" customHeight="false" outlineLevel="0" collapsed="false">
      <c r="A569" s="40"/>
      <c r="B569" s="40"/>
      <c r="C569" s="40"/>
    </row>
    <row r="570" customFormat="false" ht="15.75" hidden="false" customHeight="false" outlineLevel="0" collapsed="false">
      <c r="A570" s="40"/>
      <c r="B570" s="40"/>
      <c r="C570" s="40"/>
    </row>
    <row r="571" customFormat="false" ht="15.75" hidden="false" customHeight="false" outlineLevel="0" collapsed="false">
      <c r="A571" s="40"/>
      <c r="B571" s="40"/>
      <c r="C571" s="40"/>
    </row>
    <row r="572" customFormat="false" ht="15.75" hidden="false" customHeight="false" outlineLevel="0" collapsed="false">
      <c r="A572" s="40"/>
      <c r="B572" s="40"/>
      <c r="C572" s="40"/>
    </row>
    <row r="573" customFormat="false" ht="15.75" hidden="false" customHeight="false" outlineLevel="0" collapsed="false">
      <c r="A573" s="40"/>
      <c r="B573" s="40"/>
      <c r="C573" s="40"/>
    </row>
    <row r="574" customFormat="false" ht="15.75" hidden="false" customHeight="false" outlineLevel="0" collapsed="false">
      <c r="A574" s="40"/>
      <c r="B574" s="40"/>
      <c r="C574" s="40"/>
    </row>
    <row r="575" customFormat="false" ht="15.75" hidden="false" customHeight="false" outlineLevel="0" collapsed="false">
      <c r="A575" s="40"/>
      <c r="B575" s="40"/>
      <c r="C575" s="40"/>
    </row>
    <row r="576" customFormat="false" ht="15.75" hidden="false" customHeight="false" outlineLevel="0" collapsed="false">
      <c r="A576" s="40"/>
      <c r="B576" s="40"/>
      <c r="C576" s="40"/>
    </row>
    <row r="577" customFormat="false" ht="15.75" hidden="false" customHeight="false" outlineLevel="0" collapsed="false">
      <c r="A577" s="40"/>
      <c r="B577" s="40"/>
      <c r="C577" s="40"/>
    </row>
    <row r="578" customFormat="false" ht="15.75" hidden="false" customHeight="false" outlineLevel="0" collapsed="false">
      <c r="A578" s="40"/>
      <c r="B578" s="40"/>
      <c r="C578" s="40"/>
    </row>
    <row r="579" customFormat="false" ht="15.75" hidden="false" customHeight="false" outlineLevel="0" collapsed="false">
      <c r="A579" s="40"/>
      <c r="B579" s="40"/>
      <c r="C579" s="40"/>
    </row>
    <row r="580" customFormat="false" ht="15.75" hidden="false" customHeight="false" outlineLevel="0" collapsed="false">
      <c r="A580" s="40"/>
      <c r="B580" s="40"/>
      <c r="C580" s="40"/>
    </row>
    <row r="581" customFormat="false" ht="15.75" hidden="false" customHeight="false" outlineLevel="0" collapsed="false">
      <c r="A581" s="40"/>
      <c r="B581" s="40"/>
      <c r="C581" s="40"/>
    </row>
    <row r="582" customFormat="false" ht="15.75" hidden="false" customHeight="false" outlineLevel="0" collapsed="false">
      <c r="A582" s="40"/>
      <c r="B582" s="40"/>
      <c r="C582" s="40"/>
    </row>
    <row r="583" customFormat="false" ht="15.75" hidden="false" customHeight="false" outlineLevel="0" collapsed="false">
      <c r="A583" s="40"/>
      <c r="B583" s="40"/>
      <c r="C583" s="40"/>
    </row>
    <row r="584" customFormat="false" ht="15.75" hidden="false" customHeight="false" outlineLevel="0" collapsed="false">
      <c r="A584" s="40"/>
      <c r="B584" s="40"/>
      <c r="C584" s="40"/>
    </row>
    <row r="585" customFormat="false" ht="15.75" hidden="false" customHeight="false" outlineLevel="0" collapsed="false">
      <c r="A585" s="40"/>
      <c r="B585" s="40"/>
      <c r="C585" s="40"/>
    </row>
    <row r="586" customFormat="false" ht="15.75" hidden="false" customHeight="false" outlineLevel="0" collapsed="false">
      <c r="A586" s="40"/>
      <c r="B586" s="40"/>
      <c r="C586" s="40"/>
    </row>
    <row r="587" customFormat="false" ht="15.75" hidden="false" customHeight="false" outlineLevel="0" collapsed="false">
      <c r="A587" s="40"/>
      <c r="B587" s="40"/>
      <c r="C587" s="40"/>
    </row>
    <row r="588" customFormat="false" ht="15.75" hidden="false" customHeight="false" outlineLevel="0" collapsed="false">
      <c r="A588" s="40"/>
      <c r="B588" s="40"/>
      <c r="C588" s="40"/>
    </row>
    <row r="589" customFormat="false" ht="15.75" hidden="false" customHeight="false" outlineLevel="0" collapsed="false">
      <c r="A589" s="40"/>
      <c r="B589" s="40"/>
      <c r="C589" s="40"/>
    </row>
    <row r="590" customFormat="false" ht="15.75" hidden="false" customHeight="false" outlineLevel="0" collapsed="false">
      <c r="A590" s="40"/>
      <c r="B590" s="40"/>
      <c r="C590" s="40"/>
    </row>
    <row r="591" customFormat="false" ht="15.75" hidden="false" customHeight="false" outlineLevel="0" collapsed="false">
      <c r="A591" s="40"/>
      <c r="B591" s="40"/>
      <c r="C591" s="40"/>
    </row>
    <row r="592" customFormat="false" ht="15.75" hidden="false" customHeight="false" outlineLevel="0" collapsed="false">
      <c r="A592" s="40"/>
      <c r="B592" s="40"/>
      <c r="C592" s="40"/>
    </row>
    <row r="593" customFormat="false" ht="15.75" hidden="false" customHeight="false" outlineLevel="0" collapsed="false">
      <c r="A593" s="40"/>
      <c r="B593" s="40"/>
      <c r="C593" s="40"/>
    </row>
    <row r="594" customFormat="false" ht="15.75" hidden="false" customHeight="false" outlineLevel="0" collapsed="false">
      <c r="A594" s="40"/>
      <c r="B594" s="40"/>
      <c r="C594" s="40"/>
    </row>
    <row r="595" customFormat="false" ht="15.75" hidden="false" customHeight="false" outlineLevel="0" collapsed="false">
      <c r="A595" s="40"/>
      <c r="B595" s="40"/>
      <c r="C595" s="40"/>
    </row>
    <row r="596" customFormat="false" ht="15.75" hidden="false" customHeight="false" outlineLevel="0" collapsed="false">
      <c r="A596" s="40"/>
      <c r="B596" s="40"/>
      <c r="C596" s="40"/>
    </row>
    <row r="597" customFormat="false" ht="15.75" hidden="false" customHeight="false" outlineLevel="0" collapsed="false">
      <c r="A597" s="40"/>
      <c r="B597" s="40"/>
      <c r="C597" s="40"/>
    </row>
    <row r="598" customFormat="false" ht="15.75" hidden="false" customHeight="false" outlineLevel="0" collapsed="false">
      <c r="A598" s="40"/>
      <c r="B598" s="40"/>
      <c r="C598" s="40"/>
    </row>
    <row r="599" customFormat="false" ht="15.75" hidden="false" customHeight="false" outlineLevel="0" collapsed="false">
      <c r="A599" s="40"/>
      <c r="B599" s="40"/>
      <c r="C599" s="40"/>
    </row>
    <row r="600" customFormat="false" ht="15.75" hidden="false" customHeight="false" outlineLevel="0" collapsed="false">
      <c r="A600" s="40"/>
      <c r="B600" s="40"/>
      <c r="C600" s="40"/>
    </row>
    <row r="601" customFormat="false" ht="15.75" hidden="false" customHeight="false" outlineLevel="0" collapsed="false">
      <c r="A601" s="40"/>
      <c r="B601" s="40"/>
      <c r="C601" s="40"/>
    </row>
    <row r="602" customFormat="false" ht="15.75" hidden="false" customHeight="false" outlineLevel="0" collapsed="false">
      <c r="A602" s="40"/>
      <c r="B602" s="40"/>
      <c r="C602" s="40"/>
    </row>
    <row r="603" customFormat="false" ht="15.75" hidden="false" customHeight="false" outlineLevel="0" collapsed="false">
      <c r="A603" s="40"/>
      <c r="B603" s="40"/>
      <c r="C603" s="40"/>
    </row>
    <row r="604" customFormat="false" ht="15.75" hidden="false" customHeight="false" outlineLevel="0" collapsed="false">
      <c r="A604" s="40"/>
      <c r="B604" s="40"/>
      <c r="C604" s="40"/>
    </row>
    <row r="605" customFormat="false" ht="15.75" hidden="false" customHeight="false" outlineLevel="0" collapsed="false">
      <c r="A605" s="40"/>
      <c r="B605" s="40"/>
      <c r="C605" s="40"/>
    </row>
    <row r="606" customFormat="false" ht="15.75" hidden="false" customHeight="false" outlineLevel="0" collapsed="false">
      <c r="A606" s="40"/>
      <c r="B606" s="40"/>
      <c r="C606" s="40"/>
    </row>
    <row r="607" customFormat="false" ht="15.75" hidden="false" customHeight="false" outlineLevel="0" collapsed="false">
      <c r="A607" s="40"/>
      <c r="B607" s="40"/>
      <c r="C607" s="40"/>
    </row>
    <row r="608" customFormat="false" ht="15.75" hidden="false" customHeight="false" outlineLevel="0" collapsed="false">
      <c r="A608" s="40"/>
      <c r="B608" s="40"/>
      <c r="C608" s="40"/>
    </row>
    <row r="609" customFormat="false" ht="15.75" hidden="false" customHeight="false" outlineLevel="0" collapsed="false">
      <c r="A609" s="40"/>
      <c r="B609" s="40"/>
      <c r="C609" s="40"/>
    </row>
    <row r="610" customFormat="false" ht="15.75" hidden="false" customHeight="false" outlineLevel="0" collapsed="false">
      <c r="A610" s="40"/>
      <c r="B610" s="40"/>
      <c r="C610" s="40"/>
    </row>
    <row r="611" customFormat="false" ht="15.75" hidden="false" customHeight="false" outlineLevel="0" collapsed="false">
      <c r="A611" s="40"/>
      <c r="B611" s="40"/>
      <c r="C611" s="40"/>
    </row>
    <row r="612" customFormat="false" ht="15.75" hidden="false" customHeight="false" outlineLevel="0" collapsed="false">
      <c r="A612" s="40"/>
      <c r="B612" s="40"/>
      <c r="C612" s="40"/>
    </row>
    <row r="613" customFormat="false" ht="15.75" hidden="false" customHeight="false" outlineLevel="0" collapsed="false">
      <c r="A613" s="40"/>
      <c r="B613" s="40"/>
      <c r="C613" s="40"/>
    </row>
    <row r="614" customFormat="false" ht="15.75" hidden="false" customHeight="false" outlineLevel="0" collapsed="false">
      <c r="A614" s="40"/>
      <c r="B614" s="40"/>
      <c r="C614" s="40"/>
    </row>
    <row r="615" customFormat="false" ht="15.75" hidden="false" customHeight="false" outlineLevel="0" collapsed="false">
      <c r="A615" s="40"/>
      <c r="B615" s="40"/>
      <c r="C615" s="40"/>
    </row>
    <row r="616" customFormat="false" ht="15.75" hidden="false" customHeight="false" outlineLevel="0" collapsed="false">
      <c r="A616" s="40"/>
      <c r="B616" s="40"/>
      <c r="C616" s="40"/>
    </row>
    <row r="617" customFormat="false" ht="15.75" hidden="false" customHeight="false" outlineLevel="0" collapsed="false">
      <c r="A617" s="40"/>
      <c r="B617" s="40"/>
      <c r="C617" s="40"/>
    </row>
    <row r="618" customFormat="false" ht="15.75" hidden="false" customHeight="false" outlineLevel="0" collapsed="false">
      <c r="A618" s="40"/>
      <c r="B618" s="40"/>
      <c r="C618" s="40"/>
    </row>
    <row r="619" customFormat="false" ht="15.75" hidden="false" customHeight="false" outlineLevel="0" collapsed="false">
      <c r="A619" s="40"/>
      <c r="B619" s="40"/>
      <c r="C619" s="40"/>
    </row>
    <row r="620" customFormat="false" ht="15.75" hidden="false" customHeight="false" outlineLevel="0" collapsed="false">
      <c r="A620" s="40"/>
      <c r="B620" s="40"/>
      <c r="C620" s="40"/>
    </row>
    <row r="621" customFormat="false" ht="15.75" hidden="false" customHeight="false" outlineLevel="0" collapsed="false">
      <c r="A621" s="40"/>
      <c r="B621" s="40"/>
      <c r="C621" s="40"/>
    </row>
    <row r="622" customFormat="false" ht="15.75" hidden="false" customHeight="false" outlineLevel="0" collapsed="false">
      <c r="A622" s="40"/>
      <c r="B622" s="40"/>
      <c r="C622" s="40"/>
    </row>
    <row r="623" customFormat="false" ht="15.75" hidden="false" customHeight="false" outlineLevel="0" collapsed="false">
      <c r="A623" s="40"/>
      <c r="B623" s="40"/>
      <c r="C623" s="40"/>
    </row>
    <row r="624" customFormat="false" ht="15.75" hidden="false" customHeight="false" outlineLevel="0" collapsed="false">
      <c r="A624" s="40"/>
      <c r="B624" s="40"/>
      <c r="C624" s="40"/>
    </row>
    <row r="625" customFormat="false" ht="15.75" hidden="false" customHeight="false" outlineLevel="0" collapsed="false">
      <c r="A625" s="40"/>
      <c r="B625" s="40"/>
      <c r="C625" s="40"/>
    </row>
    <row r="626" customFormat="false" ht="15.75" hidden="false" customHeight="false" outlineLevel="0" collapsed="false">
      <c r="A626" s="40"/>
      <c r="B626" s="40"/>
      <c r="C626" s="40"/>
    </row>
    <row r="627" customFormat="false" ht="15.75" hidden="false" customHeight="false" outlineLevel="0" collapsed="false">
      <c r="A627" s="40"/>
      <c r="B627" s="40"/>
      <c r="C627" s="40"/>
    </row>
    <row r="628" customFormat="false" ht="15.75" hidden="false" customHeight="false" outlineLevel="0" collapsed="false">
      <c r="A628" s="40"/>
      <c r="B628" s="40"/>
      <c r="C628" s="40"/>
    </row>
    <row r="629" customFormat="false" ht="15.75" hidden="false" customHeight="false" outlineLevel="0" collapsed="false">
      <c r="A629" s="40"/>
      <c r="B629" s="40"/>
      <c r="C629" s="40"/>
    </row>
    <row r="630" customFormat="false" ht="15.75" hidden="false" customHeight="false" outlineLevel="0" collapsed="false">
      <c r="A630" s="40"/>
      <c r="B630" s="40"/>
      <c r="C630" s="40"/>
    </row>
    <row r="631" customFormat="false" ht="15.75" hidden="false" customHeight="false" outlineLevel="0" collapsed="false">
      <c r="A631" s="40"/>
      <c r="B631" s="40"/>
      <c r="C631" s="40"/>
    </row>
    <row r="632" customFormat="false" ht="15.75" hidden="false" customHeight="false" outlineLevel="0" collapsed="false">
      <c r="A632" s="40"/>
      <c r="B632" s="40"/>
      <c r="C632" s="40"/>
    </row>
    <row r="633" customFormat="false" ht="15.75" hidden="false" customHeight="false" outlineLevel="0" collapsed="false">
      <c r="A633" s="40"/>
      <c r="B633" s="40"/>
      <c r="C633" s="40"/>
    </row>
    <row r="634" customFormat="false" ht="15.75" hidden="false" customHeight="false" outlineLevel="0" collapsed="false">
      <c r="A634" s="40"/>
      <c r="B634" s="40"/>
      <c r="C634" s="40"/>
    </row>
    <row r="635" customFormat="false" ht="15.75" hidden="false" customHeight="false" outlineLevel="0" collapsed="false">
      <c r="A635" s="40"/>
      <c r="B635" s="40"/>
      <c r="C635" s="40"/>
    </row>
    <row r="636" customFormat="false" ht="15.75" hidden="false" customHeight="false" outlineLevel="0" collapsed="false">
      <c r="A636" s="40"/>
      <c r="B636" s="40"/>
      <c r="C636" s="40"/>
    </row>
    <row r="637" customFormat="false" ht="15.75" hidden="false" customHeight="false" outlineLevel="0" collapsed="false">
      <c r="A637" s="40"/>
      <c r="B637" s="40"/>
      <c r="C637" s="40"/>
    </row>
    <row r="638" customFormat="false" ht="15.75" hidden="false" customHeight="false" outlineLevel="0" collapsed="false">
      <c r="A638" s="40"/>
      <c r="B638" s="40"/>
      <c r="C638" s="40"/>
    </row>
    <row r="639" customFormat="false" ht="15.75" hidden="false" customHeight="false" outlineLevel="0" collapsed="false">
      <c r="A639" s="40"/>
      <c r="B639" s="40"/>
      <c r="C639" s="40"/>
    </row>
    <row r="640" customFormat="false" ht="15.75" hidden="false" customHeight="false" outlineLevel="0" collapsed="false">
      <c r="A640" s="40"/>
      <c r="B640" s="40"/>
      <c r="C640" s="40"/>
    </row>
    <row r="641" customFormat="false" ht="15.75" hidden="false" customHeight="false" outlineLevel="0" collapsed="false">
      <c r="A641" s="40"/>
      <c r="B641" s="40"/>
      <c r="C641" s="40"/>
    </row>
    <row r="642" customFormat="false" ht="15.75" hidden="false" customHeight="false" outlineLevel="0" collapsed="false">
      <c r="A642" s="40"/>
      <c r="B642" s="40"/>
      <c r="C642" s="40"/>
    </row>
    <row r="643" customFormat="false" ht="15.75" hidden="false" customHeight="false" outlineLevel="0" collapsed="false">
      <c r="A643" s="40"/>
      <c r="B643" s="40"/>
      <c r="C643" s="40"/>
    </row>
    <row r="644" customFormat="false" ht="15.75" hidden="false" customHeight="false" outlineLevel="0" collapsed="false">
      <c r="A644" s="40"/>
      <c r="B644" s="40"/>
      <c r="C644" s="40"/>
    </row>
    <row r="645" customFormat="false" ht="15.75" hidden="false" customHeight="false" outlineLevel="0" collapsed="false">
      <c r="A645" s="40"/>
      <c r="B645" s="40"/>
      <c r="C645" s="40"/>
    </row>
    <row r="646" customFormat="false" ht="15.75" hidden="false" customHeight="false" outlineLevel="0" collapsed="false">
      <c r="A646" s="40"/>
      <c r="B646" s="40"/>
      <c r="C646" s="40"/>
    </row>
    <row r="647" customFormat="false" ht="15.75" hidden="false" customHeight="false" outlineLevel="0" collapsed="false">
      <c r="A647" s="40"/>
      <c r="B647" s="40"/>
      <c r="C647" s="40"/>
    </row>
    <row r="648" customFormat="false" ht="15.75" hidden="false" customHeight="false" outlineLevel="0" collapsed="false">
      <c r="A648" s="40"/>
      <c r="B648" s="40"/>
      <c r="C648" s="40"/>
    </row>
    <row r="649" customFormat="false" ht="15.75" hidden="false" customHeight="false" outlineLevel="0" collapsed="false">
      <c r="A649" s="40"/>
      <c r="B649" s="40"/>
      <c r="C649" s="40"/>
    </row>
    <row r="650" customFormat="false" ht="15.75" hidden="false" customHeight="false" outlineLevel="0" collapsed="false">
      <c r="A650" s="40"/>
      <c r="B650" s="40"/>
      <c r="C650" s="40"/>
    </row>
    <row r="651" customFormat="false" ht="15.75" hidden="false" customHeight="false" outlineLevel="0" collapsed="false">
      <c r="A651" s="40"/>
      <c r="B651" s="40"/>
      <c r="C651" s="40"/>
    </row>
    <row r="652" customFormat="false" ht="15.75" hidden="false" customHeight="false" outlineLevel="0" collapsed="false">
      <c r="A652" s="40"/>
      <c r="B652" s="40"/>
      <c r="C652" s="40"/>
    </row>
    <row r="653" customFormat="false" ht="15.75" hidden="false" customHeight="false" outlineLevel="0" collapsed="false">
      <c r="A653" s="40"/>
      <c r="B653" s="40"/>
      <c r="C653" s="40"/>
    </row>
    <row r="654" customFormat="false" ht="15.75" hidden="false" customHeight="false" outlineLevel="0" collapsed="false">
      <c r="A654" s="40"/>
      <c r="B654" s="40"/>
      <c r="C654" s="40"/>
    </row>
    <row r="655" customFormat="false" ht="15.75" hidden="false" customHeight="false" outlineLevel="0" collapsed="false">
      <c r="A655" s="40"/>
      <c r="B655" s="40"/>
      <c r="C655" s="40"/>
    </row>
    <row r="656" customFormat="false" ht="15.75" hidden="false" customHeight="false" outlineLevel="0" collapsed="false">
      <c r="A656" s="40"/>
      <c r="B656" s="40"/>
      <c r="C656" s="40"/>
    </row>
    <row r="657" customFormat="false" ht="15.75" hidden="false" customHeight="false" outlineLevel="0" collapsed="false">
      <c r="A657" s="40"/>
      <c r="B657" s="40"/>
      <c r="C657" s="40"/>
    </row>
    <row r="658" customFormat="false" ht="15.75" hidden="false" customHeight="false" outlineLevel="0" collapsed="false">
      <c r="A658" s="40"/>
      <c r="B658" s="40"/>
      <c r="C658" s="40"/>
    </row>
    <row r="659" customFormat="false" ht="15.75" hidden="false" customHeight="false" outlineLevel="0" collapsed="false">
      <c r="A659" s="40"/>
      <c r="B659" s="40"/>
      <c r="C659" s="40"/>
    </row>
    <row r="660" customFormat="false" ht="15.75" hidden="false" customHeight="false" outlineLevel="0" collapsed="false">
      <c r="A660" s="40"/>
      <c r="B660" s="40"/>
      <c r="C660" s="40"/>
    </row>
    <row r="661" customFormat="false" ht="15.75" hidden="false" customHeight="false" outlineLevel="0" collapsed="false">
      <c r="A661" s="40"/>
      <c r="B661" s="40"/>
      <c r="C661" s="40"/>
    </row>
    <row r="662" customFormat="false" ht="15.75" hidden="false" customHeight="false" outlineLevel="0" collapsed="false">
      <c r="A662" s="40"/>
      <c r="B662" s="40"/>
      <c r="C662" s="40"/>
    </row>
    <row r="663" customFormat="false" ht="15.75" hidden="false" customHeight="false" outlineLevel="0" collapsed="false">
      <c r="A663" s="40"/>
      <c r="B663" s="40"/>
      <c r="C663" s="40"/>
    </row>
    <row r="664" customFormat="false" ht="15.75" hidden="false" customHeight="false" outlineLevel="0" collapsed="false">
      <c r="A664" s="40"/>
      <c r="B664" s="40"/>
      <c r="C664" s="40"/>
    </row>
    <row r="665" customFormat="false" ht="15.75" hidden="false" customHeight="false" outlineLevel="0" collapsed="false">
      <c r="A665" s="40"/>
      <c r="B665" s="40"/>
      <c r="C665" s="40"/>
    </row>
    <row r="666" customFormat="false" ht="15.75" hidden="false" customHeight="false" outlineLevel="0" collapsed="false">
      <c r="A666" s="40"/>
      <c r="B666" s="40"/>
      <c r="C666" s="40"/>
    </row>
    <row r="667" customFormat="false" ht="15.75" hidden="false" customHeight="false" outlineLevel="0" collapsed="false">
      <c r="A667" s="40"/>
      <c r="B667" s="40"/>
      <c r="C667" s="40"/>
    </row>
    <row r="668" customFormat="false" ht="15.75" hidden="false" customHeight="false" outlineLevel="0" collapsed="false">
      <c r="A668" s="40"/>
      <c r="B668" s="40"/>
      <c r="C668" s="40"/>
    </row>
    <row r="669" customFormat="false" ht="15.75" hidden="false" customHeight="false" outlineLevel="0" collapsed="false">
      <c r="A669" s="40"/>
      <c r="B669" s="40"/>
      <c r="C669" s="40"/>
    </row>
    <row r="670" customFormat="false" ht="15.75" hidden="false" customHeight="false" outlineLevel="0" collapsed="false">
      <c r="A670" s="40"/>
      <c r="B670" s="40"/>
      <c r="C670" s="40"/>
    </row>
    <row r="671" customFormat="false" ht="15.75" hidden="false" customHeight="false" outlineLevel="0" collapsed="false">
      <c r="A671" s="40"/>
      <c r="B671" s="40"/>
      <c r="C671" s="40"/>
    </row>
    <row r="672" customFormat="false" ht="15.75" hidden="false" customHeight="false" outlineLevel="0" collapsed="false">
      <c r="A672" s="40"/>
      <c r="B672" s="40"/>
      <c r="C672" s="40"/>
    </row>
    <row r="673" customFormat="false" ht="15.75" hidden="false" customHeight="false" outlineLevel="0" collapsed="false">
      <c r="A673" s="40"/>
      <c r="B673" s="40"/>
      <c r="C673" s="40"/>
    </row>
    <row r="674" customFormat="false" ht="15.75" hidden="false" customHeight="false" outlineLevel="0" collapsed="false">
      <c r="A674" s="40"/>
      <c r="B674" s="40"/>
      <c r="C674" s="40"/>
    </row>
    <row r="675" customFormat="false" ht="15.75" hidden="false" customHeight="false" outlineLevel="0" collapsed="false">
      <c r="A675" s="40"/>
      <c r="B675" s="40"/>
      <c r="C675" s="40"/>
    </row>
    <row r="676" customFormat="false" ht="15.75" hidden="false" customHeight="false" outlineLevel="0" collapsed="false">
      <c r="A676" s="40"/>
      <c r="B676" s="40"/>
      <c r="C676" s="40"/>
    </row>
    <row r="677" customFormat="false" ht="15.75" hidden="false" customHeight="false" outlineLevel="0" collapsed="false">
      <c r="A677" s="40"/>
      <c r="B677" s="40"/>
      <c r="C677" s="40"/>
    </row>
    <row r="678" customFormat="false" ht="15.75" hidden="false" customHeight="false" outlineLevel="0" collapsed="false">
      <c r="A678" s="40"/>
      <c r="B678" s="40"/>
      <c r="C678" s="40"/>
    </row>
    <row r="679" customFormat="false" ht="15.75" hidden="false" customHeight="false" outlineLevel="0" collapsed="false">
      <c r="A679" s="40"/>
      <c r="B679" s="40"/>
      <c r="C679" s="40"/>
    </row>
    <row r="680" customFormat="false" ht="15.75" hidden="false" customHeight="false" outlineLevel="0" collapsed="false">
      <c r="A680" s="40"/>
      <c r="B680" s="40"/>
      <c r="C680" s="40"/>
    </row>
    <row r="681" customFormat="false" ht="15.75" hidden="false" customHeight="false" outlineLevel="0" collapsed="false">
      <c r="A681" s="40"/>
      <c r="B681" s="40"/>
      <c r="C681" s="40"/>
    </row>
    <row r="682" customFormat="false" ht="15.75" hidden="false" customHeight="false" outlineLevel="0" collapsed="false">
      <c r="A682" s="40"/>
      <c r="B682" s="40"/>
      <c r="C682" s="40"/>
    </row>
    <row r="683" customFormat="false" ht="15.75" hidden="false" customHeight="false" outlineLevel="0" collapsed="false">
      <c r="A683" s="40"/>
      <c r="B683" s="40"/>
      <c r="C683" s="40"/>
    </row>
    <row r="684" customFormat="false" ht="15.75" hidden="false" customHeight="false" outlineLevel="0" collapsed="false">
      <c r="A684" s="40"/>
      <c r="B684" s="40"/>
      <c r="C684" s="40"/>
    </row>
    <row r="685" customFormat="false" ht="15.75" hidden="false" customHeight="false" outlineLevel="0" collapsed="false">
      <c r="A685" s="40"/>
      <c r="B685" s="40"/>
      <c r="C685" s="40"/>
    </row>
    <row r="686" customFormat="false" ht="15.75" hidden="false" customHeight="false" outlineLevel="0" collapsed="false">
      <c r="A686" s="40"/>
      <c r="B686" s="40"/>
      <c r="C686" s="40"/>
    </row>
    <row r="687" customFormat="false" ht="15.75" hidden="false" customHeight="false" outlineLevel="0" collapsed="false">
      <c r="A687" s="40"/>
      <c r="B687" s="40"/>
      <c r="C687" s="40"/>
    </row>
    <row r="688" customFormat="false" ht="15.75" hidden="false" customHeight="false" outlineLevel="0" collapsed="false">
      <c r="A688" s="40"/>
      <c r="B688" s="40"/>
      <c r="C688" s="40"/>
    </row>
    <row r="689" customFormat="false" ht="15.75" hidden="false" customHeight="false" outlineLevel="0" collapsed="false">
      <c r="A689" s="40"/>
      <c r="B689" s="40"/>
      <c r="C689" s="40"/>
    </row>
    <row r="690" customFormat="false" ht="15.75" hidden="false" customHeight="false" outlineLevel="0" collapsed="false">
      <c r="A690" s="40"/>
      <c r="B690" s="40"/>
      <c r="C690" s="40"/>
    </row>
    <row r="691" customFormat="false" ht="15.75" hidden="false" customHeight="false" outlineLevel="0" collapsed="false">
      <c r="A691" s="40"/>
      <c r="B691" s="40"/>
      <c r="C691" s="40"/>
    </row>
    <row r="692" customFormat="false" ht="15.75" hidden="false" customHeight="false" outlineLevel="0" collapsed="false">
      <c r="A692" s="40"/>
      <c r="B692" s="40"/>
      <c r="C692" s="40"/>
    </row>
    <row r="693" customFormat="false" ht="15.75" hidden="false" customHeight="false" outlineLevel="0" collapsed="false">
      <c r="A693" s="40"/>
      <c r="B693" s="40"/>
      <c r="C693" s="40"/>
    </row>
    <row r="694" customFormat="false" ht="15.75" hidden="false" customHeight="false" outlineLevel="0" collapsed="false">
      <c r="A694" s="40"/>
      <c r="B694" s="40"/>
      <c r="C694" s="40"/>
    </row>
    <row r="695" customFormat="false" ht="15.75" hidden="false" customHeight="false" outlineLevel="0" collapsed="false">
      <c r="A695" s="40"/>
      <c r="B695" s="40"/>
      <c r="C695" s="40"/>
    </row>
    <row r="696" customFormat="false" ht="15.75" hidden="false" customHeight="false" outlineLevel="0" collapsed="false">
      <c r="A696" s="40"/>
      <c r="B696" s="40"/>
      <c r="C696" s="40"/>
    </row>
    <row r="697" customFormat="false" ht="15.75" hidden="false" customHeight="false" outlineLevel="0" collapsed="false">
      <c r="A697" s="40"/>
      <c r="B697" s="40"/>
      <c r="C697" s="40"/>
    </row>
    <row r="698" customFormat="false" ht="15.75" hidden="false" customHeight="false" outlineLevel="0" collapsed="false">
      <c r="A698" s="40"/>
      <c r="B698" s="40"/>
      <c r="C698" s="40"/>
    </row>
    <row r="699" customFormat="false" ht="15.75" hidden="false" customHeight="false" outlineLevel="0" collapsed="false">
      <c r="A699" s="40"/>
      <c r="B699" s="40"/>
      <c r="C699" s="40"/>
    </row>
    <row r="700" customFormat="false" ht="15.75" hidden="false" customHeight="false" outlineLevel="0" collapsed="false">
      <c r="A700" s="40"/>
      <c r="B700" s="40"/>
      <c r="C700" s="40"/>
    </row>
    <row r="701" customFormat="false" ht="15.75" hidden="false" customHeight="false" outlineLevel="0" collapsed="false">
      <c r="A701" s="40"/>
      <c r="B701" s="40"/>
      <c r="C701" s="40"/>
    </row>
    <row r="702" customFormat="false" ht="15.75" hidden="false" customHeight="false" outlineLevel="0" collapsed="false">
      <c r="A702" s="40"/>
      <c r="B702" s="40"/>
      <c r="C702" s="40"/>
    </row>
    <row r="703" customFormat="false" ht="15.75" hidden="false" customHeight="false" outlineLevel="0" collapsed="false">
      <c r="A703" s="40"/>
      <c r="B703" s="40"/>
      <c r="C703" s="40"/>
    </row>
    <row r="704" customFormat="false" ht="15.75" hidden="false" customHeight="false" outlineLevel="0" collapsed="false">
      <c r="A704" s="40"/>
      <c r="B704" s="40"/>
      <c r="C704" s="40"/>
    </row>
    <row r="705" customFormat="false" ht="15.75" hidden="false" customHeight="false" outlineLevel="0" collapsed="false">
      <c r="A705" s="40"/>
      <c r="B705" s="40"/>
      <c r="C705" s="40"/>
    </row>
    <row r="706" customFormat="false" ht="15.75" hidden="false" customHeight="false" outlineLevel="0" collapsed="false">
      <c r="A706" s="40"/>
      <c r="B706" s="40"/>
      <c r="C706" s="40"/>
    </row>
    <row r="707" customFormat="false" ht="15.75" hidden="false" customHeight="false" outlineLevel="0" collapsed="false">
      <c r="A707" s="40"/>
      <c r="B707" s="40"/>
      <c r="C707" s="40"/>
    </row>
    <row r="708" customFormat="false" ht="15.75" hidden="false" customHeight="false" outlineLevel="0" collapsed="false">
      <c r="A708" s="40"/>
      <c r="B708" s="40"/>
      <c r="C708" s="40"/>
    </row>
    <row r="709" customFormat="false" ht="15.75" hidden="false" customHeight="false" outlineLevel="0" collapsed="false">
      <c r="A709" s="40"/>
      <c r="B709" s="40"/>
      <c r="C709" s="40"/>
    </row>
    <row r="710" customFormat="false" ht="15.75" hidden="false" customHeight="false" outlineLevel="0" collapsed="false">
      <c r="A710" s="40"/>
      <c r="B710" s="40"/>
      <c r="C710" s="40"/>
    </row>
    <row r="711" customFormat="false" ht="15.75" hidden="false" customHeight="false" outlineLevel="0" collapsed="false">
      <c r="A711" s="40"/>
      <c r="B711" s="40"/>
      <c r="C711" s="40"/>
    </row>
    <row r="712" customFormat="false" ht="15.75" hidden="false" customHeight="false" outlineLevel="0" collapsed="false">
      <c r="A712" s="40"/>
      <c r="B712" s="40"/>
      <c r="C712" s="40"/>
    </row>
    <row r="713" customFormat="false" ht="15.75" hidden="false" customHeight="false" outlineLevel="0" collapsed="false">
      <c r="A713" s="40"/>
      <c r="B713" s="40"/>
      <c r="C713" s="40"/>
    </row>
    <row r="714" customFormat="false" ht="15.75" hidden="false" customHeight="false" outlineLevel="0" collapsed="false">
      <c r="A714" s="40"/>
      <c r="B714" s="40"/>
      <c r="C714" s="40"/>
    </row>
    <row r="715" customFormat="false" ht="15.75" hidden="false" customHeight="false" outlineLevel="0" collapsed="false">
      <c r="A715" s="40"/>
      <c r="B715" s="40"/>
      <c r="C715" s="40"/>
    </row>
    <row r="716" customFormat="false" ht="15.75" hidden="false" customHeight="false" outlineLevel="0" collapsed="false">
      <c r="A716" s="40"/>
      <c r="B716" s="40"/>
      <c r="C716" s="40"/>
    </row>
    <row r="717" customFormat="false" ht="15.75" hidden="false" customHeight="false" outlineLevel="0" collapsed="false">
      <c r="A717" s="40"/>
      <c r="B717" s="40"/>
      <c r="C717" s="40"/>
    </row>
    <row r="718" customFormat="false" ht="15.75" hidden="false" customHeight="false" outlineLevel="0" collapsed="false">
      <c r="A718" s="40"/>
      <c r="B718" s="40"/>
      <c r="C718" s="40"/>
    </row>
    <row r="719" customFormat="false" ht="15.75" hidden="false" customHeight="false" outlineLevel="0" collapsed="false">
      <c r="A719" s="40"/>
      <c r="B719" s="40"/>
      <c r="C719" s="40"/>
    </row>
    <row r="720" customFormat="false" ht="15.75" hidden="false" customHeight="false" outlineLevel="0" collapsed="false">
      <c r="A720" s="40"/>
      <c r="B720" s="40"/>
      <c r="C720" s="40"/>
    </row>
    <row r="721" customFormat="false" ht="15.75" hidden="false" customHeight="false" outlineLevel="0" collapsed="false">
      <c r="A721" s="40"/>
      <c r="B721" s="40"/>
      <c r="C721" s="40"/>
    </row>
    <row r="722" customFormat="false" ht="15.75" hidden="false" customHeight="false" outlineLevel="0" collapsed="false">
      <c r="A722" s="40"/>
      <c r="B722" s="40"/>
      <c r="C722" s="40"/>
    </row>
    <row r="723" customFormat="false" ht="15.75" hidden="false" customHeight="false" outlineLevel="0" collapsed="false">
      <c r="A723" s="40"/>
      <c r="B723" s="40"/>
      <c r="C723" s="40"/>
    </row>
    <row r="724" customFormat="false" ht="15.75" hidden="false" customHeight="false" outlineLevel="0" collapsed="false">
      <c r="A724" s="40"/>
      <c r="B724" s="40"/>
      <c r="C724" s="40"/>
    </row>
    <row r="725" customFormat="false" ht="15.75" hidden="false" customHeight="false" outlineLevel="0" collapsed="false">
      <c r="A725" s="40"/>
      <c r="B725" s="40"/>
      <c r="C725" s="40"/>
    </row>
    <row r="726" customFormat="false" ht="15.75" hidden="false" customHeight="false" outlineLevel="0" collapsed="false">
      <c r="A726" s="40"/>
      <c r="B726" s="40"/>
      <c r="C726" s="40"/>
    </row>
    <row r="727" customFormat="false" ht="15.75" hidden="false" customHeight="false" outlineLevel="0" collapsed="false">
      <c r="A727" s="40"/>
      <c r="B727" s="40"/>
      <c r="C727" s="40"/>
    </row>
    <row r="728" customFormat="false" ht="15.75" hidden="false" customHeight="false" outlineLevel="0" collapsed="false">
      <c r="A728" s="40"/>
      <c r="B728" s="40"/>
      <c r="C728" s="40"/>
    </row>
    <row r="729" customFormat="false" ht="15.75" hidden="false" customHeight="false" outlineLevel="0" collapsed="false">
      <c r="A729" s="40"/>
      <c r="B729" s="40"/>
      <c r="C729" s="40"/>
    </row>
    <row r="730" customFormat="false" ht="15.75" hidden="false" customHeight="false" outlineLevel="0" collapsed="false">
      <c r="A730" s="40"/>
      <c r="B730" s="40"/>
      <c r="C730" s="40"/>
    </row>
    <row r="731" customFormat="false" ht="15.75" hidden="false" customHeight="false" outlineLevel="0" collapsed="false">
      <c r="A731" s="40"/>
      <c r="B731" s="40"/>
      <c r="C731" s="40"/>
    </row>
    <row r="732" customFormat="false" ht="15.75" hidden="false" customHeight="false" outlineLevel="0" collapsed="false">
      <c r="A732" s="40"/>
      <c r="B732" s="40"/>
      <c r="C732" s="40"/>
    </row>
    <row r="733" customFormat="false" ht="15.75" hidden="false" customHeight="false" outlineLevel="0" collapsed="false">
      <c r="A733" s="40"/>
      <c r="B733" s="40"/>
      <c r="C733" s="40"/>
    </row>
    <row r="734" customFormat="false" ht="15.75" hidden="false" customHeight="false" outlineLevel="0" collapsed="false">
      <c r="A734" s="40"/>
      <c r="B734" s="40"/>
      <c r="C734" s="40"/>
    </row>
    <row r="735" customFormat="false" ht="15.75" hidden="false" customHeight="false" outlineLevel="0" collapsed="false">
      <c r="A735" s="40"/>
      <c r="B735" s="40"/>
      <c r="C735" s="40"/>
    </row>
    <row r="736" customFormat="false" ht="15.75" hidden="false" customHeight="false" outlineLevel="0" collapsed="false">
      <c r="A736" s="40"/>
      <c r="B736" s="40"/>
      <c r="C736" s="40"/>
    </row>
    <row r="737" customFormat="false" ht="15.75" hidden="false" customHeight="false" outlineLevel="0" collapsed="false">
      <c r="A737" s="40"/>
      <c r="B737" s="40"/>
      <c r="C737" s="40"/>
    </row>
    <row r="738" customFormat="false" ht="15.75" hidden="false" customHeight="false" outlineLevel="0" collapsed="false">
      <c r="A738" s="40"/>
      <c r="B738" s="40"/>
      <c r="C738" s="40"/>
    </row>
    <row r="739" customFormat="false" ht="15.75" hidden="false" customHeight="false" outlineLevel="0" collapsed="false">
      <c r="A739" s="40"/>
      <c r="B739" s="40"/>
      <c r="C739" s="40"/>
    </row>
    <row r="740" customFormat="false" ht="15.75" hidden="false" customHeight="false" outlineLevel="0" collapsed="false">
      <c r="A740" s="40"/>
      <c r="B740" s="40"/>
      <c r="C740" s="40"/>
    </row>
    <row r="741" customFormat="false" ht="15.75" hidden="false" customHeight="false" outlineLevel="0" collapsed="false">
      <c r="A741" s="40"/>
      <c r="B741" s="40"/>
      <c r="C741" s="40"/>
    </row>
    <row r="742" customFormat="false" ht="15.75" hidden="false" customHeight="false" outlineLevel="0" collapsed="false">
      <c r="A742" s="40"/>
      <c r="B742" s="40"/>
      <c r="C742" s="40"/>
    </row>
    <row r="743" customFormat="false" ht="15.75" hidden="false" customHeight="false" outlineLevel="0" collapsed="false">
      <c r="A743" s="40"/>
      <c r="B743" s="40"/>
      <c r="C743" s="40"/>
    </row>
    <row r="744" customFormat="false" ht="15.75" hidden="false" customHeight="false" outlineLevel="0" collapsed="false">
      <c r="A744" s="40"/>
      <c r="B744" s="40"/>
      <c r="C744" s="40"/>
    </row>
    <row r="745" customFormat="false" ht="15.75" hidden="false" customHeight="false" outlineLevel="0" collapsed="false">
      <c r="A745" s="40"/>
      <c r="B745" s="40"/>
      <c r="C745" s="40"/>
    </row>
    <row r="746" customFormat="false" ht="15.75" hidden="false" customHeight="false" outlineLevel="0" collapsed="false">
      <c r="A746" s="40"/>
      <c r="B746" s="40"/>
      <c r="C746" s="40"/>
    </row>
    <row r="747" customFormat="false" ht="15.75" hidden="false" customHeight="false" outlineLevel="0" collapsed="false">
      <c r="A747" s="40"/>
      <c r="B747" s="40"/>
      <c r="C747" s="40"/>
    </row>
    <row r="748" customFormat="false" ht="15.75" hidden="false" customHeight="false" outlineLevel="0" collapsed="false">
      <c r="A748" s="40"/>
      <c r="B748" s="40"/>
      <c r="C748" s="40"/>
    </row>
    <row r="749" customFormat="false" ht="15.75" hidden="false" customHeight="false" outlineLevel="0" collapsed="false">
      <c r="A749" s="40"/>
      <c r="B749" s="40"/>
      <c r="C749" s="40"/>
    </row>
    <row r="750" customFormat="false" ht="15.75" hidden="false" customHeight="false" outlineLevel="0" collapsed="false">
      <c r="A750" s="40"/>
      <c r="B750" s="40"/>
      <c r="C750" s="40"/>
    </row>
    <row r="751" customFormat="false" ht="15.75" hidden="false" customHeight="false" outlineLevel="0" collapsed="false">
      <c r="A751" s="40"/>
      <c r="B751" s="40"/>
      <c r="C751" s="40"/>
    </row>
    <row r="752" customFormat="false" ht="15.75" hidden="false" customHeight="false" outlineLevel="0" collapsed="false">
      <c r="A752" s="40"/>
      <c r="B752" s="40"/>
      <c r="C752" s="40"/>
    </row>
    <row r="753" customFormat="false" ht="15.75" hidden="false" customHeight="false" outlineLevel="0" collapsed="false">
      <c r="A753" s="40"/>
      <c r="B753" s="40"/>
      <c r="C753" s="40"/>
    </row>
    <row r="754" customFormat="false" ht="15.75" hidden="false" customHeight="false" outlineLevel="0" collapsed="false">
      <c r="A754" s="40"/>
      <c r="B754" s="40"/>
      <c r="C754" s="40"/>
    </row>
    <row r="755" customFormat="false" ht="15.75" hidden="false" customHeight="false" outlineLevel="0" collapsed="false">
      <c r="A755" s="40"/>
      <c r="B755" s="40"/>
      <c r="C755" s="40"/>
    </row>
    <row r="756" customFormat="false" ht="15.75" hidden="false" customHeight="false" outlineLevel="0" collapsed="false">
      <c r="A756" s="40"/>
      <c r="B756" s="40"/>
      <c r="C756" s="40"/>
    </row>
    <row r="757" customFormat="false" ht="15.75" hidden="false" customHeight="false" outlineLevel="0" collapsed="false">
      <c r="A757" s="40"/>
      <c r="B757" s="40"/>
      <c r="C757" s="40"/>
    </row>
    <row r="758" customFormat="false" ht="15.75" hidden="false" customHeight="false" outlineLevel="0" collapsed="false">
      <c r="A758" s="40"/>
      <c r="B758" s="40"/>
      <c r="C758" s="40"/>
    </row>
    <row r="759" customFormat="false" ht="15.75" hidden="false" customHeight="false" outlineLevel="0" collapsed="false">
      <c r="A759" s="40"/>
      <c r="B759" s="40"/>
      <c r="C759" s="40"/>
    </row>
    <row r="760" customFormat="false" ht="15.75" hidden="false" customHeight="false" outlineLevel="0" collapsed="false">
      <c r="A760" s="40"/>
      <c r="B760" s="40"/>
      <c r="C760" s="40"/>
    </row>
    <row r="761" customFormat="false" ht="15.75" hidden="false" customHeight="false" outlineLevel="0" collapsed="false">
      <c r="A761" s="40"/>
      <c r="B761" s="40"/>
      <c r="C761" s="40"/>
    </row>
    <row r="762" customFormat="false" ht="15.75" hidden="false" customHeight="false" outlineLevel="0" collapsed="false">
      <c r="A762" s="40"/>
      <c r="B762" s="40"/>
      <c r="C762" s="40"/>
    </row>
    <row r="763" customFormat="false" ht="15.75" hidden="false" customHeight="false" outlineLevel="0" collapsed="false">
      <c r="A763" s="40"/>
      <c r="B763" s="40"/>
      <c r="C763" s="40"/>
    </row>
    <row r="764" customFormat="false" ht="15.75" hidden="false" customHeight="false" outlineLevel="0" collapsed="false">
      <c r="A764" s="40"/>
      <c r="B764" s="40"/>
      <c r="C764" s="40"/>
    </row>
    <row r="765" customFormat="false" ht="15.75" hidden="false" customHeight="false" outlineLevel="0" collapsed="false">
      <c r="A765" s="40"/>
      <c r="B765" s="40"/>
      <c r="C765" s="40"/>
    </row>
    <row r="766" customFormat="false" ht="15.75" hidden="false" customHeight="false" outlineLevel="0" collapsed="false">
      <c r="A766" s="40"/>
      <c r="B766" s="40"/>
      <c r="C766" s="40"/>
    </row>
    <row r="767" customFormat="false" ht="15.75" hidden="false" customHeight="false" outlineLevel="0" collapsed="false">
      <c r="A767" s="40"/>
      <c r="B767" s="40"/>
      <c r="C767" s="40"/>
    </row>
    <row r="768" customFormat="false" ht="15.75" hidden="false" customHeight="false" outlineLevel="0" collapsed="false">
      <c r="A768" s="40"/>
      <c r="B768" s="40"/>
      <c r="C768" s="40"/>
    </row>
    <row r="769" customFormat="false" ht="15.75" hidden="false" customHeight="false" outlineLevel="0" collapsed="false">
      <c r="A769" s="40"/>
      <c r="B769" s="40"/>
      <c r="C769" s="40"/>
    </row>
    <row r="770" customFormat="false" ht="15.75" hidden="false" customHeight="false" outlineLevel="0" collapsed="false">
      <c r="A770" s="40"/>
      <c r="B770" s="40"/>
      <c r="C770" s="40"/>
    </row>
    <row r="771" customFormat="false" ht="15.75" hidden="false" customHeight="false" outlineLevel="0" collapsed="false">
      <c r="A771" s="40"/>
      <c r="B771" s="40"/>
      <c r="C771" s="40"/>
    </row>
    <row r="772" customFormat="false" ht="15.75" hidden="false" customHeight="false" outlineLevel="0" collapsed="false">
      <c r="A772" s="40"/>
      <c r="B772" s="40"/>
      <c r="C772" s="40"/>
    </row>
    <row r="773" customFormat="false" ht="15.75" hidden="false" customHeight="false" outlineLevel="0" collapsed="false">
      <c r="A773" s="40"/>
      <c r="B773" s="40"/>
      <c r="C773" s="40"/>
    </row>
    <row r="774" customFormat="false" ht="15.75" hidden="false" customHeight="false" outlineLevel="0" collapsed="false">
      <c r="A774" s="40"/>
      <c r="B774" s="40"/>
      <c r="C774" s="40"/>
    </row>
    <row r="775" customFormat="false" ht="15.75" hidden="false" customHeight="false" outlineLevel="0" collapsed="false">
      <c r="A775" s="40"/>
      <c r="B775" s="40"/>
      <c r="C775" s="40"/>
    </row>
    <row r="776" customFormat="false" ht="15.75" hidden="false" customHeight="false" outlineLevel="0" collapsed="false">
      <c r="A776" s="40"/>
      <c r="B776" s="40"/>
      <c r="C776" s="40"/>
    </row>
    <row r="777" customFormat="false" ht="15.75" hidden="false" customHeight="false" outlineLevel="0" collapsed="false">
      <c r="A777" s="40"/>
      <c r="B777" s="40"/>
      <c r="C777" s="40"/>
    </row>
    <row r="778" customFormat="false" ht="15.75" hidden="false" customHeight="false" outlineLevel="0" collapsed="false">
      <c r="A778" s="40"/>
      <c r="B778" s="40"/>
      <c r="C778" s="40"/>
    </row>
    <row r="779" customFormat="false" ht="15.75" hidden="false" customHeight="false" outlineLevel="0" collapsed="false">
      <c r="A779" s="40"/>
      <c r="B779" s="40"/>
      <c r="C779" s="40"/>
    </row>
    <row r="780" customFormat="false" ht="15.75" hidden="false" customHeight="false" outlineLevel="0" collapsed="false">
      <c r="A780" s="40"/>
      <c r="B780" s="40"/>
      <c r="C780" s="40"/>
    </row>
    <row r="781" customFormat="false" ht="15.75" hidden="false" customHeight="false" outlineLevel="0" collapsed="false">
      <c r="A781" s="40"/>
      <c r="B781" s="40"/>
      <c r="C781" s="40"/>
    </row>
    <row r="782" customFormat="false" ht="15.75" hidden="false" customHeight="false" outlineLevel="0" collapsed="false">
      <c r="A782" s="40"/>
      <c r="B782" s="40"/>
      <c r="C782" s="40"/>
    </row>
    <row r="783" customFormat="false" ht="15.75" hidden="false" customHeight="false" outlineLevel="0" collapsed="false">
      <c r="A783" s="40"/>
      <c r="B783" s="40"/>
      <c r="C783" s="40"/>
    </row>
    <row r="784" customFormat="false" ht="15.75" hidden="false" customHeight="false" outlineLevel="0" collapsed="false">
      <c r="A784" s="40"/>
      <c r="B784" s="40"/>
      <c r="C784" s="40"/>
    </row>
    <row r="785" customFormat="false" ht="15.75" hidden="false" customHeight="false" outlineLevel="0" collapsed="false">
      <c r="A785" s="40"/>
      <c r="B785" s="40"/>
      <c r="C785" s="40"/>
    </row>
    <row r="786" customFormat="false" ht="15.75" hidden="false" customHeight="false" outlineLevel="0" collapsed="false">
      <c r="A786" s="40"/>
      <c r="B786" s="40"/>
      <c r="C786" s="40"/>
    </row>
    <row r="787" customFormat="false" ht="15.75" hidden="false" customHeight="false" outlineLevel="0" collapsed="false">
      <c r="A787" s="40"/>
      <c r="B787" s="40"/>
      <c r="C787" s="40"/>
    </row>
    <row r="788" customFormat="false" ht="15.75" hidden="false" customHeight="false" outlineLevel="0" collapsed="false">
      <c r="A788" s="40"/>
      <c r="B788" s="40"/>
      <c r="C788" s="40"/>
    </row>
    <row r="789" customFormat="false" ht="15.75" hidden="false" customHeight="false" outlineLevel="0" collapsed="false">
      <c r="A789" s="40"/>
      <c r="B789" s="40"/>
      <c r="C789" s="40"/>
    </row>
    <row r="790" customFormat="false" ht="15.75" hidden="false" customHeight="false" outlineLevel="0" collapsed="false">
      <c r="A790" s="40"/>
      <c r="B790" s="40"/>
      <c r="C790" s="40"/>
    </row>
    <row r="791" customFormat="false" ht="15.75" hidden="false" customHeight="false" outlineLevel="0" collapsed="false">
      <c r="A791" s="40"/>
      <c r="B791" s="40"/>
      <c r="C791" s="40"/>
    </row>
    <row r="792" customFormat="false" ht="15.75" hidden="false" customHeight="false" outlineLevel="0" collapsed="false">
      <c r="A792" s="40"/>
      <c r="B792" s="40"/>
      <c r="C792" s="40"/>
    </row>
    <row r="793" customFormat="false" ht="15.75" hidden="false" customHeight="false" outlineLevel="0" collapsed="false">
      <c r="A793" s="40"/>
      <c r="B793" s="40"/>
      <c r="C793" s="40"/>
    </row>
    <row r="794" customFormat="false" ht="15.75" hidden="false" customHeight="false" outlineLevel="0" collapsed="false">
      <c r="A794" s="40"/>
      <c r="B794" s="40"/>
      <c r="C794" s="40"/>
    </row>
    <row r="795" customFormat="false" ht="15.75" hidden="false" customHeight="false" outlineLevel="0" collapsed="false">
      <c r="A795" s="40"/>
      <c r="B795" s="40"/>
      <c r="C795" s="40"/>
    </row>
    <row r="796" customFormat="false" ht="15.75" hidden="false" customHeight="false" outlineLevel="0" collapsed="false">
      <c r="A796" s="40"/>
      <c r="B796" s="40"/>
      <c r="C796" s="40"/>
    </row>
    <row r="797" customFormat="false" ht="15.75" hidden="false" customHeight="false" outlineLevel="0" collapsed="false">
      <c r="A797" s="40"/>
      <c r="B797" s="40"/>
      <c r="C797" s="40"/>
    </row>
    <row r="798" customFormat="false" ht="15.75" hidden="false" customHeight="false" outlineLevel="0" collapsed="false">
      <c r="A798" s="40"/>
      <c r="B798" s="40"/>
      <c r="C798" s="40"/>
    </row>
    <row r="799" customFormat="false" ht="15.75" hidden="false" customHeight="false" outlineLevel="0" collapsed="false">
      <c r="A799" s="40"/>
      <c r="B799" s="40"/>
      <c r="C799" s="40"/>
    </row>
    <row r="800" customFormat="false" ht="15.75" hidden="false" customHeight="false" outlineLevel="0" collapsed="false">
      <c r="A800" s="40"/>
      <c r="B800" s="40"/>
      <c r="C800" s="40"/>
    </row>
    <row r="801" customFormat="false" ht="15.75" hidden="false" customHeight="false" outlineLevel="0" collapsed="false">
      <c r="A801" s="40"/>
      <c r="B801" s="40"/>
      <c r="C801" s="40"/>
    </row>
    <row r="802" customFormat="false" ht="15.75" hidden="false" customHeight="false" outlineLevel="0" collapsed="false">
      <c r="A802" s="40"/>
      <c r="B802" s="40"/>
      <c r="C802" s="40"/>
    </row>
    <row r="803" customFormat="false" ht="15.75" hidden="false" customHeight="false" outlineLevel="0" collapsed="false">
      <c r="A803" s="40"/>
      <c r="B803" s="40"/>
      <c r="C803" s="40"/>
    </row>
    <row r="804" customFormat="false" ht="15.75" hidden="false" customHeight="false" outlineLevel="0" collapsed="false">
      <c r="A804" s="40"/>
      <c r="B804" s="40"/>
      <c r="C804" s="40"/>
    </row>
    <row r="805" customFormat="false" ht="15.75" hidden="false" customHeight="false" outlineLevel="0" collapsed="false">
      <c r="A805" s="40"/>
      <c r="B805" s="40"/>
      <c r="C805" s="40"/>
    </row>
    <row r="806" customFormat="false" ht="15.75" hidden="false" customHeight="false" outlineLevel="0" collapsed="false">
      <c r="A806" s="40"/>
      <c r="B806" s="40"/>
      <c r="C806" s="40"/>
    </row>
    <row r="807" customFormat="false" ht="15.75" hidden="false" customHeight="false" outlineLevel="0" collapsed="false">
      <c r="A807" s="40"/>
      <c r="B807" s="40"/>
      <c r="C807" s="40"/>
    </row>
    <row r="808" customFormat="false" ht="15.75" hidden="false" customHeight="false" outlineLevel="0" collapsed="false">
      <c r="A808" s="40"/>
      <c r="B808" s="40"/>
      <c r="C808" s="40"/>
    </row>
    <row r="809" customFormat="false" ht="15.75" hidden="false" customHeight="false" outlineLevel="0" collapsed="false">
      <c r="A809" s="40"/>
      <c r="B809" s="40"/>
      <c r="C809" s="40"/>
    </row>
    <row r="810" customFormat="false" ht="15.75" hidden="false" customHeight="false" outlineLevel="0" collapsed="false">
      <c r="A810" s="40"/>
      <c r="B810" s="40"/>
      <c r="C810" s="40"/>
    </row>
    <row r="811" customFormat="false" ht="15.75" hidden="false" customHeight="false" outlineLevel="0" collapsed="false">
      <c r="A811" s="40"/>
      <c r="B811" s="40"/>
      <c r="C811" s="40"/>
    </row>
    <row r="812" customFormat="false" ht="15.75" hidden="false" customHeight="false" outlineLevel="0" collapsed="false">
      <c r="A812" s="40"/>
      <c r="B812" s="40"/>
      <c r="C812" s="40"/>
    </row>
    <row r="813" customFormat="false" ht="15.75" hidden="false" customHeight="false" outlineLevel="0" collapsed="false">
      <c r="A813" s="40"/>
      <c r="B813" s="40"/>
      <c r="C813" s="40"/>
    </row>
    <row r="814" customFormat="false" ht="15.75" hidden="false" customHeight="false" outlineLevel="0" collapsed="false">
      <c r="A814" s="40"/>
      <c r="B814" s="40"/>
      <c r="C814" s="40"/>
    </row>
    <row r="815" customFormat="false" ht="15.75" hidden="false" customHeight="false" outlineLevel="0" collapsed="false">
      <c r="A815" s="40"/>
      <c r="B815" s="40"/>
      <c r="C815" s="40"/>
    </row>
    <row r="816" customFormat="false" ht="15.75" hidden="false" customHeight="false" outlineLevel="0" collapsed="false">
      <c r="A816" s="40"/>
      <c r="B816" s="40"/>
      <c r="C816" s="40"/>
    </row>
    <row r="817" customFormat="false" ht="15.75" hidden="false" customHeight="false" outlineLevel="0" collapsed="false">
      <c r="A817" s="40"/>
      <c r="B817" s="40"/>
      <c r="C817" s="40"/>
    </row>
    <row r="818" customFormat="false" ht="15.75" hidden="false" customHeight="false" outlineLevel="0" collapsed="false">
      <c r="A818" s="40"/>
      <c r="B818" s="40"/>
      <c r="C818" s="40"/>
    </row>
    <row r="819" customFormat="false" ht="15.75" hidden="false" customHeight="false" outlineLevel="0" collapsed="false">
      <c r="A819" s="40"/>
      <c r="B819" s="40"/>
      <c r="C819" s="40"/>
    </row>
    <row r="820" customFormat="false" ht="15.75" hidden="false" customHeight="false" outlineLevel="0" collapsed="false">
      <c r="A820" s="40"/>
      <c r="B820" s="40"/>
      <c r="C820" s="40"/>
    </row>
    <row r="821" customFormat="false" ht="15.75" hidden="false" customHeight="false" outlineLevel="0" collapsed="false">
      <c r="A821" s="40"/>
      <c r="B821" s="40"/>
      <c r="C821" s="40"/>
    </row>
    <row r="822" customFormat="false" ht="15.75" hidden="false" customHeight="false" outlineLevel="0" collapsed="false">
      <c r="A822" s="40"/>
      <c r="B822" s="40"/>
      <c r="C822" s="40"/>
    </row>
    <row r="823" customFormat="false" ht="15.75" hidden="false" customHeight="false" outlineLevel="0" collapsed="false">
      <c r="A823" s="40"/>
      <c r="B823" s="40"/>
      <c r="C823" s="40"/>
    </row>
    <row r="824" customFormat="false" ht="15.75" hidden="false" customHeight="false" outlineLevel="0" collapsed="false">
      <c r="A824" s="40"/>
      <c r="B824" s="40"/>
      <c r="C824" s="40"/>
    </row>
    <row r="825" customFormat="false" ht="15.75" hidden="false" customHeight="false" outlineLevel="0" collapsed="false">
      <c r="A825" s="40"/>
      <c r="B825" s="40"/>
      <c r="C825" s="40"/>
    </row>
    <row r="826" customFormat="false" ht="15.75" hidden="false" customHeight="false" outlineLevel="0" collapsed="false">
      <c r="A826" s="40"/>
      <c r="B826" s="40"/>
      <c r="C826" s="40"/>
    </row>
    <row r="827" customFormat="false" ht="15.75" hidden="false" customHeight="false" outlineLevel="0" collapsed="false">
      <c r="A827" s="40"/>
      <c r="B827" s="40"/>
      <c r="C827" s="40"/>
    </row>
    <row r="828" customFormat="false" ht="15.75" hidden="false" customHeight="false" outlineLevel="0" collapsed="false">
      <c r="A828" s="40"/>
      <c r="B828" s="40"/>
      <c r="C828" s="40"/>
    </row>
    <row r="829" customFormat="false" ht="15.75" hidden="false" customHeight="false" outlineLevel="0" collapsed="false">
      <c r="A829" s="40"/>
      <c r="B829" s="40"/>
      <c r="C829" s="40"/>
    </row>
    <row r="830" customFormat="false" ht="15.75" hidden="false" customHeight="false" outlineLevel="0" collapsed="false">
      <c r="A830" s="40"/>
      <c r="B830" s="40"/>
      <c r="C830" s="40"/>
    </row>
    <row r="831" customFormat="false" ht="15.75" hidden="false" customHeight="false" outlineLevel="0" collapsed="false">
      <c r="A831" s="40"/>
      <c r="B831" s="40"/>
      <c r="C831" s="40"/>
    </row>
    <row r="832" customFormat="false" ht="15.75" hidden="false" customHeight="false" outlineLevel="0" collapsed="false">
      <c r="A832" s="40"/>
      <c r="B832" s="40"/>
      <c r="C832" s="40"/>
    </row>
    <row r="833" customFormat="false" ht="15.75" hidden="false" customHeight="false" outlineLevel="0" collapsed="false">
      <c r="A833" s="40"/>
      <c r="B833" s="40"/>
      <c r="C833" s="40"/>
    </row>
    <row r="834" customFormat="false" ht="15.75" hidden="false" customHeight="false" outlineLevel="0" collapsed="false">
      <c r="A834" s="40"/>
      <c r="B834" s="40"/>
      <c r="C834" s="40"/>
    </row>
    <row r="835" customFormat="false" ht="15.75" hidden="false" customHeight="false" outlineLevel="0" collapsed="false">
      <c r="A835" s="40"/>
      <c r="B835" s="40"/>
      <c r="C835" s="40"/>
    </row>
    <row r="836" customFormat="false" ht="15.75" hidden="false" customHeight="false" outlineLevel="0" collapsed="false">
      <c r="A836" s="40"/>
      <c r="B836" s="40"/>
      <c r="C836" s="40"/>
    </row>
    <row r="837" customFormat="false" ht="15.75" hidden="false" customHeight="false" outlineLevel="0" collapsed="false">
      <c r="A837" s="40"/>
      <c r="B837" s="40"/>
      <c r="C837" s="40"/>
    </row>
    <row r="838" customFormat="false" ht="15.75" hidden="false" customHeight="false" outlineLevel="0" collapsed="false">
      <c r="A838" s="40"/>
      <c r="B838" s="40"/>
      <c r="C838" s="40"/>
    </row>
    <row r="839" customFormat="false" ht="15.75" hidden="false" customHeight="false" outlineLevel="0" collapsed="false">
      <c r="A839" s="40"/>
      <c r="B839" s="40"/>
      <c r="C839" s="40"/>
    </row>
    <row r="840" customFormat="false" ht="15.75" hidden="false" customHeight="false" outlineLevel="0" collapsed="false">
      <c r="A840" s="40"/>
      <c r="B840" s="40"/>
      <c r="C840" s="40"/>
    </row>
    <row r="841" customFormat="false" ht="15.75" hidden="false" customHeight="false" outlineLevel="0" collapsed="false">
      <c r="A841" s="40"/>
      <c r="B841" s="40"/>
      <c r="C841" s="40"/>
    </row>
    <row r="842" customFormat="false" ht="15.75" hidden="false" customHeight="false" outlineLevel="0" collapsed="false">
      <c r="A842" s="40"/>
      <c r="B842" s="40"/>
      <c r="C842" s="40"/>
    </row>
    <row r="843" customFormat="false" ht="15.75" hidden="false" customHeight="false" outlineLevel="0" collapsed="false">
      <c r="A843" s="40"/>
      <c r="B843" s="40"/>
      <c r="C843" s="40"/>
    </row>
    <row r="844" customFormat="false" ht="15.75" hidden="false" customHeight="false" outlineLevel="0" collapsed="false">
      <c r="A844" s="40"/>
      <c r="B844" s="40"/>
      <c r="C844" s="40"/>
    </row>
    <row r="845" customFormat="false" ht="15.75" hidden="false" customHeight="false" outlineLevel="0" collapsed="false">
      <c r="A845" s="40"/>
      <c r="B845" s="40"/>
      <c r="C845" s="40"/>
    </row>
    <row r="846" customFormat="false" ht="15.75" hidden="false" customHeight="false" outlineLevel="0" collapsed="false">
      <c r="A846" s="40"/>
      <c r="B846" s="40"/>
      <c r="C846" s="40"/>
    </row>
    <row r="847" customFormat="false" ht="15.75" hidden="false" customHeight="false" outlineLevel="0" collapsed="false">
      <c r="A847" s="40"/>
      <c r="B847" s="40"/>
      <c r="C847" s="40"/>
    </row>
    <row r="848" customFormat="false" ht="15.75" hidden="false" customHeight="false" outlineLevel="0" collapsed="false">
      <c r="A848" s="40"/>
      <c r="B848" s="40"/>
      <c r="C848" s="40"/>
    </row>
    <row r="849" customFormat="false" ht="15.75" hidden="false" customHeight="false" outlineLevel="0" collapsed="false">
      <c r="A849" s="40"/>
      <c r="B849" s="40"/>
      <c r="C849" s="40"/>
    </row>
    <row r="850" customFormat="false" ht="15.75" hidden="false" customHeight="false" outlineLevel="0" collapsed="false">
      <c r="A850" s="40"/>
      <c r="B850" s="40"/>
      <c r="C850" s="40"/>
    </row>
    <row r="851" customFormat="false" ht="15.75" hidden="false" customHeight="false" outlineLevel="0" collapsed="false">
      <c r="A851" s="40"/>
      <c r="B851" s="40"/>
      <c r="C851" s="40"/>
    </row>
    <row r="852" customFormat="false" ht="15.75" hidden="false" customHeight="false" outlineLevel="0" collapsed="false">
      <c r="A852" s="40"/>
      <c r="B852" s="40"/>
      <c r="C852" s="40"/>
    </row>
    <row r="853" customFormat="false" ht="15.75" hidden="false" customHeight="false" outlineLevel="0" collapsed="false">
      <c r="A853" s="40"/>
      <c r="B853" s="40"/>
      <c r="C853" s="40"/>
    </row>
    <row r="854" customFormat="false" ht="15.75" hidden="false" customHeight="false" outlineLevel="0" collapsed="false">
      <c r="A854" s="40"/>
      <c r="B854" s="40"/>
      <c r="C854" s="40"/>
    </row>
    <row r="855" customFormat="false" ht="15.75" hidden="false" customHeight="false" outlineLevel="0" collapsed="false">
      <c r="A855" s="40"/>
      <c r="B855" s="40"/>
      <c r="C855" s="40"/>
    </row>
    <row r="856" customFormat="false" ht="15.75" hidden="false" customHeight="false" outlineLevel="0" collapsed="false">
      <c r="A856" s="40"/>
      <c r="B856" s="40"/>
      <c r="C856" s="40"/>
    </row>
    <row r="857" customFormat="false" ht="15.75" hidden="false" customHeight="false" outlineLevel="0" collapsed="false">
      <c r="A857" s="40"/>
      <c r="B857" s="40"/>
      <c r="C857" s="40"/>
    </row>
    <row r="858" customFormat="false" ht="15.75" hidden="false" customHeight="false" outlineLevel="0" collapsed="false">
      <c r="A858" s="40"/>
      <c r="B858" s="40"/>
      <c r="C858" s="40"/>
    </row>
    <row r="859" customFormat="false" ht="15.75" hidden="false" customHeight="false" outlineLevel="0" collapsed="false">
      <c r="A859" s="40"/>
      <c r="B859" s="40"/>
      <c r="C859" s="40"/>
    </row>
    <row r="860" customFormat="false" ht="15.75" hidden="false" customHeight="false" outlineLevel="0" collapsed="false">
      <c r="A860" s="40"/>
      <c r="B860" s="40"/>
      <c r="C860" s="40"/>
    </row>
    <row r="861" customFormat="false" ht="15.75" hidden="false" customHeight="false" outlineLevel="0" collapsed="false">
      <c r="A861" s="40"/>
      <c r="B861" s="40"/>
      <c r="C861" s="40"/>
    </row>
    <row r="862" customFormat="false" ht="15.75" hidden="false" customHeight="false" outlineLevel="0" collapsed="false">
      <c r="A862" s="40"/>
      <c r="B862" s="40"/>
      <c r="C862" s="40"/>
    </row>
    <row r="863" customFormat="false" ht="15.75" hidden="false" customHeight="false" outlineLevel="0" collapsed="false">
      <c r="A863" s="40"/>
      <c r="B863" s="40"/>
      <c r="C863" s="40"/>
    </row>
    <row r="864" customFormat="false" ht="15.75" hidden="false" customHeight="false" outlineLevel="0" collapsed="false">
      <c r="A864" s="40"/>
      <c r="B864" s="40"/>
      <c r="C864" s="40"/>
    </row>
    <row r="865" customFormat="false" ht="15.75" hidden="false" customHeight="false" outlineLevel="0" collapsed="false">
      <c r="A865" s="40"/>
      <c r="B865" s="40"/>
      <c r="C865" s="40"/>
    </row>
    <row r="866" customFormat="false" ht="15.75" hidden="false" customHeight="false" outlineLevel="0" collapsed="false">
      <c r="A866" s="40"/>
      <c r="B866" s="40"/>
      <c r="C866" s="40"/>
    </row>
    <row r="867" customFormat="false" ht="15.75" hidden="false" customHeight="false" outlineLevel="0" collapsed="false">
      <c r="A867" s="40"/>
      <c r="B867" s="40"/>
      <c r="C867" s="40"/>
    </row>
    <row r="868" customFormat="false" ht="15.75" hidden="false" customHeight="false" outlineLevel="0" collapsed="false">
      <c r="A868" s="40"/>
      <c r="B868" s="40"/>
      <c r="C868" s="40"/>
    </row>
    <row r="869" customFormat="false" ht="15.75" hidden="false" customHeight="false" outlineLevel="0" collapsed="false">
      <c r="A869" s="40"/>
      <c r="B869" s="40"/>
      <c r="C869" s="40"/>
    </row>
    <row r="870" customFormat="false" ht="15.75" hidden="false" customHeight="false" outlineLevel="0" collapsed="false">
      <c r="A870" s="40"/>
      <c r="B870" s="40"/>
      <c r="C870" s="40"/>
    </row>
    <row r="871" customFormat="false" ht="15.75" hidden="false" customHeight="false" outlineLevel="0" collapsed="false">
      <c r="A871" s="40"/>
      <c r="B871" s="40"/>
      <c r="C871" s="40"/>
    </row>
    <row r="872" customFormat="false" ht="15.75" hidden="false" customHeight="false" outlineLevel="0" collapsed="false">
      <c r="A872" s="40"/>
      <c r="B872" s="40"/>
      <c r="C872" s="40"/>
    </row>
    <row r="873" customFormat="false" ht="15.75" hidden="false" customHeight="false" outlineLevel="0" collapsed="false">
      <c r="A873" s="40"/>
      <c r="B873" s="40"/>
      <c r="C873" s="40"/>
    </row>
    <row r="874" customFormat="false" ht="15.75" hidden="false" customHeight="false" outlineLevel="0" collapsed="false">
      <c r="A874" s="40"/>
      <c r="B874" s="40"/>
      <c r="C874" s="40"/>
    </row>
    <row r="875" customFormat="false" ht="15.75" hidden="false" customHeight="false" outlineLevel="0" collapsed="false">
      <c r="A875" s="40"/>
      <c r="B875" s="40"/>
      <c r="C875" s="40"/>
    </row>
    <row r="876" customFormat="false" ht="15.75" hidden="false" customHeight="false" outlineLevel="0" collapsed="false">
      <c r="A876" s="40"/>
      <c r="B876" s="40"/>
      <c r="C876" s="40"/>
    </row>
    <row r="877" customFormat="false" ht="15.75" hidden="false" customHeight="false" outlineLevel="0" collapsed="false">
      <c r="A877" s="40"/>
      <c r="B877" s="40"/>
      <c r="C877" s="40"/>
    </row>
    <row r="878" customFormat="false" ht="15.75" hidden="false" customHeight="false" outlineLevel="0" collapsed="false">
      <c r="A878" s="40"/>
      <c r="B878" s="40"/>
      <c r="C878" s="40"/>
    </row>
    <row r="879" customFormat="false" ht="15.75" hidden="false" customHeight="false" outlineLevel="0" collapsed="false">
      <c r="A879" s="40"/>
      <c r="B879" s="40"/>
      <c r="C879" s="40"/>
    </row>
    <row r="880" customFormat="false" ht="15.75" hidden="false" customHeight="false" outlineLevel="0" collapsed="false">
      <c r="A880" s="40"/>
      <c r="B880" s="40"/>
      <c r="C880" s="40"/>
    </row>
    <row r="881" customFormat="false" ht="15.75" hidden="false" customHeight="false" outlineLevel="0" collapsed="false">
      <c r="A881" s="40"/>
      <c r="B881" s="40"/>
      <c r="C881" s="40"/>
    </row>
    <row r="882" customFormat="false" ht="15.75" hidden="false" customHeight="false" outlineLevel="0" collapsed="false">
      <c r="A882" s="40"/>
      <c r="B882" s="40"/>
      <c r="C882" s="40"/>
    </row>
    <row r="883" customFormat="false" ht="15.75" hidden="false" customHeight="false" outlineLevel="0" collapsed="false">
      <c r="A883" s="40"/>
      <c r="B883" s="40"/>
      <c r="C883" s="40"/>
    </row>
    <row r="884" customFormat="false" ht="15.75" hidden="false" customHeight="false" outlineLevel="0" collapsed="false">
      <c r="A884" s="40"/>
      <c r="B884" s="40"/>
      <c r="C884" s="40"/>
    </row>
    <row r="885" customFormat="false" ht="15.75" hidden="false" customHeight="false" outlineLevel="0" collapsed="false">
      <c r="A885" s="40"/>
      <c r="B885" s="40"/>
      <c r="C885" s="40"/>
    </row>
    <row r="886" customFormat="false" ht="15.75" hidden="false" customHeight="false" outlineLevel="0" collapsed="false">
      <c r="A886" s="40"/>
      <c r="B886" s="40"/>
      <c r="C886" s="40"/>
    </row>
    <row r="887" customFormat="false" ht="15.75" hidden="false" customHeight="false" outlineLevel="0" collapsed="false">
      <c r="A887" s="40"/>
      <c r="B887" s="40"/>
      <c r="C887" s="40"/>
    </row>
    <row r="888" customFormat="false" ht="15.75" hidden="false" customHeight="false" outlineLevel="0" collapsed="false">
      <c r="A888" s="40"/>
      <c r="B888" s="40"/>
      <c r="C888" s="40"/>
    </row>
    <row r="889" customFormat="false" ht="15.75" hidden="false" customHeight="false" outlineLevel="0" collapsed="false">
      <c r="A889" s="40"/>
      <c r="B889" s="40"/>
      <c r="C889" s="40"/>
    </row>
    <row r="890" customFormat="false" ht="15.75" hidden="false" customHeight="false" outlineLevel="0" collapsed="false">
      <c r="A890" s="40"/>
      <c r="B890" s="40"/>
      <c r="C890" s="40"/>
    </row>
    <row r="891" customFormat="false" ht="15.75" hidden="false" customHeight="false" outlineLevel="0" collapsed="false">
      <c r="A891" s="40"/>
      <c r="B891" s="40"/>
      <c r="C891" s="40"/>
    </row>
    <row r="892" customFormat="false" ht="15.75" hidden="false" customHeight="false" outlineLevel="0" collapsed="false">
      <c r="A892" s="40"/>
      <c r="B892" s="40"/>
      <c r="C892" s="40"/>
    </row>
    <row r="893" customFormat="false" ht="15.75" hidden="false" customHeight="false" outlineLevel="0" collapsed="false">
      <c r="A893" s="40"/>
      <c r="B893" s="40"/>
      <c r="C893" s="40"/>
    </row>
    <row r="894" customFormat="false" ht="15.75" hidden="false" customHeight="false" outlineLevel="0" collapsed="false">
      <c r="A894" s="40"/>
      <c r="B894" s="40"/>
      <c r="C894" s="40"/>
    </row>
    <row r="895" customFormat="false" ht="15.75" hidden="false" customHeight="false" outlineLevel="0" collapsed="false">
      <c r="A895" s="40"/>
      <c r="B895" s="40"/>
      <c r="C895" s="40"/>
    </row>
    <row r="896" customFormat="false" ht="15.75" hidden="false" customHeight="false" outlineLevel="0" collapsed="false">
      <c r="A896" s="40"/>
      <c r="B896" s="40"/>
      <c r="C896" s="40"/>
    </row>
    <row r="897" customFormat="false" ht="15.75" hidden="false" customHeight="false" outlineLevel="0" collapsed="false">
      <c r="A897" s="40"/>
      <c r="B897" s="40"/>
      <c r="C897" s="40"/>
    </row>
    <row r="898" customFormat="false" ht="15.75" hidden="false" customHeight="false" outlineLevel="0" collapsed="false">
      <c r="A898" s="40"/>
      <c r="B898" s="40"/>
      <c r="C898" s="40"/>
    </row>
    <row r="899" customFormat="false" ht="15.75" hidden="false" customHeight="false" outlineLevel="0" collapsed="false">
      <c r="A899" s="40"/>
      <c r="B899" s="40"/>
      <c r="C899" s="40"/>
    </row>
    <row r="900" customFormat="false" ht="15.75" hidden="false" customHeight="false" outlineLevel="0" collapsed="false">
      <c r="A900" s="40"/>
      <c r="B900" s="40"/>
      <c r="C900" s="40"/>
    </row>
    <row r="901" customFormat="false" ht="15.75" hidden="false" customHeight="false" outlineLevel="0" collapsed="false">
      <c r="A901" s="40"/>
      <c r="B901" s="40"/>
      <c r="C901" s="40"/>
    </row>
    <row r="902" customFormat="false" ht="15.75" hidden="false" customHeight="false" outlineLevel="0" collapsed="false">
      <c r="A902" s="40"/>
      <c r="B902" s="40"/>
      <c r="C902" s="40"/>
    </row>
    <row r="903" customFormat="false" ht="15.75" hidden="false" customHeight="false" outlineLevel="0" collapsed="false">
      <c r="A903" s="40"/>
      <c r="B903" s="40"/>
      <c r="C903" s="40"/>
    </row>
    <row r="904" customFormat="false" ht="15.75" hidden="false" customHeight="false" outlineLevel="0" collapsed="false">
      <c r="A904" s="40"/>
      <c r="B904" s="40"/>
      <c r="C904" s="40"/>
    </row>
    <row r="905" customFormat="false" ht="15.75" hidden="false" customHeight="false" outlineLevel="0" collapsed="false">
      <c r="A905" s="40"/>
      <c r="B905" s="40"/>
      <c r="C905" s="40"/>
    </row>
    <row r="906" customFormat="false" ht="15.75" hidden="false" customHeight="false" outlineLevel="0" collapsed="false">
      <c r="A906" s="40"/>
      <c r="B906" s="40"/>
      <c r="C906" s="40"/>
    </row>
    <row r="907" customFormat="false" ht="15.75" hidden="false" customHeight="false" outlineLevel="0" collapsed="false">
      <c r="A907" s="40"/>
      <c r="B907" s="40"/>
      <c r="C907" s="40"/>
    </row>
    <row r="908" customFormat="false" ht="15.75" hidden="false" customHeight="false" outlineLevel="0" collapsed="false">
      <c r="A908" s="40"/>
      <c r="B908" s="40"/>
      <c r="C908" s="40"/>
    </row>
    <row r="909" customFormat="false" ht="15.75" hidden="false" customHeight="false" outlineLevel="0" collapsed="false">
      <c r="A909" s="40"/>
      <c r="B909" s="40"/>
      <c r="C909" s="40"/>
    </row>
    <row r="910" customFormat="false" ht="15.75" hidden="false" customHeight="false" outlineLevel="0" collapsed="false">
      <c r="A910" s="40"/>
      <c r="B910" s="40"/>
      <c r="C910" s="40"/>
    </row>
    <row r="911" customFormat="false" ht="15.75" hidden="false" customHeight="false" outlineLevel="0" collapsed="false">
      <c r="A911" s="40"/>
      <c r="B911" s="40"/>
      <c r="C911" s="40"/>
    </row>
    <row r="912" customFormat="false" ht="15.75" hidden="false" customHeight="false" outlineLevel="0" collapsed="false">
      <c r="A912" s="40"/>
      <c r="B912" s="40"/>
      <c r="C912" s="40"/>
    </row>
    <row r="913" customFormat="false" ht="15.75" hidden="false" customHeight="false" outlineLevel="0" collapsed="false">
      <c r="A913" s="40"/>
      <c r="B913" s="40"/>
      <c r="C913" s="40"/>
    </row>
    <row r="914" customFormat="false" ht="15.75" hidden="false" customHeight="false" outlineLevel="0" collapsed="false">
      <c r="A914" s="40"/>
      <c r="B914" s="40"/>
      <c r="C914" s="40"/>
    </row>
    <row r="915" customFormat="false" ht="15.75" hidden="false" customHeight="false" outlineLevel="0" collapsed="false">
      <c r="A915" s="40"/>
      <c r="B915" s="40"/>
      <c r="C915" s="40"/>
    </row>
    <row r="916" customFormat="false" ht="15.75" hidden="false" customHeight="false" outlineLevel="0" collapsed="false">
      <c r="A916" s="40"/>
      <c r="B916" s="40"/>
      <c r="C916" s="40"/>
    </row>
    <row r="917" customFormat="false" ht="15.75" hidden="false" customHeight="false" outlineLevel="0" collapsed="false">
      <c r="A917" s="40"/>
      <c r="B917" s="40"/>
      <c r="C917" s="40"/>
    </row>
    <row r="918" customFormat="false" ht="15.75" hidden="false" customHeight="false" outlineLevel="0" collapsed="false">
      <c r="A918" s="40"/>
      <c r="B918" s="40"/>
      <c r="C918" s="40"/>
    </row>
    <row r="919" customFormat="false" ht="15.75" hidden="false" customHeight="false" outlineLevel="0" collapsed="false">
      <c r="A919" s="40"/>
      <c r="B919" s="40"/>
      <c r="C919" s="40"/>
    </row>
    <row r="920" customFormat="false" ht="15.75" hidden="false" customHeight="false" outlineLevel="0" collapsed="false">
      <c r="A920" s="40"/>
      <c r="B920" s="40"/>
      <c r="C920" s="40"/>
    </row>
    <row r="921" customFormat="false" ht="15.75" hidden="false" customHeight="false" outlineLevel="0" collapsed="false">
      <c r="A921" s="40"/>
      <c r="B921" s="40"/>
      <c r="C921" s="40"/>
    </row>
    <row r="922" customFormat="false" ht="15.75" hidden="false" customHeight="false" outlineLevel="0" collapsed="false">
      <c r="A922" s="40"/>
      <c r="B922" s="40"/>
      <c r="C922" s="40"/>
    </row>
    <row r="923" customFormat="false" ht="15.75" hidden="false" customHeight="false" outlineLevel="0" collapsed="false">
      <c r="A923" s="40"/>
      <c r="B923" s="40"/>
      <c r="C923" s="40"/>
    </row>
    <row r="924" customFormat="false" ht="15.75" hidden="false" customHeight="false" outlineLevel="0" collapsed="false">
      <c r="A924" s="40"/>
      <c r="B924" s="40"/>
      <c r="C924" s="40"/>
    </row>
    <row r="925" customFormat="false" ht="15.75" hidden="false" customHeight="false" outlineLevel="0" collapsed="false">
      <c r="A925" s="40"/>
      <c r="B925" s="40"/>
      <c r="C925" s="40"/>
    </row>
    <row r="926" customFormat="false" ht="15.75" hidden="false" customHeight="false" outlineLevel="0" collapsed="false">
      <c r="A926" s="40"/>
      <c r="B926" s="40"/>
      <c r="C926" s="40"/>
    </row>
    <row r="927" customFormat="false" ht="15.75" hidden="false" customHeight="false" outlineLevel="0" collapsed="false">
      <c r="A927" s="40"/>
      <c r="B927" s="40"/>
      <c r="C927" s="40"/>
    </row>
    <row r="928" customFormat="false" ht="15.75" hidden="false" customHeight="false" outlineLevel="0" collapsed="false">
      <c r="A928" s="40"/>
      <c r="B928" s="40"/>
      <c r="C928" s="40"/>
    </row>
    <row r="929" customFormat="false" ht="15.75" hidden="false" customHeight="false" outlineLevel="0" collapsed="false">
      <c r="A929" s="40"/>
      <c r="B929" s="40"/>
      <c r="C929" s="40"/>
    </row>
    <row r="930" customFormat="false" ht="15.75" hidden="false" customHeight="false" outlineLevel="0" collapsed="false">
      <c r="A930" s="40"/>
      <c r="B930" s="40"/>
      <c r="C930" s="40"/>
    </row>
    <row r="931" customFormat="false" ht="15.75" hidden="false" customHeight="false" outlineLevel="0" collapsed="false">
      <c r="A931" s="40"/>
      <c r="B931" s="40"/>
      <c r="C931" s="40"/>
    </row>
    <row r="932" customFormat="false" ht="15.75" hidden="false" customHeight="false" outlineLevel="0" collapsed="false">
      <c r="A932" s="40"/>
      <c r="B932" s="40"/>
      <c r="C932" s="40"/>
    </row>
    <row r="933" customFormat="false" ht="15.75" hidden="false" customHeight="false" outlineLevel="0" collapsed="false">
      <c r="A933" s="40"/>
      <c r="B933" s="40"/>
      <c r="C933" s="40"/>
    </row>
    <row r="934" customFormat="false" ht="15.75" hidden="false" customHeight="false" outlineLevel="0" collapsed="false">
      <c r="A934" s="40"/>
      <c r="B934" s="40"/>
      <c r="C934" s="40"/>
    </row>
    <row r="935" customFormat="false" ht="15.75" hidden="false" customHeight="false" outlineLevel="0" collapsed="false">
      <c r="A935" s="40"/>
      <c r="B935" s="40"/>
      <c r="C935" s="40"/>
    </row>
    <row r="936" customFormat="false" ht="15.75" hidden="false" customHeight="false" outlineLevel="0" collapsed="false">
      <c r="A936" s="40"/>
      <c r="B936" s="40"/>
      <c r="C936" s="40"/>
    </row>
    <row r="937" customFormat="false" ht="15.75" hidden="false" customHeight="false" outlineLevel="0" collapsed="false">
      <c r="A937" s="40"/>
      <c r="B937" s="40"/>
      <c r="C937" s="40"/>
    </row>
    <row r="938" customFormat="false" ht="15.75" hidden="false" customHeight="false" outlineLevel="0" collapsed="false">
      <c r="A938" s="40"/>
      <c r="B938" s="40"/>
      <c r="C938" s="40"/>
    </row>
    <row r="939" customFormat="false" ht="15.75" hidden="false" customHeight="false" outlineLevel="0" collapsed="false">
      <c r="A939" s="40"/>
      <c r="B939" s="40"/>
      <c r="C939" s="40"/>
    </row>
    <row r="940" customFormat="false" ht="15.75" hidden="false" customHeight="false" outlineLevel="0" collapsed="false">
      <c r="A940" s="40"/>
      <c r="B940" s="40"/>
      <c r="C940" s="40"/>
    </row>
    <row r="941" customFormat="false" ht="15.75" hidden="false" customHeight="false" outlineLevel="0" collapsed="false">
      <c r="A941" s="40"/>
      <c r="B941" s="40"/>
      <c r="C941" s="40"/>
    </row>
    <row r="942" customFormat="false" ht="15.75" hidden="false" customHeight="false" outlineLevel="0" collapsed="false">
      <c r="A942" s="40"/>
      <c r="B942" s="40"/>
      <c r="C942" s="40"/>
    </row>
    <row r="943" customFormat="false" ht="15.75" hidden="false" customHeight="false" outlineLevel="0" collapsed="false">
      <c r="A943" s="40"/>
      <c r="B943" s="40"/>
      <c r="C943" s="40"/>
    </row>
    <row r="944" customFormat="false" ht="15.75" hidden="false" customHeight="false" outlineLevel="0" collapsed="false">
      <c r="A944" s="40"/>
      <c r="B944" s="40"/>
      <c r="C944" s="40"/>
    </row>
    <row r="945" customFormat="false" ht="15.75" hidden="false" customHeight="false" outlineLevel="0" collapsed="false">
      <c r="A945" s="40"/>
      <c r="B945" s="40"/>
      <c r="C945" s="40"/>
    </row>
    <row r="946" customFormat="false" ht="15.75" hidden="false" customHeight="false" outlineLevel="0" collapsed="false">
      <c r="A946" s="40"/>
      <c r="B946" s="40"/>
      <c r="C946" s="40"/>
    </row>
    <row r="947" customFormat="false" ht="15.75" hidden="false" customHeight="false" outlineLevel="0" collapsed="false">
      <c r="A947" s="40"/>
      <c r="B947" s="40"/>
      <c r="C947" s="40"/>
    </row>
    <row r="948" customFormat="false" ht="15.75" hidden="false" customHeight="false" outlineLevel="0" collapsed="false">
      <c r="A948" s="40"/>
      <c r="B948" s="40"/>
      <c r="C948" s="40"/>
    </row>
    <row r="949" customFormat="false" ht="15.75" hidden="false" customHeight="false" outlineLevel="0" collapsed="false">
      <c r="A949" s="40"/>
      <c r="B949" s="40"/>
      <c r="C949" s="40"/>
    </row>
    <row r="950" customFormat="false" ht="15.75" hidden="false" customHeight="false" outlineLevel="0" collapsed="false">
      <c r="A950" s="40"/>
      <c r="B950" s="40"/>
      <c r="C950" s="40"/>
    </row>
    <row r="951" customFormat="false" ht="15.75" hidden="false" customHeight="false" outlineLevel="0" collapsed="false">
      <c r="A951" s="40"/>
      <c r="B951" s="40"/>
      <c r="C951" s="40"/>
    </row>
    <row r="952" customFormat="false" ht="15.75" hidden="false" customHeight="false" outlineLevel="0" collapsed="false">
      <c r="A952" s="40"/>
      <c r="B952" s="40"/>
      <c r="C952" s="40"/>
    </row>
    <row r="953" customFormat="false" ht="15.75" hidden="false" customHeight="false" outlineLevel="0" collapsed="false">
      <c r="A953" s="40"/>
      <c r="B953" s="40"/>
      <c r="C953" s="40"/>
    </row>
    <row r="954" customFormat="false" ht="15.75" hidden="false" customHeight="false" outlineLevel="0" collapsed="false">
      <c r="A954" s="40"/>
      <c r="B954" s="40"/>
      <c r="C954" s="40"/>
    </row>
    <row r="955" customFormat="false" ht="15.75" hidden="false" customHeight="false" outlineLevel="0" collapsed="false">
      <c r="A955" s="40"/>
      <c r="B955" s="40"/>
      <c r="C955" s="40"/>
    </row>
    <row r="956" customFormat="false" ht="15.75" hidden="false" customHeight="false" outlineLevel="0" collapsed="false">
      <c r="A956" s="40"/>
      <c r="B956" s="40"/>
      <c r="C956" s="40"/>
    </row>
    <row r="957" customFormat="false" ht="15.75" hidden="false" customHeight="false" outlineLevel="0" collapsed="false">
      <c r="A957" s="40"/>
      <c r="B957" s="40"/>
      <c r="C957" s="40"/>
    </row>
    <row r="958" customFormat="false" ht="15.75" hidden="false" customHeight="false" outlineLevel="0" collapsed="false">
      <c r="A958" s="40"/>
      <c r="B958" s="40"/>
      <c r="C958" s="40"/>
    </row>
    <row r="959" customFormat="false" ht="15.75" hidden="false" customHeight="false" outlineLevel="0" collapsed="false">
      <c r="A959" s="40"/>
      <c r="B959" s="40"/>
      <c r="C959" s="40"/>
    </row>
    <row r="960" customFormat="false" ht="15.75" hidden="false" customHeight="false" outlineLevel="0" collapsed="false">
      <c r="A960" s="40"/>
      <c r="B960" s="40"/>
      <c r="C960" s="40"/>
    </row>
    <row r="961" customFormat="false" ht="15.75" hidden="false" customHeight="false" outlineLevel="0" collapsed="false">
      <c r="A961" s="40"/>
      <c r="B961" s="40"/>
      <c r="C961" s="40"/>
    </row>
    <row r="962" customFormat="false" ht="15.75" hidden="false" customHeight="false" outlineLevel="0" collapsed="false">
      <c r="A962" s="40"/>
      <c r="B962" s="40"/>
      <c r="C962" s="40"/>
    </row>
    <row r="963" customFormat="false" ht="15.75" hidden="false" customHeight="false" outlineLevel="0" collapsed="false">
      <c r="A963" s="40"/>
      <c r="B963" s="40"/>
      <c r="C963" s="40"/>
    </row>
    <row r="964" customFormat="false" ht="15.75" hidden="false" customHeight="false" outlineLevel="0" collapsed="false">
      <c r="A964" s="40"/>
      <c r="B964" s="40"/>
      <c r="C964" s="40"/>
    </row>
    <row r="965" customFormat="false" ht="15.75" hidden="false" customHeight="false" outlineLevel="0" collapsed="false">
      <c r="A965" s="40"/>
      <c r="B965" s="40"/>
      <c r="C965" s="40"/>
    </row>
    <row r="966" customFormat="false" ht="15.75" hidden="false" customHeight="false" outlineLevel="0" collapsed="false">
      <c r="A966" s="40"/>
      <c r="B966" s="40"/>
      <c r="C966" s="40"/>
    </row>
    <row r="967" customFormat="false" ht="15.75" hidden="false" customHeight="false" outlineLevel="0" collapsed="false">
      <c r="A967" s="40"/>
      <c r="B967" s="40"/>
      <c r="C967" s="40"/>
    </row>
    <row r="968" customFormat="false" ht="15.75" hidden="false" customHeight="false" outlineLevel="0" collapsed="false">
      <c r="A968" s="40"/>
      <c r="B968" s="40"/>
      <c r="C968" s="40"/>
    </row>
    <row r="969" customFormat="false" ht="15.75" hidden="false" customHeight="false" outlineLevel="0" collapsed="false">
      <c r="A969" s="40"/>
      <c r="B969" s="40"/>
      <c r="C969" s="40"/>
    </row>
    <row r="970" customFormat="false" ht="15.75" hidden="false" customHeight="false" outlineLevel="0" collapsed="false">
      <c r="A970" s="40"/>
      <c r="B970" s="40"/>
      <c r="C970" s="40"/>
    </row>
    <row r="971" customFormat="false" ht="15.75" hidden="false" customHeight="false" outlineLevel="0" collapsed="false">
      <c r="A971" s="40"/>
      <c r="B971" s="40"/>
      <c r="C971" s="40"/>
    </row>
    <row r="972" customFormat="false" ht="15.75" hidden="false" customHeight="false" outlineLevel="0" collapsed="false">
      <c r="A972" s="40"/>
      <c r="B972" s="40"/>
      <c r="C972" s="40"/>
    </row>
    <row r="973" customFormat="false" ht="15.75" hidden="false" customHeight="false" outlineLevel="0" collapsed="false">
      <c r="A973" s="40"/>
      <c r="B973" s="40"/>
      <c r="C973" s="40"/>
    </row>
    <row r="974" customFormat="false" ht="15.75" hidden="false" customHeight="false" outlineLevel="0" collapsed="false">
      <c r="A974" s="40"/>
      <c r="B974" s="40"/>
      <c r="C974" s="40"/>
    </row>
    <row r="975" customFormat="false" ht="15.75" hidden="false" customHeight="false" outlineLevel="0" collapsed="false">
      <c r="A975" s="40"/>
      <c r="B975" s="40"/>
      <c r="C975" s="40"/>
    </row>
    <row r="976" customFormat="false" ht="15.75" hidden="false" customHeight="false" outlineLevel="0" collapsed="false">
      <c r="A976" s="40"/>
      <c r="B976" s="40"/>
      <c r="C976" s="40"/>
    </row>
    <row r="977" customFormat="false" ht="15.75" hidden="false" customHeight="false" outlineLevel="0" collapsed="false">
      <c r="A977" s="40"/>
      <c r="B977" s="40"/>
      <c r="C977" s="40"/>
    </row>
    <row r="978" customFormat="false" ht="15.75" hidden="false" customHeight="false" outlineLevel="0" collapsed="false">
      <c r="A978" s="40"/>
      <c r="B978" s="40"/>
      <c r="C978" s="40"/>
    </row>
    <row r="979" customFormat="false" ht="15.75" hidden="false" customHeight="false" outlineLevel="0" collapsed="false">
      <c r="A979" s="40"/>
      <c r="B979" s="40"/>
      <c r="C979" s="40"/>
    </row>
    <row r="980" customFormat="false" ht="15.75" hidden="false" customHeight="false" outlineLevel="0" collapsed="false">
      <c r="A980" s="40"/>
      <c r="B980" s="40"/>
      <c r="C980" s="40"/>
    </row>
    <row r="981" customFormat="false" ht="15.75" hidden="false" customHeight="false" outlineLevel="0" collapsed="false">
      <c r="A981" s="40"/>
      <c r="B981" s="40"/>
      <c r="C981" s="40"/>
    </row>
    <row r="982" customFormat="false" ht="15.75" hidden="false" customHeight="false" outlineLevel="0" collapsed="false">
      <c r="A982" s="40"/>
      <c r="B982" s="40"/>
      <c r="C982" s="40"/>
    </row>
    <row r="983" customFormat="false" ht="15.75" hidden="false" customHeight="false" outlineLevel="0" collapsed="false">
      <c r="A983" s="40"/>
      <c r="B983" s="40"/>
      <c r="C983" s="40"/>
    </row>
    <row r="984" customFormat="false" ht="15.75" hidden="false" customHeight="false" outlineLevel="0" collapsed="false">
      <c r="A984" s="40"/>
      <c r="B984" s="40"/>
      <c r="C984" s="40"/>
    </row>
    <row r="985" customFormat="false" ht="15.75" hidden="false" customHeight="false" outlineLevel="0" collapsed="false">
      <c r="A985" s="40"/>
      <c r="B985" s="40"/>
      <c r="C985" s="40"/>
    </row>
    <row r="986" customFormat="false" ht="15.75" hidden="false" customHeight="false" outlineLevel="0" collapsed="false">
      <c r="A986" s="40"/>
      <c r="B986" s="40"/>
      <c r="C986" s="40"/>
    </row>
    <row r="987" customFormat="false" ht="15.75" hidden="false" customHeight="false" outlineLevel="0" collapsed="false">
      <c r="A987" s="40"/>
      <c r="B987" s="40"/>
      <c r="C987" s="40"/>
    </row>
    <row r="988" customFormat="false" ht="15.75" hidden="false" customHeight="false" outlineLevel="0" collapsed="false">
      <c r="A988" s="40"/>
      <c r="B988" s="40"/>
      <c r="C988" s="40"/>
    </row>
    <row r="989" customFormat="false" ht="15.75" hidden="false" customHeight="false" outlineLevel="0" collapsed="false">
      <c r="A989" s="40"/>
      <c r="B989" s="40"/>
      <c r="C989" s="40"/>
    </row>
    <row r="990" customFormat="false" ht="15.75" hidden="false" customHeight="false" outlineLevel="0" collapsed="false">
      <c r="A990" s="40"/>
      <c r="B990" s="40"/>
      <c r="C990" s="40"/>
    </row>
    <row r="991" customFormat="false" ht="15.75" hidden="false" customHeight="false" outlineLevel="0" collapsed="false">
      <c r="A991" s="40"/>
      <c r="B991" s="40"/>
      <c r="C991" s="40"/>
    </row>
    <row r="992" customFormat="false" ht="15.75" hidden="false" customHeight="false" outlineLevel="0" collapsed="false">
      <c r="A992" s="40"/>
      <c r="B992" s="40"/>
      <c r="C992" s="40"/>
    </row>
    <row r="993" customFormat="false" ht="15.75" hidden="false" customHeight="false" outlineLevel="0" collapsed="false">
      <c r="A993" s="40"/>
      <c r="B993" s="40"/>
      <c r="C993" s="40"/>
    </row>
    <row r="994" customFormat="false" ht="15.75" hidden="false" customHeight="false" outlineLevel="0" collapsed="false">
      <c r="A994" s="40"/>
      <c r="B994" s="40"/>
      <c r="C994" s="40"/>
    </row>
    <row r="995" customFormat="false" ht="15.75" hidden="false" customHeight="false" outlineLevel="0" collapsed="false">
      <c r="A995" s="40"/>
      <c r="B995" s="40"/>
      <c r="C995" s="40"/>
    </row>
    <row r="996" customFormat="false" ht="15.75" hidden="false" customHeight="false" outlineLevel="0" collapsed="false">
      <c r="A996" s="40"/>
      <c r="B996" s="40"/>
      <c r="C996" s="40"/>
    </row>
    <row r="997" customFormat="false" ht="15.75" hidden="false" customHeight="false" outlineLevel="0" collapsed="false">
      <c r="A997" s="40"/>
      <c r="B997" s="40"/>
      <c r="C997" s="40"/>
    </row>
    <row r="998" customFormat="false" ht="15.75" hidden="false" customHeight="false" outlineLevel="0" collapsed="false">
      <c r="A998" s="40"/>
      <c r="B998" s="40"/>
      <c r="C998" s="40"/>
    </row>
    <row r="999" customFormat="false" ht="15.75" hidden="false" customHeight="false" outlineLevel="0" collapsed="false">
      <c r="A999" s="40"/>
      <c r="B999" s="40"/>
      <c r="C999" s="40"/>
    </row>
    <row r="1000" customFormat="false" ht="15.75" hidden="false" customHeight="false" outlineLevel="0" collapsed="false">
      <c r="A1000" s="40"/>
      <c r="B1000" s="40"/>
      <c r="C1000" s="4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2024-03-28T21:17:42Z</dcterms:modified>
  <cp:revision>1</cp:revision>
  <dc:subject/>
  <dc:title/>
</cp:coreProperties>
</file>