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20umf\Downloads\"/>
    </mc:Choice>
  </mc:AlternateContent>
  <xr:revisionPtr revIDLastSave="0" documentId="13_ncr:1_{C989C274-AA43-4BF6-919C-372F27926943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<sst xmlns="http://schemas.openxmlformats.org/spreadsheetml/2006/main" count="40" uniqueCount="36">
  <si>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</si>
  <si>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</si>
  <si>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</si>
  <si>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</si>
  <si>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</si>
  <si>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</si>
  <si>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</si>
  <si>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</si>
  <si>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</si>
  <si>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</si>
  <si>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</si>
  <si>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</si>
  <si>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</si>
  <si>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</si>
  <si>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</si>
  <si>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</si>
  <si>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</si>
  <si>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</si>
  <si>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</si>
  <si>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</si>
  <si>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</si>
  <si>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</si>
  <si>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</si>
  <si>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</si>
  <si>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</si>
  <si>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</si>
  <si>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</si>
  <si>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</si>
  <si>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Bormin Kiril</t>
  </si>
  <si>
    <t>P_OO "Shoot me up"</t>
  </si>
  <si>
    <t>27.08.2025 au 31.10.2025</t>
  </si>
  <si>
    <t>Explications du projet par le professeur</t>
  </si>
  <si>
    <t>Creation d'un repository GitHub avec un bon fichier .gitignore</t>
  </si>
  <si>
    <t>Lecture du CDC et remplissage des champs</t>
  </si>
  <si>
    <t>Inventer une idée de jeu</t>
  </si>
  <si>
    <t>Faire une maquette de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</si>
</sst>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D12" sqref="D12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28</v>
      </c>
      <c r="D2" s="80"/>
      <c r="E2" s="80"/>
      <c r="F2" s="5" t="s">
        <v>1</v>
      </c>
      <c r="G2" s="75" t="s">
        <v>29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3 heures 10 minutes</v>
      </c>
      <c r="D3" s="19"/>
      <c r="E3" s="3"/>
      <c r="F3" s="4" t="s">
        <v>6</v>
      </c>
      <c r="G3" s="76" t="s">
        <v>30</v>
      </c>
    </row>
    <row r="4" spans="1:15" ht="23.25" hidden="1" x14ac:dyDescent="0.35">
      <c r="B4" s="5"/>
      <c r="C4" s="19">
        <f>SUBTOTAL(9,$C$7:$C$531)*60</f>
        <v>60</v>
      </c>
      <c r="D4" s="19">
        <f>SUBTOTAL(9,$D$7:$D$531)</f>
        <v>130</v>
      </c>
      <c r="E4" s="29">
        <f>SUM(C4:D4)</f>
        <v>190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35</v>
      </c>
      <c r="B7" s="32">
        <v>45896</v>
      </c>
      <c r="C7" s="33"/>
      <c r="D7" s="34">
        <v>45</v>
      </c>
      <c r="E7" s="35"/>
      <c r="F7" s="28" t="s">
        <v>31</v>
      </c>
      <c r="G7" s="44"/>
    </row>
    <row r="8" spans="1:15" x14ac:dyDescent="0.25">
      <c r="A8" s="73">
        <f>IF(ISBLANK(B8),"",_xlfn.ISOWEEKNUM('Journal de travail'!$B8))</f>
        <v>35</v>
      </c>
      <c r="B8" s="36">
        <v>45896</v>
      </c>
      <c r="C8" s="37"/>
      <c r="D8" s="38">
        <v>25</v>
      </c>
      <c r="E8" s="39"/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35</v>
      </c>
      <c r="B9" s="40">
        <v>45896</v>
      </c>
      <c r="C9" s="41"/>
      <c r="D9" s="42">
        <v>20</v>
      </c>
      <c r="E9" s="43"/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35</v>
      </c>
      <c r="B10" s="36">
        <v>45896</v>
      </c>
      <c r="C10" s="37"/>
      <c r="D10" s="38">
        <v>40</v>
      </c>
      <c r="E10" s="39"/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35</v>
      </c>
      <c r="B11" s="40">
        <v>45896</v>
      </c>
      <c r="C11" s="41">
        <v>1</v>
      </c>
      <c r="D11" s="42"/>
      <c r="E11" s="43"/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 t="str">
        <f>IF(ISBLANK(B12),"",_xlfn.ISOWEEKNUM('Journal de travail'!$B12))</f>
        <v/>
      </c>
      <c r="B12" s="36"/>
      <c r="C12" s="37"/>
      <c r="D12" s="38"/>
      <c r="E12" s="39"/>
      <c r="F12" s="28"/>
      <c r="G12" s="45"/>
      <c r="N12">
        <v>5</v>
      </c>
      <c r="O12">
        <v>20</v>
      </c>
    </row>
    <row r="13" spans="1:15" x14ac:dyDescent="0.25">
      <c r="A13" s="74" t="str">
        <f>IF(ISBLANK(B13),"",_xlfn.ISOWEEKNUM('Journal de travail'!$B13))</f>
        <v/>
      </c>
      <c r="B13" s="40"/>
      <c r="C13" s="41"/>
      <c r="D13" s="42"/>
      <c r="E13" s="43"/>
      <c r="F13" s="28"/>
      <c r="G13" s="46"/>
      <c r="N13">
        <v>6</v>
      </c>
      <c r="O13">
        <v>25</v>
      </c>
    </row>
    <row r="14" spans="1:15" x14ac:dyDescent="0.25">
      <c r="A14" s="73" t="str">
        <f>IF(ISBLANK(B14),"",_xlfn.ISOWEEKNUM('Journal de travail'!$B14))</f>
        <v/>
      </c>
      <c r="B14" s="36"/>
      <c r="C14" s="37"/>
      <c r="D14" s="38"/>
      <c r="E14" s="39"/>
      <c r="F14" s="28"/>
      <c r="G14" s="45"/>
      <c r="N14">
        <v>7</v>
      </c>
      <c r="O14">
        <v>30</v>
      </c>
    </row>
    <row r="15" spans="1:15" x14ac:dyDescent="0.25">
      <c r="A15" s="74" t="str">
        <f>IF(ISBLANK(B15),"",_xlfn.ISOWEEKNUM('Journal de travail'!$B15))</f>
        <v/>
      </c>
      <c r="B15" s="40"/>
      <c r="C15" s="41"/>
      <c r="D15" s="42"/>
      <c r="E15" s="43"/>
      <c r="F15" s="28"/>
      <c r="G15" s="46"/>
      <c r="N15">
        <v>8</v>
      </c>
      <c r="O15">
        <v>35</v>
      </c>
    </row>
    <row r="16" spans="1:15" x14ac:dyDescent="0.25">
      <c r="A16" s="73" t="str">
        <f>IF(ISBLANK(B16),"",_xlfn.ISOWEEKNUM('Journal de travail'!$B16))</f>
        <v/>
      </c>
      <c r="B16" s="36"/>
      <c r="C16" s="37"/>
      <c r="D16" s="38"/>
      <c r="E16" s="39"/>
      <c r="F16" s="28"/>
      <c r="G16" s="45"/>
      <c r="O16">
        <v>40</v>
      </c>
    </row>
    <row r="17" spans="1:15" x14ac:dyDescent="0.25">
      <c r="A17" s="74" t="str">
        <f>IF(ISBLANK(B17),"",_xlfn.ISOWEEKNUM('Journal de travail'!$B17))</f>
        <v/>
      </c>
      <c r="B17" s="40"/>
      <c r="C17" s="41"/>
      <c r="D17" s="42"/>
      <c r="E17" s="43"/>
      <c r="F17" s="28"/>
      <c r="G17" s="46"/>
      <c r="O17">
        <v>45</v>
      </c>
    </row>
    <row r="18" spans="1:15" x14ac:dyDescent="0.25">
      <c r="A18" s="73" t="str">
        <f>IF(ISBLANK(B18),"",_xlfn.ISOWEEKNUM('Journal de travail'!$B18))</f>
        <v/>
      </c>
      <c r="B18" s="36"/>
      <c r="C18" s="37"/>
      <c r="D18" s="38"/>
      <c r="E18" s="39"/>
      <c r="F18" s="28"/>
      <c r="G18" s="45"/>
      <c r="O18">
        <v>50</v>
      </c>
    </row>
    <row r="19" spans="1:15" x14ac:dyDescent="0.25">
      <c r="A19" s="74" t="str">
        <f>IF(ISBLANK(B19),"",_xlfn.ISOWEEKNUM('Journal de travail'!$B19))</f>
        <v/>
      </c>
      <c r="B19" s="40"/>
      <c r="C19" s="41"/>
      <c r="D19" s="42"/>
      <c r="E19" s="43"/>
      <c r="F19" s="28"/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/>
      <c r="D20" s="38"/>
      <c r="E20" s="39"/>
      <c r="F20" s="28"/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0</v>
      </c>
      <c r="C6">
        <f t="shared" ref="C6:C9" si="0">SUM(A6:B6)</f>
        <v>0</v>
      </c>
      <c r="E6" s="21" t="str">
        <f>'Journal de travail'!M8</f>
        <v>Analyse</v>
      </c>
      <c r="F6" s="50" t="str">
        <f>QUOTIENT(SUM(A6:B6),60)&amp;" h "&amp;TEXT(MOD(SUM(A6:B6),60), "00")&amp;" min"</f>
        <v>0 h 00 min</v>
      </c>
      <c r="G6" s="47" t="e">
        <f>SUM(A6:B6)/$C$10</f>
        <v>#DIV/0!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0</v>
      </c>
      <c r="C7">
        <f t="shared" si="0"/>
        <v>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0 h 00 min</v>
      </c>
      <c r="G7" s="56" t="e">
        <f t="shared" ref="G7:G9" si="2">SUM(A7:B7)/$C$10</f>
        <v>#DIV/0!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 t="e">
        <f t="shared" si="2"/>
        <v>#DIV/0!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0</v>
      </c>
      <c r="C9">
        <f t="shared" si="0"/>
        <v>0</v>
      </c>
      <c r="E9" s="23" t="str">
        <f>'Journal de travail'!M11</f>
        <v>Documentation</v>
      </c>
      <c r="F9" s="55" t="str">
        <f t="shared" si="1"/>
        <v>0 h 00 min</v>
      </c>
      <c r="G9" s="56" t="e">
        <f t="shared" si="2"/>
        <v>#DIV/0!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0</v>
      </c>
      <c r="B10">
        <f>SUM(B6:B9)</f>
        <v>0</v>
      </c>
      <c r="C10">
        <f>SUM(A10:B10)</f>
        <v>0</v>
      </c>
      <c r="E10" s="20" t="s">
        <v>18</v>
      </c>
      <c r="F10" s="50" t="str">
        <f t="shared" si="1"/>
        <v>0 h 00 min</v>
      </c>
      <c r="G10" s="57">
        <f>C10/C11</f>
        <v>0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394C10-4386-493D-A99B-15992834C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Kiril Bormin</cp:lastModifiedBy>
  <cp:revision/>
  <dcterms:created xsi:type="dcterms:W3CDTF">2023-11-21T20:00:34Z</dcterms:created>
  <dcterms:modified xsi:type="dcterms:W3CDTF">2025-08-27T14:25:07Z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