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roslav\AppData\Roaming\Skype\My Skype Received Files\"/>
    </mc:Choice>
  </mc:AlternateContent>
  <bookViews>
    <workbookView xWindow="0" yWindow="0" windowWidth="19170" windowHeight="5745" activeTab="3"/>
  </bookViews>
  <sheets>
    <sheet name="Склады (сравнение) (план-факт)" sheetId="5" r:id="rId1"/>
    <sheet name="Склады (сравнение)года" sheetId="4" r:id="rId2"/>
    <sheet name="текущий месяц все" sheetId="3" r:id="rId3"/>
    <sheet name="отчет" sheetId="1" r:id="rId4"/>
    <sheet name="связи" sheetId="2" r:id="rId5"/>
  </sheets>
  <calcPr calcId="152511"/>
</workbook>
</file>

<file path=xl/calcChain.xml><?xml version="1.0" encoding="utf-8"?>
<calcChain xmlns="http://schemas.openxmlformats.org/spreadsheetml/2006/main">
  <c r="N33" i="5" l="1"/>
  <c r="M33" i="5"/>
  <c r="N26" i="5"/>
  <c r="N24" i="5"/>
  <c r="M24" i="5"/>
  <c r="N17" i="5"/>
  <c r="M17" i="5"/>
  <c r="AA13" i="5"/>
  <c r="Z13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F13" i="5"/>
  <c r="E13" i="5"/>
  <c r="D13" i="5"/>
  <c r="AA12" i="5"/>
  <c r="Z12" i="5"/>
  <c r="Y12" i="5"/>
  <c r="X12" i="5"/>
  <c r="W12" i="5"/>
  <c r="V12" i="5"/>
  <c r="U12" i="5"/>
  <c r="T12" i="5"/>
  <c r="S12" i="5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D12" i="5"/>
  <c r="AA11" i="5"/>
  <c r="Z11" i="5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F11" i="5"/>
  <c r="E11" i="5"/>
  <c r="D11" i="5"/>
  <c r="N33" i="4"/>
  <c r="M33" i="4"/>
  <c r="N26" i="4"/>
  <c r="N24" i="4"/>
  <c r="M24" i="4"/>
  <c r="N17" i="4"/>
  <c r="M17" i="4"/>
  <c r="AA13" i="4"/>
  <c r="Z13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AA12" i="4"/>
  <c r="Z12" i="4"/>
  <c r="Y12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AA11" i="4"/>
  <c r="Z11" i="4"/>
  <c r="Y11" i="4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D22" i="3"/>
  <c r="J22" i="3" s="1"/>
  <c r="C22" i="3"/>
  <c r="I22" i="3" s="1"/>
  <c r="J21" i="3"/>
  <c r="I21" i="3"/>
  <c r="J20" i="3"/>
  <c r="I20" i="3"/>
  <c r="D19" i="3"/>
  <c r="J19" i="3" s="1"/>
  <c r="C19" i="3"/>
  <c r="I19" i="3" s="1"/>
  <c r="J18" i="3"/>
  <c r="I18" i="3"/>
  <c r="H17" i="3"/>
  <c r="G17" i="3"/>
  <c r="F17" i="3"/>
  <c r="E17" i="3"/>
  <c r="J16" i="3"/>
  <c r="I16" i="3"/>
  <c r="J15" i="3"/>
  <c r="I15" i="3"/>
  <c r="J14" i="3"/>
  <c r="I14" i="3"/>
  <c r="J12" i="3"/>
  <c r="I12" i="3"/>
  <c r="H11" i="3"/>
  <c r="G11" i="3"/>
  <c r="F11" i="3"/>
  <c r="E11" i="3"/>
  <c r="D11" i="3"/>
  <c r="C11" i="3"/>
  <c r="J10" i="3"/>
  <c r="I10" i="3"/>
  <c r="J9" i="3"/>
  <c r="I9" i="3"/>
  <c r="J8" i="3"/>
  <c r="I8" i="3"/>
  <c r="J7" i="3"/>
  <c r="I7" i="3"/>
  <c r="J6" i="3"/>
  <c r="I6" i="3"/>
  <c r="H5" i="3"/>
  <c r="G5" i="3"/>
  <c r="F5" i="3"/>
  <c r="E5" i="3"/>
  <c r="D5" i="3"/>
  <c r="C5" i="3"/>
  <c r="C17" i="3" l="1"/>
  <c r="I17" i="3" s="1"/>
  <c r="I13" i="3"/>
  <c r="J13" i="3"/>
  <c r="D17" i="3"/>
  <c r="J17" i="3" s="1"/>
  <c r="I11" i="3" l="1"/>
  <c r="J11" i="3"/>
</calcChain>
</file>

<file path=xl/comments1.xml><?xml version="1.0" encoding="utf-8"?>
<comments xmlns="http://schemas.openxmlformats.org/spreadsheetml/2006/main">
  <authors>
    <author>Семеняка Кирилл Николаевич</author>
  </authors>
  <commentList>
    <comment ref="G3" authorId="0" shapeId="0">
      <text>
        <r>
          <rPr>
            <b/>
            <sz val="8"/>
            <color indexed="81"/>
            <rFont val="Tahoma"/>
            <family val="2"/>
            <charset val="204"/>
          </rPr>
          <t>Семеняка Кирилл Николаевич:</t>
        </r>
        <r>
          <rPr>
            <sz val="8"/>
            <color indexed="81"/>
            <rFont val="Tahoma"/>
            <family val="2"/>
            <charset val="204"/>
          </rPr>
          <t xml:space="preserve">
В ценах учета</t>
        </r>
      </text>
    </comment>
  </commentList>
</comments>
</file>

<file path=xl/comments2.xml><?xml version="1.0" encoding="utf-8"?>
<comments xmlns="http://schemas.openxmlformats.org/spreadsheetml/2006/main">
  <authors>
    <author>I</author>
  </authors>
  <commentList>
    <comment ref="B2" authorId="0" shapeId="0">
      <text>
        <r>
          <rPr>
            <b/>
            <sz val="9"/>
            <color indexed="81"/>
            <rFont val="Tahoma"/>
            <family val="2"/>
            <charset val="204"/>
          </rPr>
          <t>Отчет за один день, если даты совпадают</t>
        </r>
      </text>
    </comment>
  </commentList>
</comments>
</file>

<file path=xl/sharedStrings.xml><?xml version="1.0" encoding="utf-8"?>
<sst xmlns="http://schemas.openxmlformats.org/spreadsheetml/2006/main" count="278" uniqueCount="142">
  <si>
    <t>Заказ</t>
  </si>
  <si>
    <t>Чертеж</t>
  </si>
  <si>
    <t>Вес, кг</t>
  </si>
  <si>
    <t>Начальный остаток</t>
  </si>
  <si>
    <t>Приход</t>
  </si>
  <si>
    <t>Расход</t>
  </si>
  <si>
    <t>Конечный остаток</t>
  </si>
  <si>
    <t>Зарезервировано</t>
  </si>
  <si>
    <t>Кол-во</t>
  </si>
  <si>
    <t>Масса, кг</t>
  </si>
  <si>
    <t>под контрагента</t>
  </si>
  <si>
    <t>СКЛАД ГП КЗГО</t>
  </si>
  <si>
    <t>Плита неподвижная дробящая</t>
  </si>
  <si>
    <t>39959/Э</t>
  </si>
  <si>
    <t>3450.01.111М.К</t>
  </si>
  <si>
    <t>ЭКГ Сервис</t>
  </si>
  <si>
    <t>Броня торцевая</t>
  </si>
  <si>
    <t>40055/Э</t>
  </si>
  <si>
    <t>МШ-45Т-001.К.В</t>
  </si>
  <si>
    <t>Броня №1</t>
  </si>
  <si>
    <t>МШ-45Б-001.В</t>
  </si>
  <si>
    <t>Свободная продажа</t>
  </si>
  <si>
    <t>Венец зубчатый</t>
  </si>
  <si>
    <t>1265/Э"ПОК"</t>
  </si>
  <si>
    <t>3502.05.00.007БСБ-2.К</t>
  </si>
  <si>
    <t>Броня конуса</t>
  </si>
  <si>
    <t>36300/Э"ПОК"</t>
  </si>
  <si>
    <t>1280.05.206.1</t>
  </si>
  <si>
    <t>Подпятник сферический</t>
  </si>
  <si>
    <t>37522/Э"ПОК"</t>
  </si>
  <si>
    <t>1275.04.705</t>
  </si>
  <si>
    <t>Втулка коническая</t>
  </si>
  <si>
    <t>1277.03.301</t>
  </si>
  <si>
    <t>Стенка ковша передняя 5м3</t>
  </si>
  <si>
    <t>23457/1Э"ПОК"</t>
  </si>
  <si>
    <t>1080.52.03.1СБ.К</t>
  </si>
  <si>
    <r>
      <t xml:space="preserve">Сумма, грн
</t>
    </r>
    <r>
      <rPr>
        <b/>
        <sz val="7"/>
        <color rgb="FFFF0000"/>
        <rFont val="Arial"/>
        <family val="2"/>
        <charset val="204"/>
      </rPr>
      <t>(в ценах учета)</t>
    </r>
  </si>
  <si>
    <r>
      <t xml:space="preserve">Сумма, грн
</t>
    </r>
    <r>
      <rPr>
        <b/>
        <sz val="7"/>
        <color rgb="FFFF0000"/>
        <rFont val="Arial"/>
        <family val="2"/>
        <charset val="204"/>
      </rPr>
      <t>(в ценах продажи на 1-го покупателя)</t>
    </r>
  </si>
  <si>
    <r>
      <t xml:space="preserve">Сумма, грн
</t>
    </r>
    <r>
      <rPr>
        <b/>
        <sz val="7"/>
        <color rgb="FFFF0000"/>
        <rFont val="Arial"/>
        <family val="2"/>
        <charset val="204"/>
      </rPr>
      <t>(в ценах продажи на конечного покупателя)</t>
    </r>
  </si>
  <si>
    <r>
      <t xml:space="preserve">Себестоимость, грн.
</t>
    </r>
    <r>
      <rPr>
        <b/>
        <sz val="8"/>
        <color rgb="FFFF0000"/>
        <rFont val="Arial"/>
        <family val="2"/>
        <charset val="204"/>
      </rPr>
      <t>(Плановая полная)</t>
    </r>
  </si>
  <si>
    <r>
      <t xml:space="preserve">Себестоимость, грн.
</t>
    </r>
    <r>
      <rPr>
        <b/>
        <sz val="8"/>
        <color rgb="FFFF0000"/>
        <rFont val="Arial"/>
        <family val="2"/>
        <charset val="204"/>
      </rPr>
      <t>(Фактическая полная)</t>
    </r>
  </si>
  <si>
    <r>
      <t xml:space="preserve">Себестоимость, грн.
</t>
    </r>
    <r>
      <rPr>
        <b/>
        <sz val="8"/>
        <color rgb="FFFF0000"/>
        <rFont val="Arial"/>
        <family val="2"/>
        <charset val="204"/>
      </rPr>
      <t>(Фактическая переменная)</t>
    </r>
  </si>
  <si>
    <t>Шифр (артикул)</t>
  </si>
  <si>
    <t>СКЛАД ГП СШ</t>
  </si>
  <si>
    <t>КНО250.14.10.00.000</t>
  </si>
  <si>
    <t>Балка КНО250.14.12Ш.00.000</t>
  </si>
  <si>
    <t>А40515</t>
  </si>
  <si>
    <t>"ДТЕК Павлоградвугілля" ПАТ</t>
  </si>
  <si>
    <t>СКЛАД ГП ДРМЗ</t>
  </si>
  <si>
    <t>СКЛАД ГП КУ ДРМЗ</t>
  </si>
  <si>
    <t>СКЛАД ГП КУ КЗГО</t>
  </si>
  <si>
    <t>КОНСИГНАЦИОННЫЙ СКЛАД КУ Павлоград</t>
  </si>
  <si>
    <t>КОНСИГНАЦИОННЫЙ СКЛАД КУ Доброполье</t>
  </si>
  <si>
    <t>Ответственный: ССП</t>
  </si>
  <si>
    <t>нет</t>
  </si>
  <si>
    <r>
      <t xml:space="preserve">Номер заказа Покупателя(Клиента-Грузополучателя) </t>
    </r>
    <r>
      <rPr>
        <sz val="11"/>
        <color theme="1"/>
        <rFont val="Calibri"/>
        <family val="2"/>
        <charset val="204"/>
        <scheme val="minor"/>
      </rPr>
      <t>из базы Заказчика ТК</t>
    </r>
  </si>
  <si>
    <t>+</t>
  </si>
  <si>
    <t>Номенклатура, вес, артикул</t>
  </si>
  <si>
    <t>есть</t>
  </si>
  <si>
    <t>кол-во</t>
  </si>
  <si>
    <t>ЦФО</t>
  </si>
  <si>
    <t>Заказчик</t>
  </si>
  <si>
    <t>Грузополучатель (Клиент - покупатель)</t>
  </si>
  <si>
    <t>Цена на конечного потребителя (если контракт заключен, то есть; если нет то - из прайс листа Дивизиона)</t>
  </si>
  <si>
    <t>Дата поставки Клиенту</t>
  </si>
  <si>
    <t>Цена на 1 покупателя</t>
  </si>
  <si>
    <t>?</t>
  </si>
  <si>
    <t>Номер заказа Покупателя(в базе ПП)</t>
  </si>
  <si>
    <t>Есть №заказа на производство, по нему выходим на №заказа покупателя</t>
  </si>
  <si>
    <t>Номер производственного заказа (в базе ПП)</t>
  </si>
  <si>
    <t>Себестоимость плановая полная ПП</t>
  </si>
  <si>
    <t>есть из справочника</t>
  </si>
  <si>
    <t>Себестоимость плановая переменная ПП</t>
  </si>
  <si>
    <t>Себестоимость фактическая полная ПП</t>
  </si>
  <si>
    <t>Себестоимость фактическая переменная ПП</t>
  </si>
  <si>
    <t>Балансовая стоимость (стоимость ГП в базах текущего балансодержателя)</t>
  </si>
  <si>
    <t>на момент сдачи на СГП это полная плановая себестоимость</t>
  </si>
  <si>
    <r>
      <t xml:space="preserve">Приемо-сдаточная с производства </t>
    </r>
    <r>
      <rPr>
        <sz val="11"/>
        <color theme="1"/>
        <rFont val="Calibri"/>
        <family val="2"/>
        <charset val="204"/>
        <scheme val="minor"/>
      </rPr>
      <t>ПП в базе 1С ПП</t>
    </r>
  </si>
  <si>
    <t>Производственный заказ-Заказ покупателя (заявка на изготовление)-ФИО СПП создавшего документ</t>
  </si>
  <si>
    <t>-</t>
  </si>
  <si>
    <t>нет, не нужен т.к. его может не быть</t>
  </si>
  <si>
    <t>Производственный заказ-Заказ покупателя (заявка на изготовление)-Цена на конечного потребителя</t>
  </si>
  <si>
    <t>Производственный заказ-Заказчик</t>
  </si>
  <si>
    <t>Производственный заказ-Заказ покупателя (заявка на изготовление)-Контрактная дата реализации</t>
  </si>
  <si>
    <t>нет, при комисии (определяем по договору) беоем цену на конечного</t>
  </si>
  <si>
    <t>Далее по грузополучателям</t>
  </si>
  <si>
    <t>ЦФО: КОРУМ УКРАИНА</t>
  </si>
  <si>
    <t>СКЛАД/ЦФО/Клиент/Номенклатура</t>
  </si>
  <si>
    <t>Грузополучатель-Конечный Клиент: ПАО "ИНГОК"</t>
  </si>
  <si>
    <t>Номер Заказа покупателя ПП: №12345</t>
  </si>
  <si>
    <t>Продукция</t>
  </si>
  <si>
    <t>::::   Фильтр отчета   :::::</t>
  </si>
  <si>
    <t>перетаскиванием меняется группировка в отчете</t>
  </si>
  <si>
    <t>Дата начальная (включая)</t>
  </si>
  <si>
    <t>Дата конечная (включая)</t>
  </si>
  <si>
    <t>Движение и остатки ГП по складам</t>
  </si>
  <si>
    <t>Остатки ГП</t>
  </si>
  <si>
    <t>Прием</t>
  </si>
  <si>
    <t>ТН.</t>
  </si>
  <si>
    <t>Т.ГРН.</t>
  </si>
  <si>
    <t>Склад 1</t>
  </si>
  <si>
    <t>Склад 2</t>
  </si>
  <si>
    <t>Склад 3</t>
  </si>
  <si>
    <t>Склад 4</t>
  </si>
  <si>
    <t>Склад 5</t>
  </si>
  <si>
    <t>01.04.2016 (9-00)</t>
  </si>
  <si>
    <t>18.04.2016 (9-00)</t>
  </si>
  <si>
    <t>Сравнение с предыдущим годом</t>
  </si>
  <si>
    <t xml:space="preserve">Динамика изменения по складу: </t>
  </si>
  <si>
    <t xml:space="preserve"> ГП КЗГО</t>
  </si>
  <si>
    <t>На 1-е число месяца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</si>
  <si>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</si>
  <si>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</si>
  <si>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</si>
  <si>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</si>
  <si>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</si>
  <si>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</si>
  <si>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</si>
  <si>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</si>
  <si>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</si>
  <si>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</si>
  <si>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</si>
  <si>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</si>
  <si>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тн.</t>
  </si>
  <si>
    <t>т.грн.</t>
  </si>
  <si>
    <t>2015г. Остатки на 01…</t>
  </si>
  <si>
    <t>приход</t>
  </si>
  <si>
    <t>расход</t>
  </si>
  <si>
    <t>2016г. Остатки на 01…</t>
  </si>
  <si>
    <t>Δ  остаток (16-15)</t>
  </si>
  <si>
    <t>Δ приход(16-15)</t>
  </si>
  <si>
    <t>Δ расход(16-15)</t>
  </si>
  <si>
    <t>Сравнение с план-факт</t>
  </si>
  <si>
    <t>План Остатки на 01…</t>
  </si>
  <si>
    <t>Факт. Остатки на 01…</t>
  </si>
  <si>
    <t>Δ  остаток (факт-план)</t>
  </si>
  <si>
    <t>Δ приход(факт-план)</t>
  </si>
  <si>
    <t>Δ расход(факт-план)</t>
  </si>
  <si>
    <t>приход_план</t>
  </si>
  <si>
    <t>расход_план</t>
  </si>
  <si>
    <t>приход_факт</t>
  </si>
  <si>
    <t>расход_факт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</si>
</sst>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-* #,##0.00_р_._-;\-* #,##0.00_р_._-;_-* &quot;-&quot;??_р_._-;_-@_-"/>
    <numFmt numFmtId="165" formatCode="#,##0.000"/>
    <numFmt numFmtId="166" formatCode="0.000"/>
    <numFmt numFmtId="167" formatCode="0000000"/>
    <numFmt numFmtId="168" formatCode="#,##0.0"/>
  </numFmts>
  <fonts count="26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8"/>
      <name val="Arial"/>
      <family val="2"/>
    </font>
    <font>
      <b/>
      <sz val="8"/>
      <name val="Arial"/>
      <family val="2"/>
      <charset val="204"/>
    </font>
    <font>
      <b/>
      <sz val="9"/>
      <name val="Arial"/>
      <family val="2"/>
      <charset val="204"/>
    </font>
    <font>
      <sz val="8"/>
      <name val="Arial"/>
      <family val="2"/>
      <charset val="204"/>
    </font>
    <font>
      <b/>
      <sz val="7"/>
      <color rgb="FFFF0000"/>
      <name val="Arial"/>
      <family val="2"/>
      <charset val="204"/>
    </font>
    <font>
      <b/>
      <sz val="8"/>
      <color rgb="FFFF0000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rgb="FFFF0000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b/>
      <sz val="11"/>
      <color rgb="FF000000"/>
      <name val="Calibri"/>
      <family val="2"/>
      <charset val="204"/>
    </font>
    <font>
      <b/>
      <sz val="9"/>
      <color rgb="FF000000"/>
      <name val="Calibri"/>
      <family val="2"/>
      <charset val="204"/>
    </font>
    <font>
      <b/>
      <sz val="8"/>
      <color theme="1"/>
      <name val="Arial"/>
      <family val="2"/>
      <charset val="204"/>
    </font>
    <font>
      <sz val="11"/>
      <color rgb="FF000000"/>
      <name val="Calibri"/>
      <family val="2"/>
      <charset val="204"/>
    </font>
    <font>
      <sz val="8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i/>
      <sz val="9"/>
      <color theme="1"/>
      <name val="Arial CYR"/>
    </font>
    <font>
      <b/>
      <sz val="8"/>
      <color indexed="81"/>
      <name val="Tahoma"/>
      <family val="2"/>
      <charset val="204"/>
    </font>
    <font>
      <sz val="8"/>
      <color indexed="81"/>
      <name val="Tahoma"/>
      <family val="2"/>
      <charset val="204"/>
    </font>
    <font>
      <b/>
      <sz val="8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b/>
      <i/>
      <sz val="10"/>
      <color rgb="FFFF0000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0"/>
      <name val="Arial"/>
      <family val="2"/>
      <charset val="204"/>
    </font>
  </fonts>
  <fills count="12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9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3" fillId="0" borderId="0"/>
    <xf numFmtId="164" fontId="9" fillId="0" borderId="0" applyFont="0" applyFill="0" applyBorder="0" applyAlignment="0" applyProtection="0"/>
    <xf numFmtId="0" fontId="3" fillId="0" borderId="0"/>
  </cellStyleXfs>
  <cellXfs count="118">
    <xf numFmtId="0" fontId="0" fillId="0" borderId="0" xfId="0"/>
    <xf numFmtId="0" fontId="5" fillId="2" borderId="1" xfId="1" applyNumberFormat="1" applyFont="1" applyFill="1" applyBorder="1" applyAlignment="1">
      <alignment horizontal="center" vertical="center" wrapText="1"/>
    </xf>
    <xf numFmtId="0" fontId="4" fillId="2" borderId="1" xfId="1" applyNumberFormat="1" applyFont="1" applyFill="1" applyBorder="1" applyAlignment="1">
      <alignment horizontal="center" vertical="center"/>
    </xf>
    <xf numFmtId="0" fontId="4" fillId="2" borderId="1" xfId="1" applyNumberFormat="1" applyFont="1" applyFill="1" applyBorder="1" applyAlignment="1">
      <alignment horizontal="center" vertical="center" wrapText="1"/>
    </xf>
    <xf numFmtId="0" fontId="3" fillId="0" borderId="0" xfId="1" applyAlignment="1">
      <alignment horizontal="left"/>
    </xf>
    <xf numFmtId="0" fontId="3" fillId="0" borderId="0" xfId="1"/>
    <xf numFmtId="4" fontId="4" fillId="3" borderId="1" xfId="1" applyNumberFormat="1" applyFont="1" applyFill="1" applyBorder="1" applyAlignment="1">
      <alignment horizontal="right" vertical="center"/>
    </xf>
    <xf numFmtId="0" fontId="4" fillId="3" borderId="1" xfId="1" applyNumberFormat="1" applyFont="1" applyFill="1" applyBorder="1" applyAlignment="1">
      <alignment horizontal="right" vertical="center"/>
    </xf>
    <xf numFmtId="1" fontId="4" fillId="4" borderId="1" xfId="1" applyNumberFormat="1" applyFont="1" applyFill="1" applyBorder="1" applyAlignment="1">
      <alignment horizontal="right" vertical="center"/>
    </xf>
    <xf numFmtId="165" fontId="4" fillId="4" borderId="1" xfId="1" applyNumberFormat="1" applyFont="1" applyFill="1" applyBorder="1" applyAlignment="1">
      <alignment horizontal="right" vertical="center"/>
    </xf>
    <xf numFmtId="4" fontId="4" fillId="4" borderId="1" xfId="1" applyNumberFormat="1" applyFont="1" applyFill="1" applyBorder="1" applyAlignment="1">
      <alignment horizontal="right" vertical="center"/>
    </xf>
    <xf numFmtId="166" fontId="4" fillId="4" borderId="1" xfId="1" applyNumberFormat="1" applyFont="1" applyFill="1" applyBorder="1" applyAlignment="1">
      <alignment horizontal="right" vertical="center"/>
    </xf>
    <xf numFmtId="0" fontId="4" fillId="4" borderId="1" xfId="1" applyNumberFormat="1" applyFont="1" applyFill="1" applyBorder="1" applyAlignment="1">
      <alignment horizontal="right" vertical="center"/>
    </xf>
    <xf numFmtId="0" fontId="6" fillId="5" borderId="1" xfId="1" applyNumberFormat="1" applyFont="1" applyFill="1" applyBorder="1" applyAlignment="1">
      <alignment horizontal="left" vertical="center" wrapText="1"/>
    </xf>
    <xf numFmtId="4" fontId="6" fillId="5" borderId="1" xfId="1" applyNumberFormat="1" applyFont="1" applyFill="1" applyBorder="1" applyAlignment="1">
      <alignment horizontal="right" vertical="center"/>
    </xf>
    <xf numFmtId="0" fontId="6" fillId="5" borderId="1" xfId="1" applyNumberFormat="1" applyFont="1" applyFill="1" applyBorder="1" applyAlignment="1">
      <alignment horizontal="right" vertical="center"/>
    </xf>
    <xf numFmtId="1" fontId="6" fillId="5" borderId="1" xfId="1" applyNumberFormat="1" applyFont="1" applyFill="1" applyBorder="1" applyAlignment="1">
      <alignment horizontal="right" vertical="center"/>
    </xf>
    <xf numFmtId="165" fontId="6" fillId="5" borderId="1" xfId="1" applyNumberFormat="1" applyFont="1" applyFill="1" applyBorder="1" applyAlignment="1">
      <alignment horizontal="right" vertical="center"/>
    </xf>
    <xf numFmtId="166" fontId="6" fillId="5" borderId="1" xfId="1" applyNumberFormat="1" applyFont="1" applyFill="1" applyBorder="1" applyAlignment="1">
      <alignment horizontal="right" vertical="center"/>
    </xf>
    <xf numFmtId="0" fontId="4" fillId="5" borderId="5" xfId="1" applyNumberFormat="1" applyFont="1" applyFill="1" applyBorder="1" applyAlignment="1">
      <alignment horizontal="center" vertical="center" wrapText="1"/>
    </xf>
    <xf numFmtId="0" fontId="4" fillId="7" borderId="1" xfId="1" applyNumberFormat="1" applyFont="1" applyFill="1" applyBorder="1" applyAlignment="1">
      <alignment horizontal="center" vertical="center" wrapText="1"/>
    </xf>
    <xf numFmtId="4" fontId="6" fillId="5" borderId="5" xfId="1" applyNumberFormat="1" applyFont="1" applyFill="1" applyBorder="1" applyAlignment="1">
      <alignment horizontal="right" vertical="center"/>
    </xf>
    <xf numFmtId="3" fontId="4" fillId="3" borderId="1" xfId="1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left" wrapText="1"/>
    </xf>
    <xf numFmtId="0" fontId="0" fillId="0" borderId="1" xfId="0" applyBorder="1"/>
    <xf numFmtId="0" fontId="0" fillId="0" borderId="1" xfId="0" applyBorder="1" applyAlignment="1">
      <alignment horizontal="left"/>
    </xf>
    <xf numFmtId="3" fontId="4" fillId="4" borderId="1" xfId="1" applyNumberFormat="1" applyFont="1" applyFill="1" applyBorder="1" applyAlignment="1">
      <alignment horizontal="right" vertical="center"/>
    </xf>
    <xf numFmtId="0" fontId="6" fillId="3" borderId="1" xfId="1" applyNumberFormat="1" applyFont="1" applyFill="1" applyBorder="1" applyAlignment="1">
      <alignment horizontal="left" vertical="center"/>
    </xf>
    <xf numFmtId="0" fontId="4" fillId="4" borderId="2" xfId="1" applyNumberFormat="1" applyFont="1" applyFill="1" applyBorder="1" applyAlignment="1">
      <alignment horizontal="left" vertical="center"/>
    </xf>
    <xf numFmtId="0" fontId="4" fillId="4" borderId="3" xfId="1" applyNumberFormat="1" applyFont="1" applyFill="1" applyBorder="1" applyAlignment="1">
      <alignment horizontal="left" vertical="center"/>
    </xf>
    <xf numFmtId="167" fontId="6" fillId="5" borderId="1" xfId="1" applyNumberFormat="1" applyFont="1" applyFill="1" applyBorder="1" applyAlignment="1">
      <alignment horizontal="left" vertical="center"/>
    </xf>
    <xf numFmtId="1" fontId="6" fillId="5" borderId="1" xfId="1" applyNumberFormat="1" applyFont="1" applyFill="1" applyBorder="1" applyAlignment="1">
      <alignment horizontal="left" vertical="center"/>
    </xf>
    <xf numFmtId="0" fontId="0" fillId="0" borderId="7" xfId="0" applyBorder="1" applyAlignment="1">
      <alignment vertical="center"/>
    </xf>
    <xf numFmtId="0" fontId="0" fillId="0" borderId="10" xfId="0" applyBorder="1"/>
    <xf numFmtId="0" fontId="0" fillId="0" borderId="0" xfId="0" applyBorder="1"/>
    <xf numFmtId="0" fontId="1" fillId="0" borderId="0" xfId="0" applyFont="1" applyBorder="1"/>
    <xf numFmtId="0" fontId="0" fillId="0" borderId="11" xfId="0" applyBorder="1"/>
    <xf numFmtId="0" fontId="0" fillId="0" borderId="0" xfId="0" applyFill="1" applyBorder="1" applyAlignment="1">
      <alignment horizontal="center"/>
    </xf>
    <xf numFmtId="0" fontId="2" fillId="0" borderId="12" xfId="0" applyFont="1" applyFill="1" applyBorder="1" applyAlignment="1"/>
    <xf numFmtId="0" fontId="2" fillId="0" borderId="3" xfId="0" applyFont="1" applyFill="1" applyBorder="1" applyAlignment="1"/>
    <xf numFmtId="0" fontId="1" fillId="0" borderId="0" xfId="0" applyFont="1" applyFill="1" applyBorder="1"/>
    <xf numFmtId="0" fontId="0" fillId="0" borderId="3" xfId="0" applyFill="1" applyBorder="1" applyAlignment="1"/>
    <xf numFmtId="0" fontId="0" fillId="0" borderId="3" xfId="0" applyFont="1" applyFill="1" applyBorder="1" applyAlignment="1"/>
    <xf numFmtId="0" fontId="1" fillId="0" borderId="0" xfId="0" applyFont="1" applyFill="1" applyBorder="1" applyAlignment="1"/>
    <xf numFmtId="0" fontId="0" fillId="0" borderId="13" xfId="0" applyBorder="1"/>
    <xf numFmtId="0" fontId="0" fillId="0" borderId="14" xfId="0" applyBorder="1"/>
    <xf numFmtId="0" fontId="2" fillId="7" borderId="3" xfId="0" applyFont="1" applyFill="1" applyBorder="1" applyAlignment="1"/>
    <xf numFmtId="0" fontId="1" fillId="7" borderId="0" xfId="0" applyFont="1" applyFill="1" applyBorder="1"/>
    <xf numFmtId="0" fontId="4" fillId="4" borderId="2" xfId="1" applyNumberFormat="1" applyFont="1" applyFill="1" applyBorder="1" applyAlignment="1">
      <alignment horizontal="left" vertical="center" indent="2"/>
    </xf>
    <xf numFmtId="0" fontId="4" fillId="8" borderId="3" xfId="1" applyNumberFormat="1" applyFont="1" applyFill="1" applyBorder="1" applyAlignment="1">
      <alignment horizontal="left" vertical="center"/>
    </xf>
    <xf numFmtId="0" fontId="6" fillId="8" borderId="3" xfId="1" applyNumberFormat="1" applyFont="1" applyFill="1" applyBorder="1" applyAlignment="1">
      <alignment horizontal="left" vertical="center"/>
    </xf>
    <xf numFmtId="3" fontId="4" fillId="8" borderId="1" xfId="1" applyNumberFormat="1" applyFont="1" applyFill="1" applyBorder="1" applyAlignment="1">
      <alignment horizontal="center" vertical="center"/>
    </xf>
    <xf numFmtId="4" fontId="4" fillId="8" borderId="1" xfId="1" applyNumberFormat="1" applyFont="1" applyFill="1" applyBorder="1" applyAlignment="1">
      <alignment horizontal="right" vertical="center"/>
    </xf>
    <xf numFmtId="0" fontId="4" fillId="8" borderId="1" xfId="1" applyNumberFormat="1" applyFont="1" applyFill="1" applyBorder="1" applyAlignment="1">
      <alignment horizontal="right" vertical="center"/>
    </xf>
    <xf numFmtId="0" fontId="4" fillId="7" borderId="3" xfId="1" applyNumberFormat="1" applyFont="1" applyFill="1" applyBorder="1" applyAlignment="1">
      <alignment horizontal="left" vertical="center"/>
    </xf>
    <xf numFmtId="1" fontId="4" fillId="7" borderId="1" xfId="1" applyNumberFormat="1" applyFont="1" applyFill="1" applyBorder="1" applyAlignment="1">
      <alignment horizontal="right" vertical="center"/>
    </xf>
    <xf numFmtId="165" fontId="4" fillId="7" borderId="1" xfId="1" applyNumberFormat="1" applyFont="1" applyFill="1" applyBorder="1" applyAlignment="1">
      <alignment horizontal="right" vertical="center"/>
    </xf>
    <xf numFmtId="4" fontId="4" fillId="7" borderId="1" xfId="1" applyNumberFormat="1" applyFont="1" applyFill="1" applyBorder="1" applyAlignment="1">
      <alignment horizontal="right" vertical="center"/>
    </xf>
    <xf numFmtId="166" fontId="4" fillId="7" borderId="1" xfId="1" applyNumberFormat="1" applyFont="1" applyFill="1" applyBorder="1" applyAlignment="1">
      <alignment horizontal="right" vertical="center"/>
    </xf>
    <xf numFmtId="0" fontId="4" fillId="7" borderId="1" xfId="1" applyNumberFormat="1" applyFont="1" applyFill="1" applyBorder="1" applyAlignment="1">
      <alignment horizontal="right" vertical="center"/>
    </xf>
    <xf numFmtId="0" fontId="4" fillId="7" borderId="2" xfId="1" applyNumberFormat="1" applyFont="1" applyFill="1" applyBorder="1" applyAlignment="1">
      <alignment horizontal="left" vertical="center" indent="3"/>
    </xf>
    <xf numFmtId="0" fontId="6" fillId="5" borderId="2" xfId="1" applyNumberFormat="1" applyFont="1" applyFill="1" applyBorder="1" applyAlignment="1">
      <alignment horizontal="left" vertical="center" wrapText="1" indent="4"/>
    </xf>
    <xf numFmtId="164" fontId="6" fillId="5" borderId="1" xfId="2" applyFont="1" applyFill="1" applyBorder="1" applyAlignment="1">
      <alignment horizontal="left" vertical="center"/>
    </xf>
    <xf numFmtId="0" fontId="4" fillId="3" borderId="15" xfId="1" applyNumberFormat="1" applyFont="1" applyFill="1" applyBorder="1" applyAlignment="1">
      <alignment vertical="center"/>
    </xf>
    <xf numFmtId="3" fontId="4" fillId="8" borderId="16" xfId="1" applyNumberFormat="1" applyFont="1" applyFill="1" applyBorder="1" applyAlignment="1">
      <alignment horizontal="left" vertical="center" indent="1"/>
    </xf>
    <xf numFmtId="165" fontId="4" fillId="4" borderId="16" xfId="1" applyNumberFormat="1" applyFont="1" applyFill="1" applyBorder="1" applyAlignment="1">
      <alignment horizontal="left" vertical="center" indent="2"/>
    </xf>
    <xf numFmtId="165" fontId="4" fillId="7" borderId="16" xfId="1" applyNumberFormat="1" applyFont="1" applyFill="1" applyBorder="1" applyAlignment="1">
      <alignment horizontal="left" vertical="center" indent="3"/>
    </xf>
    <xf numFmtId="0" fontId="6" fillId="5" borderId="17" xfId="1" applyNumberFormat="1" applyFont="1" applyFill="1" applyBorder="1" applyAlignment="1">
      <alignment horizontal="left" vertical="center" wrapText="1" indent="4"/>
    </xf>
    <xf numFmtId="0" fontId="2" fillId="0" borderId="0" xfId="0" applyFont="1"/>
    <xf numFmtId="0" fontId="4" fillId="8" borderId="2" xfId="1" applyNumberFormat="1" applyFont="1" applyFill="1" applyBorder="1" applyAlignment="1">
      <alignment horizontal="left" vertical="center"/>
    </xf>
    <xf numFmtId="0" fontId="10" fillId="0" borderId="0" xfId="0" applyFont="1"/>
    <xf numFmtId="14" fontId="0" fillId="0" borderId="0" xfId="0" applyNumberFormat="1"/>
    <xf numFmtId="14" fontId="12" fillId="0" borderId="0" xfId="0" applyNumberFormat="1" applyFont="1" applyFill="1" applyBorder="1" applyAlignment="1">
      <alignment horizontal="left" vertical="center"/>
    </xf>
    <xf numFmtId="0" fontId="12" fillId="3" borderId="1" xfId="0" applyFont="1" applyFill="1" applyBorder="1" applyAlignment="1">
      <alignment horizontal="center" vertical="center"/>
    </xf>
    <xf numFmtId="14" fontId="12" fillId="3" borderId="1" xfId="0" applyNumberFormat="1" applyFont="1" applyFill="1" applyBorder="1" applyAlignment="1">
      <alignment horizontal="center" vertical="center"/>
    </xf>
    <xf numFmtId="3" fontId="14" fillId="3" borderId="1" xfId="0" applyNumberFormat="1" applyFont="1" applyFill="1" applyBorder="1" applyAlignment="1">
      <alignment horizontal="center" vertical="center"/>
    </xf>
    <xf numFmtId="14" fontId="15" fillId="0" borderId="1" xfId="0" applyNumberFormat="1" applyFont="1" applyBorder="1" applyAlignment="1">
      <alignment horizontal="center" vertical="center"/>
    </xf>
    <xf numFmtId="3" fontId="16" fillId="5" borderId="1" xfId="0" applyNumberFormat="1" applyFont="1" applyFill="1" applyBorder="1" applyAlignment="1">
      <alignment horizontal="center" vertical="center"/>
    </xf>
    <xf numFmtId="3" fontId="0" fillId="9" borderId="0" xfId="0" applyNumberFormat="1" applyFill="1"/>
    <xf numFmtId="3" fontId="16" fillId="10" borderId="1" xfId="0" applyNumberFormat="1" applyFont="1" applyFill="1" applyBorder="1" applyAlignment="1">
      <alignment horizontal="center" vertical="center"/>
    </xf>
    <xf numFmtId="3" fontId="17" fillId="10" borderId="1" xfId="0" applyNumberFormat="1" applyFont="1" applyFill="1" applyBorder="1" applyAlignment="1">
      <alignment horizontal="center" vertical="center"/>
    </xf>
    <xf numFmtId="0" fontId="18" fillId="10" borderId="1" xfId="0" applyFont="1" applyFill="1" applyBorder="1" applyAlignment="1">
      <alignment horizontal="center" vertical="center" wrapText="1"/>
    </xf>
    <xf numFmtId="168" fontId="16" fillId="10" borderId="1" xfId="0" applyNumberFormat="1" applyFont="1" applyFill="1" applyBorder="1" applyAlignment="1">
      <alignment horizontal="center" vertical="center"/>
    </xf>
    <xf numFmtId="0" fontId="17" fillId="10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/>
    <xf numFmtId="3" fontId="2" fillId="0" borderId="1" xfId="0" applyNumberFormat="1" applyFont="1" applyBorder="1" applyAlignment="1">
      <alignment horizontal="center"/>
    </xf>
    <xf numFmtId="0" fontId="22" fillId="0" borderId="1" xfId="0" applyFont="1" applyBorder="1" applyAlignment="1">
      <alignment horizontal="center" vertical="center"/>
    </xf>
    <xf numFmtId="3" fontId="22" fillId="0" borderId="1" xfId="0" applyNumberFormat="1" applyFont="1" applyBorder="1" applyAlignment="1">
      <alignment horizontal="center"/>
    </xf>
    <xf numFmtId="0" fontId="23" fillId="3" borderId="1" xfId="0" applyFont="1" applyFill="1" applyBorder="1" applyAlignment="1">
      <alignment horizontal="center" vertical="center" wrapText="1"/>
    </xf>
    <xf numFmtId="3" fontId="23" fillId="3" borderId="1" xfId="0" applyNumberFormat="1" applyFont="1" applyFill="1" applyBorder="1" applyAlignment="1">
      <alignment horizontal="center" vertical="center"/>
    </xf>
    <xf numFmtId="3" fontId="0" fillId="0" borderId="0" xfId="0" applyNumberFormat="1"/>
    <xf numFmtId="4" fontId="24" fillId="11" borderId="1" xfId="3" applyNumberFormat="1" applyFont="1" applyFill="1" applyBorder="1" applyAlignment="1">
      <alignment horizontal="left" indent="1"/>
    </xf>
    <xf numFmtId="165" fontId="24" fillId="11" borderId="1" xfId="3" applyNumberFormat="1" applyFont="1" applyFill="1" applyBorder="1" applyAlignment="1">
      <alignment horizontal="left" indent="1"/>
    </xf>
    <xf numFmtId="4" fontId="25" fillId="2" borderId="1" xfId="3" applyNumberFormat="1" applyFont="1" applyFill="1" applyBorder="1" applyAlignment="1">
      <alignment horizontal="left" indent="1"/>
    </xf>
    <xf numFmtId="165" fontId="25" fillId="2" borderId="1" xfId="3" applyNumberFormat="1" applyFont="1" applyFill="1" applyBorder="1" applyAlignment="1">
      <alignment horizontal="left" indent="1"/>
    </xf>
    <xf numFmtId="165" fontId="25" fillId="2" borderId="1" xfId="3" applyNumberFormat="1" applyFont="1" applyFill="1" applyBorder="1" applyAlignment="1">
      <alignment horizontal="left" vertical="center" indent="1"/>
    </xf>
    <xf numFmtId="0" fontId="2" fillId="3" borderId="2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1" fillId="3" borderId="6" xfId="0" applyFont="1" applyFill="1" applyBorder="1" applyAlignment="1">
      <alignment horizontal="center" vertical="center"/>
    </xf>
    <xf numFmtId="0" fontId="21" fillId="3" borderId="5" xfId="0" applyFont="1" applyFill="1" applyBorder="1" applyAlignment="1">
      <alignment horizontal="center" vertical="center"/>
    </xf>
    <xf numFmtId="17" fontId="13" fillId="3" borderId="1" xfId="0" applyNumberFormat="1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 wrapText="1"/>
    </xf>
    <xf numFmtId="0" fontId="4" fillId="3" borderId="1" xfId="1" applyNumberFormat="1" applyFont="1" applyFill="1" applyBorder="1" applyAlignment="1">
      <alignment horizontal="left" vertical="center"/>
    </xf>
    <xf numFmtId="0" fontId="4" fillId="4" borderId="2" xfId="1" applyNumberFormat="1" applyFont="1" applyFill="1" applyBorder="1" applyAlignment="1">
      <alignment horizontal="left" vertical="center"/>
    </xf>
    <xf numFmtId="0" fontId="4" fillId="4" borderId="3" xfId="1" applyNumberFormat="1" applyFont="1" applyFill="1" applyBorder="1" applyAlignment="1">
      <alignment horizontal="left" vertical="center"/>
    </xf>
    <xf numFmtId="0" fontId="4" fillId="4" borderId="4" xfId="1" applyNumberFormat="1" applyFont="1" applyFill="1" applyBorder="1" applyAlignment="1">
      <alignment horizontal="left" vertical="center"/>
    </xf>
    <xf numFmtId="0" fontId="4" fillId="2" borderId="2" xfId="1" applyNumberFormat="1" applyFont="1" applyFill="1" applyBorder="1" applyAlignment="1">
      <alignment horizontal="center" vertical="center" wrapText="1"/>
    </xf>
    <xf numFmtId="0" fontId="4" fillId="2" borderId="3" xfId="1" applyNumberFormat="1" applyFont="1" applyFill="1" applyBorder="1" applyAlignment="1">
      <alignment horizontal="center" vertical="center" wrapText="1"/>
    </xf>
    <xf numFmtId="0" fontId="4" fillId="2" borderId="4" xfId="1" applyNumberFormat="1" applyFont="1" applyFill="1" applyBorder="1" applyAlignment="1">
      <alignment horizontal="center" vertical="center" wrapText="1"/>
    </xf>
    <xf numFmtId="0" fontId="4" fillId="3" borderId="1" xfId="1" applyNumberFormat="1" applyFont="1" applyFill="1" applyBorder="1" applyAlignment="1">
      <alignment horizontal="left" vertical="center" indent="1"/>
    </xf>
    <xf numFmtId="0" fontId="4" fillId="2" borderId="6" xfId="1" applyNumberFormat="1" applyFont="1" applyFill="1" applyBorder="1" applyAlignment="1">
      <alignment horizontal="center" vertical="center" wrapText="1"/>
    </xf>
    <xf numFmtId="0" fontId="4" fillId="2" borderId="5" xfId="1" applyNumberFormat="1" applyFont="1" applyFill="1" applyBorder="1" applyAlignment="1">
      <alignment horizontal="center" vertical="center" wrapText="1"/>
    </xf>
    <xf numFmtId="0" fontId="4" fillId="2" borderId="1" xfId="1" applyNumberFormat="1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2" fillId="6" borderId="9" xfId="0" applyFont="1" applyFill="1" applyBorder="1" applyAlignment="1">
      <alignment horizontal="center" vertical="center"/>
    </xf>
  </cellXfs>
  <cellStyles count="4">
    <cellStyle name="Comma" xfId="2" builtinId="3"/>
    <cellStyle name="Normal" xfId="0" builtinId="0"/>
    <cellStyle name="Обычный_КЗГО (сравнение)" xfId="3"/>
    <cellStyle name="Обычный_Лист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180975</xdr:colOff>
      <xdr:row>1</xdr:row>
      <xdr:rowOff>28575</xdr:rowOff>
    </xdr:from>
    <xdr:to>
      <xdr:col>5</xdr:col>
      <xdr:colOff>352425</xdr:colOff>
      <xdr:row>1</xdr:row>
      <xdr:rowOff>180975</xdr:rowOff>
    </xdr:to>
    <xdr:sp macro="" textlink="">
      <xdr:nvSpPr>
        <xdr:cNvPr id="2" name="Прямоугольник 1"/>
        <xdr:cNvSpPr/>
      </xdr:nvSpPr>
      <xdr:spPr>
        <a:xfrm>
          <a:off x="5676900" y="219075"/>
          <a:ext cx="171450" cy="1524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5</xdr:col>
      <xdr:colOff>180975</xdr:colOff>
      <xdr:row>2</xdr:row>
      <xdr:rowOff>28575</xdr:rowOff>
    </xdr:from>
    <xdr:to>
      <xdr:col>5</xdr:col>
      <xdr:colOff>352425</xdr:colOff>
      <xdr:row>2</xdr:row>
      <xdr:rowOff>180975</xdr:rowOff>
    </xdr:to>
    <xdr:sp macro="" textlink="">
      <xdr:nvSpPr>
        <xdr:cNvPr id="3" name="Прямоугольник 2"/>
        <xdr:cNvSpPr/>
      </xdr:nvSpPr>
      <xdr:spPr>
        <a:xfrm>
          <a:off x="5676900" y="409575"/>
          <a:ext cx="171450" cy="1524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5</xdr:col>
      <xdr:colOff>180975</xdr:colOff>
      <xdr:row>3</xdr:row>
      <xdr:rowOff>38100</xdr:rowOff>
    </xdr:from>
    <xdr:to>
      <xdr:col>5</xdr:col>
      <xdr:colOff>352425</xdr:colOff>
      <xdr:row>4</xdr:row>
      <xdr:rowOff>0</xdr:rowOff>
    </xdr:to>
    <xdr:sp macro="" textlink="">
      <xdr:nvSpPr>
        <xdr:cNvPr id="4" name="Прямоугольник 3"/>
        <xdr:cNvSpPr/>
      </xdr:nvSpPr>
      <xdr:spPr>
        <a:xfrm>
          <a:off x="5676900" y="609600"/>
          <a:ext cx="171450" cy="1524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5</xdr:col>
      <xdr:colOff>180975</xdr:colOff>
      <xdr:row>4</xdr:row>
      <xdr:rowOff>38100</xdr:rowOff>
    </xdr:from>
    <xdr:to>
      <xdr:col>5</xdr:col>
      <xdr:colOff>352425</xdr:colOff>
      <xdr:row>5</xdr:row>
      <xdr:rowOff>0</xdr:rowOff>
    </xdr:to>
    <xdr:sp macro="" textlink="">
      <xdr:nvSpPr>
        <xdr:cNvPr id="5" name="Прямоугольник 4"/>
        <xdr:cNvSpPr/>
      </xdr:nvSpPr>
      <xdr:spPr>
        <a:xfrm>
          <a:off x="5676900" y="800100"/>
          <a:ext cx="171450" cy="1524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5</xdr:col>
      <xdr:colOff>180975</xdr:colOff>
      <xdr:row>5</xdr:row>
      <xdr:rowOff>38100</xdr:rowOff>
    </xdr:from>
    <xdr:to>
      <xdr:col>5</xdr:col>
      <xdr:colOff>352425</xdr:colOff>
      <xdr:row>6</xdr:row>
      <xdr:rowOff>0</xdr:rowOff>
    </xdr:to>
    <xdr:sp macro="" textlink="">
      <xdr:nvSpPr>
        <xdr:cNvPr id="6" name="Прямоугольник 5"/>
        <xdr:cNvSpPr/>
      </xdr:nvSpPr>
      <xdr:spPr>
        <a:xfrm>
          <a:off x="5676900" y="990600"/>
          <a:ext cx="171450" cy="1524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5</xdr:col>
      <xdr:colOff>180975</xdr:colOff>
      <xdr:row>6</xdr:row>
      <xdr:rowOff>38100</xdr:rowOff>
    </xdr:from>
    <xdr:to>
      <xdr:col>5</xdr:col>
      <xdr:colOff>352425</xdr:colOff>
      <xdr:row>7</xdr:row>
      <xdr:rowOff>0</xdr:rowOff>
    </xdr:to>
    <xdr:sp macro="" textlink="">
      <xdr:nvSpPr>
        <xdr:cNvPr id="7" name="Прямоугольник 6"/>
        <xdr:cNvSpPr/>
      </xdr:nvSpPr>
      <xdr:spPr>
        <a:xfrm>
          <a:off x="5676900" y="1181100"/>
          <a:ext cx="171450" cy="1524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5</xdr:col>
      <xdr:colOff>180975</xdr:colOff>
      <xdr:row>7</xdr:row>
      <xdr:rowOff>38100</xdr:rowOff>
    </xdr:from>
    <xdr:to>
      <xdr:col>5</xdr:col>
      <xdr:colOff>352425</xdr:colOff>
      <xdr:row>8</xdr:row>
      <xdr:rowOff>0</xdr:rowOff>
    </xdr:to>
    <xdr:sp macro="" textlink="">
      <xdr:nvSpPr>
        <xdr:cNvPr id="8" name="Прямоугольник 7"/>
        <xdr:cNvSpPr/>
      </xdr:nvSpPr>
      <xdr:spPr>
        <a:xfrm>
          <a:off x="5676900" y="1371600"/>
          <a:ext cx="171450" cy="1524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A33"/>
  <sheetViews>
    <sheetView workbookViewId="0">
      <selection activeCell="C11" sqref="C11"/>
    </sheetView>
  </sheetViews>
  <sheetFormatPr defaultRowHeight="15"/>
  <cols>
    <col min="3" max="3" width="24.42578125" customWidth="1"/>
    <col min="13" max="13" width="10.42578125" bestFit="1" customWidth="1"/>
    <col min="14" max="14" width="10.7109375" customWidth="1"/>
  </cols>
  <sheetData>
    <row r="1" spans="3:27">
      <c r="C1" s="68" t="s">
        <v>132</v>
      </c>
    </row>
    <row r="2" spans="3:27">
      <c r="C2" t="s">
        <v>108</v>
      </c>
      <c r="E2" t="s">
        <v>109</v>
      </c>
    </row>
    <row r="3" spans="3:27">
      <c r="C3" s="99" t="s">
        <v>110</v>
      </c>
      <c r="D3" s="97" t="s">
        <v>111</v>
      </c>
      <c r="E3" s="98"/>
      <c r="F3" s="97" t="s">
        <v>112</v>
      </c>
      <c r="G3" s="98"/>
      <c r="H3" s="97" t="s">
        <v>113</v>
      </c>
      <c r="I3" s="98"/>
      <c r="J3" s="97" t="s">
        <v>114</v>
      </c>
      <c r="K3" s="98"/>
      <c r="L3" s="97" t="s">
        <v>115</v>
      </c>
      <c r="M3" s="98"/>
      <c r="N3" s="97" t="s">
        <v>116</v>
      </c>
      <c r="O3" s="98"/>
      <c r="P3" s="97" t="s">
        <v>117</v>
      </c>
      <c r="Q3" s="98"/>
      <c r="R3" s="97" t="s">
        <v>118</v>
      </c>
      <c r="S3" s="98"/>
      <c r="T3" s="97" t="s">
        <v>119</v>
      </c>
      <c r="U3" s="98"/>
      <c r="V3" s="97" t="s">
        <v>120</v>
      </c>
      <c r="W3" s="98"/>
      <c r="X3" s="97" t="s">
        <v>121</v>
      </c>
      <c r="Y3" s="98"/>
      <c r="Z3" s="97" t="s">
        <v>122</v>
      </c>
      <c r="AA3" s="98"/>
    </row>
    <row r="4" spans="3:27">
      <c r="C4" s="100"/>
      <c r="D4" s="84" t="s">
        <v>123</v>
      </c>
      <c r="E4" s="84" t="s">
        <v>124</v>
      </c>
      <c r="F4" s="84" t="s">
        <v>123</v>
      </c>
      <c r="G4" s="84" t="s">
        <v>124</v>
      </c>
      <c r="H4" s="84" t="s">
        <v>123</v>
      </c>
      <c r="I4" s="84" t="s">
        <v>124</v>
      </c>
      <c r="J4" s="84" t="s">
        <v>123</v>
      </c>
      <c r="K4" s="84" t="s">
        <v>124</v>
      </c>
      <c r="L4" s="84" t="s">
        <v>123</v>
      </c>
      <c r="M4" s="84" t="s">
        <v>124</v>
      </c>
      <c r="N4" s="84" t="s">
        <v>123</v>
      </c>
      <c r="O4" s="84" t="s">
        <v>124</v>
      </c>
      <c r="P4" s="84" t="s">
        <v>123</v>
      </c>
      <c r="Q4" s="84" t="s">
        <v>124</v>
      </c>
      <c r="R4" s="84" t="s">
        <v>123</v>
      </c>
      <c r="S4" s="84" t="s">
        <v>124</v>
      </c>
      <c r="T4" s="84" t="s">
        <v>123</v>
      </c>
      <c r="U4" s="84" t="s">
        <v>124</v>
      </c>
      <c r="V4" s="84" t="s">
        <v>123</v>
      </c>
      <c r="W4" s="84" t="s">
        <v>124</v>
      </c>
      <c r="X4" s="84" t="s">
        <v>123</v>
      </c>
      <c r="Y4" s="84" t="s">
        <v>124</v>
      </c>
      <c r="Z4" s="84" t="s">
        <v>123</v>
      </c>
      <c r="AA4" s="84" t="s">
        <v>124</v>
      </c>
    </row>
    <row r="5" spans="3:27">
      <c r="C5" s="85" t="s">
        <v>133</v>
      </c>
      <c r="D5" s="86">
        <v>1255.299</v>
      </c>
      <c r="E5" s="86">
        <v>30879.59604</v>
      </c>
      <c r="F5" s="86">
        <v>956.53099999999995</v>
      </c>
      <c r="G5" s="86">
        <v>25887.049889999998</v>
      </c>
      <c r="H5" s="86">
        <v>1432.8679999999999</v>
      </c>
      <c r="I5" s="86">
        <v>36176.488890000001</v>
      </c>
      <c r="J5" s="86">
        <v>1725.0740000000001</v>
      </c>
      <c r="K5" s="86">
        <v>43019.129439999997</v>
      </c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  <c r="W5" s="86"/>
      <c r="X5" s="86"/>
      <c r="Y5" s="86"/>
      <c r="Z5" s="86"/>
      <c r="AA5" s="86"/>
    </row>
    <row r="6" spans="3:27">
      <c r="C6" s="87" t="s">
        <v>138</v>
      </c>
      <c r="D6" s="88">
        <v>1221.3599999999999</v>
      </c>
      <c r="E6" s="88">
        <v>30673.819</v>
      </c>
      <c r="F6" s="88">
        <v>1784.31</v>
      </c>
      <c r="G6" s="88">
        <v>39847.529000000002</v>
      </c>
      <c r="H6" s="88">
        <v>2238.4</v>
      </c>
      <c r="I6" s="88">
        <v>51620.504000000001</v>
      </c>
      <c r="J6" s="88">
        <v>1904.8710000000001</v>
      </c>
      <c r="K6" s="88">
        <v>45092.442000000003</v>
      </c>
      <c r="L6" s="88"/>
      <c r="M6" s="88"/>
      <c r="N6" s="88"/>
      <c r="O6" s="88"/>
      <c r="P6" s="88"/>
      <c r="Q6" s="88"/>
      <c r="R6" s="88"/>
      <c r="S6" s="88"/>
      <c r="T6" s="88"/>
      <c r="U6" s="88"/>
      <c r="V6" s="88"/>
      <c r="W6" s="88"/>
      <c r="X6" s="88"/>
      <c r="Y6" s="88"/>
      <c r="Z6" s="88"/>
      <c r="AA6" s="88"/>
    </row>
    <row r="7" spans="3:27">
      <c r="C7" s="87" t="s">
        <v>139</v>
      </c>
      <c r="D7" s="88">
        <v>1520.1</v>
      </c>
      <c r="E7" s="88">
        <v>35666.400000000001</v>
      </c>
      <c r="F7" s="88">
        <v>1361</v>
      </c>
      <c r="G7" s="88">
        <v>31340.1</v>
      </c>
      <c r="H7" s="88">
        <v>1946.194</v>
      </c>
      <c r="I7" s="88">
        <v>44777.863449999997</v>
      </c>
      <c r="J7" s="88">
        <v>1944.1630000000002</v>
      </c>
      <c r="K7" s="88">
        <v>46223.902000000002</v>
      </c>
      <c r="L7" s="88"/>
      <c r="M7" s="88"/>
      <c r="N7" s="88"/>
      <c r="O7" s="88"/>
      <c r="P7" s="88"/>
      <c r="Q7" s="88"/>
      <c r="R7" s="88"/>
      <c r="S7" s="88"/>
      <c r="T7" s="88"/>
      <c r="U7" s="88"/>
      <c r="V7" s="88"/>
      <c r="W7" s="88"/>
      <c r="X7" s="88"/>
      <c r="Y7" s="88"/>
      <c r="Z7" s="88"/>
      <c r="AA7" s="88"/>
    </row>
    <row r="8" spans="3:27">
      <c r="C8" s="85" t="s">
        <v>134</v>
      </c>
      <c r="D8" s="86">
        <v>1287.7560000000001</v>
      </c>
      <c r="E8" s="86">
        <v>31914.731309999999</v>
      </c>
      <c r="F8" s="86">
        <v>1495.748</v>
      </c>
      <c r="G8" s="86">
        <v>37641.088909999999</v>
      </c>
      <c r="H8" s="86">
        <v>1434.6990000000001</v>
      </c>
      <c r="I8" s="86">
        <v>36721.17179</v>
      </c>
      <c r="J8" s="86">
        <v>1526.473</v>
      </c>
      <c r="K8" s="86">
        <v>39742.374620000002</v>
      </c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  <c r="W8" s="86"/>
      <c r="X8" s="86"/>
      <c r="Y8" s="86"/>
      <c r="Z8" s="86"/>
      <c r="AA8" s="86"/>
    </row>
    <row r="9" spans="3:27">
      <c r="C9" s="87" t="s">
        <v>140</v>
      </c>
      <c r="D9" s="88">
        <v>1542.2270000000001</v>
      </c>
      <c r="E9" s="88">
        <v>37492.701000000001</v>
      </c>
      <c r="F9" s="88">
        <v>1507.2529999999999</v>
      </c>
      <c r="G9" s="88">
        <v>36730.642999999996</v>
      </c>
      <c r="H9" s="88">
        <v>2007.309</v>
      </c>
      <c r="I9" s="88">
        <v>49283.101999999999</v>
      </c>
      <c r="J9" s="88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  <c r="W9" s="88"/>
      <c r="X9" s="88"/>
      <c r="Y9" s="88"/>
      <c r="Z9" s="88"/>
      <c r="AA9" s="88"/>
    </row>
    <row r="10" spans="3:27">
      <c r="C10" s="87" t="s">
        <v>141</v>
      </c>
      <c r="D10" s="88">
        <v>1334.2350000000001</v>
      </c>
      <c r="E10" s="88">
        <v>31766.343400000005</v>
      </c>
      <c r="F10" s="88">
        <v>1568.3020000000001</v>
      </c>
      <c r="G10" s="88">
        <v>37650.560120000002</v>
      </c>
      <c r="H10" s="88">
        <v>1915.5349999999999</v>
      </c>
      <c r="I10" s="88">
        <v>46261.899170000004</v>
      </c>
      <c r="J10" s="88"/>
      <c r="K10" s="88"/>
      <c r="L10" s="88"/>
      <c r="M10" s="88"/>
      <c r="N10" s="88"/>
      <c r="O10" s="88"/>
      <c r="P10" s="88"/>
      <c r="Q10" s="88"/>
      <c r="R10" s="88"/>
      <c r="S10" s="88"/>
      <c r="T10" s="88"/>
      <c r="U10" s="88"/>
      <c r="V10" s="88"/>
      <c r="W10" s="88"/>
      <c r="X10" s="88"/>
      <c r="Y10" s="88"/>
      <c r="Z10" s="88"/>
      <c r="AA10" s="88"/>
    </row>
    <row r="11" spans="3:27">
      <c r="C11" s="89" t="s">
        <v>135</v>
      </c>
      <c r="D11" s="90">
        <f>D5-D8</f>
        <v>-32.457000000000107</v>
      </c>
      <c r="E11" s="90">
        <f t="shared" ref="E11:AA11" si="0">E5-E8</f>
        <v>-1035.1352699999989</v>
      </c>
      <c r="F11" s="90">
        <f t="shared" si="0"/>
        <v>-539.2170000000001</v>
      </c>
      <c r="G11" s="90">
        <f t="shared" si="0"/>
        <v>-11754.03902</v>
      </c>
      <c r="H11" s="90">
        <f t="shared" si="0"/>
        <v>-1.831000000000131</v>
      </c>
      <c r="I11" s="90">
        <f t="shared" si="0"/>
        <v>-544.68289999999979</v>
      </c>
      <c r="J11" s="90">
        <f t="shared" si="0"/>
        <v>198.60100000000011</v>
      </c>
      <c r="K11" s="90">
        <f t="shared" si="0"/>
        <v>3276.7548199999947</v>
      </c>
      <c r="L11" s="90">
        <f t="shared" si="0"/>
        <v>0</v>
      </c>
      <c r="M11" s="90">
        <f t="shared" si="0"/>
        <v>0</v>
      </c>
      <c r="N11" s="90">
        <f t="shared" si="0"/>
        <v>0</v>
      </c>
      <c r="O11" s="90">
        <f t="shared" si="0"/>
        <v>0</v>
      </c>
      <c r="P11" s="90">
        <f t="shared" si="0"/>
        <v>0</v>
      </c>
      <c r="Q11" s="90">
        <f t="shared" si="0"/>
        <v>0</v>
      </c>
      <c r="R11" s="90">
        <f t="shared" si="0"/>
        <v>0</v>
      </c>
      <c r="S11" s="90">
        <f t="shared" si="0"/>
        <v>0</v>
      </c>
      <c r="T11" s="90">
        <f t="shared" si="0"/>
        <v>0</v>
      </c>
      <c r="U11" s="90">
        <f t="shared" si="0"/>
        <v>0</v>
      </c>
      <c r="V11" s="90">
        <f t="shared" si="0"/>
        <v>0</v>
      </c>
      <c r="W11" s="90">
        <f t="shared" si="0"/>
        <v>0</v>
      </c>
      <c r="X11" s="90">
        <f t="shared" si="0"/>
        <v>0</v>
      </c>
      <c r="Y11" s="90">
        <f t="shared" si="0"/>
        <v>0</v>
      </c>
      <c r="Z11" s="90">
        <f t="shared" si="0"/>
        <v>0</v>
      </c>
      <c r="AA11" s="90">
        <f t="shared" si="0"/>
        <v>0</v>
      </c>
    </row>
    <row r="12" spans="3:27">
      <c r="C12" s="87" t="s">
        <v>136</v>
      </c>
      <c r="D12" s="88">
        <f>-D6+D9</f>
        <v>320.86700000000019</v>
      </c>
      <c r="E12" s="88">
        <f>-E6+E9</f>
        <v>6818.8820000000014</v>
      </c>
      <c r="F12" s="88">
        <f t="shared" ref="E12:G13" si="1">-F6+F9</f>
        <v>-277.05700000000002</v>
      </c>
      <c r="G12" s="88">
        <f t="shared" si="1"/>
        <v>-3116.8860000000059</v>
      </c>
      <c r="H12" s="88">
        <f>IF(H9=0,0,-H6+H9)</f>
        <v>-231.09100000000012</v>
      </c>
      <c r="I12" s="88">
        <f t="shared" ref="I12:K12" si="2">IF(I9=0,0,-I6+I9)</f>
        <v>-2337.4020000000019</v>
      </c>
      <c r="J12" s="88">
        <f>IF(J9=0,0,-J6+J9)</f>
        <v>0</v>
      </c>
      <c r="K12" s="88">
        <f t="shared" si="2"/>
        <v>0</v>
      </c>
      <c r="L12" s="88">
        <f>IF(L9=0,0,-L6+L9)</f>
        <v>0</v>
      </c>
      <c r="M12" s="88">
        <f t="shared" ref="M12:O12" si="3">IF(M9=0,0,-M6+M9)</f>
        <v>0</v>
      </c>
      <c r="N12" s="88">
        <f>IF(N9=0,0,-N6+N9)</f>
        <v>0</v>
      </c>
      <c r="O12" s="88">
        <f t="shared" si="3"/>
        <v>0</v>
      </c>
      <c r="P12" s="88">
        <f>IF(P9=0,0,-P6+P9)</f>
        <v>0</v>
      </c>
      <c r="Q12" s="88">
        <f t="shared" ref="Q12" si="4">IF(Q9=0,0,-Q6+Q9)</f>
        <v>0</v>
      </c>
      <c r="R12" s="88">
        <f>IF(R9=0,0,-R6+R9)</f>
        <v>0</v>
      </c>
      <c r="S12" s="88">
        <f t="shared" ref="S12:U12" si="5">IF(S9=0,0,-S6+S9)</f>
        <v>0</v>
      </c>
      <c r="T12" s="88">
        <f>IF(T9=0,0,-T6+T9)</f>
        <v>0</v>
      </c>
      <c r="U12" s="88">
        <f t="shared" si="5"/>
        <v>0</v>
      </c>
      <c r="V12" s="88">
        <f>IF(V9=0,0,-V6+V9)</f>
        <v>0</v>
      </c>
      <c r="W12" s="88">
        <f t="shared" ref="W12" si="6">IF(W9=0,0,-W6+W9)</f>
        <v>0</v>
      </c>
      <c r="X12" s="88">
        <f>IF(X9=0,0,-X6+X9)</f>
        <v>0</v>
      </c>
      <c r="Y12" s="88">
        <f t="shared" ref="Y12" si="7">IF(Y9=0,0,-Y6+Y9)</f>
        <v>0</v>
      </c>
      <c r="Z12" s="88">
        <f>IF(Z9=0,0,-Z6+Z9)</f>
        <v>0</v>
      </c>
      <c r="AA12" s="88">
        <f t="shared" ref="AA12" si="8">IF(AA9=0,0,-AA6+AA9)</f>
        <v>0</v>
      </c>
    </row>
    <row r="13" spans="3:27">
      <c r="C13" s="87" t="s">
        <v>137</v>
      </c>
      <c r="D13" s="88">
        <f>-D7+D10</f>
        <v>-185.86499999999978</v>
      </c>
      <c r="E13" s="88">
        <f t="shared" si="1"/>
        <v>-3900.0565999999963</v>
      </c>
      <c r="F13" s="88">
        <f t="shared" si="1"/>
        <v>207.30200000000013</v>
      </c>
      <c r="G13" s="88">
        <f t="shared" si="1"/>
        <v>6310.4601200000034</v>
      </c>
      <c r="H13" s="88">
        <f t="shared" ref="H13:AA13" si="9">IF(H10=0,0,-H7+H10)</f>
        <v>-30.659000000000106</v>
      </c>
      <c r="I13" s="88">
        <f t="shared" si="9"/>
        <v>1484.0357200000071</v>
      </c>
      <c r="J13" s="88">
        <f t="shared" si="9"/>
        <v>0</v>
      </c>
      <c r="K13" s="88">
        <f t="shared" si="9"/>
        <v>0</v>
      </c>
      <c r="L13" s="88">
        <f t="shared" si="9"/>
        <v>0</v>
      </c>
      <c r="M13" s="88">
        <f t="shared" si="9"/>
        <v>0</v>
      </c>
      <c r="N13" s="88">
        <f t="shared" si="9"/>
        <v>0</v>
      </c>
      <c r="O13" s="88">
        <f t="shared" si="9"/>
        <v>0</v>
      </c>
      <c r="P13" s="88">
        <f t="shared" si="9"/>
        <v>0</v>
      </c>
      <c r="Q13" s="88">
        <f t="shared" si="9"/>
        <v>0</v>
      </c>
      <c r="R13" s="88">
        <f t="shared" si="9"/>
        <v>0</v>
      </c>
      <c r="S13" s="88">
        <f t="shared" si="9"/>
        <v>0</v>
      </c>
      <c r="T13" s="88">
        <f t="shared" si="9"/>
        <v>0</v>
      </c>
      <c r="U13" s="88">
        <f t="shared" si="9"/>
        <v>0</v>
      </c>
      <c r="V13" s="88">
        <f t="shared" si="9"/>
        <v>0</v>
      </c>
      <c r="W13" s="88">
        <f t="shared" si="9"/>
        <v>0</v>
      </c>
      <c r="X13" s="88">
        <f t="shared" si="9"/>
        <v>0</v>
      </c>
      <c r="Y13" s="88">
        <f t="shared" si="9"/>
        <v>0</v>
      </c>
      <c r="Z13" s="88">
        <f t="shared" si="9"/>
        <v>0</v>
      </c>
      <c r="AA13" s="88">
        <f t="shared" si="9"/>
        <v>0</v>
      </c>
    </row>
    <row r="17" spans="13:14">
      <c r="M17" s="91">
        <f>H5+H6-H7</f>
        <v>1725.0740000000001</v>
      </c>
      <c r="N17" s="91">
        <f>I5+I6-I7</f>
        <v>43019.129439999997</v>
      </c>
    </row>
    <row r="21" spans="13:14">
      <c r="M21" s="92">
        <v>49283102</v>
      </c>
      <c r="N21" s="93">
        <v>2007.309</v>
      </c>
    </row>
    <row r="22" spans="13:14">
      <c r="M22" s="94">
        <v>39742.374620000002</v>
      </c>
      <c r="N22" s="95">
        <v>1526.473</v>
      </c>
    </row>
    <row r="24" spans="13:14">
      <c r="M24" s="91">
        <f>H8+H9-H10</f>
        <v>1526.473</v>
      </c>
      <c r="N24" s="91">
        <f>I8+I9-I10</f>
        <v>39742.374620000002</v>
      </c>
    </row>
    <row r="26" spans="13:14">
      <c r="N26" s="91">
        <f>I8+I9-I10</f>
        <v>39742.374620000002</v>
      </c>
    </row>
    <row r="27" spans="13:14">
      <c r="M27" s="94">
        <v>43019129.439999998</v>
      </c>
      <c r="N27" s="96">
        <v>1725.0740000000001</v>
      </c>
    </row>
    <row r="28" spans="13:14">
      <c r="M28" s="92">
        <v>45092442</v>
      </c>
      <c r="N28" s="93">
        <v>1904.8710000000001</v>
      </c>
    </row>
    <row r="30" spans="13:14">
      <c r="M30" s="94">
        <v>41887.669439999998</v>
      </c>
      <c r="N30" s="95">
        <v>1685.7819999999999</v>
      </c>
    </row>
    <row r="33" spans="13:14">
      <c r="M33" s="91">
        <f>J5+J6-J7</f>
        <v>1685.7819999999999</v>
      </c>
      <c r="N33" s="91">
        <f>K5+K6-K7</f>
        <v>41887.669439999998</v>
      </c>
    </row>
  </sheetData>
  <mergeCells count="13">
    <mergeCell ref="L3:M3"/>
    <mergeCell ref="C3:C4"/>
    <mergeCell ref="D3:E3"/>
    <mergeCell ref="F3:G3"/>
    <mergeCell ref="H3:I3"/>
    <mergeCell ref="J3:K3"/>
    <mergeCell ref="Z3:AA3"/>
    <mergeCell ref="N3:O3"/>
    <mergeCell ref="P3:Q3"/>
    <mergeCell ref="R3:S3"/>
    <mergeCell ref="T3:U3"/>
    <mergeCell ref="V3:W3"/>
    <mergeCell ref="X3:Y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A33"/>
  <sheetViews>
    <sheetView workbookViewId="0">
      <selection sqref="A1:XFD13"/>
    </sheetView>
  </sheetViews>
  <sheetFormatPr defaultRowHeight="15"/>
  <cols>
    <col min="3" max="3" width="24.42578125" customWidth="1"/>
    <col min="13" max="13" width="10.42578125" bestFit="1" customWidth="1"/>
    <col min="14" max="14" width="10.7109375" customWidth="1"/>
  </cols>
  <sheetData>
    <row r="1" spans="3:27">
      <c r="C1" s="68" t="s">
        <v>107</v>
      </c>
    </row>
    <row r="2" spans="3:27">
      <c r="C2" t="s">
        <v>108</v>
      </c>
      <c r="E2" t="s">
        <v>109</v>
      </c>
    </row>
    <row r="3" spans="3:27">
      <c r="C3" s="99" t="s">
        <v>110</v>
      </c>
      <c r="D3" s="97" t="s">
        <v>111</v>
      </c>
      <c r="E3" s="98"/>
      <c r="F3" s="97" t="s">
        <v>112</v>
      </c>
      <c r="G3" s="98"/>
      <c r="H3" s="97" t="s">
        <v>113</v>
      </c>
      <c r="I3" s="98"/>
      <c r="J3" s="97" t="s">
        <v>114</v>
      </c>
      <c r="K3" s="98"/>
      <c r="L3" s="97" t="s">
        <v>115</v>
      </c>
      <c r="M3" s="98"/>
      <c r="N3" s="97" t="s">
        <v>116</v>
      </c>
      <c r="O3" s="98"/>
      <c r="P3" s="97" t="s">
        <v>117</v>
      </c>
      <c r="Q3" s="98"/>
      <c r="R3" s="97" t="s">
        <v>118</v>
      </c>
      <c r="S3" s="98"/>
      <c r="T3" s="97" t="s">
        <v>119</v>
      </c>
      <c r="U3" s="98"/>
      <c r="V3" s="97" t="s">
        <v>120</v>
      </c>
      <c r="W3" s="98"/>
      <c r="X3" s="97" t="s">
        <v>121</v>
      </c>
      <c r="Y3" s="98"/>
      <c r="Z3" s="97" t="s">
        <v>122</v>
      </c>
      <c r="AA3" s="98"/>
    </row>
    <row r="4" spans="3:27">
      <c r="C4" s="100"/>
      <c r="D4" s="84" t="s">
        <v>123</v>
      </c>
      <c r="E4" s="84" t="s">
        <v>124</v>
      </c>
      <c r="F4" s="84" t="s">
        <v>123</v>
      </c>
      <c r="G4" s="84" t="s">
        <v>124</v>
      </c>
      <c r="H4" s="84" t="s">
        <v>123</v>
      </c>
      <c r="I4" s="84" t="s">
        <v>124</v>
      </c>
      <c r="J4" s="84" t="s">
        <v>123</v>
      </c>
      <c r="K4" s="84" t="s">
        <v>124</v>
      </c>
      <c r="L4" s="84" t="s">
        <v>123</v>
      </c>
      <c r="M4" s="84" t="s">
        <v>124</v>
      </c>
      <c r="N4" s="84" t="s">
        <v>123</v>
      </c>
      <c r="O4" s="84" t="s">
        <v>124</v>
      </c>
      <c r="P4" s="84" t="s">
        <v>123</v>
      </c>
      <c r="Q4" s="84" t="s">
        <v>124</v>
      </c>
      <c r="R4" s="84" t="s">
        <v>123</v>
      </c>
      <c r="S4" s="84" t="s">
        <v>124</v>
      </c>
      <c r="T4" s="84" t="s">
        <v>123</v>
      </c>
      <c r="U4" s="84" t="s">
        <v>124</v>
      </c>
      <c r="V4" s="84" t="s">
        <v>123</v>
      </c>
      <c r="W4" s="84" t="s">
        <v>124</v>
      </c>
      <c r="X4" s="84" t="s">
        <v>123</v>
      </c>
      <c r="Y4" s="84" t="s">
        <v>124</v>
      </c>
      <c r="Z4" s="84" t="s">
        <v>123</v>
      </c>
      <c r="AA4" s="84" t="s">
        <v>124</v>
      </c>
    </row>
    <row r="5" spans="3:27">
      <c r="C5" s="85" t="s">
        <v>125</v>
      </c>
      <c r="D5" s="86">
        <v>1255.299</v>
      </c>
      <c r="E5" s="86">
        <v>30879.59604</v>
      </c>
      <c r="F5" s="86">
        <v>956.53099999999995</v>
      </c>
      <c r="G5" s="86">
        <v>25887.049889999998</v>
      </c>
      <c r="H5" s="86">
        <v>1432.8679999999999</v>
      </c>
      <c r="I5" s="86">
        <v>36176.488890000001</v>
      </c>
      <c r="J5" s="86">
        <v>1725.0740000000001</v>
      </c>
      <c r="K5" s="86">
        <v>43019.129439999997</v>
      </c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  <c r="W5" s="86"/>
      <c r="X5" s="86"/>
      <c r="Y5" s="86"/>
      <c r="Z5" s="86"/>
      <c r="AA5" s="86"/>
    </row>
    <row r="6" spans="3:27">
      <c r="C6" s="87" t="s">
        <v>126</v>
      </c>
      <c r="D6" s="88">
        <v>1221.3599999999999</v>
      </c>
      <c r="E6" s="88">
        <v>30673.819</v>
      </c>
      <c r="F6" s="88">
        <v>1784.31</v>
      </c>
      <c r="G6" s="88">
        <v>39847.529000000002</v>
      </c>
      <c r="H6" s="88">
        <v>2238.4</v>
      </c>
      <c r="I6" s="88">
        <v>51620.504000000001</v>
      </c>
      <c r="J6" s="88">
        <v>1904.8710000000001</v>
      </c>
      <c r="K6" s="88">
        <v>45092.442000000003</v>
      </c>
      <c r="L6" s="88"/>
      <c r="M6" s="88"/>
      <c r="N6" s="88"/>
      <c r="O6" s="88"/>
      <c r="P6" s="88"/>
      <c r="Q6" s="88"/>
      <c r="R6" s="88"/>
      <c r="S6" s="88"/>
      <c r="T6" s="88"/>
      <c r="U6" s="88"/>
      <c r="V6" s="88"/>
      <c r="W6" s="88"/>
      <c r="X6" s="88"/>
      <c r="Y6" s="88"/>
      <c r="Z6" s="88"/>
      <c r="AA6" s="88"/>
    </row>
    <row r="7" spans="3:27">
      <c r="C7" s="87" t="s">
        <v>127</v>
      </c>
      <c r="D7" s="88">
        <v>1520.1</v>
      </c>
      <c r="E7" s="88">
        <v>35666.400000000001</v>
      </c>
      <c r="F7" s="88">
        <v>1361</v>
      </c>
      <c r="G7" s="88">
        <v>31340.1</v>
      </c>
      <c r="H7" s="88">
        <v>1946.194</v>
      </c>
      <c r="I7" s="88">
        <v>44777.863449999997</v>
      </c>
      <c r="J7" s="88">
        <v>1944.1630000000002</v>
      </c>
      <c r="K7" s="88">
        <v>46223.902000000002</v>
      </c>
      <c r="L7" s="88"/>
      <c r="M7" s="88"/>
      <c r="N7" s="88"/>
      <c r="O7" s="88"/>
      <c r="P7" s="88"/>
      <c r="Q7" s="88"/>
      <c r="R7" s="88"/>
      <c r="S7" s="88"/>
      <c r="T7" s="88"/>
      <c r="U7" s="88"/>
      <c r="V7" s="88"/>
      <c r="W7" s="88"/>
      <c r="X7" s="88"/>
      <c r="Y7" s="88"/>
      <c r="Z7" s="88"/>
      <c r="AA7" s="88"/>
    </row>
    <row r="8" spans="3:27">
      <c r="C8" s="85" t="s">
        <v>128</v>
      </c>
      <c r="D8" s="86">
        <v>1287.7560000000001</v>
      </c>
      <c r="E8" s="86">
        <v>31914.731309999999</v>
      </c>
      <c r="F8" s="86">
        <v>1495.748</v>
      </c>
      <c r="G8" s="86">
        <v>37641.088909999999</v>
      </c>
      <c r="H8" s="86">
        <v>1434.6990000000001</v>
      </c>
      <c r="I8" s="86">
        <v>36721.17179</v>
      </c>
      <c r="J8" s="86">
        <v>1526.473</v>
      </c>
      <c r="K8" s="86">
        <v>39742.374620000002</v>
      </c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  <c r="W8" s="86"/>
      <c r="X8" s="86"/>
      <c r="Y8" s="86"/>
      <c r="Z8" s="86"/>
      <c r="AA8" s="86"/>
    </row>
    <row r="9" spans="3:27">
      <c r="C9" s="87" t="s">
        <v>126</v>
      </c>
      <c r="D9" s="88">
        <v>1542.2270000000001</v>
      </c>
      <c r="E9" s="88">
        <v>37492.701000000001</v>
      </c>
      <c r="F9" s="88">
        <v>1507.2529999999999</v>
      </c>
      <c r="G9" s="88">
        <v>36730.642999999996</v>
      </c>
      <c r="H9" s="88">
        <v>2007.309</v>
      </c>
      <c r="I9" s="88">
        <v>49283.101999999999</v>
      </c>
      <c r="J9" s="88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  <c r="W9" s="88"/>
      <c r="X9" s="88"/>
      <c r="Y9" s="88"/>
      <c r="Z9" s="88"/>
      <c r="AA9" s="88"/>
    </row>
    <row r="10" spans="3:27">
      <c r="C10" s="87" t="s">
        <v>127</v>
      </c>
      <c r="D10" s="88">
        <v>1334.2350000000001</v>
      </c>
      <c r="E10" s="88">
        <v>31766.343400000005</v>
      </c>
      <c r="F10" s="88">
        <v>1568.3020000000001</v>
      </c>
      <c r="G10" s="88">
        <v>37650.560120000002</v>
      </c>
      <c r="H10" s="88">
        <v>1915.5349999999999</v>
      </c>
      <c r="I10" s="88">
        <v>46261.899170000004</v>
      </c>
      <c r="J10" s="88"/>
      <c r="K10" s="88"/>
      <c r="L10" s="88"/>
      <c r="M10" s="88"/>
      <c r="N10" s="88"/>
      <c r="O10" s="88"/>
      <c r="P10" s="88"/>
      <c r="Q10" s="88"/>
      <c r="R10" s="88"/>
      <c r="S10" s="88"/>
      <c r="T10" s="88"/>
      <c r="U10" s="88"/>
      <c r="V10" s="88"/>
      <c r="W10" s="88"/>
      <c r="X10" s="88"/>
      <c r="Y10" s="88"/>
      <c r="Z10" s="88"/>
      <c r="AA10" s="88"/>
    </row>
    <row r="11" spans="3:27">
      <c r="C11" s="89" t="s">
        <v>129</v>
      </c>
      <c r="D11" s="90">
        <f>D5-D8</f>
        <v>-32.457000000000107</v>
      </c>
      <c r="E11" s="90">
        <f t="shared" ref="E11:AA11" si="0">E5-E8</f>
        <v>-1035.1352699999989</v>
      </c>
      <c r="F11" s="90">
        <f t="shared" si="0"/>
        <v>-539.2170000000001</v>
      </c>
      <c r="G11" s="90">
        <f t="shared" si="0"/>
        <v>-11754.03902</v>
      </c>
      <c r="H11" s="90">
        <f t="shared" si="0"/>
        <v>-1.831000000000131</v>
      </c>
      <c r="I11" s="90">
        <f t="shared" si="0"/>
        <v>-544.68289999999979</v>
      </c>
      <c r="J11" s="90">
        <f t="shared" si="0"/>
        <v>198.60100000000011</v>
      </c>
      <c r="K11" s="90">
        <f t="shared" si="0"/>
        <v>3276.7548199999947</v>
      </c>
      <c r="L11" s="90">
        <f t="shared" si="0"/>
        <v>0</v>
      </c>
      <c r="M11" s="90">
        <f t="shared" si="0"/>
        <v>0</v>
      </c>
      <c r="N11" s="90">
        <f t="shared" si="0"/>
        <v>0</v>
      </c>
      <c r="O11" s="90">
        <f t="shared" si="0"/>
        <v>0</v>
      </c>
      <c r="P11" s="90">
        <f t="shared" si="0"/>
        <v>0</v>
      </c>
      <c r="Q11" s="90">
        <f t="shared" si="0"/>
        <v>0</v>
      </c>
      <c r="R11" s="90">
        <f t="shared" si="0"/>
        <v>0</v>
      </c>
      <c r="S11" s="90">
        <f t="shared" si="0"/>
        <v>0</v>
      </c>
      <c r="T11" s="90">
        <f t="shared" si="0"/>
        <v>0</v>
      </c>
      <c r="U11" s="90">
        <f t="shared" si="0"/>
        <v>0</v>
      </c>
      <c r="V11" s="90">
        <f t="shared" si="0"/>
        <v>0</v>
      </c>
      <c r="W11" s="90">
        <f t="shared" si="0"/>
        <v>0</v>
      </c>
      <c r="X11" s="90">
        <f t="shared" si="0"/>
        <v>0</v>
      </c>
      <c r="Y11" s="90">
        <f t="shared" si="0"/>
        <v>0</v>
      </c>
      <c r="Z11" s="90">
        <f t="shared" si="0"/>
        <v>0</v>
      </c>
      <c r="AA11" s="90">
        <f t="shared" si="0"/>
        <v>0</v>
      </c>
    </row>
    <row r="12" spans="3:27">
      <c r="C12" s="87" t="s">
        <v>130</v>
      </c>
      <c r="D12" s="88">
        <f>-D6+D9</f>
        <v>320.86700000000019</v>
      </c>
      <c r="E12" s="88">
        <f>-E6+E9</f>
        <v>6818.8820000000014</v>
      </c>
      <c r="F12" s="88">
        <f t="shared" ref="E12:G13" si="1">-F6+F9</f>
        <v>-277.05700000000002</v>
      </c>
      <c r="G12" s="88">
        <f t="shared" si="1"/>
        <v>-3116.8860000000059</v>
      </c>
      <c r="H12" s="88">
        <f>IF(H9=0,0,-H6+H9)</f>
        <v>-231.09100000000012</v>
      </c>
      <c r="I12" s="88">
        <f t="shared" ref="I12:K12" si="2">IF(I9=0,0,-I6+I9)</f>
        <v>-2337.4020000000019</v>
      </c>
      <c r="J12" s="88">
        <f>IF(J9=0,0,-J6+J9)</f>
        <v>0</v>
      </c>
      <c r="K12" s="88">
        <f t="shared" si="2"/>
        <v>0</v>
      </c>
      <c r="L12" s="88">
        <f>IF(L9=0,0,-L6+L9)</f>
        <v>0</v>
      </c>
      <c r="M12" s="88">
        <f t="shared" ref="M12:O12" si="3">IF(M9=0,0,-M6+M9)</f>
        <v>0</v>
      </c>
      <c r="N12" s="88">
        <f>IF(N9=0,0,-N6+N9)</f>
        <v>0</v>
      </c>
      <c r="O12" s="88">
        <f t="shared" si="3"/>
        <v>0</v>
      </c>
      <c r="P12" s="88">
        <f>IF(P9=0,0,-P6+P9)</f>
        <v>0</v>
      </c>
      <c r="Q12" s="88">
        <f t="shared" ref="Q12" si="4">IF(Q9=0,0,-Q6+Q9)</f>
        <v>0</v>
      </c>
      <c r="R12" s="88">
        <f>IF(R9=0,0,-R6+R9)</f>
        <v>0</v>
      </c>
      <c r="S12" s="88">
        <f t="shared" ref="S12:U12" si="5">IF(S9=0,0,-S6+S9)</f>
        <v>0</v>
      </c>
      <c r="T12" s="88">
        <f>IF(T9=0,0,-T6+T9)</f>
        <v>0</v>
      </c>
      <c r="U12" s="88">
        <f t="shared" si="5"/>
        <v>0</v>
      </c>
      <c r="V12" s="88">
        <f>IF(V9=0,0,-V6+V9)</f>
        <v>0</v>
      </c>
      <c r="W12" s="88">
        <f t="shared" ref="W12" si="6">IF(W9=0,0,-W6+W9)</f>
        <v>0</v>
      </c>
      <c r="X12" s="88">
        <f>IF(X9=0,0,-X6+X9)</f>
        <v>0</v>
      </c>
      <c r="Y12" s="88">
        <f t="shared" ref="Y12" si="7">IF(Y9=0,0,-Y6+Y9)</f>
        <v>0</v>
      </c>
      <c r="Z12" s="88">
        <f>IF(Z9=0,0,-Z6+Z9)</f>
        <v>0</v>
      </c>
      <c r="AA12" s="88">
        <f t="shared" ref="AA12" si="8">IF(AA9=0,0,-AA6+AA9)</f>
        <v>0</v>
      </c>
    </row>
    <row r="13" spans="3:27">
      <c r="C13" s="87" t="s">
        <v>131</v>
      </c>
      <c r="D13" s="88">
        <f>-D7+D10</f>
        <v>-185.86499999999978</v>
      </c>
      <c r="E13" s="88">
        <f t="shared" si="1"/>
        <v>-3900.0565999999963</v>
      </c>
      <c r="F13" s="88">
        <f t="shared" si="1"/>
        <v>207.30200000000013</v>
      </c>
      <c r="G13" s="88">
        <f t="shared" si="1"/>
        <v>6310.4601200000034</v>
      </c>
      <c r="H13" s="88">
        <f t="shared" ref="H13:AA13" si="9">IF(H10=0,0,-H7+H10)</f>
        <v>-30.659000000000106</v>
      </c>
      <c r="I13" s="88">
        <f t="shared" si="9"/>
        <v>1484.0357200000071</v>
      </c>
      <c r="J13" s="88">
        <f t="shared" si="9"/>
        <v>0</v>
      </c>
      <c r="K13" s="88">
        <f t="shared" si="9"/>
        <v>0</v>
      </c>
      <c r="L13" s="88">
        <f t="shared" si="9"/>
        <v>0</v>
      </c>
      <c r="M13" s="88">
        <f t="shared" si="9"/>
        <v>0</v>
      </c>
      <c r="N13" s="88">
        <f t="shared" si="9"/>
        <v>0</v>
      </c>
      <c r="O13" s="88">
        <f t="shared" si="9"/>
        <v>0</v>
      </c>
      <c r="P13" s="88">
        <f t="shared" si="9"/>
        <v>0</v>
      </c>
      <c r="Q13" s="88">
        <f t="shared" si="9"/>
        <v>0</v>
      </c>
      <c r="R13" s="88">
        <f t="shared" si="9"/>
        <v>0</v>
      </c>
      <c r="S13" s="88">
        <f t="shared" si="9"/>
        <v>0</v>
      </c>
      <c r="T13" s="88">
        <f t="shared" si="9"/>
        <v>0</v>
      </c>
      <c r="U13" s="88">
        <f t="shared" si="9"/>
        <v>0</v>
      </c>
      <c r="V13" s="88">
        <f t="shared" si="9"/>
        <v>0</v>
      </c>
      <c r="W13" s="88">
        <f t="shared" si="9"/>
        <v>0</v>
      </c>
      <c r="X13" s="88">
        <f t="shared" si="9"/>
        <v>0</v>
      </c>
      <c r="Y13" s="88">
        <f t="shared" si="9"/>
        <v>0</v>
      </c>
      <c r="Z13" s="88">
        <f t="shared" si="9"/>
        <v>0</v>
      </c>
      <c r="AA13" s="88">
        <f t="shared" si="9"/>
        <v>0</v>
      </c>
    </row>
    <row r="17" spans="13:14">
      <c r="M17" s="91">
        <f>H5+H6-H7</f>
        <v>1725.0740000000001</v>
      </c>
      <c r="N17" s="91">
        <f>I5+I6-I7</f>
        <v>43019.129439999997</v>
      </c>
    </row>
    <row r="21" spans="13:14">
      <c r="M21" s="92">
        <v>49283102</v>
      </c>
      <c r="N21" s="93">
        <v>2007.309</v>
      </c>
    </row>
    <row r="22" spans="13:14">
      <c r="M22" s="94">
        <v>39742.374620000002</v>
      </c>
      <c r="N22" s="95">
        <v>1526.473</v>
      </c>
    </row>
    <row r="24" spans="13:14">
      <c r="M24" s="91">
        <f>H8+H9-H10</f>
        <v>1526.473</v>
      </c>
      <c r="N24" s="91">
        <f>I8+I9-I10</f>
        <v>39742.374620000002</v>
      </c>
    </row>
    <row r="26" spans="13:14">
      <c r="N26" s="91">
        <f>I8+I9-I10</f>
        <v>39742.374620000002</v>
      </c>
    </row>
    <row r="27" spans="13:14">
      <c r="M27" s="94">
        <v>43019129.439999998</v>
      </c>
      <c r="N27" s="96">
        <v>1725.0740000000001</v>
      </c>
    </row>
    <row r="28" spans="13:14">
      <c r="M28" s="92">
        <v>45092442</v>
      </c>
      <c r="N28" s="93">
        <v>1904.8710000000001</v>
      </c>
    </row>
    <row r="30" spans="13:14">
      <c r="M30" s="94">
        <v>41887.669439999998</v>
      </c>
      <c r="N30" s="95">
        <v>1685.7819999999999</v>
      </c>
    </row>
    <row r="33" spans="13:14">
      <c r="M33" s="91">
        <f>J5+J6-J7</f>
        <v>1685.7819999999999</v>
      </c>
      <c r="N33" s="91">
        <f>K5+K6-K7</f>
        <v>41887.669439999998</v>
      </c>
    </row>
  </sheetData>
  <mergeCells count="13">
    <mergeCell ref="L3:M3"/>
    <mergeCell ref="C3:C4"/>
    <mergeCell ref="D3:E3"/>
    <mergeCell ref="F3:G3"/>
    <mergeCell ref="H3:I3"/>
    <mergeCell ref="J3:K3"/>
    <mergeCell ref="Z3:AA3"/>
    <mergeCell ref="N3:O3"/>
    <mergeCell ref="P3:Q3"/>
    <mergeCell ref="R3:S3"/>
    <mergeCell ref="T3:U3"/>
    <mergeCell ref="V3:W3"/>
    <mergeCell ref="X3:Y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K22"/>
  <sheetViews>
    <sheetView workbookViewId="0">
      <selection activeCell="I7" sqref="I7"/>
    </sheetView>
  </sheetViews>
  <sheetFormatPr defaultRowHeight="15" outlineLevelRow="1" outlineLevelCol="1"/>
  <cols>
    <col min="2" max="2" width="19.42578125" customWidth="1"/>
    <col min="3" max="3" width="9.7109375" customWidth="1"/>
    <col min="9" max="9" width="9.140625" hidden="1" customWidth="1" outlineLevel="1"/>
    <col min="10" max="10" width="10.140625" hidden="1" customWidth="1" outlineLevel="1"/>
    <col min="11" max="11" width="9.140625" collapsed="1"/>
  </cols>
  <sheetData>
    <row r="2" spans="2:10">
      <c r="B2" s="72" t="s">
        <v>95</v>
      </c>
    </row>
    <row r="3" spans="2:10">
      <c r="B3" s="101">
        <v>42461</v>
      </c>
      <c r="C3" s="103" t="s">
        <v>96</v>
      </c>
      <c r="D3" s="103"/>
      <c r="E3" s="104" t="s">
        <v>97</v>
      </c>
      <c r="F3" s="104"/>
      <c r="G3" s="104" t="s">
        <v>5</v>
      </c>
      <c r="H3" s="104"/>
    </row>
    <row r="4" spans="2:10">
      <c r="B4" s="102"/>
      <c r="C4" s="73" t="s">
        <v>98</v>
      </c>
      <c r="D4" s="73" t="s">
        <v>99</v>
      </c>
      <c r="E4" s="73" t="s">
        <v>98</v>
      </c>
      <c r="F4" s="73" t="s">
        <v>99</v>
      </c>
      <c r="G4" s="73" t="s">
        <v>98</v>
      </c>
      <c r="H4" s="73" t="s">
        <v>99</v>
      </c>
    </row>
    <row r="5" spans="2:10" outlineLevel="1">
      <c r="B5" s="74">
        <v>42430</v>
      </c>
      <c r="C5" s="75">
        <f>SUM(C6:C10)</f>
        <v>2469.677807</v>
      </c>
      <c r="D5" s="75">
        <f>SUM(D6:D10)</f>
        <v>75073.970860000016</v>
      </c>
      <c r="E5" s="75">
        <f t="shared" ref="E5:H5" si="0">SUM(E6:E10)</f>
        <v>2227.8403079999998</v>
      </c>
      <c r="F5" s="75">
        <f t="shared" si="0"/>
        <v>89764.988830000002</v>
      </c>
      <c r="G5" s="75">
        <f t="shared" si="0"/>
        <v>2191.4560700000002</v>
      </c>
      <c r="H5" s="75">
        <f t="shared" si="0"/>
        <v>86757.117190000004</v>
      </c>
    </row>
    <row r="6" spans="2:10" outlineLevel="1">
      <c r="B6" s="76" t="s">
        <v>100</v>
      </c>
      <c r="C6" s="77">
        <v>1434.6990000000001</v>
      </c>
      <c r="D6" s="77">
        <v>36721.17179</v>
      </c>
      <c r="E6" s="77">
        <v>2007.309</v>
      </c>
      <c r="F6" s="77">
        <v>49283.101999999999</v>
      </c>
      <c r="G6" s="77">
        <v>1915.5349999999999</v>
      </c>
      <c r="H6" s="77">
        <v>46261.899170000004</v>
      </c>
      <c r="I6" s="78" t="b">
        <f>C6+E6-G6=C12</f>
        <v>1</v>
      </c>
      <c r="J6" s="78" t="b">
        <f>D6+F6-H6=D12</f>
        <v>1</v>
      </c>
    </row>
    <row r="7" spans="2:10" outlineLevel="1">
      <c r="B7" s="76" t="s">
        <v>101</v>
      </c>
      <c r="C7" s="77">
        <v>56.114599999999996</v>
      </c>
      <c r="D7" s="77">
        <v>1458.00721</v>
      </c>
      <c r="E7" s="77">
        <v>6.931</v>
      </c>
      <c r="F7" s="77">
        <v>216.11</v>
      </c>
      <c r="G7" s="79">
        <v>0.19359999999999999</v>
      </c>
      <c r="H7" s="79">
        <v>3.5598400000000003</v>
      </c>
      <c r="I7" s="78" t="b">
        <f t="shared" ref="I7:J20" si="1">C7+E7-G7=C13</f>
        <v>1</v>
      </c>
      <c r="J7" s="78" t="b">
        <f t="shared" si="1"/>
        <v>1</v>
      </c>
    </row>
    <row r="8" spans="2:10" outlineLevel="1">
      <c r="B8" s="76" t="s">
        <v>102</v>
      </c>
      <c r="C8" s="79">
        <v>65</v>
      </c>
      <c r="D8" s="79">
        <v>6055</v>
      </c>
      <c r="E8" s="77">
        <v>178</v>
      </c>
      <c r="F8" s="77">
        <v>34153</v>
      </c>
      <c r="G8" s="77">
        <v>154</v>
      </c>
      <c r="H8" s="77">
        <v>34201</v>
      </c>
      <c r="I8" s="78" t="b">
        <f t="shared" si="1"/>
        <v>1</v>
      </c>
      <c r="J8" s="78" t="b">
        <f t="shared" si="1"/>
        <v>1</v>
      </c>
    </row>
    <row r="9" spans="2:10" outlineLevel="1">
      <c r="B9" s="76" t="s">
        <v>103</v>
      </c>
      <c r="C9" s="77">
        <v>668.95000699999991</v>
      </c>
      <c r="D9" s="77">
        <v>23424.164870000001</v>
      </c>
      <c r="E9" s="77">
        <v>35.600307999999998</v>
      </c>
      <c r="F9" s="77">
        <v>6112.7768299999998</v>
      </c>
      <c r="G9" s="79">
        <v>24.838469999999997</v>
      </c>
      <c r="H9" s="79">
        <v>3430.33871</v>
      </c>
      <c r="I9" s="78" t="b">
        <f t="shared" si="1"/>
        <v>1</v>
      </c>
      <c r="J9" s="78" t="b">
        <f t="shared" si="1"/>
        <v>1</v>
      </c>
    </row>
    <row r="10" spans="2:10" outlineLevel="1">
      <c r="B10" s="76" t="s">
        <v>104</v>
      </c>
      <c r="C10" s="79">
        <v>244.91420000000002</v>
      </c>
      <c r="D10" s="79">
        <v>7415.6269900000007</v>
      </c>
      <c r="E10" s="79"/>
      <c r="F10" s="79"/>
      <c r="G10" s="79">
        <v>96.888999999999996</v>
      </c>
      <c r="H10" s="79">
        <v>2860.3194700000004</v>
      </c>
      <c r="I10" s="78" t="b">
        <f t="shared" si="1"/>
        <v>1</v>
      </c>
      <c r="J10" s="78" t="b">
        <f t="shared" si="1"/>
        <v>1</v>
      </c>
    </row>
    <row r="11" spans="2:10">
      <c r="B11" s="74" t="s">
        <v>105</v>
      </c>
      <c r="C11" s="75">
        <f>SUM(C12:C16)</f>
        <v>2506.0620450000001</v>
      </c>
      <c r="D11" s="75">
        <f>SUM(D12:D16)</f>
        <v>78081.842499999999</v>
      </c>
      <c r="E11" s="75">
        <f t="shared" ref="E11:H11" si="2">SUM(E12:E16)</f>
        <v>751.58856600000001</v>
      </c>
      <c r="F11" s="75">
        <f t="shared" si="2"/>
        <v>26070.222430000002</v>
      </c>
      <c r="G11" s="75">
        <f t="shared" si="2"/>
        <v>881.9155079999997</v>
      </c>
      <c r="H11" s="75">
        <f t="shared" si="2"/>
        <v>28048.877139999997</v>
      </c>
      <c r="I11" s="78" t="b">
        <f t="shared" si="1"/>
        <v>1</v>
      </c>
      <c r="J11" s="78" t="b">
        <f t="shared" si="1"/>
        <v>1</v>
      </c>
    </row>
    <row r="12" spans="2:10">
      <c r="B12" s="76" t="s">
        <v>100</v>
      </c>
      <c r="C12" s="77">
        <v>1526.473</v>
      </c>
      <c r="D12" s="77">
        <v>39742.374620000002</v>
      </c>
      <c r="E12" s="79">
        <v>647.923</v>
      </c>
      <c r="F12" s="79">
        <v>14832.325000000001</v>
      </c>
      <c r="G12" s="79">
        <v>827.33099999999968</v>
      </c>
      <c r="H12" s="79">
        <v>20606.847999999998</v>
      </c>
      <c r="I12" s="78" t="b">
        <f t="shared" si="1"/>
        <v>1</v>
      </c>
      <c r="J12" s="78" t="b">
        <f t="shared" si="1"/>
        <v>1</v>
      </c>
    </row>
    <row r="13" spans="2:10">
      <c r="B13" s="76" t="s">
        <v>101</v>
      </c>
      <c r="C13" s="79">
        <v>62.851999999999997</v>
      </c>
      <c r="D13" s="79">
        <v>1670.5573700000002</v>
      </c>
      <c r="E13" s="80"/>
      <c r="F13" s="81"/>
      <c r="G13" s="77">
        <v>6.5949999999999998</v>
      </c>
      <c r="H13" s="77">
        <v>177.77</v>
      </c>
      <c r="I13" s="78" t="b">
        <f t="shared" si="1"/>
        <v>1</v>
      </c>
      <c r="J13" s="78" t="b">
        <f t="shared" si="1"/>
        <v>1</v>
      </c>
    </row>
    <row r="14" spans="2:10">
      <c r="B14" s="76" t="s">
        <v>102</v>
      </c>
      <c r="C14" s="77">
        <v>89</v>
      </c>
      <c r="D14" s="77">
        <v>6007</v>
      </c>
      <c r="E14" s="77">
        <v>74</v>
      </c>
      <c r="F14" s="77">
        <v>7789</v>
      </c>
      <c r="G14" s="77">
        <v>19</v>
      </c>
      <c r="H14" s="77">
        <v>3321</v>
      </c>
      <c r="I14" s="78" t="b">
        <f t="shared" si="1"/>
        <v>1</v>
      </c>
      <c r="J14" s="78" t="b">
        <f t="shared" si="1"/>
        <v>1</v>
      </c>
    </row>
    <row r="15" spans="2:10">
      <c r="B15" s="76" t="s">
        <v>103</v>
      </c>
      <c r="C15" s="79">
        <v>679.71184499999993</v>
      </c>
      <c r="D15" s="79">
        <v>26106.602989999999</v>
      </c>
      <c r="E15" s="77">
        <v>29.665566000000002</v>
      </c>
      <c r="F15" s="77">
        <v>3448.89743</v>
      </c>
      <c r="G15" s="77">
        <v>27.593507999999996</v>
      </c>
      <c r="H15" s="77">
        <v>3875.4241400000001</v>
      </c>
      <c r="I15" s="78" t="b">
        <f t="shared" si="1"/>
        <v>1</v>
      </c>
      <c r="J15" s="78" t="b">
        <f t="shared" si="1"/>
        <v>1</v>
      </c>
    </row>
    <row r="16" spans="2:10">
      <c r="B16" s="76" t="s">
        <v>104</v>
      </c>
      <c r="C16" s="79">
        <v>148.02520000000001</v>
      </c>
      <c r="D16" s="79">
        <v>4555.3075199999994</v>
      </c>
      <c r="E16" s="80"/>
      <c r="F16" s="81"/>
      <c r="G16" s="77">
        <v>1.3959999999999999</v>
      </c>
      <c r="H16" s="77">
        <v>67.834999999999994</v>
      </c>
      <c r="I16" s="78" t="b">
        <f t="shared" si="1"/>
        <v>1</v>
      </c>
      <c r="J16" s="78" t="b">
        <f t="shared" si="1"/>
        <v>1</v>
      </c>
    </row>
    <row r="17" spans="2:10">
      <c r="B17" s="74" t="s">
        <v>106</v>
      </c>
      <c r="C17" s="75">
        <f>SUM(C18:C22)</f>
        <v>2375.7351029999995</v>
      </c>
      <c r="D17" s="75">
        <f>SUM(D18:D22)</f>
        <v>76103.187789999996</v>
      </c>
      <c r="E17" s="75">
        <f t="shared" ref="E17:H17" si="3">SUM(E18:E22)</f>
        <v>0</v>
      </c>
      <c r="F17" s="75">
        <f t="shared" si="3"/>
        <v>0</v>
      </c>
      <c r="G17" s="75">
        <f t="shared" si="3"/>
        <v>0</v>
      </c>
      <c r="H17" s="75">
        <f t="shared" si="3"/>
        <v>0</v>
      </c>
      <c r="I17" s="78" t="b">
        <f t="shared" si="1"/>
        <v>0</v>
      </c>
      <c r="J17" s="78" t="b">
        <f t="shared" si="1"/>
        <v>0</v>
      </c>
    </row>
    <row r="18" spans="2:10">
      <c r="B18" s="76" t="s">
        <v>100</v>
      </c>
      <c r="C18" s="77">
        <v>1347.0650000000001</v>
      </c>
      <c r="D18" s="77">
        <v>33967.851620000001</v>
      </c>
      <c r="E18" s="82"/>
      <c r="F18" s="79"/>
      <c r="G18" s="79"/>
      <c r="H18" s="79"/>
      <c r="I18" s="78" t="b">
        <f t="shared" si="1"/>
        <v>0</v>
      </c>
      <c r="J18" s="78" t="b">
        <f t="shared" si="1"/>
        <v>0</v>
      </c>
    </row>
    <row r="19" spans="2:10">
      <c r="B19" s="76" t="s">
        <v>101</v>
      </c>
      <c r="C19" s="79">
        <f>C13-G13</f>
        <v>56.256999999999998</v>
      </c>
      <c r="D19" s="79">
        <f>D13-H13</f>
        <v>1492.7873700000002</v>
      </c>
      <c r="E19" s="80"/>
      <c r="F19" s="81"/>
      <c r="G19" s="81"/>
      <c r="H19" s="83"/>
      <c r="I19" s="78" t="b">
        <f t="shared" si="1"/>
        <v>0</v>
      </c>
      <c r="J19" s="78" t="b">
        <f t="shared" si="1"/>
        <v>0</v>
      </c>
    </row>
    <row r="20" spans="2:10">
      <c r="B20" s="76" t="s">
        <v>102</v>
      </c>
      <c r="C20" s="77">
        <v>144</v>
      </c>
      <c r="D20" s="77">
        <v>10475</v>
      </c>
      <c r="E20" s="79"/>
      <c r="F20" s="79"/>
      <c r="G20" s="79"/>
      <c r="H20" s="79"/>
      <c r="I20" s="78" t="b">
        <f>C20+E20-G20=C26</f>
        <v>0</v>
      </c>
      <c r="J20" s="78" t="b">
        <f t="shared" si="1"/>
        <v>0</v>
      </c>
    </row>
    <row r="21" spans="2:10">
      <c r="B21" s="76" t="s">
        <v>103</v>
      </c>
      <c r="C21" s="79">
        <v>681.78390299999967</v>
      </c>
      <c r="D21" s="79">
        <v>25680.076280000001</v>
      </c>
      <c r="E21" s="80"/>
      <c r="F21" s="81"/>
      <c r="G21" s="81"/>
      <c r="H21" s="83"/>
      <c r="I21" s="78" t="b">
        <f t="shared" ref="I21:J22" si="4">C21+E21-G21=C27</f>
        <v>0</v>
      </c>
      <c r="J21" s="78" t="b">
        <f t="shared" si="4"/>
        <v>0</v>
      </c>
    </row>
    <row r="22" spans="2:10">
      <c r="B22" s="76" t="s">
        <v>104</v>
      </c>
      <c r="C22" s="79">
        <f>C16-G16</f>
        <v>146.62920000000003</v>
      </c>
      <c r="D22" s="79">
        <f>D16-H16</f>
        <v>4487.4725199999993</v>
      </c>
      <c r="E22" s="80"/>
      <c r="F22" s="81"/>
      <c r="G22" s="81"/>
      <c r="H22" s="83"/>
      <c r="I22" s="78" t="b">
        <f t="shared" si="4"/>
        <v>0</v>
      </c>
      <c r="J22" s="78" t="b">
        <f t="shared" si="4"/>
        <v>0</v>
      </c>
    </row>
  </sheetData>
  <mergeCells count="4">
    <mergeCell ref="B3:B4"/>
    <mergeCell ref="C3:D3"/>
    <mergeCell ref="E3:F3"/>
    <mergeCell ref="G3:H3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Q32"/>
  <sheetViews>
    <sheetView tabSelected="1" workbookViewId="0">
      <selection activeCell="G2" sqref="G2"/>
    </sheetView>
  </sheetViews>
  <sheetFormatPr defaultRowHeight="15" outlineLevelRow="1" outlineLevelCol="1"/>
  <cols>
    <col min="2" max="2" width="43.7109375" customWidth="1"/>
    <col min="3" max="3" width="10.5703125" customWidth="1"/>
    <col min="4" max="4" width="12.85546875" customWidth="1"/>
    <col min="5" max="5" width="22" customWidth="1"/>
    <col min="6" max="6" width="9.42578125" bestFit="1" customWidth="1"/>
    <col min="8" max="8" width="11.28515625" customWidth="1"/>
    <col min="9" max="9" width="10.7109375" customWidth="1"/>
    <col min="10" max="14" width="11.28515625" customWidth="1" outlineLevel="1"/>
    <col min="16" max="16" width="9.140625" customWidth="1"/>
    <col min="17" max="17" width="10.7109375" customWidth="1"/>
    <col min="18" max="22" width="9.140625" customWidth="1" outlineLevel="1"/>
    <col min="25" max="25" width="10.7109375" customWidth="1"/>
    <col min="26" max="30" width="9.140625" hidden="1" customWidth="1" outlineLevel="1"/>
    <col min="31" max="31" width="9.140625" collapsed="1"/>
    <col min="33" max="33" width="10.7109375" customWidth="1"/>
    <col min="34" max="38" width="9.140625" hidden="1" customWidth="1" outlineLevel="1"/>
    <col min="39" max="39" width="19.42578125" customWidth="1" collapsed="1"/>
  </cols>
  <sheetData>
    <row r="1" spans="2:43">
      <c r="B1" t="s">
        <v>93</v>
      </c>
      <c r="C1" s="71">
        <v>42461</v>
      </c>
    </row>
    <row r="2" spans="2:43">
      <c r="B2" t="s">
        <v>94</v>
      </c>
      <c r="C2" s="71">
        <v>42461</v>
      </c>
      <c r="G2" t="s">
        <v>63</v>
      </c>
    </row>
    <row r="3" spans="2:43" ht="15.75" thickBot="1">
      <c r="B3" s="68" t="s">
        <v>91</v>
      </c>
      <c r="G3" t="s">
        <v>65</v>
      </c>
    </row>
    <row r="4" spans="2:43">
      <c r="B4" s="63" t="s">
        <v>86</v>
      </c>
      <c r="C4" s="70" t="s">
        <v>92</v>
      </c>
      <c r="G4" t="s">
        <v>70</v>
      </c>
    </row>
    <row r="5" spans="2:43">
      <c r="B5" s="64" t="s">
        <v>11</v>
      </c>
      <c r="G5" t="s">
        <v>72</v>
      </c>
    </row>
    <row r="6" spans="2:43">
      <c r="B6" s="65" t="s">
        <v>88</v>
      </c>
      <c r="G6" t="s">
        <v>73</v>
      </c>
    </row>
    <row r="7" spans="2:43">
      <c r="B7" s="66" t="s">
        <v>89</v>
      </c>
      <c r="G7" t="s">
        <v>74</v>
      </c>
    </row>
    <row r="8" spans="2:43" ht="15.75" thickBot="1">
      <c r="B8" s="67" t="s">
        <v>90</v>
      </c>
      <c r="G8" t="s">
        <v>75</v>
      </c>
    </row>
    <row r="10" spans="2:43" ht="24" customHeight="1">
      <c r="B10" s="115" t="s">
        <v>87</v>
      </c>
      <c r="C10" s="113" t="s">
        <v>42</v>
      </c>
      <c r="D10" s="115" t="s">
        <v>0</v>
      </c>
      <c r="E10" s="115" t="s">
        <v>1</v>
      </c>
      <c r="F10" s="115" t="s">
        <v>2</v>
      </c>
      <c r="G10" s="109" t="s">
        <v>3</v>
      </c>
      <c r="H10" s="110"/>
      <c r="I10" s="110"/>
      <c r="J10" s="110"/>
      <c r="K10" s="110"/>
      <c r="L10" s="110"/>
      <c r="M10" s="110"/>
      <c r="N10" s="111"/>
      <c r="O10" s="109" t="s">
        <v>4</v>
      </c>
      <c r="P10" s="110"/>
      <c r="Q10" s="110"/>
      <c r="R10" s="110"/>
      <c r="S10" s="110"/>
      <c r="T10" s="110"/>
      <c r="U10" s="110"/>
      <c r="V10" s="111"/>
      <c r="W10" s="109" t="s">
        <v>5</v>
      </c>
      <c r="X10" s="110"/>
      <c r="Y10" s="110"/>
      <c r="Z10" s="110"/>
      <c r="AA10" s="110"/>
      <c r="AB10" s="110"/>
      <c r="AC10" s="110"/>
      <c r="AD10" s="111"/>
      <c r="AE10" s="109" t="s">
        <v>6</v>
      </c>
      <c r="AF10" s="110"/>
      <c r="AG10" s="110"/>
      <c r="AH10" s="110"/>
      <c r="AI10" s="110"/>
      <c r="AJ10" s="110"/>
      <c r="AK10" s="110"/>
      <c r="AL10" s="111"/>
      <c r="AM10" s="1" t="s">
        <v>7</v>
      </c>
    </row>
    <row r="11" spans="2:43" ht="78.75">
      <c r="B11" s="115"/>
      <c r="C11" s="114"/>
      <c r="D11" s="115"/>
      <c r="E11" s="115"/>
      <c r="F11" s="115"/>
      <c r="G11" s="2" t="s">
        <v>8</v>
      </c>
      <c r="H11" s="2" t="s">
        <v>9</v>
      </c>
      <c r="I11" s="3" t="s">
        <v>36</v>
      </c>
      <c r="J11" s="3" t="s">
        <v>37</v>
      </c>
      <c r="K11" s="3" t="s">
        <v>38</v>
      </c>
      <c r="L11" s="3" t="s">
        <v>39</v>
      </c>
      <c r="M11" s="3" t="s">
        <v>40</v>
      </c>
      <c r="N11" s="3" t="s">
        <v>41</v>
      </c>
      <c r="O11" s="2" t="s">
        <v>8</v>
      </c>
      <c r="P11" s="2" t="s">
        <v>9</v>
      </c>
      <c r="Q11" s="3" t="s">
        <v>36</v>
      </c>
      <c r="R11" s="3" t="s">
        <v>37</v>
      </c>
      <c r="S11" s="3" t="s">
        <v>38</v>
      </c>
      <c r="T11" s="3" t="s">
        <v>39</v>
      </c>
      <c r="U11" s="20" t="s">
        <v>40</v>
      </c>
      <c r="V11" s="20" t="s">
        <v>41</v>
      </c>
      <c r="W11" s="2" t="s">
        <v>8</v>
      </c>
      <c r="X11" s="2" t="s">
        <v>9</v>
      </c>
      <c r="Y11" s="3" t="s">
        <v>36</v>
      </c>
      <c r="Z11" s="3" t="s">
        <v>37</v>
      </c>
      <c r="AA11" s="3" t="s">
        <v>38</v>
      </c>
      <c r="AB11" s="3" t="s">
        <v>39</v>
      </c>
      <c r="AC11" s="3" t="s">
        <v>40</v>
      </c>
      <c r="AD11" s="3" t="s">
        <v>41</v>
      </c>
      <c r="AE11" s="2" t="s">
        <v>8</v>
      </c>
      <c r="AF11" s="2" t="s">
        <v>9</v>
      </c>
      <c r="AG11" s="3" t="s">
        <v>36</v>
      </c>
      <c r="AH11" s="3" t="s">
        <v>37</v>
      </c>
      <c r="AI11" s="3" t="s">
        <v>38</v>
      </c>
      <c r="AJ11" s="3" t="s">
        <v>39</v>
      </c>
      <c r="AK11" s="3" t="s">
        <v>40</v>
      </c>
      <c r="AL11" s="3" t="s">
        <v>41</v>
      </c>
      <c r="AM11" s="1" t="s">
        <v>10</v>
      </c>
    </row>
    <row r="12" spans="2:43">
      <c r="B12" s="69" t="s">
        <v>86</v>
      </c>
      <c r="C12" s="49"/>
      <c r="D12" s="49"/>
      <c r="E12" s="49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51"/>
      <c r="AF12" s="51"/>
      <c r="AG12" s="51"/>
      <c r="AH12" s="52"/>
      <c r="AI12" s="52"/>
      <c r="AJ12" s="52"/>
      <c r="AK12" s="52"/>
      <c r="AL12" s="52"/>
      <c r="AM12" s="53"/>
    </row>
    <row r="13" spans="2:43">
      <c r="B13" s="112" t="s">
        <v>11</v>
      </c>
      <c r="C13" s="112"/>
      <c r="D13" s="112"/>
      <c r="E13" s="112"/>
      <c r="F13" s="27"/>
      <c r="G13" s="22">
        <v>12589</v>
      </c>
      <c r="H13" s="22">
        <v>1526472.88</v>
      </c>
      <c r="I13" s="22">
        <v>39742374.630000003</v>
      </c>
      <c r="J13" s="22"/>
      <c r="K13" s="22"/>
      <c r="L13" s="22"/>
      <c r="M13" s="22"/>
      <c r="N13" s="22"/>
      <c r="O13" s="22">
        <v>4345</v>
      </c>
      <c r="P13" s="22">
        <v>869466.7</v>
      </c>
      <c r="Q13" s="22">
        <v>19387553</v>
      </c>
      <c r="R13" s="22"/>
      <c r="S13" s="22"/>
      <c r="T13" s="22"/>
      <c r="U13" s="22"/>
      <c r="V13" s="22"/>
      <c r="W13" s="22">
        <v>5493</v>
      </c>
      <c r="X13" s="22">
        <v>1130238.92</v>
      </c>
      <c r="Y13" s="22">
        <v>27716587</v>
      </c>
      <c r="Z13" s="22"/>
      <c r="AA13" s="22"/>
      <c r="AB13" s="22"/>
      <c r="AC13" s="22"/>
      <c r="AD13" s="22"/>
      <c r="AE13" s="22">
        <v>11441</v>
      </c>
      <c r="AF13" s="22">
        <v>1265700.6599999999</v>
      </c>
      <c r="AG13" s="22">
        <v>31413340.629999999</v>
      </c>
      <c r="AH13" s="6"/>
      <c r="AI13" s="6"/>
      <c r="AJ13" s="6"/>
      <c r="AK13" s="6"/>
      <c r="AL13" s="6"/>
      <c r="AM13" s="7"/>
    </row>
    <row r="14" spans="2:43" outlineLevel="1">
      <c r="B14" s="48" t="s">
        <v>88</v>
      </c>
      <c r="C14" s="29"/>
      <c r="D14" s="29"/>
      <c r="E14" s="29"/>
      <c r="F14" s="29"/>
      <c r="G14" s="8">
        <v>8</v>
      </c>
      <c r="H14" s="9">
        <v>17422.5</v>
      </c>
      <c r="I14" s="10">
        <v>740417</v>
      </c>
      <c r="J14" s="10"/>
      <c r="K14" s="10"/>
      <c r="L14" s="10"/>
      <c r="M14" s="10"/>
      <c r="N14" s="10"/>
      <c r="O14" s="8">
        <v>5</v>
      </c>
      <c r="P14" s="11">
        <v>975</v>
      </c>
      <c r="Q14" s="10">
        <v>58500</v>
      </c>
      <c r="R14" s="10"/>
      <c r="S14" s="10"/>
      <c r="T14" s="10"/>
      <c r="U14" s="10"/>
      <c r="V14" s="10"/>
      <c r="W14" s="8"/>
      <c r="X14" s="11"/>
      <c r="Y14" s="10"/>
      <c r="Z14" s="10"/>
      <c r="AA14" s="10"/>
      <c r="AB14" s="10"/>
      <c r="AC14" s="10"/>
      <c r="AD14" s="10"/>
      <c r="AE14" s="8">
        <v>13</v>
      </c>
      <c r="AF14" s="9">
        <v>18397.5</v>
      </c>
      <c r="AG14" s="10">
        <v>798917</v>
      </c>
      <c r="AH14" s="10"/>
      <c r="AI14" s="10"/>
      <c r="AJ14" s="10"/>
      <c r="AK14" s="10"/>
      <c r="AL14" s="10"/>
      <c r="AM14" s="12"/>
      <c r="AN14" s="4"/>
      <c r="AO14" s="5"/>
      <c r="AP14" s="5"/>
      <c r="AQ14" s="4"/>
    </row>
    <row r="15" spans="2:43" outlineLevel="1">
      <c r="B15" s="60" t="s">
        <v>89</v>
      </c>
      <c r="C15" s="54"/>
      <c r="D15" s="54"/>
      <c r="E15" s="54"/>
      <c r="F15" s="54"/>
      <c r="G15" s="55"/>
      <c r="H15" s="56"/>
      <c r="I15" s="57"/>
      <c r="J15" s="57"/>
      <c r="K15" s="57"/>
      <c r="L15" s="57"/>
      <c r="M15" s="57"/>
      <c r="N15" s="57"/>
      <c r="O15" s="55"/>
      <c r="P15" s="58"/>
      <c r="Q15" s="57"/>
      <c r="R15" s="57"/>
      <c r="S15" s="57"/>
      <c r="T15" s="57"/>
      <c r="U15" s="57"/>
      <c r="V15" s="57"/>
      <c r="W15" s="55"/>
      <c r="X15" s="58"/>
      <c r="Y15" s="57"/>
      <c r="Z15" s="57"/>
      <c r="AA15" s="57"/>
      <c r="AB15" s="57"/>
      <c r="AC15" s="57"/>
      <c r="AD15" s="57"/>
      <c r="AE15" s="55"/>
      <c r="AF15" s="56"/>
      <c r="AG15" s="57"/>
      <c r="AH15" s="57"/>
      <c r="AI15" s="57"/>
      <c r="AJ15" s="57"/>
      <c r="AK15" s="57"/>
      <c r="AL15" s="57"/>
      <c r="AM15" s="59"/>
      <c r="AN15" s="4"/>
      <c r="AO15" s="5"/>
      <c r="AP15" s="5"/>
      <c r="AQ15" s="4"/>
    </row>
    <row r="16" spans="2:43" outlineLevel="1">
      <c r="B16" s="61" t="s">
        <v>12</v>
      </c>
      <c r="C16" s="30">
        <v>700181</v>
      </c>
      <c r="D16" s="13" t="s">
        <v>13</v>
      </c>
      <c r="E16" s="13" t="s">
        <v>14</v>
      </c>
      <c r="F16" s="62">
        <v>2061</v>
      </c>
      <c r="G16" s="16">
        <v>1</v>
      </c>
      <c r="H16" s="17">
        <v>2061</v>
      </c>
      <c r="I16" s="14">
        <v>128594</v>
      </c>
      <c r="J16" s="14"/>
      <c r="K16" s="14"/>
      <c r="L16" s="14"/>
      <c r="M16" s="14"/>
      <c r="N16" s="14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6">
        <v>1</v>
      </c>
      <c r="AF16" s="17">
        <v>2061</v>
      </c>
      <c r="AG16" s="14">
        <v>128594</v>
      </c>
      <c r="AH16" s="14"/>
      <c r="AI16" s="14"/>
      <c r="AJ16" s="14"/>
      <c r="AK16" s="14"/>
      <c r="AL16" s="14"/>
      <c r="AM16" s="13" t="s">
        <v>15</v>
      </c>
    </row>
    <row r="17" spans="2:39" outlineLevel="1">
      <c r="B17" s="61" t="s">
        <v>16</v>
      </c>
      <c r="C17" s="30">
        <v>700222</v>
      </c>
      <c r="D17" s="13" t="s">
        <v>17</v>
      </c>
      <c r="E17" s="13" t="s">
        <v>18</v>
      </c>
      <c r="F17" s="62">
        <v>950</v>
      </c>
      <c r="G17" s="16">
        <v>1</v>
      </c>
      <c r="H17" s="18">
        <v>950</v>
      </c>
      <c r="I17" s="14">
        <v>58632</v>
      </c>
      <c r="J17" s="14"/>
      <c r="K17" s="14"/>
      <c r="L17" s="14"/>
      <c r="M17" s="14"/>
      <c r="N17" s="14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6">
        <v>1</v>
      </c>
      <c r="AF17" s="18">
        <v>950</v>
      </c>
      <c r="AG17" s="14">
        <v>58632</v>
      </c>
      <c r="AH17" s="14"/>
      <c r="AI17" s="14"/>
      <c r="AJ17" s="14"/>
      <c r="AK17" s="14"/>
      <c r="AL17" s="14"/>
      <c r="AM17" s="13"/>
    </row>
    <row r="18" spans="2:39" outlineLevel="1">
      <c r="B18" s="61" t="s">
        <v>19</v>
      </c>
      <c r="C18" s="30">
        <v>700223</v>
      </c>
      <c r="D18" s="13" t="s">
        <v>17</v>
      </c>
      <c r="E18" s="13" t="s">
        <v>20</v>
      </c>
      <c r="F18" s="62">
        <v>640.5</v>
      </c>
      <c r="G18" s="16">
        <v>1</v>
      </c>
      <c r="H18" s="18">
        <v>640.5</v>
      </c>
      <c r="I18" s="14">
        <v>39088</v>
      </c>
      <c r="J18" s="14"/>
      <c r="K18" s="14"/>
      <c r="L18" s="14"/>
      <c r="M18" s="14"/>
      <c r="N18" s="14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6">
        <v>1</v>
      </c>
      <c r="AF18" s="18">
        <v>640.5</v>
      </c>
      <c r="AG18" s="14">
        <v>39088</v>
      </c>
      <c r="AH18" s="14"/>
      <c r="AI18" s="14"/>
      <c r="AJ18" s="14"/>
      <c r="AK18" s="14"/>
      <c r="AL18" s="14"/>
      <c r="AM18" s="13" t="s">
        <v>21</v>
      </c>
    </row>
    <row r="19" spans="2:39" outlineLevel="1">
      <c r="B19" s="61" t="s">
        <v>22</v>
      </c>
      <c r="C19" s="30">
        <v>702010</v>
      </c>
      <c r="D19" s="13" t="s">
        <v>23</v>
      </c>
      <c r="E19" s="13" t="s">
        <v>24</v>
      </c>
      <c r="F19" s="62">
        <v>7031</v>
      </c>
      <c r="G19" s="16">
        <v>1</v>
      </c>
      <c r="H19" s="17">
        <v>7031</v>
      </c>
      <c r="I19" s="14">
        <v>333675</v>
      </c>
      <c r="J19" s="14"/>
      <c r="K19" s="14"/>
      <c r="L19" s="14"/>
      <c r="M19" s="14"/>
      <c r="N19" s="14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6">
        <v>1</v>
      </c>
      <c r="AF19" s="17">
        <v>7031</v>
      </c>
      <c r="AG19" s="14">
        <v>333675</v>
      </c>
      <c r="AH19" s="21"/>
      <c r="AI19" s="21"/>
      <c r="AJ19" s="21"/>
      <c r="AK19" s="21"/>
      <c r="AL19" s="21"/>
      <c r="AM19" s="19"/>
    </row>
    <row r="20" spans="2:39" outlineLevel="1">
      <c r="B20" s="61" t="s">
        <v>25</v>
      </c>
      <c r="C20" s="30">
        <v>718710</v>
      </c>
      <c r="D20" s="13" t="s">
        <v>26</v>
      </c>
      <c r="E20" s="13" t="s">
        <v>27</v>
      </c>
      <c r="F20" s="62">
        <v>1640</v>
      </c>
      <c r="G20" s="16">
        <v>2</v>
      </c>
      <c r="H20" s="17">
        <v>3280</v>
      </c>
      <c r="I20" s="14">
        <v>95190</v>
      </c>
      <c r="J20" s="14"/>
      <c r="K20" s="14"/>
      <c r="L20" s="14"/>
      <c r="M20" s="14"/>
      <c r="N20" s="14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6">
        <v>2</v>
      </c>
      <c r="AF20" s="17">
        <v>3280</v>
      </c>
      <c r="AG20" s="14">
        <v>95190</v>
      </c>
      <c r="AH20" s="21"/>
      <c r="AI20" s="21"/>
      <c r="AJ20" s="21"/>
      <c r="AK20" s="21"/>
      <c r="AL20" s="21"/>
      <c r="AM20" s="19"/>
    </row>
    <row r="21" spans="2:39" outlineLevel="1">
      <c r="B21" s="61" t="s">
        <v>28</v>
      </c>
      <c r="C21" s="30">
        <v>739110</v>
      </c>
      <c r="D21" s="13" t="s">
        <v>29</v>
      </c>
      <c r="E21" s="13" t="s">
        <v>30</v>
      </c>
      <c r="F21" s="62">
        <v>410</v>
      </c>
      <c r="G21" s="16">
        <v>1</v>
      </c>
      <c r="H21" s="18">
        <v>410</v>
      </c>
      <c r="I21" s="14">
        <v>24320</v>
      </c>
      <c r="J21" s="14"/>
      <c r="K21" s="14"/>
      <c r="L21" s="14"/>
      <c r="M21" s="14"/>
      <c r="N21" s="14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6">
        <v>1</v>
      </c>
      <c r="AF21" s="18">
        <v>410</v>
      </c>
      <c r="AG21" s="14">
        <v>24320</v>
      </c>
      <c r="AH21" s="21"/>
      <c r="AI21" s="21"/>
      <c r="AJ21" s="21"/>
      <c r="AK21" s="21"/>
      <c r="AL21" s="21"/>
      <c r="AM21" s="19"/>
    </row>
    <row r="22" spans="2:39" outlineLevel="1">
      <c r="B22" s="61" t="s">
        <v>31</v>
      </c>
      <c r="C22" s="30">
        <v>739510</v>
      </c>
      <c r="D22" s="13" t="s">
        <v>29</v>
      </c>
      <c r="E22" s="13" t="s">
        <v>32</v>
      </c>
      <c r="F22" s="62">
        <v>195</v>
      </c>
      <c r="G22" s="15"/>
      <c r="H22" s="15"/>
      <c r="I22" s="15"/>
      <c r="J22" s="15"/>
      <c r="K22" s="15"/>
      <c r="L22" s="15"/>
      <c r="M22" s="15"/>
      <c r="N22" s="15"/>
      <c r="O22" s="16">
        <v>5</v>
      </c>
      <c r="P22" s="18">
        <v>975</v>
      </c>
      <c r="Q22" s="14">
        <v>58500</v>
      </c>
      <c r="R22" s="14"/>
      <c r="S22" s="14"/>
      <c r="T22" s="14"/>
      <c r="U22" s="14"/>
      <c r="V22" s="14"/>
      <c r="W22" s="15"/>
      <c r="X22" s="15"/>
      <c r="Y22" s="15"/>
      <c r="Z22" s="15"/>
      <c r="AA22" s="15"/>
      <c r="AB22" s="15"/>
      <c r="AC22" s="15"/>
      <c r="AD22" s="15"/>
      <c r="AE22" s="16">
        <v>5</v>
      </c>
      <c r="AF22" s="18">
        <v>975</v>
      </c>
      <c r="AG22" s="14">
        <v>58500</v>
      </c>
      <c r="AH22" s="21"/>
      <c r="AI22" s="21"/>
      <c r="AJ22" s="21"/>
      <c r="AK22" s="21"/>
      <c r="AL22" s="21"/>
      <c r="AM22" s="19"/>
    </row>
    <row r="23" spans="2:39" outlineLevel="1">
      <c r="B23" s="61" t="s">
        <v>33</v>
      </c>
      <c r="C23" s="31">
        <v>8130379</v>
      </c>
      <c r="D23" s="13" t="s">
        <v>34</v>
      </c>
      <c r="E23" s="13" t="s">
        <v>35</v>
      </c>
      <c r="F23" s="62">
        <v>3050</v>
      </c>
      <c r="G23" s="16">
        <v>1</v>
      </c>
      <c r="H23" s="17">
        <v>3050</v>
      </c>
      <c r="I23" s="14">
        <v>60918</v>
      </c>
      <c r="J23" s="14"/>
      <c r="K23" s="14"/>
      <c r="L23" s="14"/>
      <c r="M23" s="14"/>
      <c r="N23" s="14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6">
        <v>1</v>
      </c>
      <c r="AF23" s="17">
        <v>3050</v>
      </c>
      <c r="AG23" s="14">
        <v>60918</v>
      </c>
      <c r="AH23" s="21"/>
      <c r="AI23" s="21"/>
      <c r="AJ23" s="21"/>
      <c r="AK23" s="21"/>
      <c r="AL23" s="21"/>
      <c r="AM23" s="19"/>
    </row>
    <row r="24" spans="2:39" outlineLevel="1">
      <c r="B24" s="28" t="s">
        <v>85</v>
      </c>
      <c r="C24" s="29"/>
      <c r="D24" s="29"/>
      <c r="E24" s="29"/>
      <c r="F24" s="29"/>
      <c r="G24" s="8"/>
      <c r="H24" s="9"/>
      <c r="I24" s="10"/>
      <c r="J24" s="10"/>
      <c r="K24" s="10"/>
      <c r="L24" s="10"/>
      <c r="M24" s="10"/>
      <c r="N24" s="10"/>
      <c r="O24" s="8"/>
      <c r="P24" s="11"/>
      <c r="Q24" s="10"/>
      <c r="R24" s="10"/>
      <c r="S24" s="10"/>
      <c r="T24" s="10"/>
      <c r="U24" s="10"/>
      <c r="V24" s="10"/>
      <c r="W24" s="8"/>
      <c r="X24" s="11"/>
      <c r="Y24" s="10"/>
      <c r="Z24" s="10"/>
      <c r="AA24" s="10"/>
      <c r="AB24" s="10"/>
      <c r="AC24" s="10"/>
      <c r="AD24" s="10"/>
      <c r="AE24" s="8"/>
      <c r="AF24" s="9"/>
      <c r="AG24" s="10"/>
      <c r="AH24" s="10"/>
      <c r="AI24" s="10"/>
      <c r="AJ24" s="10"/>
      <c r="AK24" s="10"/>
      <c r="AL24" s="10"/>
      <c r="AM24" s="12"/>
    </row>
    <row r="25" spans="2:39">
      <c r="B25" s="105" t="s">
        <v>43</v>
      </c>
      <c r="C25" s="105"/>
      <c r="D25" s="105"/>
      <c r="E25" s="105"/>
      <c r="F25" s="27"/>
      <c r="G25" s="22">
        <v>18</v>
      </c>
      <c r="H25" s="22"/>
      <c r="I25" s="22"/>
      <c r="J25" s="22">
        <v>569510</v>
      </c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6"/>
      <c r="AI25" s="6"/>
      <c r="AJ25" s="6"/>
      <c r="AK25" s="6"/>
      <c r="AL25" s="6"/>
      <c r="AM25" s="7"/>
    </row>
    <row r="26" spans="2:39" hidden="1" outlineLevel="1">
      <c r="B26" s="106" t="s">
        <v>47</v>
      </c>
      <c r="C26" s="107"/>
      <c r="D26" s="107"/>
      <c r="E26" s="107"/>
      <c r="F26" s="108"/>
      <c r="G26" s="8">
        <v>18</v>
      </c>
      <c r="H26" s="9"/>
      <c r="I26" s="10"/>
      <c r="J26" s="26">
        <v>569510</v>
      </c>
      <c r="K26" s="10"/>
      <c r="L26" s="10"/>
      <c r="M26" s="10"/>
      <c r="N26" s="10"/>
      <c r="O26" s="8"/>
      <c r="P26" s="11"/>
      <c r="Q26" s="10"/>
      <c r="R26" s="10"/>
      <c r="S26" s="10"/>
      <c r="T26" s="10"/>
      <c r="U26" s="10"/>
      <c r="V26" s="10"/>
      <c r="W26" s="8"/>
      <c r="X26" s="11"/>
      <c r="Y26" s="10"/>
      <c r="Z26" s="10"/>
      <c r="AA26" s="10"/>
      <c r="AB26" s="10"/>
      <c r="AC26" s="10"/>
      <c r="AD26" s="10"/>
      <c r="AE26" s="8"/>
      <c r="AF26" s="9"/>
      <c r="AG26" s="10"/>
      <c r="AH26" s="10"/>
      <c r="AI26" s="10"/>
      <c r="AJ26" s="10"/>
      <c r="AK26" s="10"/>
      <c r="AL26" s="10"/>
      <c r="AM26" s="12"/>
    </row>
    <row r="27" spans="2:39" hidden="1" outlineLevel="1">
      <c r="B27" s="23" t="s">
        <v>45</v>
      </c>
      <c r="C27" s="25"/>
      <c r="D27" s="25" t="s">
        <v>46</v>
      </c>
      <c r="E27" s="25" t="s">
        <v>44</v>
      </c>
      <c r="F27" s="25"/>
      <c r="G27" s="24">
        <v>18</v>
      </c>
      <c r="H27" s="24"/>
      <c r="I27" s="24"/>
      <c r="J27" s="24">
        <v>569510</v>
      </c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>
        <v>18</v>
      </c>
      <c r="AF27" s="24"/>
      <c r="AG27" s="24"/>
      <c r="AH27" s="24">
        <v>569510</v>
      </c>
      <c r="AI27" s="24"/>
      <c r="AJ27" s="24"/>
      <c r="AK27" s="24"/>
      <c r="AL27" s="24"/>
      <c r="AM27" s="24"/>
    </row>
    <row r="28" spans="2:39" collapsed="1">
      <c r="B28" s="105" t="s">
        <v>48</v>
      </c>
      <c r="C28" s="105"/>
      <c r="D28" s="105"/>
      <c r="E28" s="105"/>
      <c r="F28" s="27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6"/>
      <c r="AI28" s="6"/>
      <c r="AJ28" s="6"/>
      <c r="AK28" s="6"/>
      <c r="AL28" s="6"/>
      <c r="AM28" s="7"/>
    </row>
    <row r="29" spans="2:39" collapsed="1">
      <c r="B29" s="105" t="s">
        <v>49</v>
      </c>
      <c r="C29" s="105"/>
      <c r="D29" s="105"/>
      <c r="E29" s="105"/>
      <c r="F29" s="27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6"/>
      <c r="AI29" s="6"/>
      <c r="AJ29" s="6"/>
      <c r="AK29" s="6"/>
      <c r="AL29" s="6"/>
      <c r="AM29" s="7"/>
    </row>
    <row r="30" spans="2:39" collapsed="1">
      <c r="B30" s="105" t="s">
        <v>50</v>
      </c>
      <c r="C30" s="105"/>
      <c r="D30" s="105"/>
      <c r="E30" s="105"/>
      <c r="F30" s="27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6"/>
      <c r="AI30" s="6"/>
      <c r="AJ30" s="6"/>
      <c r="AK30" s="6"/>
      <c r="AL30" s="6"/>
      <c r="AM30" s="7"/>
    </row>
    <row r="31" spans="2:39" collapsed="1">
      <c r="B31" s="105" t="s">
        <v>51</v>
      </c>
      <c r="C31" s="105"/>
      <c r="D31" s="105"/>
      <c r="E31" s="105"/>
      <c r="F31" s="27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6"/>
      <c r="AI31" s="6"/>
      <c r="AJ31" s="6"/>
      <c r="AK31" s="6"/>
      <c r="AL31" s="6"/>
      <c r="AM31" s="7"/>
    </row>
    <row r="32" spans="2:39" collapsed="1">
      <c r="B32" s="105" t="s">
        <v>52</v>
      </c>
      <c r="C32" s="105"/>
      <c r="D32" s="105"/>
      <c r="E32" s="105"/>
      <c r="F32" s="27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6"/>
      <c r="AI32" s="6"/>
      <c r="AJ32" s="6"/>
      <c r="AK32" s="6"/>
      <c r="AL32" s="6"/>
      <c r="AM32" s="7"/>
    </row>
  </sheetData>
  <mergeCells count="17">
    <mergeCell ref="G10:N10"/>
    <mergeCell ref="B13:E13"/>
    <mergeCell ref="O10:V10"/>
    <mergeCell ref="W10:AD10"/>
    <mergeCell ref="AE10:AL10"/>
    <mergeCell ref="C10:C11"/>
    <mergeCell ref="D10:D11"/>
    <mergeCell ref="E10:E11"/>
    <mergeCell ref="F10:F11"/>
    <mergeCell ref="B10:B11"/>
    <mergeCell ref="B32:E32"/>
    <mergeCell ref="B25:E25"/>
    <mergeCell ref="B26:F26"/>
    <mergeCell ref="B28:E28"/>
    <mergeCell ref="B29:E29"/>
    <mergeCell ref="B30:E30"/>
    <mergeCell ref="B31:E31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G21"/>
  <sheetViews>
    <sheetView workbookViewId="0">
      <selection activeCell="E11" activeCellId="2" sqref="E16:E20 E13 E11"/>
    </sheetView>
  </sheetViews>
  <sheetFormatPr defaultRowHeight="15"/>
  <cols>
    <col min="4" max="4" width="4.42578125" customWidth="1"/>
    <col min="5" max="5" width="101.28515625" customWidth="1"/>
  </cols>
  <sheetData>
    <row r="2" spans="4:7" ht="15.75" thickBot="1"/>
    <row r="3" spans="4:7" ht="15.75" thickBot="1">
      <c r="D3" s="32"/>
      <c r="E3" s="116" t="s">
        <v>77</v>
      </c>
      <c r="F3" s="117"/>
      <c r="G3" s="33"/>
    </row>
    <row r="4" spans="4:7">
      <c r="D4" s="37" t="s">
        <v>56</v>
      </c>
      <c r="E4" s="34" t="s">
        <v>53</v>
      </c>
      <c r="F4" s="35" t="s">
        <v>78</v>
      </c>
      <c r="G4" s="36"/>
    </row>
    <row r="5" spans="4:7">
      <c r="D5" s="37" t="s">
        <v>79</v>
      </c>
      <c r="E5" s="38" t="s">
        <v>55</v>
      </c>
      <c r="F5" s="35" t="s">
        <v>80</v>
      </c>
      <c r="G5" s="36"/>
    </row>
    <row r="6" spans="4:7">
      <c r="D6" s="37" t="s">
        <v>56</v>
      </c>
      <c r="E6" s="39" t="s">
        <v>57</v>
      </c>
      <c r="F6" s="35" t="s">
        <v>58</v>
      </c>
      <c r="G6" s="36"/>
    </row>
    <row r="7" spans="4:7">
      <c r="D7" s="37" t="s">
        <v>56</v>
      </c>
      <c r="E7" s="39" t="s">
        <v>59</v>
      </c>
      <c r="F7" s="40" t="s">
        <v>58</v>
      </c>
      <c r="G7" s="36"/>
    </row>
    <row r="8" spans="4:7">
      <c r="D8" s="37" t="s">
        <v>79</v>
      </c>
      <c r="E8" s="46" t="s">
        <v>60</v>
      </c>
      <c r="F8" s="47" t="s">
        <v>54</v>
      </c>
      <c r="G8" s="35" t="s">
        <v>82</v>
      </c>
    </row>
    <row r="9" spans="4:7">
      <c r="D9" s="37" t="s">
        <v>79</v>
      </c>
      <c r="E9" s="46" t="s">
        <v>61</v>
      </c>
      <c r="F9" s="47" t="s">
        <v>54</v>
      </c>
      <c r="G9" s="35" t="s">
        <v>82</v>
      </c>
    </row>
    <row r="10" spans="4:7">
      <c r="D10" s="37" t="s">
        <v>56</v>
      </c>
      <c r="E10" s="39" t="s">
        <v>62</v>
      </c>
      <c r="F10" s="40" t="s">
        <v>58</v>
      </c>
      <c r="G10" s="36"/>
    </row>
    <row r="11" spans="4:7">
      <c r="D11" s="37" t="s">
        <v>56</v>
      </c>
      <c r="E11" s="39" t="s">
        <v>63</v>
      </c>
      <c r="F11" s="35" t="s">
        <v>81</v>
      </c>
      <c r="G11" s="36"/>
    </row>
    <row r="12" spans="4:7">
      <c r="D12" s="37" t="s">
        <v>56</v>
      </c>
      <c r="E12" s="39" t="s">
        <v>64</v>
      </c>
      <c r="F12" s="35" t="s">
        <v>83</v>
      </c>
      <c r="G12" s="36"/>
    </row>
    <row r="13" spans="4:7">
      <c r="D13" s="37"/>
      <c r="E13" s="41" t="s">
        <v>65</v>
      </c>
      <c r="F13" s="40" t="s">
        <v>84</v>
      </c>
      <c r="G13" s="36"/>
    </row>
    <row r="14" spans="4:7">
      <c r="D14" s="37" t="s">
        <v>66</v>
      </c>
      <c r="E14" s="42" t="s">
        <v>67</v>
      </c>
      <c r="F14" s="43" t="s">
        <v>68</v>
      </c>
      <c r="G14" s="36"/>
    </row>
    <row r="15" spans="4:7">
      <c r="D15" s="37" t="s">
        <v>66</v>
      </c>
      <c r="E15" s="42" t="s">
        <v>69</v>
      </c>
      <c r="F15" s="43" t="s">
        <v>58</v>
      </c>
      <c r="G15" s="36"/>
    </row>
    <row r="16" spans="4:7">
      <c r="D16" s="37" t="s">
        <v>66</v>
      </c>
      <c r="E16" s="41" t="s">
        <v>70</v>
      </c>
      <c r="F16" s="43" t="s">
        <v>71</v>
      </c>
      <c r="G16" s="36"/>
    </row>
    <row r="17" spans="4:7">
      <c r="D17" s="37" t="s">
        <v>66</v>
      </c>
      <c r="E17" s="41" t="s">
        <v>72</v>
      </c>
      <c r="F17" s="43" t="s">
        <v>54</v>
      </c>
      <c r="G17" s="36"/>
    </row>
    <row r="18" spans="4:7">
      <c r="D18" s="37" t="s">
        <v>66</v>
      </c>
      <c r="E18" s="41" t="s">
        <v>73</v>
      </c>
      <c r="F18" s="43" t="s">
        <v>54</v>
      </c>
      <c r="G18" s="36"/>
    </row>
    <row r="19" spans="4:7">
      <c r="D19" s="37" t="s">
        <v>66</v>
      </c>
      <c r="E19" s="41" t="s">
        <v>74</v>
      </c>
      <c r="F19" s="43" t="s">
        <v>54</v>
      </c>
      <c r="G19" s="36"/>
    </row>
    <row r="20" spans="4:7">
      <c r="D20" s="37" t="s">
        <v>66</v>
      </c>
      <c r="E20" s="41" t="s">
        <v>75</v>
      </c>
      <c r="F20" s="43" t="s">
        <v>76</v>
      </c>
      <c r="G20" s="36"/>
    </row>
    <row r="21" spans="4:7" ht="15.75" thickBot="1">
      <c r="D21" s="44"/>
      <c r="E21" s="44"/>
      <c r="F21" s="44"/>
      <c r="G21" s="45"/>
    </row>
  </sheetData>
  <mergeCells count="1">
    <mergeCell ref="E3:F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Склады (сравнение) (план-факт)</vt:lpstr>
      <vt:lpstr>Склады (сравнение)года</vt:lpstr>
      <vt:lpstr>текущий месяц все</vt:lpstr>
      <vt:lpstr>отчет</vt:lpstr>
      <vt:lpstr>связи</vt:lpstr>
    </vt:vector>
  </TitlesOfParts>
  <Company>GRD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Семеняка Кирилл Николаевич</dc:creator>
  <cp:lastModifiedBy>Jaroslav</cp:lastModifiedBy>
  <dcterms:created xsi:type="dcterms:W3CDTF">2016-04-20T07:10:01Z</dcterms:created>
  <dcterms:modified xsi:type="dcterms:W3CDTF">2016-04-24T18:07:59Z</dcterms:modified>
</cp:coreProperties>
</file>